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2980" windowHeight="9024" firstSheet="11" activeTab="17"/>
  </bookViews>
  <sheets>
    <sheet name="tartalékok" sheetId="6" r:id="rId1"/>
    <sheet name="címrendösszesen" sheetId="2" r:id="rId2"/>
    <sheet name="összesített önk.- köt.-államig." sheetId="3" r:id="rId3"/>
    <sheet name="címrend" sheetId="1" r:id="rId4"/>
    <sheet name="mérleg" sheetId="4" r:id="rId5"/>
    <sheet name="rendfeladattalterhpézmaradv" sheetId="5" r:id="rId6"/>
    <sheet name="felhalmozás-felújítás" sheetId="7" r:id="rId7"/>
    <sheet name="bevétel 11601 cím " sheetId="8" r:id="rId8"/>
    <sheet name="bevétel 11602" sheetId="9" r:id="rId9"/>
    <sheet name="kiadás11602" sheetId="10" r:id="rId10"/>
    <sheet name="kiadás 11603" sheetId="11" r:id="rId11"/>
    <sheet name="bevétel 11604 cím  " sheetId="12" r:id="rId12"/>
    <sheet name="kiadás 11604 " sheetId="13" r:id="rId13"/>
    <sheet name="bevétel 11605 cím  " sheetId="14" r:id="rId14"/>
    <sheet name="kiadás11605projektek" sheetId="15" r:id="rId15"/>
    <sheet name="eng.létszám" sheetId="16" r:id="rId16"/>
    <sheet name="céljellegű" sheetId="17" r:id="rId17"/>
    <sheet name="EU-s projekt" sheetId="18" r:id="rId18"/>
  </sheets>
  <externalReferences>
    <externalReference r:id="rId19"/>
  </externalReferences>
  <definedNames>
    <definedName name="_xlnm.Print_Titles" localSheetId="7">'bevétel 11601 cím '!$1:$1</definedName>
    <definedName name="_xlnm.Print_Titles" localSheetId="8">'bevétel 11602'!$1:$2</definedName>
    <definedName name="_xlnm.Print_Titles" localSheetId="11">'bevétel 11604 cím  '!$1:$1</definedName>
    <definedName name="_xlnm.Print_Titles" localSheetId="13">'bevétel 11605 cím  '!$1:$1</definedName>
    <definedName name="_xlnm.Print_Titles" localSheetId="16">céljellegű!$A:$A,céljellegű!$1:$2</definedName>
    <definedName name="_xlnm.Print_Titles" localSheetId="3">címrend!$1:$1</definedName>
    <definedName name="_xlnm.Print_Titles" localSheetId="1">címrendösszesen!$A:$A,címrendösszesen!$1:$5</definedName>
    <definedName name="_xlnm.Print_Titles" localSheetId="6">'felhalmozás-felújítás'!$A:$D,'felhalmozás-felújítás'!$1:$2</definedName>
    <definedName name="_xlnm.Print_Titles" localSheetId="10">'kiadás 11603'!$A:$A,'kiadás 11603'!$1:$3</definedName>
    <definedName name="_xlnm.Print_Titles" localSheetId="12">'kiadás 11604 '!$A:$A,'kiadás 11604 '!$1:$3</definedName>
    <definedName name="_xlnm.Print_Titles" localSheetId="9">kiadás11602!$A:$A,kiadás11602!$1:$2</definedName>
    <definedName name="_xlnm.Print_Titles" localSheetId="14">kiadás11605projektek!$A:$A,kiadás11605projektek!$1:$2</definedName>
    <definedName name="_xlnm.Print_Titles" localSheetId="4">mérleg!$B:$B,mérleg!$1:$2</definedName>
    <definedName name="_xlnm.Print_Titles" localSheetId="2">'összesített önk.- köt.-államig.'!$A:$B,'összesített önk.- köt.-államig.'!$1:$2</definedName>
    <definedName name="_xlnm.Print_Titles" localSheetId="5">rendfeladattalterhpézmaradv!$A:$C,rendfeladattalterhpézmaradv!$1:$3</definedName>
    <definedName name="_xlnm.Print_Area" localSheetId="7">'bevétel 11601 cím '!$A$1:$V$16</definedName>
    <definedName name="_xlnm.Print_Area" localSheetId="8">'bevétel 11602'!$A$1:$S$45</definedName>
    <definedName name="_xlnm.Print_Area" localSheetId="11">'bevétel 11604 cím  '!$A$1:$S$10</definedName>
    <definedName name="_xlnm.Print_Area" localSheetId="13">'bevétel 11605 cím  '!$A$1:$S$13</definedName>
    <definedName name="_xlnm.Print_Area" localSheetId="16">céljellegű!$A$1:$AZ$23</definedName>
    <definedName name="_xlnm.Print_Area" localSheetId="3">címrend!$A$1:$F$131</definedName>
    <definedName name="_xlnm.Print_Area" localSheetId="1">címrendösszesen!$A$1:$HC$70</definedName>
    <definedName name="_xlnm.Print_Area" localSheetId="15">eng.létszám!$A$1:$AB$37</definedName>
    <definedName name="_xlnm.Print_Area" localSheetId="6">'felhalmozás-felújítás'!$A$1:$V$219</definedName>
    <definedName name="_xlnm.Print_Area" localSheetId="10">'kiadás 11603'!$A$1:$Y$14</definedName>
    <definedName name="_xlnm.Print_Area" localSheetId="12">'kiadás 11604 '!$A$1:$AH$84</definedName>
    <definedName name="_xlnm.Print_Area" localSheetId="9">kiadás11602!$A$1:$AE$76</definedName>
    <definedName name="_xlnm.Print_Area" localSheetId="14">kiadás11605projektek!$A$1:$AE$66</definedName>
    <definedName name="_xlnm.Print_Area" localSheetId="4">mérleg!$A$1:$N$75</definedName>
    <definedName name="_xlnm.Print_Area" localSheetId="2">'összesített önk.- köt.-államig.'!$A$1:$AX$68</definedName>
    <definedName name="_xlnm.Print_Area" localSheetId="5">rendfeladattalterhpézmaradv!$A$1:$AD$49</definedName>
    <definedName name="_xlnm.Print_Area" localSheetId="0">tartalékok!$A$1:$K$30</definedName>
  </definedNames>
  <calcPr calcId="145621"/>
</workbook>
</file>

<file path=xl/calcChain.xml><?xml version="1.0" encoding="utf-8"?>
<calcChain xmlns="http://schemas.openxmlformats.org/spreadsheetml/2006/main">
  <c r="G18" i="18" l="1"/>
  <c r="F18" i="18"/>
  <c r="E18" i="18"/>
  <c r="D18" i="18"/>
  <c r="C18" i="18"/>
  <c r="G11" i="18"/>
  <c r="D11" i="18"/>
  <c r="C11" i="18"/>
  <c r="F7" i="18"/>
  <c r="F11" i="18" s="1"/>
  <c r="E7" i="18"/>
  <c r="F6" i="18"/>
  <c r="E6" i="18"/>
  <c r="E11" i="18" s="1"/>
  <c r="AY23" i="17"/>
  <c r="AU23" i="17"/>
  <c r="AW23" i="17" s="1"/>
  <c r="AT23" i="17"/>
  <c r="AR23" i="17"/>
  <c r="AO23" i="17"/>
  <c r="AQ23" i="17" s="1"/>
  <c r="AI23" i="17"/>
  <c r="AK23" i="17" s="1"/>
  <c r="AH23" i="17"/>
  <c r="AF23" i="17"/>
  <c r="AC23" i="17"/>
  <c r="AE23" i="17" s="1"/>
  <c r="V23" i="17"/>
  <c r="T23" i="17"/>
  <c r="Q23" i="17"/>
  <c r="S23" i="17" s="1"/>
  <c r="K23" i="17"/>
  <c r="M23" i="17" s="1"/>
  <c r="J23" i="17"/>
  <c r="H23" i="17"/>
  <c r="E23" i="17"/>
  <c r="G23" i="17" s="1"/>
  <c r="AY22" i="17"/>
  <c r="AX22" i="17"/>
  <c r="AW22" i="17"/>
  <c r="AT22" i="17"/>
  <c r="AZ22" i="17" s="1"/>
  <c r="AQ22" i="17"/>
  <c r="AN22" i="17"/>
  <c r="AK22" i="17"/>
  <c r="AH22" i="17"/>
  <c r="AE22" i="17"/>
  <c r="AB22" i="17"/>
  <c r="Y22" i="17"/>
  <c r="V22" i="17"/>
  <c r="S22" i="17"/>
  <c r="P22" i="17"/>
  <c r="M22" i="17"/>
  <c r="J22" i="17"/>
  <c r="G22" i="17"/>
  <c r="D22" i="17"/>
  <c r="AY21" i="17"/>
  <c r="AX21" i="17"/>
  <c r="AW21" i="17"/>
  <c r="AT21" i="17"/>
  <c r="AQ21" i="17"/>
  <c r="AN21" i="17"/>
  <c r="AK21" i="17"/>
  <c r="AH21" i="17"/>
  <c r="AE21" i="17"/>
  <c r="AB21" i="17"/>
  <c r="Y21" i="17"/>
  <c r="W21" i="17"/>
  <c r="V21" i="17"/>
  <c r="S21" i="17"/>
  <c r="P21" i="17"/>
  <c r="N21" i="17"/>
  <c r="M21" i="17"/>
  <c r="J21" i="17"/>
  <c r="G21" i="17"/>
  <c r="B21" i="17"/>
  <c r="D21" i="17" s="1"/>
  <c r="AY20" i="17"/>
  <c r="AW20" i="17"/>
  <c r="AT20" i="17"/>
  <c r="AQ20" i="17"/>
  <c r="AN20" i="17"/>
  <c r="AK20" i="17"/>
  <c r="AH20" i="17"/>
  <c r="AE20" i="17"/>
  <c r="Z20" i="17"/>
  <c r="Z23" i="17" s="1"/>
  <c r="AB23" i="17" s="1"/>
  <c r="W20" i="17"/>
  <c r="Y20" i="17" s="1"/>
  <c r="V20" i="17"/>
  <c r="S20" i="17"/>
  <c r="N20" i="17"/>
  <c r="P20" i="17" s="1"/>
  <c r="M20" i="17"/>
  <c r="J20" i="17"/>
  <c r="G20" i="17"/>
  <c r="D20" i="17"/>
  <c r="B20" i="17"/>
  <c r="AX20" i="17" s="1"/>
  <c r="AY19" i="17"/>
  <c r="AX19" i="17"/>
  <c r="AW19" i="17"/>
  <c r="AT19" i="17"/>
  <c r="AZ19" i="17" s="1"/>
  <c r="AQ19" i="17"/>
  <c r="AN19" i="17"/>
  <c r="AK19" i="17"/>
  <c r="AH19" i="17"/>
  <c r="AE19" i="17"/>
  <c r="AB19" i="17"/>
  <c r="Y19" i="17"/>
  <c r="V19" i="17"/>
  <c r="S19" i="17"/>
  <c r="P19" i="17"/>
  <c r="M19" i="17"/>
  <c r="J19" i="17"/>
  <c r="G19" i="17"/>
  <c r="D19" i="17"/>
  <c r="AY18" i="17"/>
  <c r="AX18" i="17"/>
  <c r="AW18" i="17"/>
  <c r="AT18" i="17"/>
  <c r="AZ18" i="17" s="1"/>
  <c r="AQ18" i="17"/>
  <c r="AN18" i="17"/>
  <c r="AK18" i="17"/>
  <c r="AH18" i="17"/>
  <c r="AE18" i="17"/>
  <c r="AB18" i="17"/>
  <c r="Y18" i="17"/>
  <c r="V18" i="17"/>
  <c r="S18" i="17"/>
  <c r="P18" i="17"/>
  <c r="M18" i="17"/>
  <c r="J18" i="17"/>
  <c r="G18" i="17"/>
  <c r="D18" i="17"/>
  <c r="AY17" i="17"/>
  <c r="AX17" i="17"/>
  <c r="AW17" i="17"/>
  <c r="AT17" i="17"/>
  <c r="AZ17" i="17" s="1"/>
  <c r="AQ17" i="17"/>
  <c r="AN17" i="17"/>
  <c r="AK17" i="17"/>
  <c r="AH17" i="17"/>
  <c r="AE17" i="17"/>
  <c r="AB17" i="17"/>
  <c r="Y17" i="17"/>
  <c r="V17" i="17"/>
  <c r="S17" i="17"/>
  <c r="P17" i="17"/>
  <c r="M17" i="17"/>
  <c r="J17" i="17"/>
  <c r="G17" i="17"/>
  <c r="D17" i="17"/>
  <c r="AY16" i="17"/>
  <c r="AX16" i="17"/>
  <c r="AW16" i="17"/>
  <c r="AT16" i="17"/>
  <c r="AZ16" i="17" s="1"/>
  <c r="AQ16" i="17"/>
  <c r="AN16" i="17"/>
  <c r="AK16" i="17"/>
  <c r="AH16" i="17"/>
  <c r="AE16" i="17"/>
  <c r="AB16" i="17"/>
  <c r="Y16" i="17"/>
  <c r="V16" i="17"/>
  <c r="S16" i="17"/>
  <c r="P16" i="17"/>
  <c r="M16" i="17"/>
  <c r="J16" i="17"/>
  <c r="G16" i="17"/>
  <c r="D16" i="17"/>
  <c r="AY15" i="17"/>
  <c r="AX15" i="17"/>
  <c r="AW15" i="17"/>
  <c r="AT15" i="17"/>
  <c r="AQ15" i="17"/>
  <c r="AN15" i="17"/>
  <c r="AK15" i="17"/>
  <c r="AH15" i="17"/>
  <c r="AE15" i="17"/>
  <c r="AB15" i="17"/>
  <c r="Y15" i="17"/>
  <c r="V15" i="17"/>
  <c r="S15" i="17"/>
  <c r="P15" i="17"/>
  <c r="M15" i="17"/>
  <c r="J15" i="17"/>
  <c r="G15" i="17"/>
  <c r="D15" i="17"/>
  <c r="AZ15" i="17" s="1"/>
  <c r="AY14" i="17"/>
  <c r="AX14" i="17"/>
  <c r="AW14" i="17"/>
  <c r="AT14" i="17"/>
  <c r="AQ14" i="17"/>
  <c r="AN14" i="17"/>
  <c r="AK14" i="17"/>
  <c r="AH14" i="17"/>
  <c r="AE14" i="17"/>
  <c r="AB14" i="17"/>
  <c r="Y14" i="17"/>
  <c r="V14" i="17"/>
  <c r="S14" i="17"/>
  <c r="P14" i="17"/>
  <c r="M14" i="17"/>
  <c r="J14" i="17"/>
  <c r="G14" i="17"/>
  <c r="D14" i="17"/>
  <c r="AZ14" i="17" s="1"/>
  <c r="AY13" i="17"/>
  <c r="AX13" i="17"/>
  <c r="AW13" i="17"/>
  <c r="AT13" i="17"/>
  <c r="AQ13" i="17"/>
  <c r="AN13" i="17"/>
  <c r="AK13" i="17"/>
  <c r="AH13" i="17"/>
  <c r="AE13" i="17"/>
  <c r="AB13" i="17"/>
  <c r="Y13" i="17"/>
  <c r="V13" i="17"/>
  <c r="S13" i="17"/>
  <c r="P13" i="17"/>
  <c r="M13" i="17"/>
  <c r="J13" i="17"/>
  <c r="AZ13" i="17" s="1"/>
  <c r="G13" i="17"/>
  <c r="D13" i="17"/>
  <c r="AY12" i="17"/>
  <c r="AX12" i="17"/>
  <c r="AW12" i="17"/>
  <c r="AT12" i="17"/>
  <c r="AZ12" i="17" s="1"/>
  <c r="AQ12" i="17"/>
  <c r="AN12" i="17"/>
  <c r="AK12" i="17"/>
  <c r="AH12" i="17"/>
  <c r="AE12" i="17"/>
  <c r="AB12" i="17"/>
  <c r="Y12" i="17"/>
  <c r="V12" i="17"/>
  <c r="S12" i="17"/>
  <c r="P12" i="17"/>
  <c r="M12" i="17"/>
  <c r="J12" i="17"/>
  <c r="G12" i="17"/>
  <c r="D12" i="17"/>
  <c r="AY11" i="17"/>
  <c r="AX11" i="17"/>
  <c r="AW11" i="17"/>
  <c r="AT11" i="17"/>
  <c r="AZ11" i="17" s="1"/>
  <c r="AQ11" i="17"/>
  <c r="AN11" i="17"/>
  <c r="AK11" i="17"/>
  <c r="AH11" i="17"/>
  <c r="AE11" i="17"/>
  <c r="AB11" i="17"/>
  <c r="Y11" i="17"/>
  <c r="V11" i="17"/>
  <c r="S11" i="17"/>
  <c r="P11" i="17"/>
  <c r="M11" i="17"/>
  <c r="J11" i="17"/>
  <c r="G11" i="17"/>
  <c r="D11" i="17"/>
  <c r="AY10" i="17"/>
  <c r="AX10" i="17"/>
  <c r="AW10" i="17"/>
  <c r="AT10" i="17"/>
  <c r="AZ10" i="17" s="1"/>
  <c r="AQ10" i="17"/>
  <c r="AN10" i="17"/>
  <c r="AK10" i="17"/>
  <c r="AH10" i="17"/>
  <c r="AE10" i="17"/>
  <c r="AB10" i="17"/>
  <c r="Y10" i="17"/>
  <c r="V10" i="17"/>
  <c r="S10" i="17"/>
  <c r="P10" i="17"/>
  <c r="M10" i="17"/>
  <c r="J10" i="17"/>
  <c r="G10" i="17"/>
  <c r="D10" i="17"/>
  <c r="AY9" i="17"/>
  <c r="AW9" i="17"/>
  <c r="AT9" i="17"/>
  <c r="AQ9" i="17"/>
  <c r="AL9" i="17"/>
  <c r="AN9" i="17" s="1"/>
  <c r="AK9" i="17"/>
  <c r="AH9" i="17"/>
  <c r="AE9" i="17"/>
  <c r="AB9" i="17"/>
  <c r="Y9" i="17"/>
  <c r="V9" i="17"/>
  <c r="S9" i="17"/>
  <c r="P9" i="17"/>
  <c r="M9" i="17"/>
  <c r="J9" i="17"/>
  <c r="G9" i="17"/>
  <c r="D9" i="17"/>
  <c r="AY8" i="17"/>
  <c r="AW8" i="17"/>
  <c r="AT8" i="17"/>
  <c r="AQ8" i="17"/>
  <c r="AN8" i="17"/>
  <c r="AK8" i="17"/>
  <c r="AH8" i="17"/>
  <c r="AE8" i="17"/>
  <c r="AB8" i="17"/>
  <c r="Y8" i="17"/>
  <c r="V8" i="17"/>
  <c r="S8" i="17"/>
  <c r="N8" i="17"/>
  <c r="AX8" i="17" s="1"/>
  <c r="M8" i="17"/>
  <c r="J8" i="17"/>
  <c r="G8" i="17"/>
  <c r="D8" i="17"/>
  <c r="AY7" i="17"/>
  <c r="AX7" i="17"/>
  <c r="AW7" i="17"/>
  <c r="AT7" i="17"/>
  <c r="AZ7" i="17" s="1"/>
  <c r="AQ7" i="17"/>
  <c r="AN7" i="17"/>
  <c r="AK7" i="17"/>
  <c r="AH7" i="17"/>
  <c r="AE7" i="17"/>
  <c r="AB7" i="17"/>
  <c r="Y7" i="17"/>
  <c r="V7" i="17"/>
  <c r="S7" i="17"/>
  <c r="P7" i="17"/>
  <c r="M7" i="17"/>
  <c r="J7" i="17"/>
  <c r="G7" i="17"/>
  <c r="D7" i="17"/>
  <c r="AY6" i="17"/>
  <c r="AW6" i="17"/>
  <c r="AT6" i="17"/>
  <c r="AQ6" i="17"/>
  <c r="AN6" i="17"/>
  <c r="AK6" i="17"/>
  <c r="AH6" i="17"/>
  <c r="AE6" i="17"/>
  <c r="AB6" i="17"/>
  <c r="Y6" i="17"/>
  <c r="V6" i="17"/>
  <c r="S6" i="17"/>
  <c r="P6" i="17"/>
  <c r="M6" i="17"/>
  <c r="J6" i="17"/>
  <c r="G6" i="17"/>
  <c r="B6" i="17"/>
  <c r="AX6" i="17" s="1"/>
  <c r="AY5" i="17"/>
  <c r="AW5" i="17"/>
  <c r="AT5" i="17"/>
  <c r="AQ5" i="17"/>
  <c r="AN5" i="17"/>
  <c r="AK5" i="17"/>
  <c r="AH5" i="17"/>
  <c r="AE5" i="17"/>
  <c r="AB5" i="17"/>
  <c r="Y5" i="17"/>
  <c r="V5" i="17"/>
  <c r="S5" i="17"/>
  <c r="P5" i="17"/>
  <c r="M5" i="17"/>
  <c r="J5" i="17"/>
  <c r="G5" i="17"/>
  <c r="B5" i="17"/>
  <c r="B23" i="17" s="1"/>
  <c r="D23" i="17" s="1"/>
  <c r="AY4" i="17"/>
  <c r="AX4" i="17"/>
  <c r="AW4" i="17"/>
  <c r="AT4" i="17"/>
  <c r="AZ4" i="17" s="1"/>
  <c r="AQ4" i="17"/>
  <c r="AN4" i="17"/>
  <c r="AK4" i="17"/>
  <c r="AH4" i="17"/>
  <c r="AE4" i="17"/>
  <c r="AB4" i="17"/>
  <c r="Y4" i="17"/>
  <c r="V4" i="17"/>
  <c r="S4" i="17"/>
  <c r="P4" i="17"/>
  <c r="M4" i="17"/>
  <c r="J4" i="17"/>
  <c r="G4" i="17"/>
  <c r="D4" i="17"/>
  <c r="AY3" i="17"/>
  <c r="AX3" i="17"/>
  <c r="AW3" i="17"/>
  <c r="AT3" i="17"/>
  <c r="AQ3" i="17"/>
  <c r="AN3" i="17"/>
  <c r="AK3" i="17"/>
  <c r="AH3" i="17"/>
  <c r="AE3" i="17"/>
  <c r="AB3" i="17"/>
  <c r="Y3" i="17"/>
  <c r="V3" i="17"/>
  <c r="S3" i="17"/>
  <c r="P3" i="17"/>
  <c r="M3" i="17"/>
  <c r="J3" i="17"/>
  <c r="G3" i="17"/>
  <c r="D3" i="17"/>
  <c r="AZ3" i="17" s="1"/>
  <c r="AA35" i="16"/>
  <c r="Y35" i="16"/>
  <c r="V35" i="16"/>
  <c r="Z35" i="16" s="1"/>
  <c r="AB35" i="16" s="1"/>
  <c r="R35" i="16"/>
  <c r="AA34" i="16"/>
  <c r="Z34" i="16"/>
  <c r="AB34" i="16" s="1"/>
  <c r="R34" i="16"/>
  <c r="AA33" i="16"/>
  <c r="Z33" i="16"/>
  <c r="AB33" i="16" s="1"/>
  <c r="R33" i="16"/>
  <c r="AA32" i="16"/>
  <c r="Z32" i="16"/>
  <c r="AB32" i="16" s="1"/>
  <c r="R32" i="16"/>
  <c r="AA31" i="16"/>
  <c r="Z31" i="16"/>
  <c r="AB31" i="16" s="1"/>
  <c r="R31" i="16"/>
  <c r="AA30" i="16"/>
  <c r="Z30" i="16"/>
  <c r="AB30" i="16" s="1"/>
  <c r="R30" i="16"/>
  <c r="AA29" i="16"/>
  <c r="Z29" i="16"/>
  <c r="AB29" i="16" s="1"/>
  <c r="R29" i="16"/>
  <c r="AA28" i="16"/>
  <c r="Z28" i="16"/>
  <c r="AB28" i="16" s="1"/>
  <c r="R28" i="16"/>
  <c r="AA27" i="16"/>
  <c r="Z27" i="16"/>
  <c r="AB27" i="16" s="1"/>
  <c r="AA26" i="16"/>
  <c r="R26" i="16"/>
  <c r="P26" i="16"/>
  <c r="Z26" i="16" s="1"/>
  <c r="AB26" i="16" s="1"/>
  <c r="AA25" i="16"/>
  <c r="Z25" i="16"/>
  <c r="AB25" i="16" s="1"/>
  <c r="R25" i="16"/>
  <c r="AA23" i="16"/>
  <c r="Y23" i="16"/>
  <c r="V23" i="16"/>
  <c r="R23" i="16"/>
  <c r="Q23" i="16"/>
  <c r="P23" i="16"/>
  <c r="Z23" i="16" s="1"/>
  <c r="AB23" i="16" s="1"/>
  <c r="AA22" i="16"/>
  <c r="Y22" i="16"/>
  <c r="V22" i="16"/>
  <c r="V21" i="16" s="1"/>
  <c r="R22" i="16"/>
  <c r="R21" i="16" s="1"/>
  <c r="Q22" i="16"/>
  <c r="P22" i="16"/>
  <c r="Z22" i="16" s="1"/>
  <c r="AB22" i="16" s="1"/>
  <c r="AA21" i="16"/>
  <c r="Y21" i="16"/>
  <c r="X21" i="16"/>
  <c r="W21" i="16"/>
  <c r="U21" i="16"/>
  <c r="T21" i="16"/>
  <c r="S21" i="16"/>
  <c r="Q21" i="16"/>
  <c r="P21" i="16"/>
  <c r="Z21" i="16" s="1"/>
  <c r="AB21" i="16" s="1"/>
  <c r="O21" i="16"/>
  <c r="N21" i="16"/>
  <c r="M21" i="16"/>
  <c r="L21" i="16"/>
  <c r="K21" i="16"/>
  <c r="J21" i="16"/>
  <c r="I21" i="16"/>
  <c r="H21" i="16"/>
  <c r="G21" i="16"/>
  <c r="F21" i="16"/>
  <c r="E21" i="16"/>
  <c r="D21" i="16"/>
  <c r="D24" i="16" s="1"/>
  <c r="C21" i="16"/>
  <c r="C24" i="16" s="1"/>
  <c r="Z20" i="16"/>
  <c r="Y20" i="16"/>
  <c r="V20" i="16"/>
  <c r="Q20" i="16"/>
  <c r="AA20" i="16" s="1"/>
  <c r="P20" i="16"/>
  <c r="R20" i="16" s="1"/>
  <c r="K20" i="16"/>
  <c r="AA19" i="16"/>
  <c r="Y19" i="16"/>
  <c r="V19" i="16"/>
  <c r="Q19" i="16"/>
  <c r="K19" i="16"/>
  <c r="P19" i="16" s="1"/>
  <c r="AA18" i="16"/>
  <c r="Y18" i="16"/>
  <c r="V18" i="16"/>
  <c r="Q18" i="16"/>
  <c r="K18" i="16"/>
  <c r="P18" i="16" s="1"/>
  <c r="Y17" i="16"/>
  <c r="V17" i="16"/>
  <c r="Q17" i="16"/>
  <c r="AA17" i="16" s="1"/>
  <c r="P17" i="16"/>
  <c r="Z17" i="16" s="1"/>
  <c r="K17" i="16"/>
  <c r="Z16" i="16"/>
  <c r="AB16" i="16" s="1"/>
  <c r="Y16" i="16"/>
  <c r="V16" i="16"/>
  <c r="Q16" i="16"/>
  <c r="AA16" i="16" s="1"/>
  <c r="P16" i="16"/>
  <c r="R16" i="16" s="1"/>
  <c r="K16" i="16"/>
  <c r="AA15" i="16"/>
  <c r="Y15" i="16"/>
  <c r="V15" i="16"/>
  <c r="Q15" i="16"/>
  <c r="N15" i="16"/>
  <c r="K15" i="16"/>
  <c r="P15" i="16" s="1"/>
  <c r="Y14" i="16"/>
  <c r="V14" i="16"/>
  <c r="Q14" i="16"/>
  <c r="AA14" i="16" s="1"/>
  <c r="P14" i="16"/>
  <c r="Z14" i="16" s="1"/>
  <c r="K14" i="16"/>
  <c r="Z13" i="16"/>
  <c r="AB13" i="16" s="1"/>
  <c r="Y13" i="16"/>
  <c r="V13" i="16"/>
  <c r="Q13" i="16"/>
  <c r="AA13" i="16" s="1"/>
  <c r="P13" i="16"/>
  <c r="R13" i="16" s="1"/>
  <c r="K13" i="16"/>
  <c r="AA12" i="16"/>
  <c r="Y12" i="16"/>
  <c r="V12" i="16"/>
  <c r="Q12" i="16"/>
  <c r="N12" i="16"/>
  <c r="K12" i="16"/>
  <c r="P12" i="16" s="1"/>
  <c r="Y11" i="16"/>
  <c r="V11" i="16"/>
  <c r="Q11" i="16"/>
  <c r="AA11" i="16" s="1"/>
  <c r="P11" i="16"/>
  <c r="Z11" i="16" s="1"/>
  <c r="AB11" i="16" s="1"/>
  <c r="K11" i="16"/>
  <c r="Z10" i="16"/>
  <c r="Y10" i="16"/>
  <c r="V10" i="16"/>
  <c r="Q10" i="16"/>
  <c r="AA10" i="16" s="1"/>
  <c r="P10" i="16"/>
  <c r="R10" i="16" s="1"/>
  <c r="K10" i="16"/>
  <c r="AA9" i="16"/>
  <c r="Y9" i="16"/>
  <c r="V9" i="16"/>
  <c r="Q9" i="16"/>
  <c r="N9" i="16"/>
  <c r="K9" i="16"/>
  <c r="P9" i="16" s="1"/>
  <c r="G9" i="16"/>
  <c r="G5" i="16" s="1"/>
  <c r="G24" i="16" s="1"/>
  <c r="Z8" i="16"/>
  <c r="Y8" i="16"/>
  <c r="V8" i="16"/>
  <c r="Q8" i="16"/>
  <c r="AA8" i="16" s="1"/>
  <c r="P8" i="16"/>
  <c r="R8" i="16" s="1"/>
  <c r="K8" i="16"/>
  <c r="AA7" i="16"/>
  <c r="Y7" i="16"/>
  <c r="V7" i="16"/>
  <c r="Q7" i="16"/>
  <c r="K7" i="16"/>
  <c r="P7" i="16" s="1"/>
  <c r="Y6" i="16"/>
  <c r="V6" i="16"/>
  <c r="N6" i="16"/>
  <c r="Q6" i="16" s="1"/>
  <c r="K6" i="16"/>
  <c r="P6" i="16" s="1"/>
  <c r="Y5" i="16"/>
  <c r="Y24" i="16" s="1"/>
  <c r="X5" i="16"/>
  <c r="X24" i="16" s="1"/>
  <c r="X36" i="16" s="1"/>
  <c r="W5" i="16"/>
  <c r="W24" i="16" s="1"/>
  <c r="W36" i="16" s="1"/>
  <c r="Y36" i="16" s="1"/>
  <c r="V5" i="16"/>
  <c r="V24" i="16" s="1"/>
  <c r="V36" i="16" s="1"/>
  <c r="U5" i="16"/>
  <c r="U24" i="16" s="1"/>
  <c r="U36" i="16" s="1"/>
  <c r="T5" i="16"/>
  <c r="T24" i="16" s="1"/>
  <c r="T36" i="16" s="1"/>
  <c r="S5" i="16"/>
  <c r="S24" i="16" s="1"/>
  <c r="S36" i="16" s="1"/>
  <c r="O5" i="16"/>
  <c r="O24" i="16" s="1"/>
  <c r="N5" i="16"/>
  <c r="N24" i="16" s="1"/>
  <c r="M5" i="16"/>
  <c r="M24" i="16" s="1"/>
  <c r="L5" i="16"/>
  <c r="L24" i="16" s="1"/>
  <c r="J5" i="16"/>
  <c r="J24" i="16" s="1"/>
  <c r="I5" i="16"/>
  <c r="I24" i="16" s="1"/>
  <c r="H5" i="16"/>
  <c r="H24" i="16" s="1"/>
  <c r="F5" i="16"/>
  <c r="F24" i="16" s="1"/>
  <c r="E5" i="16"/>
  <c r="E24" i="16" s="1"/>
  <c r="C5" i="16"/>
  <c r="AA4" i="16"/>
  <c r="Y4" i="16"/>
  <c r="V4" i="16"/>
  <c r="Q4" i="16"/>
  <c r="N4" i="16"/>
  <c r="K4" i="16"/>
  <c r="P4" i="16" s="1"/>
  <c r="AC65" i="15"/>
  <c r="AB65" i="15"/>
  <c r="AE65" i="15" s="1"/>
  <c r="AA65" i="15"/>
  <c r="AD65" i="15" s="1"/>
  <c r="Z65" i="15"/>
  <c r="S65" i="15"/>
  <c r="P65" i="15"/>
  <c r="O65" i="15"/>
  <c r="N65" i="15"/>
  <c r="J65" i="15"/>
  <c r="AE64" i="15"/>
  <c r="AB64" i="15"/>
  <c r="AA64" i="15"/>
  <c r="AD64" i="15" s="1"/>
  <c r="Z64" i="15"/>
  <c r="AC64" i="15" s="1"/>
  <c r="Y64" i="15"/>
  <c r="AD63" i="15"/>
  <c r="AB63" i="15"/>
  <c r="AA63" i="15"/>
  <c r="Z63" i="15"/>
  <c r="AC63" i="15" s="1"/>
  <c r="O63" i="15"/>
  <c r="N63" i="15"/>
  <c r="J63" i="15"/>
  <c r="J61" i="15" s="1"/>
  <c r="AB62" i="15"/>
  <c r="AA62" i="15"/>
  <c r="AD62" i="15" s="1"/>
  <c r="Z62" i="15"/>
  <c r="Z61" i="15" s="1"/>
  <c r="O62" i="15"/>
  <c r="O61" i="15" s="1"/>
  <c r="N62" i="15"/>
  <c r="AC62" i="15" s="1"/>
  <c r="J62" i="15"/>
  <c r="G62" i="15"/>
  <c r="D62" i="15"/>
  <c r="P62" i="15" s="1"/>
  <c r="AB61" i="15"/>
  <c r="AA61" i="15"/>
  <c r="AD61" i="15" s="1"/>
  <c r="Y61" i="15"/>
  <c r="X61" i="15"/>
  <c r="W61" i="15"/>
  <c r="V61" i="15"/>
  <c r="U61" i="15"/>
  <c r="T61" i="15"/>
  <c r="S61" i="15"/>
  <c r="R61" i="15"/>
  <c r="Q61" i="15"/>
  <c r="M61" i="15"/>
  <c r="L61" i="15"/>
  <c r="K61" i="15"/>
  <c r="I61" i="15"/>
  <c r="H61" i="15"/>
  <c r="G61" i="15"/>
  <c r="F61" i="15"/>
  <c r="E61" i="15"/>
  <c r="D61" i="15"/>
  <c r="C61" i="15"/>
  <c r="B61" i="15"/>
  <c r="AD60" i="15"/>
  <c r="AA60" i="15"/>
  <c r="Z60" i="15"/>
  <c r="AC60" i="15" s="1"/>
  <c r="Y60" i="15"/>
  <c r="Y54" i="15" s="1"/>
  <c r="V60" i="15"/>
  <c r="AB60" i="15" s="1"/>
  <c r="AD59" i="15"/>
  <c r="AB59" i="15"/>
  <c r="AA59" i="15"/>
  <c r="Z59" i="15"/>
  <c r="AC59" i="15" s="1"/>
  <c r="O59" i="15"/>
  <c r="N59" i="15"/>
  <c r="M59" i="15"/>
  <c r="P59" i="15" s="1"/>
  <c r="AE59" i="15" s="1"/>
  <c r="AE58" i="15"/>
  <c r="AD58" i="15"/>
  <c r="AC58" i="15"/>
  <c r="AE57" i="15"/>
  <c r="AB57" i="15"/>
  <c r="AA57" i="15"/>
  <c r="AD57" i="15" s="1"/>
  <c r="Z57" i="15"/>
  <c r="AC57" i="15" s="1"/>
  <c r="Y57" i="15"/>
  <c r="V57" i="15"/>
  <c r="V54" i="15" s="1"/>
  <c r="AB56" i="15"/>
  <c r="AA56" i="15"/>
  <c r="AD56" i="15" s="1"/>
  <c r="Z56" i="15"/>
  <c r="AC56" i="15" s="1"/>
  <c r="O56" i="15"/>
  <c r="N56" i="15"/>
  <c r="N54" i="15" s="1"/>
  <c r="M56" i="15"/>
  <c r="M54" i="15" s="1"/>
  <c r="AE55" i="15"/>
  <c r="AD55" i="15"/>
  <c r="AC55" i="15"/>
  <c r="X54" i="15"/>
  <c r="W54" i="15"/>
  <c r="U54" i="15"/>
  <c r="T54" i="15"/>
  <c r="S54" i="15"/>
  <c r="R54" i="15"/>
  <c r="Q54" i="15"/>
  <c r="O54" i="15"/>
  <c r="L54" i="15"/>
  <c r="K54" i="15"/>
  <c r="J54" i="15"/>
  <c r="I54" i="15"/>
  <c r="H54" i="15"/>
  <c r="G54" i="15"/>
  <c r="F54" i="15"/>
  <c r="E54" i="15"/>
  <c r="D54" i="15"/>
  <c r="C54" i="15"/>
  <c r="B54" i="15"/>
  <c r="AD53" i="15"/>
  <c r="AB53" i="15"/>
  <c r="AA53" i="15"/>
  <c r="Z53" i="15"/>
  <c r="AC53" i="15" s="1"/>
  <c r="O53" i="15"/>
  <c r="N53" i="15"/>
  <c r="J53" i="15"/>
  <c r="P53" i="15" s="1"/>
  <c r="AE53" i="15" s="1"/>
  <c r="AB52" i="15"/>
  <c r="AE52" i="15" s="1"/>
  <c r="AA52" i="15"/>
  <c r="AD52" i="15" s="1"/>
  <c r="Z52" i="15"/>
  <c r="P52" i="15"/>
  <c r="O52" i="15"/>
  <c r="N52" i="15"/>
  <c r="AC52" i="15" s="1"/>
  <c r="AC51" i="15"/>
  <c r="AB51" i="15"/>
  <c r="AE51" i="15" s="1"/>
  <c r="AA51" i="15"/>
  <c r="Z51" i="15"/>
  <c r="P51" i="15"/>
  <c r="O51" i="15"/>
  <c r="AD51" i="15" s="1"/>
  <c r="N51" i="15"/>
  <c r="J51" i="15"/>
  <c r="AB50" i="15"/>
  <c r="AA50" i="15"/>
  <c r="AD50" i="15" s="1"/>
  <c r="Z50" i="15"/>
  <c r="AC50" i="15" s="1"/>
  <c r="O50" i="15"/>
  <c r="N50" i="15"/>
  <c r="M50" i="15"/>
  <c r="M33" i="15" s="1"/>
  <c r="AD49" i="15"/>
  <c r="AC49" i="15"/>
  <c r="AA49" i="15"/>
  <c r="Z49" i="15"/>
  <c r="S49" i="15"/>
  <c r="AB49" i="15" s="1"/>
  <c r="AE49" i="15" s="1"/>
  <c r="AC48" i="15"/>
  <c r="AB48" i="15"/>
  <c r="AE48" i="15" s="1"/>
  <c r="AA48" i="15"/>
  <c r="AD48" i="15" s="1"/>
  <c r="Z48" i="15"/>
  <c r="V48" i="15"/>
  <c r="AE47" i="15"/>
  <c r="AD47" i="15"/>
  <c r="AC47" i="15"/>
  <c r="AD46" i="15"/>
  <c r="AB46" i="15"/>
  <c r="AA46" i="15"/>
  <c r="Z46" i="15"/>
  <c r="AC46" i="15" s="1"/>
  <c r="O46" i="15"/>
  <c r="N46" i="15"/>
  <c r="J46" i="15"/>
  <c r="P46" i="15" s="1"/>
  <c r="AE46" i="15" s="1"/>
  <c r="AC45" i="15"/>
  <c r="AB45" i="15"/>
  <c r="AE45" i="15" s="1"/>
  <c r="AA45" i="15"/>
  <c r="AD45" i="15" s="1"/>
  <c r="Z45" i="15"/>
  <c r="S45" i="15"/>
  <c r="AB44" i="15"/>
  <c r="AA44" i="15"/>
  <c r="AD44" i="15" s="1"/>
  <c r="Z44" i="15"/>
  <c r="AC44" i="15" s="1"/>
  <c r="O44" i="15"/>
  <c r="N44" i="15"/>
  <c r="J44" i="15"/>
  <c r="P44" i="15" s="1"/>
  <c r="AE44" i="15" s="1"/>
  <c r="AB43" i="15"/>
  <c r="AE43" i="15" s="1"/>
  <c r="AA43" i="15"/>
  <c r="Z43" i="15"/>
  <c r="P43" i="15"/>
  <c r="O43" i="15"/>
  <c r="AD43" i="15" s="1"/>
  <c r="H43" i="15"/>
  <c r="N43" i="15" s="1"/>
  <c r="AC43" i="15" s="1"/>
  <c r="AB42" i="15"/>
  <c r="AA42" i="15"/>
  <c r="AD42" i="15" s="1"/>
  <c r="Z42" i="15"/>
  <c r="AC42" i="15" s="1"/>
  <c r="O42" i="15"/>
  <c r="N42" i="15"/>
  <c r="N33" i="15" s="1"/>
  <c r="J42" i="15"/>
  <c r="P42" i="15" s="1"/>
  <c r="AC41" i="15"/>
  <c r="AB41" i="15"/>
  <c r="AE41" i="15" s="1"/>
  <c r="AA41" i="15"/>
  <c r="Z41" i="15"/>
  <c r="P41" i="15"/>
  <c r="O41" i="15"/>
  <c r="AD41" i="15" s="1"/>
  <c r="N41" i="15"/>
  <c r="M41" i="15"/>
  <c r="AE40" i="15"/>
  <c r="AB40" i="15"/>
  <c r="AA40" i="15"/>
  <c r="AD40" i="15" s="1"/>
  <c r="Z40" i="15"/>
  <c r="AC40" i="15" s="1"/>
  <c r="AD39" i="15"/>
  <c r="AC39" i="15"/>
  <c r="AA39" i="15"/>
  <c r="Z39" i="15"/>
  <c r="V39" i="15"/>
  <c r="AB39" i="15" s="1"/>
  <c r="AE39" i="15" s="1"/>
  <c r="AC38" i="15"/>
  <c r="AB38" i="15"/>
  <c r="AE38" i="15" s="1"/>
  <c r="AA38" i="15"/>
  <c r="AD38" i="15" s="1"/>
  <c r="Z38" i="15"/>
  <c r="V38" i="15"/>
  <c r="AE37" i="15"/>
  <c r="AB37" i="15"/>
  <c r="AA37" i="15"/>
  <c r="AD37" i="15" s="1"/>
  <c r="Z37" i="15"/>
  <c r="AC37" i="15" s="1"/>
  <c r="S37" i="15"/>
  <c r="AD36" i="15"/>
  <c r="AA36" i="15"/>
  <c r="Z36" i="15"/>
  <c r="AC36" i="15" s="1"/>
  <c r="S36" i="15"/>
  <c r="AB36" i="15" s="1"/>
  <c r="AE36" i="15" s="1"/>
  <c r="P36" i="15"/>
  <c r="AD35" i="15"/>
  <c r="AA35" i="15"/>
  <c r="Z35" i="15"/>
  <c r="AC35" i="15" s="1"/>
  <c r="V35" i="15"/>
  <c r="AB35" i="15" s="1"/>
  <c r="AE34" i="15"/>
  <c r="AD34" i="15"/>
  <c r="AC34" i="15"/>
  <c r="Y33" i="15"/>
  <c r="X33" i="15"/>
  <c r="W33" i="15"/>
  <c r="U33" i="15"/>
  <c r="T33" i="15"/>
  <c r="S33" i="15"/>
  <c r="R33" i="15"/>
  <c r="Q33" i="15"/>
  <c r="O33" i="15"/>
  <c r="L33" i="15"/>
  <c r="K33" i="15"/>
  <c r="I33" i="15"/>
  <c r="H33" i="15"/>
  <c r="G33" i="15"/>
  <c r="F33" i="15"/>
  <c r="E33" i="15"/>
  <c r="D33" i="15"/>
  <c r="C33" i="15"/>
  <c r="B33" i="15"/>
  <c r="AD32" i="15"/>
  <c r="AA32" i="15"/>
  <c r="Z32" i="15"/>
  <c r="AC32" i="15" s="1"/>
  <c r="Y32" i="15"/>
  <c r="AB32" i="15" s="1"/>
  <c r="AE32" i="15" s="1"/>
  <c r="AD31" i="15"/>
  <c r="AC31" i="15"/>
  <c r="AA31" i="15"/>
  <c r="Z31" i="15"/>
  <c r="Y31" i="15"/>
  <c r="AB31" i="15" s="1"/>
  <c r="AE31" i="15" s="1"/>
  <c r="AC30" i="15"/>
  <c r="AB30" i="15"/>
  <c r="AE30" i="15" s="1"/>
  <c r="AA30" i="15"/>
  <c r="AD30" i="15" s="1"/>
  <c r="Z30" i="15"/>
  <c r="V30" i="15"/>
  <c r="AE29" i="15"/>
  <c r="AB29" i="15"/>
  <c r="AA29" i="15"/>
  <c r="AD29" i="15" s="1"/>
  <c r="Z29" i="15"/>
  <c r="AC29" i="15" s="1"/>
  <c r="V29" i="15"/>
  <c r="AD28" i="15"/>
  <c r="AA28" i="15"/>
  <c r="Z28" i="15"/>
  <c r="AC28" i="15" s="1"/>
  <c r="V28" i="15"/>
  <c r="AB28" i="15" s="1"/>
  <c r="AE28" i="15" s="1"/>
  <c r="AD27" i="15"/>
  <c r="AC27" i="15"/>
  <c r="AA27" i="15"/>
  <c r="Z27" i="15"/>
  <c r="V27" i="15"/>
  <c r="AB27" i="15" s="1"/>
  <c r="AE27" i="15" s="1"/>
  <c r="AC26" i="15"/>
  <c r="AB26" i="15"/>
  <c r="AE26" i="15" s="1"/>
  <c r="AA26" i="15"/>
  <c r="AD26" i="15" s="1"/>
  <c r="Z26" i="15"/>
  <c r="V26" i="15"/>
  <c r="AE25" i="15"/>
  <c r="AB25" i="15"/>
  <c r="AA25" i="15"/>
  <c r="AD25" i="15" s="1"/>
  <c r="Z25" i="15"/>
  <c r="AC25" i="15" s="1"/>
  <c r="V25" i="15"/>
  <c r="AD24" i="15"/>
  <c r="AA24" i="15"/>
  <c r="Z24" i="15"/>
  <c r="AC24" i="15" s="1"/>
  <c r="V24" i="15"/>
  <c r="AB24" i="15" s="1"/>
  <c r="AE24" i="15" s="1"/>
  <c r="AD23" i="15"/>
  <c r="AC23" i="15"/>
  <c r="AA23" i="15"/>
  <c r="Z23" i="15"/>
  <c r="V23" i="15"/>
  <c r="AB23" i="15" s="1"/>
  <c r="AE23" i="15" s="1"/>
  <c r="AB22" i="15"/>
  <c r="AE22" i="15" s="1"/>
  <c r="AA22" i="15"/>
  <c r="AD22" i="15" s="1"/>
  <c r="Z22" i="15"/>
  <c r="P22" i="15"/>
  <c r="O22" i="15"/>
  <c r="N22" i="15"/>
  <c r="AC22" i="15" s="1"/>
  <c r="M22" i="15"/>
  <c r="AD21" i="15"/>
  <c r="AB21" i="15"/>
  <c r="AA21" i="15"/>
  <c r="Z21" i="15"/>
  <c r="AC21" i="15" s="1"/>
  <c r="O21" i="15"/>
  <c r="N21" i="15"/>
  <c r="J21" i="15"/>
  <c r="P21" i="15" s="1"/>
  <c r="AE21" i="15" s="1"/>
  <c r="AB20" i="15"/>
  <c r="AE20" i="15" s="1"/>
  <c r="AA20" i="15"/>
  <c r="AD20" i="15" s="1"/>
  <c r="Z20" i="15"/>
  <c r="P20" i="15"/>
  <c r="O20" i="15"/>
  <c r="N20" i="15"/>
  <c r="AC20" i="15" s="1"/>
  <c r="J20" i="15"/>
  <c r="AE19" i="15"/>
  <c r="AD19" i="15"/>
  <c r="AC19" i="15"/>
  <c r="AD18" i="15"/>
  <c r="AC18" i="15"/>
  <c r="AA18" i="15"/>
  <c r="Z18" i="15"/>
  <c r="Y18" i="15"/>
  <c r="AB18" i="15" s="1"/>
  <c r="AE18" i="15" s="1"/>
  <c r="AC17" i="15"/>
  <c r="AB17" i="15"/>
  <c r="AE17" i="15" s="1"/>
  <c r="AA17" i="15"/>
  <c r="AD17" i="15" s="1"/>
  <c r="Z17" i="15"/>
  <c r="Y17" i="15"/>
  <c r="AE16" i="15"/>
  <c r="AB16" i="15"/>
  <c r="AA16" i="15"/>
  <c r="AD16" i="15" s="1"/>
  <c r="Z16" i="15"/>
  <c r="AC16" i="15" s="1"/>
  <c r="V16" i="15"/>
  <c r="AD15" i="15"/>
  <c r="AA15" i="15"/>
  <c r="Z15" i="15"/>
  <c r="AC15" i="15" s="1"/>
  <c r="V15" i="15"/>
  <c r="AB15" i="15" s="1"/>
  <c r="AE15" i="15" s="1"/>
  <c r="AD14" i="15"/>
  <c r="AC14" i="15"/>
  <c r="AA14" i="15"/>
  <c r="Z14" i="15"/>
  <c r="V14" i="15"/>
  <c r="AB14" i="15" s="1"/>
  <c r="AE14" i="15" s="1"/>
  <c r="AC13" i="15"/>
  <c r="AB13" i="15"/>
  <c r="AE13" i="15" s="1"/>
  <c r="AA13" i="15"/>
  <c r="AD13" i="15" s="1"/>
  <c r="Z13" i="15"/>
  <c r="V13" i="15"/>
  <c r="AE12" i="15"/>
  <c r="AB12" i="15"/>
  <c r="AA12" i="15"/>
  <c r="AD12" i="15" s="1"/>
  <c r="Z12" i="15"/>
  <c r="AC12" i="15" s="1"/>
  <c r="V12" i="15"/>
  <c r="AD11" i="15"/>
  <c r="AA11" i="15"/>
  <c r="Z11" i="15"/>
  <c r="AC11" i="15" s="1"/>
  <c r="V11" i="15"/>
  <c r="AB11" i="15" s="1"/>
  <c r="AE11" i="15" s="1"/>
  <c r="AC10" i="15"/>
  <c r="AB10" i="15"/>
  <c r="AE10" i="15" s="1"/>
  <c r="AA10" i="15"/>
  <c r="Z10" i="15"/>
  <c r="P10" i="15"/>
  <c r="O10" i="15"/>
  <c r="AD10" i="15" s="1"/>
  <c r="N10" i="15"/>
  <c r="M10" i="15"/>
  <c r="AB9" i="15"/>
  <c r="AA9" i="15"/>
  <c r="AD9" i="15" s="1"/>
  <c r="Z9" i="15"/>
  <c r="AC9" i="15" s="1"/>
  <c r="O9" i="15"/>
  <c r="N9" i="15"/>
  <c r="J9" i="15"/>
  <c r="P9" i="15" s="1"/>
  <c r="AE9" i="15" s="1"/>
  <c r="AC8" i="15"/>
  <c r="AB8" i="15"/>
  <c r="AE8" i="15" s="1"/>
  <c r="AA8" i="15"/>
  <c r="Z8" i="15"/>
  <c r="P8" i="15"/>
  <c r="O8" i="15"/>
  <c r="O6" i="15" s="1"/>
  <c r="N8" i="15"/>
  <c r="J8" i="15"/>
  <c r="AE7" i="15"/>
  <c r="AD7" i="15"/>
  <c r="AC7" i="15"/>
  <c r="Z6" i="15"/>
  <c r="AC6" i="15" s="1"/>
  <c r="Y6" i="15"/>
  <c r="X6" i="15"/>
  <c r="W6" i="15"/>
  <c r="V6" i="15"/>
  <c r="U6" i="15"/>
  <c r="T6" i="15"/>
  <c r="S6" i="15"/>
  <c r="R6" i="15"/>
  <c r="Q6" i="15"/>
  <c r="N6" i="15"/>
  <c r="M6" i="15"/>
  <c r="L6" i="15"/>
  <c r="K6" i="15"/>
  <c r="J6" i="15"/>
  <c r="I6" i="15"/>
  <c r="H6" i="15"/>
  <c r="G6" i="15"/>
  <c r="F6" i="15"/>
  <c r="E6" i="15"/>
  <c r="D6" i="15"/>
  <c r="C6" i="15"/>
  <c r="B6" i="15"/>
  <c r="AB5" i="15"/>
  <c r="AB4" i="15" s="1"/>
  <c r="AA5" i="15"/>
  <c r="AA4" i="15" s="1"/>
  <c r="AD4" i="15" s="1"/>
  <c r="Z5" i="15"/>
  <c r="P5" i="15"/>
  <c r="P4" i="15" s="1"/>
  <c r="O5" i="15"/>
  <c r="O4" i="15" s="1"/>
  <c r="N5" i="15"/>
  <c r="AC5" i="15" s="1"/>
  <c r="J5" i="15"/>
  <c r="Z4" i="15"/>
  <c r="AC4" i="15" s="1"/>
  <c r="Y4" i="15"/>
  <c r="Y66" i="15" s="1"/>
  <c r="X4" i="15"/>
  <c r="X66" i="15" s="1"/>
  <c r="W4" i="15"/>
  <c r="W66" i="15" s="1"/>
  <c r="V4" i="15"/>
  <c r="U4" i="15"/>
  <c r="U66" i="15" s="1"/>
  <c r="T4" i="15"/>
  <c r="T66" i="15" s="1"/>
  <c r="S4" i="15"/>
  <c r="R4" i="15"/>
  <c r="R66" i="15" s="1"/>
  <c r="Q4" i="15"/>
  <c r="Q66" i="15" s="1"/>
  <c r="N4" i="15"/>
  <c r="M4" i="15"/>
  <c r="L4" i="15"/>
  <c r="L66" i="15" s="1"/>
  <c r="K4" i="15"/>
  <c r="K66" i="15" s="1"/>
  <c r="J4" i="15"/>
  <c r="I4" i="15"/>
  <c r="I66" i="15" s="1"/>
  <c r="H4" i="15"/>
  <c r="H66" i="15" s="1"/>
  <c r="G4" i="15"/>
  <c r="F4" i="15"/>
  <c r="F66" i="15" s="1"/>
  <c r="E4" i="15"/>
  <c r="E66" i="15" s="1"/>
  <c r="D4" i="15"/>
  <c r="C4" i="15"/>
  <c r="C66" i="15" s="1"/>
  <c r="B4" i="15"/>
  <c r="B66" i="15" s="1"/>
  <c r="AB3" i="15"/>
  <c r="AA3" i="15"/>
  <c r="Z3" i="15"/>
  <c r="Y3" i="15"/>
  <c r="V3" i="15"/>
  <c r="S3" i="15"/>
  <c r="S66" i="15" s="1"/>
  <c r="O3" i="15"/>
  <c r="O66" i="15" s="1"/>
  <c r="N3" i="15"/>
  <c r="AC3" i="15" s="1"/>
  <c r="M3" i="15"/>
  <c r="J3" i="15"/>
  <c r="G3" i="15"/>
  <c r="G66" i="15" s="1"/>
  <c r="D3" i="15"/>
  <c r="D66" i="15" s="1"/>
  <c r="I11" i="14"/>
  <c r="B11" i="14"/>
  <c r="L10" i="14"/>
  <c r="L11" i="14" s="1"/>
  <c r="K10" i="14"/>
  <c r="K11" i="14" s="1"/>
  <c r="I10" i="14"/>
  <c r="H10" i="14"/>
  <c r="H11" i="14" s="1"/>
  <c r="C10" i="14"/>
  <c r="C11" i="14" s="1"/>
  <c r="B10" i="14"/>
  <c r="R9" i="14"/>
  <c r="P9" i="14"/>
  <c r="O9" i="14"/>
  <c r="N9" i="14"/>
  <c r="Q9" i="14" s="1"/>
  <c r="G9" i="14"/>
  <c r="S9" i="14" s="1"/>
  <c r="F9" i="14"/>
  <c r="E9" i="14"/>
  <c r="D9" i="14"/>
  <c r="O8" i="14"/>
  <c r="R8" i="14" s="1"/>
  <c r="N8" i="14"/>
  <c r="M8" i="14"/>
  <c r="J8" i="14"/>
  <c r="P8" i="14" s="1"/>
  <c r="S8" i="14" s="1"/>
  <c r="F8" i="14"/>
  <c r="E8" i="14"/>
  <c r="Q8" i="14" s="1"/>
  <c r="D8" i="14"/>
  <c r="G8" i="14" s="1"/>
  <c r="O7" i="14"/>
  <c r="R7" i="14" s="1"/>
  <c r="N7" i="14"/>
  <c r="M7" i="14"/>
  <c r="M10" i="14" s="1"/>
  <c r="M11" i="14" s="1"/>
  <c r="J7" i="14"/>
  <c r="P7" i="14" s="1"/>
  <c r="S7" i="14" s="1"/>
  <c r="G7" i="14"/>
  <c r="F7" i="14"/>
  <c r="E7" i="14"/>
  <c r="E10" i="14" s="1"/>
  <c r="E11" i="14" s="1"/>
  <c r="D7" i="14"/>
  <c r="D10" i="14" s="1"/>
  <c r="D11" i="14" s="1"/>
  <c r="S6" i="14"/>
  <c r="Q6" i="14"/>
  <c r="P6" i="14"/>
  <c r="O6" i="14"/>
  <c r="O10" i="14" s="1"/>
  <c r="O11" i="14" s="1"/>
  <c r="N6" i="14"/>
  <c r="N10" i="14" s="1"/>
  <c r="N11" i="14" s="1"/>
  <c r="J6" i="14"/>
  <c r="J10" i="14" s="1"/>
  <c r="J11" i="14" s="1"/>
  <c r="G6" i="14"/>
  <c r="G10" i="14" s="1"/>
  <c r="G11" i="14" s="1"/>
  <c r="F6" i="14"/>
  <c r="F10" i="14" s="1"/>
  <c r="F11" i="14" s="1"/>
  <c r="E6" i="14"/>
  <c r="D6" i="14"/>
  <c r="O4" i="14"/>
  <c r="N4" i="14"/>
  <c r="Q4" i="14" s="1"/>
  <c r="M4" i="14"/>
  <c r="J4" i="14"/>
  <c r="P4" i="14" s="1"/>
  <c r="S4" i="14" s="1"/>
  <c r="G4" i="14"/>
  <c r="F4" i="14"/>
  <c r="R4" i="14" s="1"/>
  <c r="E4" i="14"/>
  <c r="D4" i="14"/>
  <c r="AA83" i="13"/>
  <c r="Z83" i="13"/>
  <c r="X83" i="13"/>
  <c r="W83" i="13"/>
  <c r="R83" i="13"/>
  <c r="Q83" i="13"/>
  <c r="M83" i="13"/>
  <c r="L83" i="13"/>
  <c r="K83" i="13"/>
  <c r="F83" i="13"/>
  <c r="E83" i="13"/>
  <c r="C83" i="13"/>
  <c r="B83" i="13"/>
  <c r="AF82" i="13"/>
  <c r="AE82" i="13"/>
  <c r="AD82" i="13"/>
  <c r="AG82" i="13" s="1"/>
  <c r="AC82" i="13"/>
  <c r="S82" i="13"/>
  <c r="P82" i="13"/>
  <c r="AH82" i="13" s="1"/>
  <c r="O82" i="13"/>
  <c r="N82" i="13"/>
  <c r="AG81" i="13"/>
  <c r="AD81" i="13"/>
  <c r="AC81" i="13"/>
  <c r="AF81" i="13" s="1"/>
  <c r="V81" i="13"/>
  <c r="AE81" i="13" s="1"/>
  <c r="AH81" i="13" s="1"/>
  <c r="AC80" i="13"/>
  <c r="V80" i="13"/>
  <c r="AE80" i="13" s="1"/>
  <c r="AH80" i="13" s="1"/>
  <c r="U80" i="13"/>
  <c r="U83" i="13" s="1"/>
  <c r="O80" i="13"/>
  <c r="N80" i="13"/>
  <c r="AF80" i="13" s="1"/>
  <c r="J80" i="13"/>
  <c r="P80" i="13" s="1"/>
  <c r="AD79" i="13"/>
  <c r="T79" i="13"/>
  <c r="AC79" i="13" s="1"/>
  <c r="AF79" i="13" s="1"/>
  <c r="O79" i="13"/>
  <c r="AG79" i="13" s="1"/>
  <c r="N79" i="13"/>
  <c r="J79" i="13"/>
  <c r="P79" i="13" s="1"/>
  <c r="AG78" i="13"/>
  <c r="AF78" i="13"/>
  <c r="AD78" i="13"/>
  <c r="AC78" i="13"/>
  <c r="V78" i="13"/>
  <c r="AE78" i="13" s="1"/>
  <c r="AH78" i="13" s="1"/>
  <c r="AD77" i="13"/>
  <c r="AG77" i="13" s="1"/>
  <c r="T77" i="13"/>
  <c r="V77" i="13" s="1"/>
  <c r="AE77" i="13" s="1"/>
  <c r="AH77" i="13" s="1"/>
  <c r="P77" i="13"/>
  <c r="O77" i="13"/>
  <c r="N77" i="13"/>
  <c r="AH76" i="13"/>
  <c r="AE76" i="13"/>
  <c r="AD76" i="13"/>
  <c r="AG76" i="13" s="1"/>
  <c r="AC76" i="13"/>
  <c r="AF76" i="13" s="1"/>
  <c r="V76" i="13"/>
  <c r="AD75" i="13"/>
  <c r="AC75" i="13"/>
  <c r="AF75" i="13" s="1"/>
  <c r="V75" i="13"/>
  <c r="AE75" i="13" s="1"/>
  <c r="AH75" i="13" s="1"/>
  <c r="T75" i="13"/>
  <c r="T83" i="13" s="1"/>
  <c r="P75" i="13"/>
  <c r="O75" i="13"/>
  <c r="AG75" i="13" s="1"/>
  <c r="N75" i="13"/>
  <c r="AF74" i="13"/>
  <c r="AE74" i="13"/>
  <c r="AH74" i="13" s="1"/>
  <c r="AD74" i="13"/>
  <c r="AC74" i="13"/>
  <c r="P74" i="13"/>
  <c r="O74" i="13"/>
  <c r="AG74" i="13" s="1"/>
  <c r="N74" i="13"/>
  <c r="J74" i="13"/>
  <c r="AH73" i="13"/>
  <c r="AE73" i="13"/>
  <c r="AD73" i="13"/>
  <c r="AC73" i="13"/>
  <c r="AF73" i="13" s="1"/>
  <c r="S73" i="13"/>
  <c r="P73" i="13"/>
  <c r="O73" i="13"/>
  <c r="AG73" i="13" s="1"/>
  <c r="N73" i="13"/>
  <c r="AG72" i="13"/>
  <c r="AF72" i="13"/>
  <c r="AD72" i="13"/>
  <c r="AC72" i="13"/>
  <c r="V72" i="13"/>
  <c r="AE72" i="13" s="1"/>
  <c r="AH72" i="13" s="1"/>
  <c r="P72" i="13"/>
  <c r="O72" i="13"/>
  <c r="N72" i="13"/>
  <c r="AH71" i="13"/>
  <c r="AE71" i="13"/>
  <c r="AD71" i="13"/>
  <c r="AG71" i="13" s="1"/>
  <c r="AC71" i="13"/>
  <c r="AF71" i="13" s="1"/>
  <c r="S71" i="13"/>
  <c r="P71" i="13"/>
  <c r="O71" i="13"/>
  <c r="N71" i="13"/>
  <c r="AG70" i="13"/>
  <c r="AF70" i="13"/>
  <c r="AE70" i="13"/>
  <c r="AH70" i="13" s="1"/>
  <c r="AD70" i="13"/>
  <c r="AC70" i="13"/>
  <c r="S70" i="13"/>
  <c r="P70" i="13"/>
  <c r="O70" i="13"/>
  <c r="N70" i="13"/>
  <c r="AG69" i="13"/>
  <c r="AE69" i="13"/>
  <c r="AD69" i="13"/>
  <c r="AC69" i="13"/>
  <c r="AF69" i="13" s="1"/>
  <c r="O69" i="13"/>
  <c r="N69" i="13"/>
  <c r="J69" i="13"/>
  <c r="P69" i="13" s="1"/>
  <c r="AH69" i="13" s="1"/>
  <c r="AF68" i="13"/>
  <c r="AE68" i="13"/>
  <c r="AH68" i="13" s="1"/>
  <c r="AD68" i="13"/>
  <c r="AC68" i="13"/>
  <c r="P68" i="13"/>
  <c r="O68" i="13"/>
  <c r="AG68" i="13" s="1"/>
  <c r="N68" i="13"/>
  <c r="J68" i="13"/>
  <c r="AE67" i="13"/>
  <c r="AD67" i="13"/>
  <c r="AG67" i="13" s="1"/>
  <c r="AC67" i="13"/>
  <c r="AF67" i="13" s="1"/>
  <c r="O67" i="13"/>
  <c r="N67" i="13"/>
  <c r="J67" i="13"/>
  <c r="P67" i="13" s="1"/>
  <c r="AH67" i="13" s="1"/>
  <c r="AF66" i="13"/>
  <c r="AE66" i="13"/>
  <c r="AH66" i="13" s="1"/>
  <c r="AD66" i="13"/>
  <c r="AC66" i="13"/>
  <c r="P66" i="13"/>
  <c r="O66" i="13"/>
  <c r="AG66" i="13" s="1"/>
  <c r="N66" i="13"/>
  <c r="J66" i="13"/>
  <c r="AG65" i="13"/>
  <c r="AE65" i="13"/>
  <c r="AD65" i="13"/>
  <c r="AC65" i="13"/>
  <c r="AF65" i="13" s="1"/>
  <c r="O65" i="13"/>
  <c r="N65" i="13"/>
  <c r="J65" i="13"/>
  <c r="P65" i="13" s="1"/>
  <c r="AH65" i="13" s="1"/>
  <c r="AD64" i="13"/>
  <c r="AC64" i="13"/>
  <c r="AB64" i="13"/>
  <c r="AB83" i="13" s="1"/>
  <c r="Y64" i="13"/>
  <c r="AE64" i="13" s="1"/>
  <c r="AH64" i="13" s="1"/>
  <c r="V64" i="13"/>
  <c r="P64" i="13"/>
  <c r="O64" i="13"/>
  <c r="AG64" i="13" s="1"/>
  <c r="N64" i="13"/>
  <c r="AF64" i="13" s="1"/>
  <c r="AG63" i="13"/>
  <c r="AF63" i="13"/>
  <c r="AE63" i="13"/>
  <c r="AH63" i="13" s="1"/>
  <c r="AD63" i="13"/>
  <c r="AC63" i="13"/>
  <c r="V63" i="13"/>
  <c r="AF62" i="13"/>
  <c r="AE62" i="13"/>
  <c r="AH62" i="13" s="1"/>
  <c r="AD62" i="13"/>
  <c r="AG62" i="13" s="1"/>
  <c r="AC62" i="13"/>
  <c r="V62" i="13"/>
  <c r="P62" i="13"/>
  <c r="O62" i="13"/>
  <c r="N62" i="13"/>
  <c r="AG61" i="13"/>
  <c r="AF61" i="13"/>
  <c r="AE61" i="13"/>
  <c r="AD61" i="13"/>
  <c r="AC61" i="13"/>
  <c r="O61" i="13"/>
  <c r="N61" i="13"/>
  <c r="J61" i="13"/>
  <c r="P61" i="13" s="1"/>
  <c r="AH61" i="13" s="1"/>
  <c r="AE60" i="13"/>
  <c r="AD60" i="13"/>
  <c r="AC60" i="13"/>
  <c r="P60" i="13"/>
  <c r="O60" i="13"/>
  <c r="N60" i="13"/>
  <c r="AG59" i="13"/>
  <c r="AF59" i="13"/>
  <c r="AD59" i="13"/>
  <c r="AC59" i="13"/>
  <c r="Y59" i="13"/>
  <c r="Y83" i="13" s="1"/>
  <c r="P59" i="13"/>
  <c r="O59" i="13"/>
  <c r="N59" i="13"/>
  <c r="AH58" i="13"/>
  <c r="AE58" i="13"/>
  <c r="AD58" i="13"/>
  <c r="AG58" i="13" s="1"/>
  <c r="AC58" i="13"/>
  <c r="P58" i="13"/>
  <c r="O58" i="13"/>
  <c r="N58" i="13"/>
  <c r="AF58" i="13" s="1"/>
  <c r="J58" i="13"/>
  <c r="AG57" i="13"/>
  <c r="AE57" i="13"/>
  <c r="AD57" i="13"/>
  <c r="AC57" i="13"/>
  <c r="AF57" i="13" s="1"/>
  <c r="P57" i="13"/>
  <c r="AH57" i="13" s="1"/>
  <c r="O57" i="13"/>
  <c r="N57" i="13"/>
  <c r="J57" i="13"/>
  <c r="AE56" i="13"/>
  <c r="AH56" i="13" s="1"/>
  <c r="AD56" i="13"/>
  <c r="AG56" i="13" s="1"/>
  <c r="AC56" i="13"/>
  <c r="P56" i="13"/>
  <c r="O56" i="13"/>
  <c r="N56" i="13"/>
  <c r="AF56" i="13" s="1"/>
  <c r="J56" i="13"/>
  <c r="AG55" i="13"/>
  <c r="AF55" i="13"/>
  <c r="AE55" i="13"/>
  <c r="AD55" i="13"/>
  <c r="AC55" i="13"/>
  <c r="O55" i="13"/>
  <c r="N55" i="13"/>
  <c r="J55" i="13"/>
  <c r="P55" i="13" s="1"/>
  <c r="AH55" i="13" s="1"/>
  <c r="AF54" i="13"/>
  <c r="AE54" i="13"/>
  <c r="AD54" i="13"/>
  <c r="AG54" i="13" s="1"/>
  <c r="AC54" i="13"/>
  <c r="V54" i="13"/>
  <c r="P54" i="13"/>
  <c r="AH54" i="13" s="1"/>
  <c r="O54" i="13"/>
  <c r="N54" i="13"/>
  <c r="AG53" i="13"/>
  <c r="AD53" i="13"/>
  <c r="AC53" i="13"/>
  <c r="AF53" i="13" s="1"/>
  <c r="V53" i="13"/>
  <c r="AE53" i="13" s="1"/>
  <c r="AH53" i="13" s="1"/>
  <c r="P53" i="13"/>
  <c r="O53" i="13"/>
  <c r="N53" i="13"/>
  <c r="AF52" i="13"/>
  <c r="AE52" i="13"/>
  <c r="AH52" i="13" s="1"/>
  <c r="AD52" i="13"/>
  <c r="AG52" i="13" s="1"/>
  <c r="AC52" i="13"/>
  <c r="V52" i="13"/>
  <c r="P52" i="13"/>
  <c r="O52" i="13"/>
  <c r="N52" i="13"/>
  <c r="AG51" i="13"/>
  <c r="AD51" i="13"/>
  <c r="AC51" i="13"/>
  <c r="V51" i="13"/>
  <c r="AE51" i="13" s="1"/>
  <c r="AH51" i="13" s="1"/>
  <c r="O51" i="13"/>
  <c r="N51" i="13"/>
  <c r="AF51" i="13" s="1"/>
  <c r="J51" i="13"/>
  <c r="P51" i="13" s="1"/>
  <c r="AF50" i="13"/>
  <c r="AE50" i="13"/>
  <c r="AH50" i="13" s="1"/>
  <c r="AD50" i="13"/>
  <c r="AC50" i="13"/>
  <c r="P50" i="13"/>
  <c r="O50" i="13"/>
  <c r="AG50" i="13" s="1"/>
  <c r="N50" i="13"/>
  <c r="J50" i="13"/>
  <c r="AH49" i="13"/>
  <c r="AE49" i="13"/>
  <c r="AD49" i="13"/>
  <c r="AG49" i="13" s="1"/>
  <c r="AC49" i="13"/>
  <c r="AF49" i="13" s="1"/>
  <c r="V49" i="13"/>
  <c r="AG48" i="13"/>
  <c r="AD48" i="13"/>
  <c r="AC48" i="13"/>
  <c r="AF48" i="13" s="1"/>
  <c r="V48" i="13"/>
  <c r="AE48" i="13" s="1"/>
  <c r="AH48" i="13" s="1"/>
  <c r="AF47" i="13"/>
  <c r="AE47" i="13"/>
  <c r="AD47" i="13"/>
  <c r="AC47" i="13"/>
  <c r="O47" i="13"/>
  <c r="AG47" i="13" s="1"/>
  <c r="N47" i="13"/>
  <c r="I47" i="13"/>
  <c r="I83" i="13" s="1"/>
  <c r="AF46" i="13"/>
  <c r="AE46" i="13"/>
  <c r="AH46" i="13" s="1"/>
  <c r="AD46" i="13"/>
  <c r="AG46" i="13" s="1"/>
  <c r="AC46" i="13"/>
  <c r="S46" i="13"/>
  <c r="P46" i="13"/>
  <c r="O46" i="13"/>
  <c r="N46" i="13"/>
  <c r="AG45" i="13"/>
  <c r="AF45" i="13"/>
  <c r="AE45" i="13"/>
  <c r="AD45" i="13"/>
  <c r="AC45" i="13"/>
  <c r="O45" i="13"/>
  <c r="N45" i="13"/>
  <c r="J45" i="13"/>
  <c r="P45" i="13" s="1"/>
  <c r="AH45" i="13" s="1"/>
  <c r="AE44" i="13"/>
  <c r="AD44" i="13"/>
  <c r="AG44" i="13" s="1"/>
  <c r="AC44" i="13"/>
  <c r="O44" i="13"/>
  <c r="N44" i="13"/>
  <c r="AF44" i="13" s="1"/>
  <c r="H44" i="13"/>
  <c r="H83" i="13" s="1"/>
  <c r="AE43" i="13"/>
  <c r="AD43" i="13"/>
  <c r="AG43" i="13" s="1"/>
  <c r="AC43" i="13"/>
  <c r="AF43" i="13" s="1"/>
  <c r="O43" i="13"/>
  <c r="N43" i="13"/>
  <c r="D43" i="13"/>
  <c r="P43" i="13" s="1"/>
  <c r="AH43" i="13" s="1"/>
  <c r="AF42" i="13"/>
  <c r="AE42" i="13"/>
  <c r="AH42" i="13" s="1"/>
  <c r="AD42" i="13"/>
  <c r="AC42" i="13"/>
  <c r="P42" i="13"/>
  <c r="O42" i="13"/>
  <c r="AG42" i="13" s="1"/>
  <c r="N42" i="13"/>
  <c r="G42" i="13"/>
  <c r="G83" i="13" s="1"/>
  <c r="AG41" i="13"/>
  <c r="AE41" i="13"/>
  <c r="AD41" i="13"/>
  <c r="AC41" i="13"/>
  <c r="AF41" i="13" s="1"/>
  <c r="O41" i="13"/>
  <c r="N41" i="13"/>
  <c r="J41" i="13"/>
  <c r="G41" i="13"/>
  <c r="D41" i="13"/>
  <c r="D83" i="13" s="1"/>
  <c r="AH40" i="13"/>
  <c r="AE40" i="13"/>
  <c r="AD40" i="13"/>
  <c r="AG40" i="13" s="1"/>
  <c r="AC40" i="13"/>
  <c r="AF40" i="13" s="1"/>
  <c r="S40" i="13"/>
  <c r="P40" i="13"/>
  <c r="O40" i="13"/>
  <c r="N40" i="13"/>
  <c r="AG39" i="13"/>
  <c r="AF39" i="13"/>
  <c r="AE39" i="13"/>
  <c r="AD39" i="13"/>
  <c r="AC39" i="13"/>
  <c r="S39" i="13"/>
  <c r="O39" i="13"/>
  <c r="N39" i="13"/>
  <c r="J39" i="13"/>
  <c r="P39" i="13" s="1"/>
  <c r="AF38" i="13"/>
  <c r="AE38" i="13"/>
  <c r="AD38" i="13"/>
  <c r="AG38" i="13" s="1"/>
  <c r="AC38" i="13"/>
  <c r="S38" i="13"/>
  <c r="P38" i="13"/>
  <c r="AH38" i="13" s="1"/>
  <c r="O38" i="13"/>
  <c r="N38" i="13"/>
  <c r="AG37" i="13"/>
  <c r="AD37" i="13"/>
  <c r="AC37" i="13"/>
  <c r="AF37" i="13" s="1"/>
  <c r="S37" i="13"/>
  <c r="AE37" i="13" s="1"/>
  <c r="AH37" i="13" s="1"/>
  <c r="P37" i="13"/>
  <c r="O37" i="13"/>
  <c r="N37" i="13"/>
  <c r="AF36" i="13"/>
  <c r="AE36" i="13"/>
  <c r="AH36" i="13" s="1"/>
  <c r="AD36" i="13"/>
  <c r="AG36" i="13" s="1"/>
  <c r="AC36" i="13"/>
  <c r="S36" i="13"/>
  <c r="P36" i="13"/>
  <c r="O36" i="13"/>
  <c r="N36" i="13"/>
  <c r="AG35" i="13"/>
  <c r="AD35" i="13"/>
  <c r="AC35" i="13"/>
  <c r="S35" i="13"/>
  <c r="AE35" i="13" s="1"/>
  <c r="AH35" i="13" s="1"/>
  <c r="P35" i="13"/>
  <c r="O35" i="13"/>
  <c r="N35" i="13"/>
  <c r="AF35" i="13" s="1"/>
  <c r="AF34" i="13"/>
  <c r="AE34" i="13"/>
  <c r="AD34" i="13"/>
  <c r="AG34" i="13" s="1"/>
  <c r="AC34" i="13"/>
  <c r="V34" i="13"/>
  <c r="P34" i="13"/>
  <c r="AH34" i="13" s="1"/>
  <c r="O34" i="13"/>
  <c r="N34" i="13"/>
  <c r="AG33" i="13"/>
  <c r="AD33" i="13"/>
  <c r="AC33" i="13"/>
  <c r="AF33" i="13" s="1"/>
  <c r="V33" i="13"/>
  <c r="AE33" i="13" s="1"/>
  <c r="AH33" i="13" s="1"/>
  <c r="P33" i="13"/>
  <c r="O33" i="13"/>
  <c r="N33" i="13"/>
  <c r="AE32" i="13"/>
  <c r="AH32" i="13" s="1"/>
  <c r="AD32" i="13"/>
  <c r="AG32" i="13" s="1"/>
  <c r="AC32" i="13"/>
  <c r="P32" i="13"/>
  <c r="O32" i="13"/>
  <c r="N32" i="13"/>
  <c r="AF32" i="13" s="1"/>
  <c r="AG31" i="13"/>
  <c r="AF31" i="13"/>
  <c r="AE31" i="13"/>
  <c r="AH31" i="13" s="1"/>
  <c r="AD31" i="13"/>
  <c r="AC31" i="13"/>
  <c r="V31" i="13"/>
  <c r="P31" i="13"/>
  <c r="O31" i="13"/>
  <c r="N31" i="13"/>
  <c r="AH30" i="13"/>
  <c r="AE30" i="13"/>
  <c r="AD30" i="13"/>
  <c r="AC30" i="13"/>
  <c r="AF30" i="13" s="1"/>
  <c r="V30" i="13"/>
  <c r="P30" i="13"/>
  <c r="O30" i="13"/>
  <c r="AG30" i="13" s="1"/>
  <c r="N30" i="13"/>
  <c r="AF29" i="13"/>
  <c r="AE29" i="13"/>
  <c r="AH29" i="13" s="1"/>
  <c r="AD29" i="13"/>
  <c r="AC29" i="13"/>
  <c r="P29" i="13"/>
  <c r="O29" i="13"/>
  <c r="AG29" i="13" s="1"/>
  <c r="N29" i="13"/>
  <c r="J29" i="13"/>
  <c r="AH28" i="13"/>
  <c r="AE28" i="13"/>
  <c r="AD28" i="13"/>
  <c r="AG28" i="13" s="1"/>
  <c r="AC28" i="13"/>
  <c r="AF28" i="13" s="1"/>
  <c r="P28" i="13"/>
  <c r="O28" i="13"/>
  <c r="N28" i="13"/>
  <c r="AE27" i="13"/>
  <c r="AH27" i="13" s="1"/>
  <c r="AD27" i="13"/>
  <c r="AG27" i="13" s="1"/>
  <c r="AC27" i="13"/>
  <c r="V27" i="13"/>
  <c r="S27" i="13"/>
  <c r="P27" i="13"/>
  <c r="O27" i="13"/>
  <c r="N27" i="13"/>
  <c r="AF27" i="13" s="1"/>
  <c r="AD26" i="13"/>
  <c r="AC26" i="13"/>
  <c r="AF26" i="13" s="1"/>
  <c r="V26" i="13"/>
  <c r="S26" i="13"/>
  <c r="AE26" i="13" s="1"/>
  <c r="AH26" i="13" s="1"/>
  <c r="P26" i="13"/>
  <c r="O26" i="13"/>
  <c r="AG26" i="13" s="1"/>
  <c r="N26" i="13"/>
  <c r="AG25" i="13"/>
  <c r="AE25" i="13"/>
  <c r="AD25" i="13"/>
  <c r="AC25" i="13"/>
  <c r="AF25" i="13" s="1"/>
  <c r="P25" i="13"/>
  <c r="AH25" i="13" s="1"/>
  <c r="O25" i="13"/>
  <c r="N25" i="13"/>
  <c r="J25" i="13"/>
  <c r="AE24" i="13"/>
  <c r="AH24" i="13" s="1"/>
  <c r="AD24" i="13"/>
  <c r="AG24" i="13" s="1"/>
  <c r="AC24" i="13"/>
  <c r="V24" i="13"/>
  <c r="S24" i="13"/>
  <c r="S83" i="13" s="1"/>
  <c r="P24" i="13"/>
  <c r="O24" i="13"/>
  <c r="N24" i="13"/>
  <c r="AF24" i="13" s="1"/>
  <c r="AH23" i="13"/>
  <c r="AE23" i="13"/>
  <c r="AD23" i="13"/>
  <c r="AC23" i="13"/>
  <c r="AF23" i="13" s="1"/>
  <c r="V23" i="13"/>
  <c r="P23" i="13"/>
  <c r="O23" i="13"/>
  <c r="AG23" i="13" s="1"/>
  <c r="N23" i="13"/>
  <c r="AG22" i="13"/>
  <c r="AF22" i="13"/>
  <c r="AD22" i="13"/>
  <c r="AC22" i="13"/>
  <c r="V22" i="13"/>
  <c r="AE22" i="13" s="1"/>
  <c r="AH22" i="13" s="1"/>
  <c r="P22" i="13"/>
  <c r="O22" i="13"/>
  <c r="N22" i="13"/>
  <c r="AH21" i="13"/>
  <c r="AE21" i="13"/>
  <c r="AD21" i="13"/>
  <c r="AG21" i="13" s="1"/>
  <c r="AC21" i="13"/>
  <c r="AF21" i="13" s="1"/>
  <c r="V21" i="13"/>
  <c r="P21" i="13"/>
  <c r="O21" i="13"/>
  <c r="N21" i="13"/>
  <c r="AG20" i="13"/>
  <c r="AF20" i="13"/>
  <c r="AE20" i="13"/>
  <c r="AH20" i="13" s="1"/>
  <c r="AD20" i="13"/>
  <c r="AC20" i="13"/>
  <c r="V20" i="13"/>
  <c r="P20" i="13"/>
  <c r="O20" i="13"/>
  <c r="N20" i="13"/>
  <c r="AH19" i="13"/>
  <c r="AE19" i="13"/>
  <c r="AD19" i="13"/>
  <c r="AC19" i="13"/>
  <c r="AF19" i="13" s="1"/>
  <c r="V19" i="13"/>
  <c r="P19" i="13"/>
  <c r="O19" i="13"/>
  <c r="AG19" i="13" s="1"/>
  <c r="N19" i="13"/>
  <c r="AF18" i="13"/>
  <c r="AE18" i="13"/>
  <c r="AH18" i="13" s="1"/>
  <c r="AD18" i="13"/>
  <c r="AC18" i="13"/>
  <c r="P18" i="13"/>
  <c r="O18" i="13"/>
  <c r="AG18" i="13" s="1"/>
  <c r="N18" i="13"/>
  <c r="J18" i="13"/>
  <c r="AE17" i="13"/>
  <c r="AD17" i="13"/>
  <c r="AG17" i="13" s="1"/>
  <c r="AC17" i="13"/>
  <c r="AF17" i="13" s="1"/>
  <c r="O17" i="13"/>
  <c r="N17" i="13"/>
  <c r="J17" i="13"/>
  <c r="P17" i="13" s="1"/>
  <c r="AH17" i="13" s="1"/>
  <c r="AF16" i="13"/>
  <c r="AE16" i="13"/>
  <c r="AH16" i="13" s="1"/>
  <c r="AD16" i="13"/>
  <c r="AC16" i="13"/>
  <c r="P16" i="13"/>
  <c r="O16" i="13"/>
  <c r="AG16" i="13" s="1"/>
  <c r="N16" i="13"/>
  <c r="J16" i="13"/>
  <c r="AG15" i="13"/>
  <c r="AE15" i="13"/>
  <c r="AD15" i="13"/>
  <c r="AC15" i="13"/>
  <c r="AF15" i="13" s="1"/>
  <c r="O15" i="13"/>
  <c r="N15" i="13"/>
  <c r="J15" i="13"/>
  <c r="P15" i="13" s="1"/>
  <c r="AH15" i="13" s="1"/>
  <c r="AF14" i="13"/>
  <c r="AE14" i="13"/>
  <c r="AH14" i="13" s="1"/>
  <c r="AD14" i="13"/>
  <c r="AC14" i="13"/>
  <c r="P14" i="13"/>
  <c r="O14" i="13"/>
  <c r="AG14" i="13" s="1"/>
  <c r="N14" i="13"/>
  <c r="J14" i="13"/>
  <c r="AH13" i="13"/>
  <c r="AE13" i="13"/>
  <c r="AD13" i="13"/>
  <c r="AG13" i="13" s="1"/>
  <c r="AC13" i="13"/>
  <c r="AF13" i="13" s="1"/>
  <c r="V13" i="13"/>
  <c r="P13" i="13"/>
  <c r="O13" i="13"/>
  <c r="N13" i="13"/>
  <c r="AG12" i="13"/>
  <c r="AF12" i="13"/>
  <c r="AE12" i="13"/>
  <c r="AH12" i="13" s="1"/>
  <c r="AD12" i="13"/>
  <c r="AC12" i="13"/>
  <c r="V12" i="13"/>
  <c r="P12" i="13"/>
  <c r="O12" i="13"/>
  <c r="N12" i="13"/>
  <c r="AH11" i="13"/>
  <c r="AE11" i="13"/>
  <c r="AD11" i="13"/>
  <c r="AC11" i="13"/>
  <c r="AF11" i="13" s="1"/>
  <c r="V11" i="13"/>
  <c r="P11" i="13"/>
  <c r="O11" i="13"/>
  <c r="AG11" i="13" s="1"/>
  <c r="N11" i="13"/>
  <c r="AG10" i="13"/>
  <c r="AF10" i="13"/>
  <c r="AD10" i="13"/>
  <c r="AC10" i="13"/>
  <c r="V10" i="13"/>
  <c r="P10" i="13"/>
  <c r="O10" i="13"/>
  <c r="N10" i="13"/>
  <c r="AE9" i="13"/>
  <c r="AD9" i="13"/>
  <c r="AC9" i="13"/>
  <c r="O9" i="13"/>
  <c r="O83" i="13" s="1"/>
  <c r="N9" i="13"/>
  <c r="N83" i="13" s="1"/>
  <c r="J9" i="13"/>
  <c r="AA6" i="13"/>
  <c r="AA84" i="13" s="1"/>
  <c r="Z6" i="13"/>
  <c r="Z84" i="13" s="1"/>
  <c r="X6" i="13"/>
  <c r="X84" i="13" s="1"/>
  <c r="W6" i="13"/>
  <c r="W84" i="13" s="1"/>
  <c r="U6" i="13"/>
  <c r="U84" i="13" s="1"/>
  <c r="T6" i="13"/>
  <c r="T84" i="13" s="1"/>
  <c r="R6" i="13"/>
  <c r="R84" i="13" s="1"/>
  <c r="Q6" i="13"/>
  <c r="Q84" i="13" s="1"/>
  <c r="O6" i="13"/>
  <c r="M6" i="13"/>
  <c r="M84" i="13" s="1"/>
  <c r="L6" i="13"/>
  <c r="L84" i="13" s="1"/>
  <c r="K6" i="13"/>
  <c r="K84" i="13" s="1"/>
  <c r="J6" i="13"/>
  <c r="I6" i="13"/>
  <c r="I84" i="13" s="1"/>
  <c r="H6" i="13"/>
  <c r="G6" i="13"/>
  <c r="G84" i="13" s="1"/>
  <c r="F6" i="13"/>
  <c r="F84" i="13" s="1"/>
  <c r="E6" i="13"/>
  <c r="E84" i="13" s="1"/>
  <c r="D6" i="13"/>
  <c r="C6" i="13"/>
  <c r="C84" i="13" s="1"/>
  <c r="B6" i="13"/>
  <c r="B84" i="13" s="1"/>
  <c r="AG5" i="13"/>
  <c r="AF5" i="13"/>
  <c r="AD5" i="13"/>
  <c r="AC5" i="13"/>
  <c r="AB5" i="13"/>
  <c r="AB6" i="13" s="1"/>
  <c r="AB84" i="13" s="1"/>
  <c r="Y5" i="13"/>
  <c r="V5" i="13"/>
  <c r="S5" i="13"/>
  <c r="AE5" i="13" s="1"/>
  <c r="AH5" i="13" s="1"/>
  <c r="P5" i="13"/>
  <c r="P6" i="13" s="1"/>
  <c r="O5" i="13"/>
  <c r="N5" i="13"/>
  <c r="AD4" i="13"/>
  <c r="AD6" i="13" s="1"/>
  <c r="AC4" i="13"/>
  <c r="AC6" i="13" s="1"/>
  <c r="AB4" i="13"/>
  <c r="Y4" i="13"/>
  <c r="Y6" i="13" s="1"/>
  <c r="Y84" i="13" s="1"/>
  <c r="V4" i="13"/>
  <c r="V6" i="13" s="1"/>
  <c r="S4" i="13"/>
  <c r="AE4" i="13" s="1"/>
  <c r="P4" i="13"/>
  <c r="O4" i="13"/>
  <c r="N4" i="13"/>
  <c r="N6" i="13" s="1"/>
  <c r="N84" i="13" s="1"/>
  <c r="O7" i="12"/>
  <c r="L7" i="12"/>
  <c r="L8" i="12" s="1"/>
  <c r="K7" i="12"/>
  <c r="K8" i="12" s="1"/>
  <c r="I7" i="12"/>
  <c r="H7" i="12"/>
  <c r="H8" i="12" s="1"/>
  <c r="G7" i="12"/>
  <c r="D7" i="12"/>
  <c r="C7" i="12"/>
  <c r="C8" i="12" s="1"/>
  <c r="B7" i="12"/>
  <c r="O6" i="12"/>
  <c r="N6" i="12"/>
  <c r="Q6" i="12" s="1"/>
  <c r="Q7" i="12" s="1"/>
  <c r="Q8" i="12" s="1"/>
  <c r="M6" i="12"/>
  <c r="M7" i="12" s="1"/>
  <c r="M8" i="12" s="1"/>
  <c r="J6" i="12"/>
  <c r="J7" i="12" s="1"/>
  <c r="G6" i="12"/>
  <c r="F6" i="12"/>
  <c r="R6" i="12" s="1"/>
  <c r="R7" i="12" s="1"/>
  <c r="E6" i="12"/>
  <c r="E7" i="12" s="1"/>
  <c r="E8" i="12" s="1"/>
  <c r="D6" i="12"/>
  <c r="N4" i="12"/>
  <c r="M4" i="12"/>
  <c r="L4" i="12"/>
  <c r="K4" i="12"/>
  <c r="I4" i="12"/>
  <c r="I8" i="12" s="1"/>
  <c r="H4" i="12"/>
  <c r="F4" i="12"/>
  <c r="E4" i="12"/>
  <c r="C4" i="12"/>
  <c r="B4" i="12"/>
  <c r="B8" i="12" s="1"/>
  <c r="O3" i="12"/>
  <c r="R3" i="12" s="1"/>
  <c r="R4" i="12" s="1"/>
  <c r="N3" i="12"/>
  <c r="M3" i="12"/>
  <c r="J3" i="12"/>
  <c r="J4" i="12" s="1"/>
  <c r="F3" i="12"/>
  <c r="E3" i="12"/>
  <c r="Q3" i="12" s="1"/>
  <c r="Q4" i="12" s="1"/>
  <c r="D3" i="12"/>
  <c r="G3" i="12" s="1"/>
  <c r="G4" i="12" s="1"/>
  <c r="R13" i="11"/>
  <c r="Q13" i="11"/>
  <c r="O13" i="11"/>
  <c r="O14" i="11" s="1"/>
  <c r="N13" i="11"/>
  <c r="L13" i="11"/>
  <c r="L14" i="11" s="1"/>
  <c r="K13" i="11"/>
  <c r="K14" i="11" s="1"/>
  <c r="I13" i="11"/>
  <c r="H13" i="11"/>
  <c r="H14" i="11" s="1"/>
  <c r="D13" i="11"/>
  <c r="C13" i="11"/>
  <c r="C14" i="11" s="1"/>
  <c r="B13" i="11"/>
  <c r="X12" i="11"/>
  <c r="W12" i="11"/>
  <c r="U12" i="11"/>
  <c r="T12" i="11"/>
  <c r="M12" i="11"/>
  <c r="V12" i="11" s="1"/>
  <c r="Y12" i="11" s="1"/>
  <c r="W11" i="11"/>
  <c r="V11" i="11"/>
  <c r="Y11" i="11" s="1"/>
  <c r="U11" i="11"/>
  <c r="X11" i="11" s="1"/>
  <c r="T11" i="11"/>
  <c r="M11" i="11"/>
  <c r="V10" i="11"/>
  <c r="U10" i="11"/>
  <c r="X10" i="11" s="1"/>
  <c r="T10" i="11"/>
  <c r="W10" i="11" s="1"/>
  <c r="F10" i="11"/>
  <c r="E10" i="11"/>
  <c r="D10" i="11"/>
  <c r="G10" i="11" s="1"/>
  <c r="Y10" i="11" s="1"/>
  <c r="X9" i="11"/>
  <c r="W9" i="11"/>
  <c r="U9" i="11"/>
  <c r="T9" i="11"/>
  <c r="S9" i="11"/>
  <c r="S13" i="11" s="1"/>
  <c r="P9" i="11"/>
  <c r="M9" i="11"/>
  <c r="J9" i="11"/>
  <c r="V9" i="11" s="1"/>
  <c r="Y9" i="11" s="1"/>
  <c r="G9" i="11"/>
  <c r="F9" i="11"/>
  <c r="E9" i="11"/>
  <c r="X8" i="11"/>
  <c r="U8" i="11"/>
  <c r="T8" i="11"/>
  <c r="T13" i="11" s="1"/>
  <c r="S8" i="11"/>
  <c r="P8" i="11"/>
  <c r="M8" i="11"/>
  <c r="J8" i="11"/>
  <c r="V8" i="11" s="1"/>
  <c r="Y8" i="11" s="1"/>
  <c r="G8" i="11"/>
  <c r="F8" i="11"/>
  <c r="E8" i="11"/>
  <c r="U7" i="11"/>
  <c r="X7" i="11" s="1"/>
  <c r="T7" i="11"/>
  <c r="W7" i="11" s="1"/>
  <c r="S7" i="11"/>
  <c r="P7" i="11"/>
  <c r="P13" i="11" s="1"/>
  <c r="M7" i="11"/>
  <c r="M13" i="11" s="1"/>
  <c r="J7" i="11"/>
  <c r="J13" i="11" s="1"/>
  <c r="G7" i="11"/>
  <c r="F7" i="11"/>
  <c r="F13" i="11" s="1"/>
  <c r="E7" i="11"/>
  <c r="E13" i="11" s="1"/>
  <c r="R5" i="11"/>
  <c r="R14" i="11" s="1"/>
  <c r="Q5" i="11"/>
  <c r="Q14" i="11" s="1"/>
  <c r="O5" i="11"/>
  <c r="N5" i="11"/>
  <c r="N14" i="11" s="1"/>
  <c r="L5" i="11"/>
  <c r="K5" i="11"/>
  <c r="J5" i="11"/>
  <c r="I5" i="11"/>
  <c r="I14" i="11" s="1"/>
  <c r="H5" i="11"/>
  <c r="C5" i="11"/>
  <c r="B5" i="11"/>
  <c r="B14" i="11" s="1"/>
  <c r="W4" i="11"/>
  <c r="W5" i="11" s="1"/>
  <c r="V4" i="11"/>
  <c r="V5" i="11" s="1"/>
  <c r="U4" i="11"/>
  <c r="X4" i="11" s="1"/>
  <c r="X5" i="11" s="1"/>
  <c r="T4" i="11"/>
  <c r="T5" i="11" s="1"/>
  <c r="S4" i="11"/>
  <c r="S5" i="11" s="1"/>
  <c r="S14" i="11" s="1"/>
  <c r="P4" i="11"/>
  <c r="P5" i="11" s="1"/>
  <c r="P14" i="11" s="1"/>
  <c r="M4" i="11"/>
  <c r="M5" i="11" s="1"/>
  <c r="M14" i="11" s="1"/>
  <c r="J4" i="11"/>
  <c r="G4" i="11"/>
  <c r="G5" i="11" s="1"/>
  <c r="F4" i="11"/>
  <c r="F5" i="11" s="1"/>
  <c r="F14" i="11" s="1"/>
  <c r="E4" i="11"/>
  <c r="E5" i="11" s="1"/>
  <c r="E14" i="11" s="1"/>
  <c r="D4" i="11"/>
  <c r="D5" i="11" s="1"/>
  <c r="D14" i="11" s="1"/>
  <c r="U76" i="10"/>
  <c r="Q76" i="10"/>
  <c r="E76" i="10"/>
  <c r="X75" i="10"/>
  <c r="X76" i="10" s="1"/>
  <c r="W75" i="10"/>
  <c r="V75" i="10"/>
  <c r="U75" i="10"/>
  <c r="T75" i="10"/>
  <c r="T76" i="10" s="1"/>
  <c r="R75" i="10"/>
  <c r="Q75" i="10"/>
  <c r="O75" i="10"/>
  <c r="O76" i="10" s="1"/>
  <c r="N75" i="10"/>
  <c r="I75" i="10"/>
  <c r="F75" i="10"/>
  <c r="E75" i="10"/>
  <c r="D75" i="10"/>
  <c r="D76" i="10" s="1"/>
  <c r="C75" i="10"/>
  <c r="C76" i="10" s="1"/>
  <c r="B75" i="10"/>
  <c r="AD74" i="10"/>
  <c r="AB74" i="10"/>
  <c r="AA74" i="10"/>
  <c r="Z74" i="10"/>
  <c r="L74" i="10"/>
  <c r="H74" i="10"/>
  <c r="K74" i="10" s="1"/>
  <c r="AC74" i="10" s="1"/>
  <c r="AD73" i="10"/>
  <c r="AC73" i="10"/>
  <c r="AB73" i="10"/>
  <c r="AE73" i="10" s="1"/>
  <c r="AA73" i="10"/>
  <c r="Z73" i="10"/>
  <c r="S73" i="10"/>
  <c r="AE72" i="10"/>
  <c r="AC72" i="10"/>
  <c r="AB72" i="10"/>
  <c r="AA72" i="10"/>
  <c r="AD72" i="10" s="1"/>
  <c r="Z72" i="10"/>
  <c r="S72" i="10"/>
  <c r="AD71" i="10"/>
  <c r="AB71" i="10"/>
  <c r="AA71" i="10"/>
  <c r="Z71" i="10"/>
  <c r="AC71" i="10" s="1"/>
  <c r="L71" i="10"/>
  <c r="K71" i="10"/>
  <c r="J71" i="10"/>
  <c r="M71" i="10" s="1"/>
  <c r="AE71" i="10" s="1"/>
  <c r="AD70" i="10"/>
  <c r="AC70" i="10"/>
  <c r="AB70" i="10"/>
  <c r="AE70" i="10" s="1"/>
  <c r="AA70" i="10"/>
  <c r="Z70" i="10"/>
  <c r="P70" i="10"/>
  <c r="M70" i="10"/>
  <c r="L70" i="10"/>
  <c r="K70" i="10"/>
  <c r="AD69" i="10"/>
  <c r="AB69" i="10"/>
  <c r="AA69" i="10"/>
  <c r="Z69" i="10"/>
  <c r="AC69" i="10" s="1"/>
  <c r="L69" i="10"/>
  <c r="K69" i="10"/>
  <c r="J69" i="10"/>
  <c r="M69" i="10" s="1"/>
  <c r="AE69" i="10" s="1"/>
  <c r="AC68" i="10"/>
  <c r="AB68" i="10"/>
  <c r="AE68" i="10" s="1"/>
  <c r="AA68" i="10"/>
  <c r="Z68" i="10"/>
  <c r="M68" i="10"/>
  <c r="L68" i="10"/>
  <c r="AD68" i="10" s="1"/>
  <c r="K68" i="10"/>
  <c r="J68" i="10"/>
  <c r="AD67" i="10"/>
  <c r="AB67" i="10"/>
  <c r="AA67" i="10"/>
  <c r="Z67" i="10"/>
  <c r="AC67" i="10" s="1"/>
  <c r="L67" i="10"/>
  <c r="K67" i="10"/>
  <c r="J67" i="10"/>
  <c r="M67" i="10" s="1"/>
  <c r="AE67" i="10" s="1"/>
  <c r="AD66" i="10"/>
  <c r="AC66" i="10"/>
  <c r="AB66" i="10"/>
  <c r="AE66" i="10" s="1"/>
  <c r="AA66" i="10"/>
  <c r="Z66" i="10"/>
  <c r="P66" i="10"/>
  <c r="P75" i="10" s="1"/>
  <c r="P76" i="10" s="1"/>
  <c r="M66" i="10"/>
  <c r="L66" i="10"/>
  <c r="K66" i="10"/>
  <c r="AE65" i="10"/>
  <c r="AD65" i="10"/>
  <c r="AB65" i="10"/>
  <c r="AA65" i="10"/>
  <c r="Z65" i="10"/>
  <c r="AC65" i="10" s="1"/>
  <c r="P65" i="10"/>
  <c r="M65" i="10"/>
  <c r="L65" i="10"/>
  <c r="K65" i="10"/>
  <c r="AC64" i="10"/>
  <c r="AB64" i="10"/>
  <c r="AE64" i="10" s="1"/>
  <c r="AA64" i="10"/>
  <c r="Z64" i="10"/>
  <c r="M64" i="10"/>
  <c r="L64" i="10"/>
  <c r="AD64" i="10" s="1"/>
  <c r="K64" i="10"/>
  <c r="J64" i="10"/>
  <c r="AD63" i="10"/>
  <c r="AB63" i="10"/>
  <c r="AA63" i="10"/>
  <c r="Z63" i="10"/>
  <c r="AC63" i="10" s="1"/>
  <c r="L63" i="10"/>
  <c r="K63" i="10"/>
  <c r="J63" i="10"/>
  <c r="M63" i="10" s="1"/>
  <c r="AE63" i="10" s="1"/>
  <c r="AC62" i="10"/>
  <c r="AB62" i="10"/>
  <c r="AE62" i="10" s="1"/>
  <c r="AA62" i="10"/>
  <c r="S62" i="10"/>
  <c r="M62" i="10"/>
  <c r="L62" i="10"/>
  <c r="AD62" i="10" s="1"/>
  <c r="K62" i="10"/>
  <c r="AD61" i="10"/>
  <c r="AC61" i="10"/>
  <c r="AA61" i="10"/>
  <c r="S61" i="10"/>
  <c r="AB61" i="10" s="1"/>
  <c r="AE61" i="10" s="1"/>
  <c r="M61" i="10"/>
  <c r="L61" i="10"/>
  <c r="K61" i="10"/>
  <c r="AD60" i="10"/>
  <c r="AC60" i="10"/>
  <c r="AA60" i="10"/>
  <c r="S60" i="10"/>
  <c r="AB60" i="10" s="1"/>
  <c r="AE60" i="10" s="1"/>
  <c r="AD59" i="10"/>
  <c r="AC59" i="10"/>
  <c r="AB59" i="10"/>
  <c r="AE59" i="10" s="1"/>
  <c r="AA59" i="10"/>
  <c r="Z59" i="10"/>
  <c r="S59" i="10"/>
  <c r="AE58" i="10"/>
  <c r="AC58" i="10"/>
  <c r="AB58" i="10"/>
  <c r="AA58" i="10"/>
  <c r="AD58" i="10" s="1"/>
  <c r="Z58" i="10"/>
  <c r="S58" i="10"/>
  <c r="AE57" i="10"/>
  <c r="AD57" i="10"/>
  <c r="AB57" i="10"/>
  <c r="AA57" i="10"/>
  <c r="Z57" i="10"/>
  <c r="AC57" i="10" s="1"/>
  <c r="S57" i="10"/>
  <c r="AD56" i="10"/>
  <c r="AB56" i="10"/>
  <c r="AA56" i="10"/>
  <c r="Z56" i="10"/>
  <c r="AC56" i="10" s="1"/>
  <c r="M56" i="10"/>
  <c r="AE56" i="10" s="1"/>
  <c r="L56" i="10"/>
  <c r="K56" i="10"/>
  <c r="J56" i="10"/>
  <c r="AB55" i="10"/>
  <c r="AE55" i="10" s="1"/>
  <c r="AA55" i="10"/>
  <c r="AD55" i="10" s="1"/>
  <c r="Z55" i="10"/>
  <c r="M55" i="10"/>
  <c r="L55" i="10"/>
  <c r="K55" i="10"/>
  <c r="AC55" i="10" s="1"/>
  <c r="J55" i="10"/>
  <c r="AD54" i="10"/>
  <c r="AC54" i="10"/>
  <c r="AA54" i="10"/>
  <c r="Z54" i="10"/>
  <c r="Y54" i="10"/>
  <c r="AB54" i="10" s="1"/>
  <c r="AE54" i="10" s="1"/>
  <c r="M54" i="10"/>
  <c r="L54" i="10"/>
  <c r="K54" i="10"/>
  <c r="AA53" i="10"/>
  <c r="AD53" i="10" s="1"/>
  <c r="Z53" i="10"/>
  <c r="Y53" i="10"/>
  <c r="S53" i="10"/>
  <c r="AB53" i="10" s="1"/>
  <c r="AE53" i="10" s="1"/>
  <c r="M53" i="10"/>
  <c r="L53" i="10"/>
  <c r="K53" i="10"/>
  <c r="AC53" i="10" s="1"/>
  <c r="AE52" i="10"/>
  <c r="AB52" i="10"/>
  <c r="AA52" i="10"/>
  <c r="AD52" i="10" s="1"/>
  <c r="Z52" i="10"/>
  <c r="AC52" i="10" s="1"/>
  <c r="S52" i="10"/>
  <c r="M52" i="10"/>
  <c r="L52" i="10"/>
  <c r="K52" i="10"/>
  <c r="AD51" i="10"/>
  <c r="AC51" i="10"/>
  <c r="AB51" i="10"/>
  <c r="AE51" i="10" s="1"/>
  <c r="AA51" i="10"/>
  <c r="Z51" i="10"/>
  <c r="S51" i="10"/>
  <c r="M51" i="10"/>
  <c r="L51" i="10"/>
  <c r="K51" i="10"/>
  <c r="AE50" i="10"/>
  <c r="AD50" i="10"/>
  <c r="AB50" i="10"/>
  <c r="AA50" i="10"/>
  <c r="Z50" i="10"/>
  <c r="AC50" i="10" s="1"/>
  <c r="S50" i="10"/>
  <c r="M50" i="10"/>
  <c r="L50" i="10"/>
  <c r="K50" i="10"/>
  <c r="AD49" i="10"/>
  <c r="AC49" i="10"/>
  <c r="AB49" i="10"/>
  <c r="AE49" i="10" s="1"/>
  <c r="AA49" i="10"/>
  <c r="Z49" i="10"/>
  <c r="S49" i="10"/>
  <c r="M49" i="10"/>
  <c r="L49" i="10"/>
  <c r="K49" i="10"/>
  <c r="AE48" i="10"/>
  <c r="AB48" i="10"/>
  <c r="AA48" i="10"/>
  <c r="AD48" i="10" s="1"/>
  <c r="Z48" i="10"/>
  <c r="AC48" i="10" s="1"/>
  <c r="P48" i="10"/>
  <c r="M48" i="10"/>
  <c r="L48" i="10"/>
  <c r="K48" i="10"/>
  <c r="AD47" i="10"/>
  <c r="AC47" i="10"/>
  <c r="AB47" i="10"/>
  <c r="AE47" i="10" s="1"/>
  <c r="AA47" i="10"/>
  <c r="Z47" i="10"/>
  <c r="Y47" i="10"/>
  <c r="M47" i="10"/>
  <c r="L47" i="10"/>
  <c r="K47" i="10"/>
  <c r="G47" i="10"/>
  <c r="G75" i="10" s="1"/>
  <c r="G76" i="10" s="1"/>
  <c r="AE46" i="10"/>
  <c r="AB46" i="10"/>
  <c r="AA46" i="10"/>
  <c r="AD46" i="10" s="1"/>
  <c r="Z46" i="10"/>
  <c r="M46" i="10"/>
  <c r="L46" i="10"/>
  <c r="K46" i="10"/>
  <c r="AC46" i="10" s="1"/>
  <c r="J46" i="10"/>
  <c r="AD45" i="10"/>
  <c r="AC45" i="10"/>
  <c r="AB45" i="10"/>
  <c r="AA45" i="10"/>
  <c r="Z45" i="10"/>
  <c r="M45" i="10"/>
  <c r="AE45" i="10" s="1"/>
  <c r="L45" i="10"/>
  <c r="K45" i="10"/>
  <c r="J45" i="10"/>
  <c r="AC44" i="10"/>
  <c r="AB44" i="10"/>
  <c r="AE44" i="10" s="1"/>
  <c r="AA44" i="10"/>
  <c r="AD44" i="10" s="1"/>
  <c r="Z44" i="10"/>
  <c r="P44" i="10"/>
  <c r="M44" i="10"/>
  <c r="L44" i="10"/>
  <c r="K44" i="10"/>
  <c r="AA43" i="10"/>
  <c r="Z43" i="10"/>
  <c r="Y43" i="10"/>
  <c r="AB43" i="10" s="1"/>
  <c r="AE43" i="10" s="1"/>
  <c r="W43" i="10"/>
  <c r="M43" i="10"/>
  <c r="L43" i="10"/>
  <c r="AD43" i="10" s="1"/>
  <c r="K43" i="10"/>
  <c r="AC43" i="10" s="1"/>
  <c r="AC42" i="10"/>
  <c r="AB42" i="10"/>
  <c r="AE42" i="10" s="1"/>
  <c r="AA42" i="10"/>
  <c r="Z42" i="10"/>
  <c r="M42" i="10"/>
  <c r="L42" i="10"/>
  <c r="AD42" i="10" s="1"/>
  <c r="K42" i="10"/>
  <c r="J42" i="10"/>
  <c r="AE41" i="10"/>
  <c r="AD41" i="10"/>
  <c r="AB41" i="10"/>
  <c r="AA41" i="10"/>
  <c r="Z41" i="10"/>
  <c r="AC41" i="10" s="1"/>
  <c r="S41" i="10"/>
  <c r="AD40" i="10"/>
  <c r="AA40" i="10"/>
  <c r="Z40" i="10"/>
  <c r="AC40" i="10" s="1"/>
  <c r="S40" i="10"/>
  <c r="AB40" i="10" s="1"/>
  <c r="AE40" i="10" s="1"/>
  <c r="AD39" i="10"/>
  <c r="AC39" i="10"/>
  <c r="AA39" i="10"/>
  <c r="Z39" i="10"/>
  <c r="Y39" i="10"/>
  <c r="S39" i="10"/>
  <c r="AB39" i="10" s="1"/>
  <c r="AE39" i="10" s="1"/>
  <c r="AD38" i="10"/>
  <c r="AC38" i="10"/>
  <c r="AA38" i="10"/>
  <c r="Z38" i="10"/>
  <c r="Y38" i="10"/>
  <c r="S38" i="10"/>
  <c r="AB38" i="10" s="1"/>
  <c r="AE38" i="10" s="1"/>
  <c r="AD37" i="10"/>
  <c r="AC37" i="10"/>
  <c r="AA37" i="10"/>
  <c r="Z37" i="10"/>
  <c r="Y37" i="10"/>
  <c r="AB37" i="10" s="1"/>
  <c r="AE37" i="10" s="1"/>
  <c r="AC36" i="10"/>
  <c r="AA36" i="10"/>
  <c r="AD36" i="10" s="1"/>
  <c r="Z36" i="10"/>
  <c r="Y36" i="10"/>
  <c r="Y75" i="10" s="1"/>
  <c r="S36" i="10"/>
  <c r="AB36" i="10" s="1"/>
  <c r="AE36" i="10" s="1"/>
  <c r="AE35" i="10"/>
  <c r="AC35" i="10"/>
  <c r="AB35" i="10"/>
  <c r="AA35" i="10"/>
  <c r="AD35" i="10" s="1"/>
  <c r="Z35" i="10"/>
  <c r="S35" i="10"/>
  <c r="AE34" i="10"/>
  <c r="AD34" i="10"/>
  <c r="AB34" i="10"/>
  <c r="AA34" i="10"/>
  <c r="Z34" i="10"/>
  <c r="AC34" i="10" s="1"/>
  <c r="S34" i="10"/>
  <c r="AD33" i="10"/>
  <c r="AC33" i="10"/>
  <c r="AA33" i="10"/>
  <c r="Z33" i="10"/>
  <c r="S33" i="10"/>
  <c r="S75" i="10" s="1"/>
  <c r="S76" i="10" s="1"/>
  <c r="AC32" i="10"/>
  <c r="AB32" i="10"/>
  <c r="AE32" i="10" s="1"/>
  <c r="AA32" i="10"/>
  <c r="Z32" i="10"/>
  <c r="M32" i="10"/>
  <c r="L32" i="10"/>
  <c r="AD32" i="10" s="1"/>
  <c r="K32" i="10"/>
  <c r="J32" i="10"/>
  <c r="AD31" i="10"/>
  <c r="AB31" i="10"/>
  <c r="AA31" i="10"/>
  <c r="AA75" i="10" s="1"/>
  <c r="Z31" i="10"/>
  <c r="AC31" i="10" s="1"/>
  <c r="L31" i="10"/>
  <c r="K31" i="10"/>
  <c r="K75" i="10" s="1"/>
  <c r="J31" i="10"/>
  <c r="M31" i="10" s="1"/>
  <c r="AE31" i="10" s="1"/>
  <c r="AC30" i="10"/>
  <c r="AC75" i="10" s="1"/>
  <c r="AB30" i="10"/>
  <c r="AA30" i="10"/>
  <c r="Z30" i="10"/>
  <c r="Z75" i="10" s="1"/>
  <c r="M30" i="10"/>
  <c r="L30" i="10"/>
  <c r="L75" i="10" s="1"/>
  <c r="K30" i="10"/>
  <c r="J30" i="10"/>
  <c r="X28" i="10"/>
  <c r="V28" i="10"/>
  <c r="V76" i="10" s="1"/>
  <c r="U28" i="10"/>
  <c r="T28" i="10"/>
  <c r="S28" i="10"/>
  <c r="R28" i="10"/>
  <c r="R76" i="10" s="1"/>
  <c r="Q28" i="10"/>
  <c r="P28" i="10"/>
  <c r="O28" i="10"/>
  <c r="N28" i="10"/>
  <c r="N76" i="10" s="1"/>
  <c r="H28" i="10"/>
  <c r="F28" i="10"/>
  <c r="F76" i="10" s="1"/>
  <c r="E28" i="10"/>
  <c r="D28" i="10"/>
  <c r="C28" i="10"/>
  <c r="B28" i="10"/>
  <c r="B76" i="10" s="1"/>
  <c r="AC27" i="10"/>
  <c r="AB27" i="10"/>
  <c r="AA27" i="10"/>
  <c r="Z27" i="10"/>
  <c r="L27" i="10"/>
  <c r="AD27" i="10" s="1"/>
  <c r="K27" i="10"/>
  <c r="I27" i="10"/>
  <c r="J27" i="10" s="1"/>
  <c r="M27" i="10" s="1"/>
  <c r="AE26" i="10"/>
  <c r="AB26" i="10"/>
  <c r="AA26" i="10"/>
  <c r="AD26" i="10" s="1"/>
  <c r="Z26" i="10"/>
  <c r="M26" i="10"/>
  <c r="L26" i="10"/>
  <c r="K26" i="10"/>
  <c r="AC26" i="10" s="1"/>
  <c r="J26" i="10"/>
  <c r="AD25" i="10"/>
  <c r="AC25" i="10"/>
  <c r="AB25" i="10"/>
  <c r="AA25" i="10"/>
  <c r="Z25" i="10"/>
  <c r="L25" i="10"/>
  <c r="K25" i="10"/>
  <c r="J25" i="10"/>
  <c r="G25" i="10"/>
  <c r="M25" i="10" s="1"/>
  <c r="AE25" i="10" s="1"/>
  <c r="D25" i="10"/>
  <c r="AD24" i="10"/>
  <c r="AC24" i="10"/>
  <c r="AB24" i="10"/>
  <c r="AA24" i="10"/>
  <c r="Z24" i="10"/>
  <c r="M24" i="10"/>
  <c r="AE24" i="10" s="1"/>
  <c r="L24" i="10"/>
  <c r="K24" i="10"/>
  <c r="J24" i="10"/>
  <c r="AB23" i="10"/>
  <c r="AE23" i="10" s="1"/>
  <c r="AA23" i="10"/>
  <c r="AD23" i="10" s="1"/>
  <c r="Z23" i="10"/>
  <c r="M23" i="10"/>
  <c r="L23" i="10"/>
  <c r="K23" i="10"/>
  <c r="AC23" i="10" s="1"/>
  <c r="J23" i="10"/>
  <c r="AD22" i="10"/>
  <c r="AC22" i="10"/>
  <c r="AB22" i="10"/>
  <c r="AA22" i="10"/>
  <c r="Z22" i="10"/>
  <c r="M22" i="10"/>
  <c r="AE22" i="10" s="1"/>
  <c r="L22" i="10"/>
  <c r="K22" i="10"/>
  <c r="J22" i="10"/>
  <c r="AE21" i="10"/>
  <c r="AB21" i="10"/>
  <c r="AA21" i="10"/>
  <c r="AD21" i="10" s="1"/>
  <c r="Z21" i="10"/>
  <c r="M21" i="10"/>
  <c r="L21" i="10"/>
  <c r="K21" i="10"/>
  <c r="AC21" i="10" s="1"/>
  <c r="J21" i="10"/>
  <c r="AD20" i="10"/>
  <c r="AB20" i="10"/>
  <c r="AA20" i="10"/>
  <c r="Z20" i="10"/>
  <c r="AC20" i="10" s="1"/>
  <c r="M20" i="10"/>
  <c r="AE20" i="10" s="1"/>
  <c r="L20" i="10"/>
  <c r="K20" i="10"/>
  <c r="J20" i="10"/>
  <c r="G20" i="10"/>
  <c r="G28" i="10" s="1"/>
  <c r="AD19" i="10"/>
  <c r="AC19" i="10"/>
  <c r="AB19" i="10"/>
  <c r="AA19" i="10"/>
  <c r="Z19" i="10"/>
  <c r="Y19" i="10"/>
  <c r="L19" i="10"/>
  <c r="K19" i="10"/>
  <c r="J19" i="10"/>
  <c r="M19" i="10" s="1"/>
  <c r="AA18" i="10"/>
  <c r="AD18" i="10" s="1"/>
  <c r="W18" i="10"/>
  <c r="Y18" i="10" s="1"/>
  <c r="AB18" i="10" s="1"/>
  <c r="AE18" i="10" s="1"/>
  <c r="M18" i="10"/>
  <c r="L18" i="10"/>
  <c r="K18" i="10"/>
  <c r="J18" i="10"/>
  <c r="AB17" i="10"/>
  <c r="AE17" i="10" s="1"/>
  <c r="AA17" i="10"/>
  <c r="AD17" i="10" s="1"/>
  <c r="Z17" i="10"/>
  <c r="M17" i="10"/>
  <c r="L17" i="10"/>
  <c r="K17" i="10"/>
  <c r="AC17" i="10" s="1"/>
  <c r="J17" i="10"/>
  <c r="AD16" i="10"/>
  <c r="AC16" i="10"/>
  <c r="AB16" i="10"/>
  <c r="AA16" i="10"/>
  <c r="Z16" i="10"/>
  <c r="M16" i="10"/>
  <c r="AE16" i="10" s="1"/>
  <c r="L16" i="10"/>
  <c r="K16" i="10"/>
  <c r="J16" i="10"/>
  <c r="AE15" i="10"/>
  <c r="AB15" i="10"/>
  <c r="AA15" i="10"/>
  <c r="AD15" i="10" s="1"/>
  <c r="Z15" i="10"/>
  <c r="M15" i="10"/>
  <c r="L15" i="10"/>
  <c r="K15" i="10"/>
  <c r="AC15" i="10" s="1"/>
  <c r="J15" i="10"/>
  <c r="AD14" i="10"/>
  <c r="AC14" i="10"/>
  <c r="AB14" i="10"/>
  <c r="AA14" i="10"/>
  <c r="Z14" i="10"/>
  <c r="M14" i="10"/>
  <c r="AE14" i="10" s="1"/>
  <c r="L14" i="10"/>
  <c r="K14" i="10"/>
  <c r="J14" i="10"/>
  <c r="AE13" i="10"/>
  <c r="AB13" i="10"/>
  <c r="AA13" i="10"/>
  <c r="AD13" i="10" s="1"/>
  <c r="Z13" i="10"/>
  <c r="M13" i="10"/>
  <c r="L13" i="10"/>
  <c r="K13" i="10"/>
  <c r="AC13" i="10" s="1"/>
  <c r="J13" i="10"/>
  <c r="AD12" i="10"/>
  <c r="AC12" i="10"/>
  <c r="AB12" i="10"/>
  <c r="AA12" i="10"/>
  <c r="Z12" i="10"/>
  <c r="M12" i="10"/>
  <c r="AE12" i="10" s="1"/>
  <c r="L12" i="10"/>
  <c r="K12" i="10"/>
  <c r="J12" i="10"/>
  <c r="AE11" i="10"/>
  <c r="AB11" i="10"/>
  <c r="AA11" i="10"/>
  <c r="AD11" i="10" s="1"/>
  <c r="Z11" i="10"/>
  <c r="M11" i="10"/>
  <c r="L11" i="10"/>
  <c r="K11" i="10"/>
  <c r="AC11" i="10" s="1"/>
  <c r="J11" i="10"/>
  <c r="AD10" i="10"/>
  <c r="AC10" i="10"/>
  <c r="AB10" i="10"/>
  <c r="AA10" i="10"/>
  <c r="Z10" i="10"/>
  <c r="M10" i="10"/>
  <c r="AE10" i="10" s="1"/>
  <c r="L10" i="10"/>
  <c r="K10" i="10"/>
  <c r="J10" i="10"/>
  <c r="AE9" i="10"/>
  <c r="AB9" i="10"/>
  <c r="AA9" i="10"/>
  <c r="AD9" i="10" s="1"/>
  <c r="Z9" i="10"/>
  <c r="M9" i="10"/>
  <c r="L9" i="10"/>
  <c r="K9" i="10"/>
  <c r="AC9" i="10" s="1"/>
  <c r="J9" i="10"/>
  <c r="AD8" i="10"/>
  <c r="AC8" i="10"/>
  <c r="AB8" i="10"/>
  <c r="AA8" i="10"/>
  <c r="Z8" i="10"/>
  <c r="M8" i="10"/>
  <c r="AE8" i="10" s="1"/>
  <c r="L8" i="10"/>
  <c r="K8" i="10"/>
  <c r="J8" i="10"/>
  <c r="AE7" i="10"/>
  <c r="AB7" i="10"/>
  <c r="AA7" i="10"/>
  <c r="AD7" i="10" s="1"/>
  <c r="Z7" i="10"/>
  <c r="M7" i="10"/>
  <c r="L7" i="10"/>
  <c r="K7" i="10"/>
  <c r="K28" i="10" s="1"/>
  <c r="J7" i="10"/>
  <c r="AB6" i="10"/>
  <c r="AA6" i="10"/>
  <c r="Z6" i="10"/>
  <c r="AC6" i="10" s="1"/>
  <c r="K6" i="10"/>
  <c r="I6" i="10"/>
  <c r="I28" i="10" s="1"/>
  <c r="I76" i="10" s="1"/>
  <c r="AD5" i="10"/>
  <c r="AC5" i="10"/>
  <c r="AB5" i="10"/>
  <c r="AA5" i="10"/>
  <c r="Z5" i="10"/>
  <c r="Y5" i="10"/>
  <c r="Y28" i="10" s="1"/>
  <c r="L5" i="10"/>
  <c r="K5" i="10"/>
  <c r="J5" i="10"/>
  <c r="M5" i="10" s="1"/>
  <c r="AE4" i="10"/>
  <c r="AC4" i="10"/>
  <c r="AB4" i="10"/>
  <c r="AB28" i="10" s="1"/>
  <c r="AA4" i="10"/>
  <c r="AA28" i="10" s="1"/>
  <c r="Z4" i="10"/>
  <c r="V4" i="10"/>
  <c r="M4" i="10"/>
  <c r="L4" i="10"/>
  <c r="K4" i="10"/>
  <c r="AD3" i="10"/>
  <c r="AB3" i="10"/>
  <c r="AA3" i="10"/>
  <c r="Z3" i="10"/>
  <c r="M3" i="10"/>
  <c r="AE3" i="10" s="1"/>
  <c r="L3" i="10"/>
  <c r="K3" i="10"/>
  <c r="J3" i="10"/>
  <c r="L44" i="9"/>
  <c r="L45" i="9" s="1"/>
  <c r="K44" i="9"/>
  <c r="K45" i="9" s="1"/>
  <c r="I44" i="9"/>
  <c r="I45" i="9" s="1"/>
  <c r="H44" i="9"/>
  <c r="H45" i="9" s="1"/>
  <c r="C44" i="9"/>
  <c r="C45" i="9" s="1"/>
  <c r="O43" i="9"/>
  <c r="R43" i="9" s="1"/>
  <c r="N43" i="9"/>
  <c r="Q43" i="9" s="1"/>
  <c r="M43" i="9"/>
  <c r="J43" i="9"/>
  <c r="P43" i="9" s="1"/>
  <c r="S43" i="9" s="1"/>
  <c r="G43" i="9"/>
  <c r="F43" i="9"/>
  <c r="E43" i="9"/>
  <c r="D43" i="9"/>
  <c r="O42" i="9"/>
  <c r="R42" i="9" s="1"/>
  <c r="N42" i="9"/>
  <c r="Q42" i="9" s="1"/>
  <c r="M42" i="9"/>
  <c r="J42" i="9"/>
  <c r="P42" i="9" s="1"/>
  <c r="S42" i="9" s="1"/>
  <c r="G42" i="9"/>
  <c r="F42" i="9"/>
  <c r="E42" i="9"/>
  <c r="D42" i="9"/>
  <c r="O41" i="9"/>
  <c r="R41" i="9" s="1"/>
  <c r="N41" i="9"/>
  <c r="Q41" i="9" s="1"/>
  <c r="M41" i="9"/>
  <c r="J41" i="9"/>
  <c r="P41" i="9" s="1"/>
  <c r="S41" i="9" s="1"/>
  <c r="G41" i="9"/>
  <c r="F41" i="9"/>
  <c r="E41" i="9"/>
  <c r="D41" i="9"/>
  <c r="O40" i="9"/>
  <c r="N40" i="9"/>
  <c r="Q40" i="9" s="1"/>
  <c r="M40" i="9"/>
  <c r="J40" i="9"/>
  <c r="P40" i="9" s="1"/>
  <c r="S40" i="9" s="1"/>
  <c r="G40" i="9"/>
  <c r="F40" i="9"/>
  <c r="R40" i="9" s="1"/>
  <c r="E40" i="9"/>
  <c r="D40" i="9"/>
  <c r="O39" i="9"/>
  <c r="R39" i="9" s="1"/>
  <c r="N39" i="9"/>
  <c r="Q39" i="9" s="1"/>
  <c r="M39" i="9"/>
  <c r="J39" i="9"/>
  <c r="P39" i="9" s="1"/>
  <c r="S39" i="9" s="1"/>
  <c r="G39" i="9"/>
  <c r="F39" i="9"/>
  <c r="E39" i="9"/>
  <c r="D39" i="9"/>
  <c r="O38" i="9"/>
  <c r="N38" i="9"/>
  <c r="Q38" i="9" s="1"/>
  <c r="M38" i="9"/>
  <c r="J38" i="9"/>
  <c r="P38" i="9" s="1"/>
  <c r="S38" i="9" s="1"/>
  <c r="G38" i="9"/>
  <c r="F38" i="9"/>
  <c r="R38" i="9" s="1"/>
  <c r="E38" i="9"/>
  <c r="D38" i="9"/>
  <c r="O37" i="9"/>
  <c r="R37" i="9" s="1"/>
  <c r="N37" i="9"/>
  <c r="Q37" i="9" s="1"/>
  <c r="M37" i="9"/>
  <c r="J37" i="9"/>
  <c r="P37" i="9" s="1"/>
  <c r="S37" i="9" s="1"/>
  <c r="G37" i="9"/>
  <c r="F37" i="9"/>
  <c r="E37" i="9"/>
  <c r="D37" i="9"/>
  <c r="R36" i="9"/>
  <c r="O36" i="9"/>
  <c r="N36" i="9"/>
  <c r="M36" i="9"/>
  <c r="K36" i="9"/>
  <c r="J36" i="9"/>
  <c r="P36" i="9" s="1"/>
  <c r="F36" i="9"/>
  <c r="B36" i="9"/>
  <c r="B44" i="9" s="1"/>
  <c r="O35" i="9"/>
  <c r="R35" i="9" s="1"/>
  <c r="N35" i="9"/>
  <c r="M35" i="9"/>
  <c r="J35" i="9"/>
  <c r="P35" i="9" s="1"/>
  <c r="S35" i="9" s="1"/>
  <c r="F35" i="9"/>
  <c r="E35" i="9"/>
  <c r="Q35" i="9" s="1"/>
  <c r="D35" i="9"/>
  <c r="G35" i="9" s="1"/>
  <c r="O34" i="9"/>
  <c r="R34" i="9" s="1"/>
  <c r="N34" i="9"/>
  <c r="M34" i="9"/>
  <c r="J34" i="9"/>
  <c r="P34" i="9" s="1"/>
  <c r="F34" i="9"/>
  <c r="E34" i="9"/>
  <c r="Q34" i="9" s="1"/>
  <c r="D34" i="9"/>
  <c r="G34" i="9" s="1"/>
  <c r="P33" i="9"/>
  <c r="O33" i="9"/>
  <c r="R33" i="9" s="1"/>
  <c r="N33" i="9"/>
  <c r="M33" i="9"/>
  <c r="J33" i="9"/>
  <c r="F33" i="9"/>
  <c r="E33" i="9"/>
  <c r="Q33" i="9" s="1"/>
  <c r="D33" i="9"/>
  <c r="G33" i="9" s="1"/>
  <c r="O32" i="9"/>
  <c r="R32" i="9" s="1"/>
  <c r="N32" i="9"/>
  <c r="M32" i="9"/>
  <c r="J32" i="9"/>
  <c r="P32" i="9" s="1"/>
  <c r="S32" i="9" s="1"/>
  <c r="F32" i="9"/>
  <c r="E32" i="9"/>
  <c r="Q32" i="9" s="1"/>
  <c r="D32" i="9"/>
  <c r="G32" i="9" s="1"/>
  <c r="P31" i="9"/>
  <c r="S31" i="9" s="1"/>
  <c r="O31" i="9"/>
  <c r="R31" i="9" s="1"/>
  <c r="N31" i="9"/>
  <c r="M31" i="9"/>
  <c r="J31" i="9"/>
  <c r="F31" i="9"/>
  <c r="E31" i="9"/>
  <c r="Q31" i="9" s="1"/>
  <c r="D31" i="9"/>
  <c r="G31" i="9" s="1"/>
  <c r="O30" i="9"/>
  <c r="R30" i="9" s="1"/>
  <c r="N30" i="9"/>
  <c r="M30" i="9"/>
  <c r="J30" i="9"/>
  <c r="P30" i="9" s="1"/>
  <c r="S30" i="9" s="1"/>
  <c r="F30" i="9"/>
  <c r="E30" i="9"/>
  <c r="Q30" i="9" s="1"/>
  <c r="D30" i="9"/>
  <c r="G30" i="9" s="1"/>
  <c r="P29" i="9"/>
  <c r="S29" i="9" s="1"/>
  <c r="O29" i="9"/>
  <c r="R29" i="9" s="1"/>
  <c r="N29" i="9"/>
  <c r="M29" i="9"/>
  <c r="J29" i="9"/>
  <c r="F29" i="9"/>
  <c r="E29" i="9"/>
  <c r="Q29" i="9" s="1"/>
  <c r="D29" i="9"/>
  <c r="G29" i="9" s="1"/>
  <c r="O28" i="9"/>
  <c r="R28" i="9" s="1"/>
  <c r="N28" i="9"/>
  <c r="M28" i="9"/>
  <c r="J28" i="9"/>
  <c r="P28" i="9" s="1"/>
  <c r="S28" i="9" s="1"/>
  <c r="F28" i="9"/>
  <c r="E28" i="9"/>
  <c r="Q28" i="9" s="1"/>
  <c r="D28" i="9"/>
  <c r="G28" i="9" s="1"/>
  <c r="P27" i="9"/>
  <c r="S27" i="9" s="1"/>
  <c r="O27" i="9"/>
  <c r="R27" i="9" s="1"/>
  <c r="N27" i="9"/>
  <c r="M27" i="9"/>
  <c r="J27" i="9"/>
  <c r="F27" i="9"/>
  <c r="E27" i="9"/>
  <c r="Q27" i="9" s="1"/>
  <c r="D27" i="9"/>
  <c r="G27" i="9" s="1"/>
  <c r="O26" i="9"/>
  <c r="R26" i="9" s="1"/>
  <c r="N26" i="9"/>
  <c r="N44" i="9" s="1"/>
  <c r="M26" i="9"/>
  <c r="M44" i="9" s="1"/>
  <c r="J26" i="9"/>
  <c r="J44" i="9" s="1"/>
  <c r="F26" i="9"/>
  <c r="F44" i="9" s="1"/>
  <c r="E26" i="9"/>
  <c r="D26" i="9"/>
  <c r="L24" i="9"/>
  <c r="K24" i="9"/>
  <c r="I24" i="9"/>
  <c r="H24" i="9"/>
  <c r="C24" i="9"/>
  <c r="O23" i="9"/>
  <c r="N23" i="9"/>
  <c r="Q23" i="9" s="1"/>
  <c r="M23" i="9"/>
  <c r="J23" i="9"/>
  <c r="P23" i="9" s="1"/>
  <c r="S23" i="9" s="1"/>
  <c r="G23" i="9"/>
  <c r="F23" i="9"/>
  <c r="R23" i="9" s="1"/>
  <c r="E23" i="9"/>
  <c r="D23" i="9"/>
  <c r="O22" i="9"/>
  <c r="N22" i="9"/>
  <c r="Q22" i="9" s="1"/>
  <c r="M22" i="9"/>
  <c r="J22" i="9"/>
  <c r="P22" i="9" s="1"/>
  <c r="S22" i="9" s="1"/>
  <c r="G22" i="9"/>
  <c r="F22" i="9"/>
  <c r="R22" i="9" s="1"/>
  <c r="E22" i="9"/>
  <c r="D22" i="9"/>
  <c r="O21" i="9"/>
  <c r="N21" i="9"/>
  <c r="Q21" i="9" s="1"/>
  <c r="M21" i="9"/>
  <c r="J21" i="9"/>
  <c r="P21" i="9" s="1"/>
  <c r="S21" i="9" s="1"/>
  <c r="G21" i="9"/>
  <c r="F21" i="9"/>
  <c r="R21" i="9" s="1"/>
  <c r="E21" i="9"/>
  <c r="D21" i="9"/>
  <c r="O20" i="9"/>
  <c r="N20" i="9"/>
  <c r="Q20" i="9" s="1"/>
  <c r="M20" i="9"/>
  <c r="J20" i="9"/>
  <c r="P20" i="9" s="1"/>
  <c r="S20" i="9" s="1"/>
  <c r="G20" i="9"/>
  <c r="F20" i="9"/>
  <c r="R20" i="9" s="1"/>
  <c r="E20" i="9"/>
  <c r="D20" i="9"/>
  <c r="O19" i="9"/>
  <c r="N19" i="9"/>
  <c r="Q19" i="9" s="1"/>
  <c r="M19" i="9"/>
  <c r="J19" i="9"/>
  <c r="P19" i="9" s="1"/>
  <c r="S19" i="9" s="1"/>
  <c r="G19" i="9"/>
  <c r="F19" i="9"/>
  <c r="R19" i="9" s="1"/>
  <c r="E19" i="9"/>
  <c r="D19" i="9"/>
  <c r="O18" i="9"/>
  <c r="N18" i="9"/>
  <c r="Q18" i="9" s="1"/>
  <c r="M18" i="9"/>
  <c r="J18" i="9"/>
  <c r="P18" i="9" s="1"/>
  <c r="S18" i="9" s="1"/>
  <c r="G18" i="9"/>
  <c r="F18" i="9"/>
  <c r="R18" i="9" s="1"/>
  <c r="E18" i="9"/>
  <c r="D18" i="9"/>
  <c r="O17" i="9"/>
  <c r="N17" i="9"/>
  <c r="M17" i="9"/>
  <c r="J17" i="9"/>
  <c r="P17" i="9" s="1"/>
  <c r="F17" i="9"/>
  <c r="R17" i="9" s="1"/>
  <c r="B17" i="9"/>
  <c r="E17" i="9" s="1"/>
  <c r="O16" i="9"/>
  <c r="R16" i="9" s="1"/>
  <c r="N16" i="9"/>
  <c r="Q16" i="9" s="1"/>
  <c r="M16" i="9"/>
  <c r="J16" i="9"/>
  <c r="P16" i="9" s="1"/>
  <c r="S16" i="9" s="1"/>
  <c r="G16" i="9"/>
  <c r="F16" i="9"/>
  <c r="E16" i="9"/>
  <c r="D16" i="9"/>
  <c r="O15" i="9"/>
  <c r="R15" i="9" s="1"/>
  <c r="N15" i="9"/>
  <c r="Q15" i="9" s="1"/>
  <c r="M15" i="9"/>
  <c r="J15" i="9"/>
  <c r="P15" i="9" s="1"/>
  <c r="S15" i="9" s="1"/>
  <c r="G15" i="9"/>
  <c r="F15" i="9"/>
  <c r="E15" i="9"/>
  <c r="D15" i="9"/>
  <c r="O14" i="9"/>
  <c r="R14" i="9" s="1"/>
  <c r="N14" i="9"/>
  <c r="Q14" i="9" s="1"/>
  <c r="M14" i="9"/>
  <c r="J14" i="9"/>
  <c r="P14" i="9" s="1"/>
  <c r="S14" i="9" s="1"/>
  <c r="G14" i="9"/>
  <c r="F14" i="9"/>
  <c r="E14" i="9"/>
  <c r="D14" i="9"/>
  <c r="O13" i="9"/>
  <c r="R13" i="9" s="1"/>
  <c r="N13" i="9"/>
  <c r="Q13" i="9" s="1"/>
  <c r="M13" i="9"/>
  <c r="J13" i="9"/>
  <c r="P13" i="9" s="1"/>
  <c r="S13" i="9" s="1"/>
  <c r="G13" i="9"/>
  <c r="F13" i="9"/>
  <c r="E13" i="9"/>
  <c r="D13" i="9"/>
  <c r="O12" i="9"/>
  <c r="R12" i="9" s="1"/>
  <c r="N12" i="9"/>
  <c r="Q12" i="9" s="1"/>
  <c r="M12" i="9"/>
  <c r="J12" i="9"/>
  <c r="P12" i="9" s="1"/>
  <c r="S12" i="9" s="1"/>
  <c r="G12" i="9"/>
  <c r="F12" i="9"/>
  <c r="E12" i="9"/>
  <c r="D12" i="9"/>
  <c r="O11" i="9"/>
  <c r="R11" i="9" s="1"/>
  <c r="N11" i="9"/>
  <c r="Q11" i="9" s="1"/>
  <c r="M11" i="9"/>
  <c r="J11" i="9"/>
  <c r="P11" i="9" s="1"/>
  <c r="S11" i="9" s="1"/>
  <c r="G11" i="9"/>
  <c r="F11" i="9"/>
  <c r="E11" i="9"/>
  <c r="D11" i="9"/>
  <c r="O10" i="9"/>
  <c r="R10" i="9" s="1"/>
  <c r="N10" i="9"/>
  <c r="Q10" i="9" s="1"/>
  <c r="M10" i="9"/>
  <c r="J10" i="9"/>
  <c r="P10" i="9" s="1"/>
  <c r="S10" i="9" s="1"/>
  <c r="G10" i="9"/>
  <c r="F10" i="9"/>
  <c r="E10" i="9"/>
  <c r="D10" i="9"/>
  <c r="O9" i="9"/>
  <c r="R9" i="9" s="1"/>
  <c r="N9" i="9"/>
  <c r="Q9" i="9" s="1"/>
  <c r="M9" i="9"/>
  <c r="J9" i="9"/>
  <c r="P9" i="9" s="1"/>
  <c r="S9" i="9" s="1"/>
  <c r="G9" i="9"/>
  <c r="F9" i="9"/>
  <c r="E9" i="9"/>
  <c r="D9" i="9"/>
  <c r="O8" i="9"/>
  <c r="R8" i="9" s="1"/>
  <c r="N8" i="9"/>
  <c r="M8" i="9"/>
  <c r="J8" i="9"/>
  <c r="P8" i="9" s="1"/>
  <c r="S8" i="9" s="1"/>
  <c r="F8" i="9"/>
  <c r="B8" i="9"/>
  <c r="D8" i="9" s="1"/>
  <c r="G8" i="9" s="1"/>
  <c r="O7" i="9"/>
  <c r="R7" i="9" s="1"/>
  <c r="N7" i="9"/>
  <c r="M7" i="9"/>
  <c r="J7" i="9"/>
  <c r="P7" i="9" s="1"/>
  <c r="F7" i="9"/>
  <c r="E7" i="9"/>
  <c r="Q7" i="9" s="1"/>
  <c r="D7" i="9"/>
  <c r="G7" i="9" s="1"/>
  <c r="O6" i="9"/>
  <c r="R6" i="9" s="1"/>
  <c r="N6" i="9"/>
  <c r="M6" i="9"/>
  <c r="J6" i="9"/>
  <c r="P6" i="9" s="1"/>
  <c r="F6" i="9"/>
  <c r="E6" i="9"/>
  <c r="Q6" i="9" s="1"/>
  <c r="D6" i="9"/>
  <c r="G6" i="9" s="1"/>
  <c r="O5" i="9"/>
  <c r="R5" i="9" s="1"/>
  <c r="N5" i="9"/>
  <c r="M5" i="9"/>
  <c r="J5" i="9"/>
  <c r="P5" i="9" s="1"/>
  <c r="S5" i="9" s="1"/>
  <c r="F5" i="9"/>
  <c r="E5" i="9"/>
  <c r="Q5" i="9" s="1"/>
  <c r="D5" i="9"/>
  <c r="G5" i="9" s="1"/>
  <c r="O4" i="9"/>
  <c r="R4" i="9" s="1"/>
  <c r="N4" i="9"/>
  <c r="M4" i="9"/>
  <c r="J4" i="9"/>
  <c r="P4" i="9" s="1"/>
  <c r="S4" i="9" s="1"/>
  <c r="F4" i="9"/>
  <c r="E4" i="9"/>
  <c r="Q4" i="9" s="1"/>
  <c r="D4" i="9"/>
  <c r="G4" i="9" s="1"/>
  <c r="O3" i="9"/>
  <c r="O24" i="9" s="1"/>
  <c r="N3" i="9"/>
  <c r="N24" i="9" s="1"/>
  <c r="M3" i="9"/>
  <c r="M24" i="9" s="1"/>
  <c r="J3" i="9"/>
  <c r="P3" i="9" s="1"/>
  <c r="F3" i="9"/>
  <c r="F24" i="9" s="1"/>
  <c r="E3" i="9"/>
  <c r="D3" i="9"/>
  <c r="G3" i="9" s="1"/>
  <c r="P13" i="8"/>
  <c r="O13" i="8"/>
  <c r="O14" i="8" s="1"/>
  <c r="N13" i="8"/>
  <c r="M13" i="8"/>
  <c r="L13" i="8"/>
  <c r="L14" i="8" s="1"/>
  <c r="K13" i="8"/>
  <c r="K14" i="8" s="1"/>
  <c r="F13" i="8"/>
  <c r="E13" i="8"/>
  <c r="C13" i="8"/>
  <c r="C14" i="8" s="1"/>
  <c r="B13" i="8"/>
  <c r="U12" i="8"/>
  <c r="S12" i="8"/>
  <c r="R12" i="8"/>
  <c r="Q12" i="8"/>
  <c r="T12" i="8" s="1"/>
  <c r="I12" i="8"/>
  <c r="H12" i="8"/>
  <c r="D12" i="8"/>
  <c r="J12" i="8" s="1"/>
  <c r="V12" i="8" s="1"/>
  <c r="S11" i="8"/>
  <c r="V11" i="8" s="1"/>
  <c r="R11" i="8"/>
  <c r="U11" i="8" s="1"/>
  <c r="Q11" i="8"/>
  <c r="I11" i="8"/>
  <c r="H11" i="8"/>
  <c r="T11" i="8" s="1"/>
  <c r="G11" i="8"/>
  <c r="D11" i="8"/>
  <c r="J11" i="8" s="1"/>
  <c r="S10" i="8"/>
  <c r="R10" i="8"/>
  <c r="U10" i="8" s="1"/>
  <c r="Q10" i="8"/>
  <c r="T10" i="8" s="1"/>
  <c r="I10" i="8"/>
  <c r="H10" i="8"/>
  <c r="H13" i="8" s="1"/>
  <c r="G10" i="8"/>
  <c r="J10" i="8" s="1"/>
  <c r="V10" i="8" s="1"/>
  <c r="D10" i="8"/>
  <c r="U9" i="8"/>
  <c r="S9" i="8"/>
  <c r="R9" i="8"/>
  <c r="Q9" i="8"/>
  <c r="T9" i="8" s="1"/>
  <c r="I9" i="8"/>
  <c r="H9" i="8"/>
  <c r="G9" i="8"/>
  <c r="G13" i="8" s="1"/>
  <c r="D9" i="8"/>
  <c r="J9" i="8" s="1"/>
  <c r="V9" i="8" s="1"/>
  <c r="T8" i="8"/>
  <c r="S8" i="8"/>
  <c r="R8" i="8"/>
  <c r="R13" i="8" s="1"/>
  <c r="R14" i="8" s="1"/>
  <c r="Q8" i="8"/>
  <c r="Q13" i="8" s="1"/>
  <c r="Q14" i="8" s="1"/>
  <c r="I8" i="8"/>
  <c r="I13" i="8" s="1"/>
  <c r="H8" i="8"/>
  <c r="G8" i="8"/>
  <c r="D8" i="8"/>
  <c r="J8" i="8" s="1"/>
  <c r="J13" i="8" s="1"/>
  <c r="O6" i="8"/>
  <c r="N6" i="8"/>
  <c r="N14" i="8" s="1"/>
  <c r="L6" i="8"/>
  <c r="K6" i="8"/>
  <c r="F6" i="8"/>
  <c r="E6" i="8"/>
  <c r="C6" i="8"/>
  <c r="B6" i="8"/>
  <c r="B14" i="8" s="1"/>
  <c r="R5" i="8"/>
  <c r="Q5" i="8"/>
  <c r="P5" i="8"/>
  <c r="M5" i="8"/>
  <c r="S5" i="8" s="1"/>
  <c r="I5" i="8"/>
  <c r="U5" i="8" s="1"/>
  <c r="H5" i="8"/>
  <c r="T5" i="8" s="1"/>
  <c r="G5" i="8"/>
  <c r="G6" i="8" s="1"/>
  <c r="D5" i="8"/>
  <c r="J5" i="8" s="1"/>
  <c r="R4" i="8"/>
  <c r="Q4" i="8"/>
  <c r="T4" i="8" s="1"/>
  <c r="P4" i="8"/>
  <c r="P6" i="8" s="1"/>
  <c r="M4" i="8"/>
  <c r="S4" i="8" s="1"/>
  <c r="V4" i="8" s="1"/>
  <c r="I4" i="8"/>
  <c r="U4" i="8" s="1"/>
  <c r="H4" i="8"/>
  <c r="H6" i="8" s="1"/>
  <c r="G4" i="8"/>
  <c r="D4" i="8"/>
  <c r="J4" i="8" s="1"/>
  <c r="R3" i="8"/>
  <c r="R6" i="8" s="1"/>
  <c r="Q3" i="8"/>
  <c r="Q6" i="8" s="1"/>
  <c r="P3" i="8"/>
  <c r="M3" i="8"/>
  <c r="S3" i="8" s="1"/>
  <c r="I3" i="8"/>
  <c r="I6" i="8" s="1"/>
  <c r="H3" i="8"/>
  <c r="G3" i="8"/>
  <c r="D3" i="8"/>
  <c r="D6" i="8" s="1"/>
  <c r="S218" i="7"/>
  <c r="S219" i="7" s="1"/>
  <c r="R218" i="7"/>
  <c r="Q218" i="7"/>
  <c r="P218" i="7"/>
  <c r="O218" i="7"/>
  <c r="N218" i="7"/>
  <c r="M218" i="7"/>
  <c r="L218" i="7"/>
  <c r="K218" i="7"/>
  <c r="K219" i="7" s="1"/>
  <c r="H218" i="7"/>
  <c r="V217" i="7"/>
  <c r="U217" i="7"/>
  <c r="T217" i="7"/>
  <c r="J217" i="7"/>
  <c r="V216" i="7"/>
  <c r="U216" i="7"/>
  <c r="T216" i="7"/>
  <c r="J216" i="7"/>
  <c r="U215" i="7"/>
  <c r="T215" i="7"/>
  <c r="J215" i="7"/>
  <c r="G215" i="7"/>
  <c r="V215" i="7" s="1"/>
  <c r="V214" i="7"/>
  <c r="U214" i="7"/>
  <c r="T214" i="7"/>
  <c r="J214" i="7"/>
  <c r="V213" i="7"/>
  <c r="U213" i="7"/>
  <c r="T213" i="7"/>
  <c r="G213" i="7"/>
  <c r="V212" i="7"/>
  <c r="U212" i="7"/>
  <c r="T212" i="7"/>
  <c r="J212" i="7"/>
  <c r="V211" i="7"/>
  <c r="U211" i="7"/>
  <c r="T211" i="7"/>
  <c r="J211" i="7"/>
  <c r="V210" i="7"/>
  <c r="U210" i="7"/>
  <c r="T210" i="7"/>
  <c r="J210" i="7"/>
  <c r="U209" i="7"/>
  <c r="T209" i="7"/>
  <c r="J209" i="7"/>
  <c r="G209" i="7"/>
  <c r="V209" i="7" s="1"/>
  <c r="V208" i="7"/>
  <c r="U208" i="7"/>
  <c r="T208" i="7"/>
  <c r="G208" i="7"/>
  <c r="V207" i="7"/>
  <c r="U207" i="7"/>
  <c r="T207" i="7"/>
  <c r="J207" i="7"/>
  <c r="V206" i="7"/>
  <c r="U206" i="7"/>
  <c r="T206" i="7"/>
  <c r="J206" i="7"/>
  <c r="V205" i="7"/>
  <c r="U205" i="7"/>
  <c r="T205" i="7"/>
  <c r="J205" i="7"/>
  <c r="V204" i="7"/>
  <c r="U204" i="7"/>
  <c r="T204" i="7"/>
  <c r="J204" i="7"/>
  <c r="V203" i="7"/>
  <c r="U203" i="7"/>
  <c r="T203" i="7"/>
  <c r="G203" i="7"/>
  <c r="V202" i="7"/>
  <c r="U202" i="7"/>
  <c r="T202" i="7"/>
  <c r="J202" i="7"/>
  <c r="V201" i="7"/>
  <c r="U201" i="7"/>
  <c r="T201" i="7"/>
  <c r="J201" i="7"/>
  <c r="V200" i="7"/>
  <c r="U200" i="7"/>
  <c r="T200" i="7"/>
  <c r="J200" i="7"/>
  <c r="V199" i="7"/>
  <c r="U199" i="7"/>
  <c r="T199" i="7"/>
  <c r="J199" i="7"/>
  <c r="V198" i="7"/>
  <c r="U198" i="7"/>
  <c r="T198" i="7"/>
  <c r="J198" i="7"/>
  <c r="V197" i="7"/>
  <c r="U197" i="7"/>
  <c r="T197" i="7"/>
  <c r="J197" i="7"/>
  <c r="V196" i="7"/>
  <c r="U196" i="7"/>
  <c r="T196" i="7"/>
  <c r="J196" i="7"/>
  <c r="V195" i="7"/>
  <c r="U195" i="7"/>
  <c r="T195" i="7"/>
  <c r="J195" i="7"/>
  <c r="V194" i="7"/>
  <c r="U194" i="7"/>
  <c r="T194" i="7"/>
  <c r="J194" i="7"/>
  <c r="V193" i="7"/>
  <c r="U193" i="7"/>
  <c r="T193" i="7"/>
  <c r="J193" i="7"/>
  <c r="V192" i="7"/>
  <c r="U192" i="7"/>
  <c r="T192" i="7"/>
  <c r="J192" i="7"/>
  <c r="V191" i="7"/>
  <c r="U191" i="7"/>
  <c r="T191" i="7"/>
  <c r="J191" i="7"/>
  <c r="U190" i="7"/>
  <c r="T190" i="7"/>
  <c r="J190" i="7"/>
  <c r="G190" i="7"/>
  <c r="V190" i="7" s="1"/>
  <c r="U189" i="7"/>
  <c r="T189" i="7"/>
  <c r="J189" i="7"/>
  <c r="V189" i="7" s="1"/>
  <c r="U188" i="7"/>
  <c r="T188" i="7"/>
  <c r="J188" i="7"/>
  <c r="V188" i="7" s="1"/>
  <c r="U187" i="7"/>
  <c r="T187" i="7"/>
  <c r="J187" i="7"/>
  <c r="V187" i="7" s="1"/>
  <c r="U186" i="7"/>
  <c r="T186" i="7"/>
  <c r="G186" i="7"/>
  <c r="V186" i="7" s="1"/>
  <c r="U185" i="7"/>
  <c r="T185" i="7"/>
  <c r="J185" i="7"/>
  <c r="V185" i="7" s="1"/>
  <c r="U184" i="7"/>
  <c r="T184" i="7"/>
  <c r="J184" i="7"/>
  <c r="V184" i="7" s="1"/>
  <c r="U183" i="7"/>
  <c r="T183" i="7"/>
  <c r="J183" i="7"/>
  <c r="G183" i="7"/>
  <c r="V183" i="7" s="1"/>
  <c r="V182" i="7"/>
  <c r="U182" i="7"/>
  <c r="T182" i="7"/>
  <c r="J182" i="7"/>
  <c r="V181" i="7"/>
  <c r="U181" i="7"/>
  <c r="T181" i="7"/>
  <c r="J181" i="7"/>
  <c r="V180" i="7"/>
  <c r="U180" i="7"/>
  <c r="T180" i="7"/>
  <c r="G180" i="7"/>
  <c r="V179" i="7"/>
  <c r="U179" i="7"/>
  <c r="T179" i="7"/>
  <c r="G179" i="7"/>
  <c r="V178" i="7"/>
  <c r="U178" i="7"/>
  <c r="T178" i="7"/>
  <c r="G178" i="7"/>
  <c r="V177" i="7"/>
  <c r="U177" i="7"/>
  <c r="T177" i="7"/>
  <c r="G177" i="7"/>
  <c r="V176" i="7"/>
  <c r="U176" i="7"/>
  <c r="T176" i="7"/>
  <c r="J176" i="7"/>
  <c r="V175" i="7"/>
  <c r="U175" i="7"/>
  <c r="T175" i="7"/>
  <c r="G175" i="7"/>
  <c r="U174" i="7"/>
  <c r="T174" i="7"/>
  <c r="I174" i="7"/>
  <c r="J174" i="7" s="1"/>
  <c r="V174" i="7" s="1"/>
  <c r="V173" i="7"/>
  <c r="U173" i="7"/>
  <c r="T173" i="7"/>
  <c r="G173" i="7"/>
  <c r="V172" i="7"/>
  <c r="U172" i="7"/>
  <c r="T172" i="7"/>
  <c r="G172" i="7"/>
  <c r="V171" i="7"/>
  <c r="U171" i="7"/>
  <c r="T171" i="7"/>
  <c r="G171" i="7"/>
  <c r="V170" i="7"/>
  <c r="U170" i="7"/>
  <c r="T170" i="7"/>
  <c r="G170" i="7"/>
  <c r="V169" i="7"/>
  <c r="U169" i="7"/>
  <c r="T169" i="7"/>
  <c r="G169" i="7"/>
  <c r="V168" i="7"/>
  <c r="U168" i="7"/>
  <c r="T168" i="7"/>
  <c r="G168" i="7"/>
  <c r="V167" i="7"/>
  <c r="U167" i="7"/>
  <c r="T167" i="7"/>
  <c r="G167" i="7"/>
  <c r="V165" i="7"/>
  <c r="U165" i="7"/>
  <c r="T165" i="7"/>
  <c r="G165" i="7"/>
  <c r="V164" i="7"/>
  <c r="U164" i="7"/>
  <c r="T164" i="7"/>
  <c r="G164" i="7"/>
  <c r="V163" i="7"/>
  <c r="U163" i="7"/>
  <c r="T163" i="7"/>
  <c r="G163" i="7"/>
  <c r="V162" i="7"/>
  <c r="U162" i="7"/>
  <c r="T162" i="7"/>
  <c r="G162" i="7"/>
  <c r="V161" i="7"/>
  <c r="U161" i="7"/>
  <c r="T161" i="7"/>
  <c r="G161" i="7"/>
  <c r="V160" i="7"/>
  <c r="U160" i="7"/>
  <c r="T160" i="7"/>
  <c r="G160" i="7"/>
  <c r="V158" i="7"/>
  <c r="U158" i="7"/>
  <c r="T158" i="7"/>
  <c r="G158" i="7"/>
  <c r="V157" i="7"/>
  <c r="U157" i="7"/>
  <c r="T157" i="7"/>
  <c r="G157" i="7"/>
  <c r="V156" i="7"/>
  <c r="U156" i="7"/>
  <c r="T156" i="7"/>
  <c r="G156" i="7"/>
  <c r="V155" i="7"/>
  <c r="U155" i="7"/>
  <c r="T155" i="7"/>
  <c r="G155" i="7"/>
  <c r="V154" i="7"/>
  <c r="U154" i="7"/>
  <c r="T154" i="7"/>
  <c r="J154" i="7"/>
  <c r="T153" i="7"/>
  <c r="J153" i="7"/>
  <c r="F153" i="7"/>
  <c r="U153" i="7" s="1"/>
  <c r="U152" i="7"/>
  <c r="T152" i="7"/>
  <c r="G152" i="7"/>
  <c r="V152" i="7" s="1"/>
  <c r="U151" i="7"/>
  <c r="T151" i="7"/>
  <c r="G151" i="7"/>
  <c r="V151" i="7" s="1"/>
  <c r="U150" i="7"/>
  <c r="T150" i="7"/>
  <c r="J150" i="7"/>
  <c r="V150" i="7" s="1"/>
  <c r="U149" i="7"/>
  <c r="T149" i="7"/>
  <c r="J149" i="7"/>
  <c r="V149" i="7" s="1"/>
  <c r="U148" i="7"/>
  <c r="T148" i="7"/>
  <c r="J148" i="7"/>
  <c r="V148" i="7" s="1"/>
  <c r="I148" i="7"/>
  <c r="I218" i="7" s="1"/>
  <c r="I219" i="7" s="1"/>
  <c r="V147" i="7"/>
  <c r="U147" i="7"/>
  <c r="T147" i="7"/>
  <c r="G147" i="7"/>
  <c r="U146" i="7"/>
  <c r="T146" i="7"/>
  <c r="F146" i="7"/>
  <c r="G146" i="7" s="1"/>
  <c r="V146" i="7" s="1"/>
  <c r="V145" i="7"/>
  <c r="U145" i="7"/>
  <c r="T145" i="7"/>
  <c r="J145" i="7"/>
  <c r="V144" i="7"/>
  <c r="U144" i="7"/>
  <c r="T144" i="7"/>
  <c r="G144" i="7"/>
  <c r="V143" i="7"/>
  <c r="U143" i="7"/>
  <c r="T143" i="7"/>
  <c r="J143" i="7"/>
  <c r="V142" i="7"/>
  <c r="U142" i="7"/>
  <c r="T142" i="7"/>
  <c r="G142" i="7"/>
  <c r="V141" i="7"/>
  <c r="U141" i="7"/>
  <c r="T141" i="7"/>
  <c r="G141" i="7"/>
  <c r="U140" i="7"/>
  <c r="T140" i="7"/>
  <c r="F140" i="7"/>
  <c r="G140" i="7" s="1"/>
  <c r="V140" i="7" s="1"/>
  <c r="V139" i="7"/>
  <c r="U139" i="7"/>
  <c r="T139" i="7"/>
  <c r="J139" i="7"/>
  <c r="V138" i="7"/>
  <c r="U138" i="7"/>
  <c r="T138" i="7"/>
  <c r="G138" i="7"/>
  <c r="V137" i="7"/>
  <c r="U137" i="7"/>
  <c r="T137" i="7"/>
  <c r="G137" i="7"/>
  <c r="V136" i="7"/>
  <c r="U136" i="7"/>
  <c r="T136" i="7"/>
  <c r="G136" i="7"/>
  <c r="V135" i="7"/>
  <c r="U135" i="7"/>
  <c r="T135" i="7"/>
  <c r="G135" i="7"/>
  <c r="T134" i="7"/>
  <c r="F134" i="7"/>
  <c r="F218" i="7" s="1"/>
  <c r="U132" i="7"/>
  <c r="T132" i="7"/>
  <c r="G132" i="7"/>
  <c r="V132" i="7" s="1"/>
  <c r="U130" i="7"/>
  <c r="T130" i="7"/>
  <c r="G130" i="7"/>
  <c r="V130" i="7" s="1"/>
  <c r="U129" i="7"/>
  <c r="T129" i="7"/>
  <c r="G129" i="7"/>
  <c r="V129" i="7" s="1"/>
  <c r="F129" i="7"/>
  <c r="V127" i="7"/>
  <c r="U127" i="7"/>
  <c r="T127" i="7"/>
  <c r="J127" i="7"/>
  <c r="V126" i="7"/>
  <c r="U126" i="7"/>
  <c r="T126" i="7"/>
  <c r="J126" i="7"/>
  <c r="V125" i="7"/>
  <c r="U125" i="7"/>
  <c r="T125" i="7"/>
  <c r="G125" i="7"/>
  <c r="V123" i="7"/>
  <c r="U123" i="7"/>
  <c r="T123" i="7"/>
  <c r="J123" i="7"/>
  <c r="V122" i="7"/>
  <c r="U122" i="7"/>
  <c r="T122" i="7"/>
  <c r="G122" i="7"/>
  <c r="V121" i="7"/>
  <c r="U121" i="7"/>
  <c r="T121" i="7"/>
  <c r="J121" i="7"/>
  <c r="V119" i="7"/>
  <c r="U119" i="7"/>
  <c r="T119" i="7"/>
  <c r="G119" i="7"/>
  <c r="V118" i="7"/>
  <c r="U118" i="7"/>
  <c r="T118" i="7"/>
  <c r="G118" i="7"/>
  <c r="V117" i="7"/>
  <c r="U117" i="7"/>
  <c r="T117" i="7"/>
  <c r="J117" i="7"/>
  <c r="V116" i="7"/>
  <c r="U116" i="7"/>
  <c r="T116" i="7"/>
  <c r="J116" i="7"/>
  <c r="V114" i="7"/>
  <c r="U114" i="7"/>
  <c r="T114" i="7"/>
  <c r="J114" i="7"/>
  <c r="V113" i="7"/>
  <c r="U113" i="7"/>
  <c r="T113" i="7"/>
  <c r="G113" i="7"/>
  <c r="V111" i="7"/>
  <c r="U111" i="7"/>
  <c r="T111" i="7"/>
  <c r="G111" i="7"/>
  <c r="V109" i="7"/>
  <c r="U109" i="7"/>
  <c r="T109" i="7"/>
  <c r="G109" i="7"/>
  <c r="V107" i="7"/>
  <c r="U107" i="7"/>
  <c r="T107" i="7"/>
  <c r="G107" i="7"/>
  <c r="V106" i="7"/>
  <c r="U106" i="7"/>
  <c r="T106" i="7"/>
  <c r="J106" i="7"/>
  <c r="V105" i="7"/>
  <c r="U105" i="7"/>
  <c r="T105" i="7"/>
  <c r="J105" i="7"/>
  <c r="V104" i="7"/>
  <c r="U104" i="7"/>
  <c r="T104" i="7"/>
  <c r="G104" i="7"/>
  <c r="V103" i="7"/>
  <c r="U103" i="7"/>
  <c r="T103" i="7"/>
  <c r="G103" i="7"/>
  <c r="V102" i="7"/>
  <c r="U102" i="7"/>
  <c r="T102" i="7"/>
  <c r="G102" i="7"/>
  <c r="V100" i="7"/>
  <c r="U100" i="7"/>
  <c r="T100" i="7"/>
  <c r="G100" i="7"/>
  <c r="V98" i="7"/>
  <c r="U98" i="7"/>
  <c r="T98" i="7"/>
  <c r="G98" i="7"/>
  <c r="V96" i="7"/>
  <c r="U96" i="7"/>
  <c r="T96" i="7"/>
  <c r="G96" i="7"/>
  <c r="V95" i="7"/>
  <c r="U95" i="7"/>
  <c r="T95" i="7"/>
  <c r="G95" i="7"/>
  <c r="V93" i="7"/>
  <c r="U93" i="7"/>
  <c r="T93" i="7"/>
  <c r="G93" i="7"/>
  <c r="V91" i="7"/>
  <c r="U91" i="7"/>
  <c r="T91" i="7"/>
  <c r="G91" i="7"/>
  <c r="V90" i="7"/>
  <c r="U90" i="7"/>
  <c r="T90" i="7"/>
  <c r="G90" i="7"/>
  <c r="V89" i="7"/>
  <c r="U89" i="7"/>
  <c r="T89" i="7"/>
  <c r="G89" i="7"/>
  <c r="V88" i="7"/>
  <c r="U88" i="7"/>
  <c r="T88" i="7"/>
  <c r="G88" i="7"/>
  <c r="V87" i="7"/>
  <c r="U87" i="7"/>
  <c r="T87" i="7"/>
  <c r="G87" i="7"/>
  <c r="V86" i="7"/>
  <c r="U86" i="7"/>
  <c r="T86" i="7"/>
  <c r="G86" i="7"/>
  <c r="U85" i="7"/>
  <c r="T85" i="7"/>
  <c r="E85" i="7"/>
  <c r="E218" i="7" s="1"/>
  <c r="V84" i="7"/>
  <c r="U84" i="7"/>
  <c r="T84" i="7"/>
  <c r="G84" i="7"/>
  <c r="V82" i="7"/>
  <c r="U82" i="7"/>
  <c r="T82" i="7"/>
  <c r="J82" i="7"/>
  <c r="V81" i="7"/>
  <c r="U81" i="7"/>
  <c r="T81" i="7"/>
  <c r="J81" i="7"/>
  <c r="V80" i="7"/>
  <c r="U80" i="7"/>
  <c r="T80" i="7"/>
  <c r="G80" i="7"/>
  <c r="V79" i="7"/>
  <c r="U79" i="7"/>
  <c r="T79" i="7"/>
  <c r="G79" i="7"/>
  <c r="V78" i="7"/>
  <c r="U78" i="7"/>
  <c r="T78" i="7"/>
  <c r="T218" i="7" s="1"/>
  <c r="G78" i="7"/>
  <c r="K74" i="7"/>
  <c r="U73" i="7"/>
  <c r="T73" i="7"/>
  <c r="S73" i="7"/>
  <c r="V73" i="7" s="1"/>
  <c r="U71" i="7"/>
  <c r="T71" i="7"/>
  <c r="G71" i="7"/>
  <c r="V71" i="7" s="1"/>
  <c r="U69" i="7"/>
  <c r="T69" i="7"/>
  <c r="S69" i="7"/>
  <c r="V69" i="7" s="1"/>
  <c r="U68" i="7"/>
  <c r="T68" i="7"/>
  <c r="G68" i="7"/>
  <c r="V68" i="7" s="1"/>
  <c r="T67" i="7"/>
  <c r="S67" i="7"/>
  <c r="R67" i="7"/>
  <c r="L67" i="7"/>
  <c r="U67" i="7" s="1"/>
  <c r="V65" i="7"/>
  <c r="U65" i="7"/>
  <c r="T65" i="7"/>
  <c r="G65" i="7"/>
  <c r="V64" i="7"/>
  <c r="U64" i="7"/>
  <c r="T64" i="7"/>
  <c r="G64" i="7"/>
  <c r="V63" i="7"/>
  <c r="U63" i="7"/>
  <c r="T63" i="7"/>
  <c r="S63" i="7"/>
  <c r="V61" i="7"/>
  <c r="U61" i="7"/>
  <c r="T61" i="7"/>
  <c r="G61" i="7"/>
  <c r="V60" i="7"/>
  <c r="U60" i="7"/>
  <c r="T60" i="7"/>
  <c r="G60" i="7"/>
  <c r="V59" i="7"/>
  <c r="U59" i="7"/>
  <c r="T59" i="7"/>
  <c r="G59" i="7"/>
  <c r="V57" i="7"/>
  <c r="S57" i="7"/>
  <c r="R57" i="7"/>
  <c r="Q57" i="7"/>
  <c r="J57" i="7"/>
  <c r="I57" i="7"/>
  <c r="H57" i="7"/>
  <c r="G57" i="7"/>
  <c r="F57" i="7"/>
  <c r="U57" i="7" s="1"/>
  <c r="E57" i="7"/>
  <c r="T57" i="7" s="1"/>
  <c r="V56" i="7"/>
  <c r="U56" i="7"/>
  <c r="T56" i="7"/>
  <c r="S54" i="7"/>
  <c r="R54" i="7"/>
  <c r="Q54" i="7"/>
  <c r="P54" i="7"/>
  <c r="O54" i="7"/>
  <c r="N54" i="7"/>
  <c r="J54" i="7"/>
  <c r="I54" i="7"/>
  <c r="H54" i="7"/>
  <c r="G54" i="7"/>
  <c r="V54" i="7" s="1"/>
  <c r="F54" i="7"/>
  <c r="U54" i="7" s="1"/>
  <c r="E54" i="7"/>
  <c r="T54" i="7" s="1"/>
  <c r="V53" i="7"/>
  <c r="U53" i="7"/>
  <c r="T53" i="7"/>
  <c r="S51" i="7"/>
  <c r="R51" i="7"/>
  <c r="Q51" i="7"/>
  <c r="P51" i="7"/>
  <c r="O51" i="7"/>
  <c r="N51" i="7"/>
  <c r="J51" i="7"/>
  <c r="I51" i="7"/>
  <c r="H51" i="7"/>
  <c r="T51" i="7" s="1"/>
  <c r="G51" i="7"/>
  <c r="V51" i="7" s="1"/>
  <c r="F51" i="7"/>
  <c r="U51" i="7" s="1"/>
  <c r="E51" i="7"/>
  <c r="V50" i="7"/>
  <c r="U50" i="7"/>
  <c r="T50" i="7"/>
  <c r="S48" i="7"/>
  <c r="R48" i="7"/>
  <c r="Q48" i="7"/>
  <c r="P48" i="7"/>
  <c r="O48" i="7"/>
  <c r="N48" i="7"/>
  <c r="J48" i="7"/>
  <c r="V48" i="7" s="1"/>
  <c r="I48" i="7"/>
  <c r="H48" i="7"/>
  <c r="G48" i="7"/>
  <c r="F48" i="7"/>
  <c r="U48" i="7" s="1"/>
  <c r="E48" i="7"/>
  <c r="T48" i="7" s="1"/>
  <c r="S47" i="7"/>
  <c r="R47" i="7"/>
  <c r="Q47" i="7"/>
  <c r="Q74" i="7" s="1"/>
  <c r="Q219" i="7" s="1"/>
  <c r="P47" i="7"/>
  <c r="O47" i="7"/>
  <c r="N47" i="7"/>
  <c r="J47" i="7"/>
  <c r="I47" i="7"/>
  <c r="U47" i="7" s="1"/>
  <c r="H47" i="7"/>
  <c r="G47" i="7"/>
  <c r="V47" i="7" s="1"/>
  <c r="F47" i="7"/>
  <c r="F74" i="7" s="1"/>
  <c r="E47" i="7"/>
  <c r="T47" i="7" s="1"/>
  <c r="U45" i="7"/>
  <c r="T45" i="7"/>
  <c r="S45" i="7"/>
  <c r="V45" i="7" s="1"/>
  <c r="U44" i="7"/>
  <c r="T44" i="7"/>
  <c r="S44" i="7"/>
  <c r="V44" i="7" s="1"/>
  <c r="U43" i="7"/>
  <c r="T43" i="7"/>
  <c r="S43" i="7"/>
  <c r="V43" i="7" s="1"/>
  <c r="S41" i="7"/>
  <c r="R41" i="7"/>
  <c r="Q41" i="7"/>
  <c r="P41" i="7"/>
  <c r="O41" i="7"/>
  <c r="N41" i="7"/>
  <c r="J41" i="7"/>
  <c r="I41" i="7"/>
  <c r="I74" i="7" s="1"/>
  <c r="H41" i="7"/>
  <c r="G41" i="7"/>
  <c r="V41" i="7" s="1"/>
  <c r="F41" i="7"/>
  <c r="U41" i="7" s="1"/>
  <c r="E41" i="7"/>
  <c r="T41" i="7" s="1"/>
  <c r="S40" i="7"/>
  <c r="R40" i="7"/>
  <c r="R74" i="7" s="1"/>
  <c r="Q40" i="7"/>
  <c r="P40" i="7"/>
  <c r="O40" i="7"/>
  <c r="O74" i="7" s="1"/>
  <c r="N40" i="7"/>
  <c r="N74" i="7" s="1"/>
  <c r="J40" i="7"/>
  <c r="I40" i="7"/>
  <c r="H40" i="7"/>
  <c r="H74" i="7" s="1"/>
  <c r="H219" i="7" s="1"/>
  <c r="G40" i="7"/>
  <c r="V40" i="7" s="1"/>
  <c r="F40" i="7"/>
  <c r="U40" i="7" s="1"/>
  <c r="E40" i="7"/>
  <c r="T40" i="7" s="1"/>
  <c r="V38" i="7"/>
  <c r="U38" i="7"/>
  <c r="U74" i="7" s="1"/>
  <c r="T38" i="7"/>
  <c r="J38" i="7"/>
  <c r="G38" i="7"/>
  <c r="V36" i="7"/>
  <c r="U36" i="7"/>
  <c r="T36" i="7"/>
  <c r="J36" i="7"/>
  <c r="V35" i="7"/>
  <c r="U35" i="7"/>
  <c r="T35" i="7"/>
  <c r="G35" i="7"/>
  <c r="V34" i="7"/>
  <c r="U34" i="7"/>
  <c r="T34" i="7"/>
  <c r="J34" i="7"/>
  <c r="V33" i="7"/>
  <c r="U33" i="7"/>
  <c r="T33" i="7"/>
  <c r="J33" i="7"/>
  <c r="V31" i="7"/>
  <c r="U31" i="7"/>
  <c r="T31" i="7"/>
  <c r="S31" i="7"/>
  <c r="V29" i="7"/>
  <c r="U29" i="7"/>
  <c r="T29" i="7"/>
  <c r="G29" i="7"/>
  <c r="V28" i="7"/>
  <c r="U28" i="7"/>
  <c r="T28" i="7"/>
  <c r="G28" i="7"/>
  <c r="V27" i="7"/>
  <c r="U27" i="7"/>
  <c r="T27" i="7"/>
  <c r="G27" i="7"/>
  <c r="V26" i="7"/>
  <c r="U26" i="7"/>
  <c r="T26" i="7"/>
  <c r="J26" i="7"/>
  <c r="V25" i="7"/>
  <c r="U25" i="7"/>
  <c r="T25" i="7"/>
  <c r="J25" i="7"/>
  <c r="J74" i="7" s="1"/>
  <c r="V23" i="7"/>
  <c r="U23" i="7"/>
  <c r="T23" i="7"/>
  <c r="G23" i="7"/>
  <c r="V22" i="7"/>
  <c r="U22" i="7"/>
  <c r="T22" i="7"/>
  <c r="G22" i="7"/>
  <c r="V21" i="7"/>
  <c r="U21" i="7"/>
  <c r="T21" i="7"/>
  <c r="G21" i="7"/>
  <c r="V20" i="7"/>
  <c r="U20" i="7"/>
  <c r="T20" i="7"/>
  <c r="G20" i="7"/>
  <c r="G74" i="7" s="1"/>
  <c r="V18" i="7"/>
  <c r="U18" i="7"/>
  <c r="T18" i="7"/>
  <c r="P18" i="7"/>
  <c r="V17" i="7"/>
  <c r="U17" i="7"/>
  <c r="T17" i="7"/>
  <c r="S17" i="7"/>
  <c r="V16" i="7"/>
  <c r="U16" i="7"/>
  <c r="T16" i="7"/>
  <c r="S16" i="7"/>
  <c r="V15" i="7"/>
  <c r="U15" i="7"/>
  <c r="T15" i="7"/>
  <c r="S15" i="7"/>
  <c r="V14" i="7"/>
  <c r="U14" i="7"/>
  <c r="T14" i="7"/>
  <c r="P14" i="7"/>
  <c r="V13" i="7"/>
  <c r="U13" i="7"/>
  <c r="T13" i="7"/>
  <c r="P13" i="7"/>
  <c r="V12" i="7"/>
  <c r="U12" i="7"/>
  <c r="T12" i="7"/>
  <c r="S12" i="7"/>
  <c r="V11" i="7"/>
  <c r="U11" i="7"/>
  <c r="T11" i="7"/>
  <c r="S11" i="7"/>
  <c r="V10" i="7"/>
  <c r="U10" i="7"/>
  <c r="T10" i="7"/>
  <c r="S10" i="7"/>
  <c r="V9" i="7"/>
  <c r="U9" i="7"/>
  <c r="T9" i="7"/>
  <c r="S9" i="7"/>
  <c r="U8" i="7"/>
  <c r="T8" i="7"/>
  <c r="S8" i="7"/>
  <c r="P8" i="7"/>
  <c r="P74" i="7" s="1"/>
  <c r="P219" i="7" s="1"/>
  <c r="U7" i="7"/>
  <c r="T7" i="7"/>
  <c r="S7" i="7"/>
  <c r="V7" i="7" s="1"/>
  <c r="U6" i="7"/>
  <c r="T6" i="7"/>
  <c r="S6" i="7"/>
  <c r="V6" i="7" s="1"/>
  <c r="U5" i="7"/>
  <c r="T5" i="7"/>
  <c r="S5" i="7"/>
  <c r="V5" i="7" s="1"/>
  <c r="U4" i="7"/>
  <c r="T4" i="7"/>
  <c r="S4" i="7"/>
  <c r="S74" i="7" s="1"/>
  <c r="E30" i="6"/>
  <c r="B30" i="6"/>
  <c r="H29" i="6"/>
  <c r="F29" i="6"/>
  <c r="I29" i="6" s="1"/>
  <c r="I28" i="6"/>
  <c r="H28" i="6"/>
  <c r="G28" i="6"/>
  <c r="J28" i="6" s="1"/>
  <c r="I27" i="6"/>
  <c r="H27" i="6"/>
  <c r="G27" i="6"/>
  <c r="J27" i="6" s="1"/>
  <c r="F27" i="6"/>
  <c r="H26" i="6"/>
  <c r="F26" i="6"/>
  <c r="G26" i="6" s="1"/>
  <c r="I25" i="6"/>
  <c r="H25" i="6"/>
  <c r="G25" i="6"/>
  <c r="J25" i="6" s="1"/>
  <c r="F25" i="6"/>
  <c r="J24" i="6"/>
  <c r="I24" i="6"/>
  <c r="H24" i="6"/>
  <c r="H30" i="6" s="1"/>
  <c r="G24" i="6"/>
  <c r="B19" i="6"/>
  <c r="H18" i="6"/>
  <c r="G18" i="6"/>
  <c r="C18" i="6"/>
  <c r="D18" i="6" s="1"/>
  <c r="E17" i="6"/>
  <c r="E19" i="6" s="1"/>
  <c r="C17" i="6"/>
  <c r="B17" i="6"/>
  <c r="I16" i="6"/>
  <c r="H16" i="6"/>
  <c r="G16" i="6"/>
  <c r="D16" i="6"/>
  <c r="J16" i="6" s="1"/>
  <c r="I15" i="6"/>
  <c r="H15" i="6"/>
  <c r="G15" i="6"/>
  <c r="D15" i="6"/>
  <c r="J15" i="6" s="1"/>
  <c r="H14" i="6"/>
  <c r="G14" i="6"/>
  <c r="D14" i="6"/>
  <c r="J14" i="6" s="1"/>
  <c r="C14" i="6"/>
  <c r="I14" i="6" s="1"/>
  <c r="I13" i="6"/>
  <c r="H13" i="6"/>
  <c r="G13" i="6"/>
  <c r="D13" i="6"/>
  <c r="J13" i="6" s="1"/>
  <c r="I12" i="6"/>
  <c r="H12" i="6"/>
  <c r="G12" i="6"/>
  <c r="D12" i="6"/>
  <c r="J12" i="6" s="1"/>
  <c r="I11" i="6"/>
  <c r="H11" i="6"/>
  <c r="G11" i="6"/>
  <c r="D11" i="6"/>
  <c r="J11" i="6" s="1"/>
  <c r="I10" i="6"/>
  <c r="H10" i="6"/>
  <c r="G10" i="6"/>
  <c r="D10" i="6"/>
  <c r="J10" i="6" s="1"/>
  <c r="J9" i="6"/>
  <c r="I9" i="6"/>
  <c r="H9" i="6"/>
  <c r="G9" i="6"/>
  <c r="D9" i="6"/>
  <c r="I8" i="6"/>
  <c r="H8" i="6"/>
  <c r="G8" i="6"/>
  <c r="D8" i="6"/>
  <c r="J8" i="6" s="1"/>
  <c r="J7" i="6"/>
  <c r="H7" i="6"/>
  <c r="G7" i="6"/>
  <c r="F7" i="6"/>
  <c r="I7" i="6" s="1"/>
  <c r="D7" i="6"/>
  <c r="H6" i="6"/>
  <c r="F6" i="6"/>
  <c r="I6" i="6" s="1"/>
  <c r="D6" i="6"/>
  <c r="H5" i="6"/>
  <c r="H17" i="6" s="1"/>
  <c r="H19" i="6" s="1"/>
  <c r="F5" i="6"/>
  <c r="G5" i="6" s="1"/>
  <c r="J5" i="6" s="1"/>
  <c r="D5" i="6"/>
  <c r="H4" i="6"/>
  <c r="F4" i="6"/>
  <c r="I4" i="6" s="1"/>
  <c r="D4" i="6"/>
  <c r="D17" i="6" s="1"/>
  <c r="M48" i="5"/>
  <c r="E48" i="5"/>
  <c r="H47" i="5"/>
  <c r="Z46" i="5"/>
  <c r="K46" i="5"/>
  <c r="Z45" i="5"/>
  <c r="W45" i="5"/>
  <c r="T45" i="5"/>
  <c r="Q45" i="5"/>
  <c r="Q48" i="5" s="1"/>
  <c r="P45" i="5"/>
  <c r="N45" i="5"/>
  <c r="N46" i="5" s="1"/>
  <c r="M45" i="5"/>
  <c r="M46" i="5" s="1"/>
  <c r="K45" i="5"/>
  <c r="H45" i="5"/>
  <c r="G45" i="5"/>
  <c r="E45" i="5"/>
  <c r="E46" i="5" s="1"/>
  <c r="Z44" i="5"/>
  <c r="Y44" i="5"/>
  <c r="W44" i="5"/>
  <c r="W46" i="5" s="1"/>
  <c r="T44" i="5"/>
  <c r="T46" i="5" s="1"/>
  <c r="Q44" i="5"/>
  <c r="Q46" i="5" s="1"/>
  <c r="P44" i="5"/>
  <c r="P46" i="5" s="1"/>
  <c r="N44" i="5"/>
  <c r="M44" i="5"/>
  <c r="K44" i="5"/>
  <c r="H44" i="5"/>
  <c r="H46" i="5" s="1"/>
  <c r="G44" i="5"/>
  <c r="G46" i="5" s="1"/>
  <c r="E44" i="5"/>
  <c r="AC43" i="5"/>
  <c r="AB43" i="5"/>
  <c r="AA43" i="5"/>
  <c r="Y43" i="5"/>
  <c r="V43" i="5"/>
  <c r="X43" i="5" s="1"/>
  <c r="S43" i="5"/>
  <c r="L43" i="5"/>
  <c r="AD43" i="5" s="1"/>
  <c r="J43" i="5"/>
  <c r="I43" i="5"/>
  <c r="I44" i="5" s="1"/>
  <c r="F43" i="5"/>
  <c r="AC42" i="5"/>
  <c r="AA42" i="5"/>
  <c r="Y42" i="5"/>
  <c r="V42" i="5"/>
  <c r="X42" i="5" s="1"/>
  <c r="S42" i="5"/>
  <c r="AB42" i="5" s="1"/>
  <c r="L42" i="5"/>
  <c r="AD42" i="5" s="1"/>
  <c r="J42" i="5"/>
  <c r="I42" i="5"/>
  <c r="AC41" i="5"/>
  <c r="AA41" i="5"/>
  <c r="Y41" i="5"/>
  <c r="S41" i="5"/>
  <c r="I41" i="5"/>
  <c r="F41" i="5"/>
  <c r="F45" i="5" s="1"/>
  <c r="D41" i="5"/>
  <c r="D44" i="5" s="1"/>
  <c r="AC40" i="5"/>
  <c r="AA40" i="5"/>
  <c r="Y40" i="5"/>
  <c r="V40" i="5"/>
  <c r="U40" i="5"/>
  <c r="AD40" i="5" s="1"/>
  <c r="S40" i="5"/>
  <c r="O40" i="5"/>
  <c r="J40" i="5"/>
  <c r="AB40" i="5" s="1"/>
  <c r="AC39" i="5"/>
  <c r="AA39" i="5"/>
  <c r="Y39" i="5"/>
  <c r="Y45" i="5" s="1"/>
  <c r="X39" i="5"/>
  <c r="V39" i="5"/>
  <c r="S39" i="5"/>
  <c r="U39" i="5" s="1"/>
  <c r="AD39" i="5" s="1"/>
  <c r="O39" i="5"/>
  <c r="J39" i="5"/>
  <c r="AB39" i="5" s="1"/>
  <c r="AC38" i="5"/>
  <c r="AC45" i="5" s="1"/>
  <c r="Y38" i="5"/>
  <c r="AA38" i="5" s="1"/>
  <c r="X38" i="5"/>
  <c r="V38" i="5"/>
  <c r="S38" i="5"/>
  <c r="S44" i="5" s="1"/>
  <c r="S46" i="5" s="1"/>
  <c r="R38" i="5"/>
  <c r="J38" i="5"/>
  <c r="AB38" i="5" s="1"/>
  <c r="AC37" i="5"/>
  <c r="AB37" i="5"/>
  <c r="AA37" i="5"/>
  <c r="AA45" i="5" s="1"/>
  <c r="Y37" i="5"/>
  <c r="X37" i="5"/>
  <c r="V37" i="5"/>
  <c r="U37" i="5"/>
  <c r="S37" i="5"/>
  <c r="S45" i="5" s="1"/>
  <c r="R37" i="5"/>
  <c r="R45" i="5" s="1"/>
  <c r="O37" i="5"/>
  <c r="O45" i="5" s="1"/>
  <c r="J37" i="5"/>
  <c r="AC36" i="5"/>
  <c r="AC44" i="5" s="1"/>
  <c r="AC46" i="5" s="1"/>
  <c r="AB36" i="5"/>
  <c r="AA36" i="5"/>
  <c r="AA44" i="5" s="1"/>
  <c r="AA46" i="5" s="1"/>
  <c r="Y36" i="5"/>
  <c r="V36" i="5"/>
  <c r="X36" i="5" s="1"/>
  <c r="U36" i="5"/>
  <c r="S36" i="5"/>
  <c r="R36" i="5"/>
  <c r="R44" i="5" s="1"/>
  <c r="O36" i="5"/>
  <c r="O44" i="5" s="1"/>
  <c r="O46" i="5" s="1"/>
  <c r="J36" i="5"/>
  <c r="Q34" i="5"/>
  <c r="Q49" i="5" s="1"/>
  <c r="H34" i="5"/>
  <c r="H49" i="5" s="1"/>
  <c r="AB33" i="5"/>
  <c r="AA33" i="5"/>
  <c r="AA48" i="5" s="1"/>
  <c r="W33" i="5"/>
  <c r="W48" i="5" s="1"/>
  <c r="T33" i="5"/>
  <c r="T48" i="5" s="1"/>
  <c r="S33" i="5"/>
  <c r="S48" i="5" s="1"/>
  <c r="R33" i="5"/>
  <c r="R48" i="5" s="1"/>
  <c r="Q33" i="5"/>
  <c r="P33" i="5"/>
  <c r="P48" i="5" s="1"/>
  <c r="N33" i="5"/>
  <c r="N48" i="5" s="1"/>
  <c r="M33" i="5"/>
  <c r="I33" i="5"/>
  <c r="H33" i="5"/>
  <c r="H48" i="5" s="1"/>
  <c r="G33" i="5"/>
  <c r="G48" i="5" s="1"/>
  <c r="E33" i="5"/>
  <c r="D33" i="5"/>
  <c r="W32" i="5"/>
  <c r="W47" i="5" s="1"/>
  <c r="Q32" i="5"/>
  <c r="Q47" i="5" s="1"/>
  <c r="N32" i="5"/>
  <c r="N47" i="5" s="1"/>
  <c r="M32" i="5"/>
  <c r="M34" i="5" s="1"/>
  <c r="M49" i="5" s="1"/>
  <c r="H32" i="5"/>
  <c r="G32" i="5"/>
  <c r="G47" i="5" s="1"/>
  <c r="E32" i="5"/>
  <c r="E34" i="5" s="1"/>
  <c r="AB31" i="5"/>
  <c r="AA31" i="5"/>
  <c r="Z31" i="5"/>
  <c r="Y31" i="5"/>
  <c r="W31" i="5"/>
  <c r="U31" i="5"/>
  <c r="T31" i="5"/>
  <c r="S31" i="5"/>
  <c r="K31" i="5"/>
  <c r="AC31" i="5" s="1"/>
  <c r="J31" i="5"/>
  <c r="D31" i="5"/>
  <c r="V31" i="5" s="1"/>
  <c r="AC30" i="5"/>
  <c r="AA30" i="5"/>
  <c r="Z30" i="5"/>
  <c r="Y30" i="5"/>
  <c r="W30" i="5"/>
  <c r="V30" i="5"/>
  <c r="T30" i="5"/>
  <c r="S30" i="5"/>
  <c r="R30" i="5"/>
  <c r="U30" i="5" s="1"/>
  <c r="AD30" i="5" s="1"/>
  <c r="O30" i="5"/>
  <c r="X30" i="5" s="1"/>
  <c r="L30" i="5"/>
  <c r="K30" i="5"/>
  <c r="J30" i="5"/>
  <c r="AB30" i="5" s="1"/>
  <c r="Z29" i="5"/>
  <c r="T29" i="5"/>
  <c r="P29" i="5"/>
  <c r="S29" i="5" s="1"/>
  <c r="AB29" i="5" s="1"/>
  <c r="L29" i="5"/>
  <c r="K29" i="5"/>
  <c r="AC29" i="5" s="1"/>
  <c r="J29" i="5"/>
  <c r="AC28" i="5"/>
  <c r="AB28" i="5"/>
  <c r="Z28" i="5"/>
  <c r="Y28" i="5"/>
  <c r="X28" i="5"/>
  <c r="W28" i="5"/>
  <c r="V28" i="5"/>
  <c r="T28" i="5"/>
  <c r="S28" i="5"/>
  <c r="R28" i="5"/>
  <c r="U28" i="5" s="1"/>
  <c r="L28" i="5"/>
  <c r="AD28" i="5" s="1"/>
  <c r="K28" i="5"/>
  <c r="J28" i="5"/>
  <c r="Z27" i="5"/>
  <c r="W27" i="5"/>
  <c r="V27" i="5"/>
  <c r="T27" i="5"/>
  <c r="R27" i="5"/>
  <c r="U27" i="5" s="1"/>
  <c r="P27" i="5"/>
  <c r="Y27" i="5" s="1"/>
  <c r="O27" i="5"/>
  <c r="X27" i="5" s="1"/>
  <c r="M27" i="5"/>
  <c r="S27" i="5" s="1"/>
  <c r="L27" i="5"/>
  <c r="K27" i="5"/>
  <c r="AC27" i="5" s="1"/>
  <c r="J27" i="5"/>
  <c r="AC26" i="5"/>
  <c r="AB26" i="5"/>
  <c r="AA26" i="5"/>
  <c r="Z26" i="5"/>
  <c r="Y26" i="5"/>
  <c r="X26" i="5"/>
  <c r="W26" i="5"/>
  <c r="V26" i="5"/>
  <c r="U26" i="5"/>
  <c r="T26" i="5"/>
  <c r="S26" i="5"/>
  <c r="R26" i="5"/>
  <c r="O26" i="5"/>
  <c r="L26" i="5"/>
  <c r="AD26" i="5" s="1"/>
  <c r="K26" i="5"/>
  <c r="J26" i="5"/>
  <c r="Z25" i="5"/>
  <c r="W25" i="5"/>
  <c r="V25" i="5"/>
  <c r="T25" i="5"/>
  <c r="P25" i="5"/>
  <c r="R25" i="5" s="1"/>
  <c r="AA25" i="5" s="1"/>
  <c r="O25" i="5"/>
  <c r="X25" i="5" s="1"/>
  <c r="M25" i="5"/>
  <c r="S25" i="5" s="1"/>
  <c r="L25" i="5"/>
  <c r="K25" i="5"/>
  <c r="AC25" i="5" s="1"/>
  <c r="J25" i="5"/>
  <c r="AB24" i="5"/>
  <c r="AA24" i="5"/>
  <c r="Z24" i="5"/>
  <c r="Y24" i="5"/>
  <c r="X24" i="5"/>
  <c r="W24" i="5"/>
  <c r="V24" i="5"/>
  <c r="U24" i="5"/>
  <c r="T24" i="5"/>
  <c r="S24" i="5"/>
  <c r="R24" i="5"/>
  <c r="L24" i="5"/>
  <c r="AD24" i="5" s="1"/>
  <c r="K24" i="5"/>
  <c r="AC24" i="5" s="1"/>
  <c r="J24" i="5"/>
  <c r="AB23" i="5"/>
  <c r="AA23" i="5"/>
  <c r="Z23" i="5"/>
  <c r="Y23" i="5"/>
  <c r="X23" i="5"/>
  <c r="W23" i="5"/>
  <c r="V23" i="5"/>
  <c r="U23" i="5"/>
  <c r="T23" i="5"/>
  <c r="S23" i="5"/>
  <c r="K23" i="5"/>
  <c r="AC23" i="5" s="1"/>
  <c r="J23" i="5"/>
  <c r="I23" i="5"/>
  <c r="L23" i="5" s="1"/>
  <c r="AD23" i="5" s="1"/>
  <c r="AB22" i="5"/>
  <c r="AA22" i="5"/>
  <c r="Z22" i="5"/>
  <c r="Y22" i="5"/>
  <c r="X22" i="5"/>
  <c r="W22" i="5"/>
  <c r="V22" i="5"/>
  <c r="U22" i="5"/>
  <c r="T22" i="5"/>
  <c r="S22" i="5"/>
  <c r="K22" i="5"/>
  <c r="AC22" i="5" s="1"/>
  <c r="J22" i="5"/>
  <c r="I22" i="5"/>
  <c r="L22" i="5" s="1"/>
  <c r="AD22" i="5" s="1"/>
  <c r="AB21" i="5"/>
  <c r="AA21" i="5"/>
  <c r="Z21" i="5"/>
  <c r="Y21" i="5"/>
  <c r="X21" i="5"/>
  <c r="W21" i="5"/>
  <c r="V21" i="5"/>
  <c r="U21" i="5"/>
  <c r="T21" i="5"/>
  <c r="S21" i="5"/>
  <c r="K21" i="5"/>
  <c r="AC21" i="5" s="1"/>
  <c r="J21" i="5"/>
  <c r="I21" i="5"/>
  <c r="L21" i="5" s="1"/>
  <c r="AD21" i="5" s="1"/>
  <c r="AB20" i="5"/>
  <c r="AA20" i="5"/>
  <c r="Z20" i="5"/>
  <c r="Y20" i="5"/>
  <c r="X20" i="5"/>
  <c r="W20" i="5"/>
  <c r="V20" i="5"/>
  <c r="U20" i="5"/>
  <c r="T20" i="5"/>
  <c r="S20" i="5"/>
  <c r="K20" i="5"/>
  <c r="AC20" i="5" s="1"/>
  <c r="J20" i="5"/>
  <c r="I20" i="5"/>
  <c r="L20" i="5" s="1"/>
  <c r="AD20" i="5" s="1"/>
  <c r="AB19" i="5"/>
  <c r="AA19" i="5"/>
  <c r="Z19" i="5"/>
  <c r="Y19" i="5"/>
  <c r="X19" i="5"/>
  <c r="W19" i="5"/>
  <c r="V19" i="5"/>
  <c r="U19" i="5"/>
  <c r="T19" i="5"/>
  <c r="S19" i="5"/>
  <c r="K19" i="5"/>
  <c r="AC19" i="5" s="1"/>
  <c r="J19" i="5"/>
  <c r="I19" i="5"/>
  <c r="L19" i="5" s="1"/>
  <c r="AD19" i="5" s="1"/>
  <c r="AB18" i="5"/>
  <c r="AA18" i="5"/>
  <c r="Z18" i="5"/>
  <c r="Y18" i="5"/>
  <c r="X18" i="5"/>
  <c r="W18" i="5"/>
  <c r="V18" i="5"/>
  <c r="U18" i="5"/>
  <c r="T18" i="5"/>
  <c r="S18" i="5"/>
  <c r="K18" i="5"/>
  <c r="AC18" i="5" s="1"/>
  <c r="J18" i="5"/>
  <c r="I18" i="5"/>
  <c r="L18" i="5" s="1"/>
  <c r="AD18" i="5" s="1"/>
  <c r="AB17" i="5"/>
  <c r="AA17" i="5"/>
  <c r="Z17" i="5"/>
  <c r="Y17" i="5"/>
  <c r="X17" i="5"/>
  <c r="W17" i="5"/>
  <c r="V17" i="5"/>
  <c r="U17" i="5"/>
  <c r="T17" i="5"/>
  <c r="S17" i="5"/>
  <c r="K17" i="5"/>
  <c r="AC17" i="5" s="1"/>
  <c r="J17" i="5"/>
  <c r="I17" i="5"/>
  <c r="L17" i="5" s="1"/>
  <c r="AD17" i="5" s="1"/>
  <c r="AB16" i="5"/>
  <c r="AA16" i="5"/>
  <c r="Z16" i="5"/>
  <c r="Y16" i="5"/>
  <c r="X16" i="5"/>
  <c r="W16" i="5"/>
  <c r="V16" i="5"/>
  <c r="U16" i="5"/>
  <c r="T16" i="5"/>
  <c r="S16" i="5"/>
  <c r="K16" i="5"/>
  <c r="AC16" i="5" s="1"/>
  <c r="J16" i="5"/>
  <c r="I16" i="5"/>
  <c r="I32" i="5" s="1"/>
  <c r="F16" i="5"/>
  <c r="L16" i="5" s="1"/>
  <c r="AD16" i="5" s="1"/>
  <c r="AC15" i="5"/>
  <c r="AB15" i="5"/>
  <c r="Z15" i="5"/>
  <c r="Y15" i="5"/>
  <c r="X15" i="5"/>
  <c r="W15" i="5"/>
  <c r="V15" i="5"/>
  <c r="U15" i="5"/>
  <c r="T15" i="5"/>
  <c r="S15" i="5"/>
  <c r="L15" i="5"/>
  <c r="AD15" i="5" s="1"/>
  <c r="K15" i="5"/>
  <c r="J15" i="5"/>
  <c r="I15" i="5"/>
  <c r="AA15" i="5" s="1"/>
  <c r="AC14" i="5"/>
  <c r="AB14" i="5"/>
  <c r="Z14" i="5"/>
  <c r="Y14" i="5"/>
  <c r="X14" i="5"/>
  <c r="W14" i="5"/>
  <c r="V14" i="5"/>
  <c r="U14" i="5"/>
  <c r="T14" i="5"/>
  <c r="S14" i="5"/>
  <c r="L14" i="5"/>
  <c r="AD14" i="5" s="1"/>
  <c r="K14" i="5"/>
  <c r="J14" i="5"/>
  <c r="I14" i="5"/>
  <c r="AA14" i="5" s="1"/>
  <c r="AC13" i="5"/>
  <c r="AB13" i="5"/>
  <c r="Z13" i="5"/>
  <c r="Y13" i="5"/>
  <c r="X13" i="5"/>
  <c r="W13" i="5"/>
  <c r="V13" i="5"/>
  <c r="U13" i="5"/>
  <c r="T13" i="5"/>
  <c r="S13" i="5"/>
  <c r="L13" i="5"/>
  <c r="AD13" i="5" s="1"/>
  <c r="K13" i="5"/>
  <c r="J13" i="5"/>
  <c r="I13" i="5"/>
  <c r="AA13" i="5" s="1"/>
  <c r="AC12" i="5"/>
  <c r="AB12" i="5"/>
  <c r="Z12" i="5"/>
  <c r="Y12" i="5"/>
  <c r="X12" i="5"/>
  <c r="W12" i="5"/>
  <c r="V12" i="5"/>
  <c r="U12" i="5"/>
  <c r="T12" i="5"/>
  <c r="S12" i="5"/>
  <c r="L12" i="5"/>
  <c r="AD12" i="5" s="1"/>
  <c r="K12" i="5"/>
  <c r="J12" i="5"/>
  <c r="I12" i="5"/>
  <c r="AA12" i="5" s="1"/>
  <c r="AC11" i="5"/>
  <c r="AB11" i="5"/>
  <c r="Z11" i="5"/>
  <c r="Y11" i="5"/>
  <c r="X11" i="5"/>
  <c r="W11" i="5"/>
  <c r="V11" i="5"/>
  <c r="U11" i="5"/>
  <c r="T11" i="5"/>
  <c r="S11" i="5"/>
  <c r="L11" i="5"/>
  <c r="AD11" i="5" s="1"/>
  <c r="K11" i="5"/>
  <c r="J11" i="5"/>
  <c r="I11" i="5"/>
  <c r="AA11" i="5" s="1"/>
  <c r="AC10" i="5"/>
  <c r="AB10" i="5"/>
  <c r="Z10" i="5"/>
  <c r="Y10" i="5"/>
  <c r="X10" i="5"/>
  <c r="W10" i="5"/>
  <c r="V10" i="5"/>
  <c r="U10" i="5"/>
  <c r="T10" i="5"/>
  <c r="S10" i="5"/>
  <c r="L10" i="5"/>
  <c r="AD10" i="5" s="1"/>
  <c r="K10" i="5"/>
  <c r="J10" i="5"/>
  <c r="I10" i="5"/>
  <c r="AA10" i="5" s="1"/>
  <c r="AC9" i="5"/>
  <c r="AB9" i="5"/>
  <c r="Z9" i="5"/>
  <c r="Y9" i="5"/>
  <c r="X9" i="5"/>
  <c r="W9" i="5"/>
  <c r="V9" i="5"/>
  <c r="U9" i="5"/>
  <c r="T9" i="5"/>
  <c r="S9" i="5"/>
  <c r="L9" i="5"/>
  <c r="AD9" i="5" s="1"/>
  <c r="K9" i="5"/>
  <c r="J9" i="5"/>
  <c r="I9" i="5"/>
  <c r="AA9" i="5" s="1"/>
  <c r="AC8" i="5"/>
  <c r="AB8" i="5"/>
  <c r="Z8" i="5"/>
  <c r="Y8" i="5"/>
  <c r="X8" i="5"/>
  <c r="W8" i="5"/>
  <c r="V8" i="5"/>
  <c r="U8" i="5"/>
  <c r="T8" i="5"/>
  <c r="S8" i="5"/>
  <c r="L8" i="5"/>
  <c r="AD8" i="5" s="1"/>
  <c r="K8" i="5"/>
  <c r="J8" i="5"/>
  <c r="I8" i="5"/>
  <c r="AA8" i="5" s="1"/>
  <c r="AC7" i="5"/>
  <c r="AB7" i="5"/>
  <c r="Z7" i="5"/>
  <c r="Y7" i="5"/>
  <c r="X7" i="5"/>
  <c r="W7" i="5"/>
  <c r="V7" i="5"/>
  <c r="U7" i="5"/>
  <c r="T7" i="5"/>
  <c r="S7" i="5"/>
  <c r="L7" i="5"/>
  <c r="AD7" i="5" s="1"/>
  <c r="K7" i="5"/>
  <c r="J7" i="5"/>
  <c r="I7" i="5"/>
  <c r="AA7" i="5" s="1"/>
  <c r="AC6" i="5"/>
  <c r="AB6" i="5"/>
  <c r="Z6" i="5"/>
  <c r="Y6" i="5"/>
  <c r="X6" i="5"/>
  <c r="W6" i="5"/>
  <c r="V6" i="5"/>
  <c r="T6" i="5"/>
  <c r="S6" i="5"/>
  <c r="R6" i="5"/>
  <c r="L6" i="5"/>
  <c r="K6" i="5"/>
  <c r="J6" i="5"/>
  <c r="AC5" i="5"/>
  <c r="AB5" i="5"/>
  <c r="AA5" i="5"/>
  <c r="Z5" i="5"/>
  <c r="Y5" i="5"/>
  <c r="X5" i="5"/>
  <c r="W5" i="5"/>
  <c r="V5" i="5"/>
  <c r="U5" i="5"/>
  <c r="T5" i="5"/>
  <c r="S5" i="5"/>
  <c r="L5" i="5"/>
  <c r="AD5" i="5" s="1"/>
  <c r="K5" i="5"/>
  <c r="J5" i="5"/>
  <c r="J33" i="5" s="1"/>
  <c r="F5" i="5"/>
  <c r="AC4" i="5"/>
  <c r="AC33" i="5" s="1"/>
  <c r="AC48" i="5" s="1"/>
  <c r="AB4" i="5"/>
  <c r="AA4" i="5"/>
  <c r="Z4" i="5"/>
  <c r="Z32" i="5" s="1"/>
  <c r="Y4" i="5"/>
  <c r="W4" i="5"/>
  <c r="V4" i="5"/>
  <c r="V33" i="5" s="1"/>
  <c r="T4" i="5"/>
  <c r="T32" i="5" s="1"/>
  <c r="S4" i="5"/>
  <c r="O4" i="5"/>
  <c r="O33" i="5" s="1"/>
  <c r="L4" i="5"/>
  <c r="K4" i="5"/>
  <c r="K33" i="5" s="1"/>
  <c r="K48" i="5" s="1"/>
  <c r="J4" i="5"/>
  <c r="K71" i="4"/>
  <c r="K74" i="4" s="1"/>
  <c r="G71" i="4"/>
  <c r="G74" i="4" s="1"/>
  <c r="C71" i="4"/>
  <c r="C74" i="4" s="1"/>
  <c r="K70" i="4"/>
  <c r="K72" i="4" s="1"/>
  <c r="G70" i="4"/>
  <c r="G73" i="4" s="1"/>
  <c r="G75" i="4" s="1"/>
  <c r="C70" i="4"/>
  <c r="C72" i="4" s="1"/>
  <c r="K69" i="4"/>
  <c r="G69" i="4"/>
  <c r="C69" i="4"/>
  <c r="N67" i="4"/>
  <c r="K67" i="4"/>
  <c r="J67" i="4"/>
  <c r="I67" i="4"/>
  <c r="H67" i="4"/>
  <c r="G67" i="4"/>
  <c r="M67" i="4" s="1"/>
  <c r="F67" i="4"/>
  <c r="E67" i="4"/>
  <c r="D67" i="4"/>
  <c r="C67" i="4"/>
  <c r="L67" i="4" s="1"/>
  <c r="N66" i="4"/>
  <c r="K66" i="4"/>
  <c r="J66" i="4"/>
  <c r="M66" i="4" s="1"/>
  <c r="I66" i="4"/>
  <c r="L66" i="4" s="1"/>
  <c r="L65" i="4"/>
  <c r="K65" i="4"/>
  <c r="J65" i="4"/>
  <c r="I65" i="4"/>
  <c r="H65" i="4"/>
  <c r="G65" i="4"/>
  <c r="F65" i="4"/>
  <c r="E65" i="4"/>
  <c r="N65" i="4" s="1"/>
  <c r="D65" i="4"/>
  <c r="M65" i="4" s="1"/>
  <c r="C65" i="4"/>
  <c r="L64" i="4"/>
  <c r="L74" i="4" s="1"/>
  <c r="L82" i="4" s="1"/>
  <c r="K64" i="4"/>
  <c r="J64" i="4"/>
  <c r="I64" i="4"/>
  <c r="H64" i="4"/>
  <c r="G64" i="4"/>
  <c r="F64" i="4"/>
  <c r="E64" i="4"/>
  <c r="E74" i="4" s="1"/>
  <c r="D64" i="4"/>
  <c r="D74" i="4" s="1"/>
  <c r="C64" i="4"/>
  <c r="L63" i="4"/>
  <c r="K63" i="4"/>
  <c r="J63" i="4"/>
  <c r="I63" i="4"/>
  <c r="H63" i="4"/>
  <c r="G63" i="4"/>
  <c r="F63" i="4"/>
  <c r="E63" i="4"/>
  <c r="N63" i="4" s="1"/>
  <c r="D63" i="4"/>
  <c r="M63" i="4" s="1"/>
  <c r="C63" i="4"/>
  <c r="L62" i="4"/>
  <c r="K62" i="4"/>
  <c r="J62" i="4"/>
  <c r="I62" i="4"/>
  <c r="H62" i="4"/>
  <c r="G62" i="4"/>
  <c r="F62" i="4"/>
  <c r="E62" i="4"/>
  <c r="N62" i="4" s="1"/>
  <c r="D62" i="4"/>
  <c r="M62" i="4" s="1"/>
  <c r="C62" i="4"/>
  <c r="L61" i="4"/>
  <c r="K61" i="4"/>
  <c r="J61" i="4"/>
  <c r="I61" i="4"/>
  <c r="H61" i="4"/>
  <c r="G61" i="4"/>
  <c r="F61" i="4"/>
  <c r="E61" i="4"/>
  <c r="N61" i="4" s="1"/>
  <c r="D61" i="4"/>
  <c r="M61" i="4" s="1"/>
  <c r="C61" i="4"/>
  <c r="L60" i="4"/>
  <c r="L68" i="4" s="1"/>
  <c r="K60" i="4"/>
  <c r="J60" i="4"/>
  <c r="I60" i="4"/>
  <c r="H60" i="4"/>
  <c r="G60" i="4"/>
  <c r="F60" i="4"/>
  <c r="E60" i="4"/>
  <c r="N60" i="4" s="1"/>
  <c r="N68" i="4" s="1"/>
  <c r="D60" i="4"/>
  <c r="M60" i="4" s="1"/>
  <c r="M68" i="4" s="1"/>
  <c r="C60" i="4"/>
  <c r="L59" i="4"/>
  <c r="L73" i="4" s="1"/>
  <c r="K59" i="4"/>
  <c r="J59" i="4"/>
  <c r="I59" i="4"/>
  <c r="H59" i="4"/>
  <c r="G59" i="4"/>
  <c r="F59" i="4"/>
  <c r="E59" i="4"/>
  <c r="D59" i="4"/>
  <c r="D73" i="4" s="1"/>
  <c r="D75" i="4" s="1"/>
  <c r="C59" i="4"/>
  <c r="L58" i="4"/>
  <c r="K58" i="4"/>
  <c r="J58" i="4"/>
  <c r="I58" i="4"/>
  <c r="H58" i="4"/>
  <c r="G58" i="4"/>
  <c r="F58" i="4"/>
  <c r="E58" i="4"/>
  <c r="N58" i="4" s="1"/>
  <c r="D58" i="4"/>
  <c r="M58" i="4" s="1"/>
  <c r="C58" i="4"/>
  <c r="L57" i="4"/>
  <c r="K57" i="4"/>
  <c r="J57" i="4"/>
  <c r="I57" i="4"/>
  <c r="H57" i="4"/>
  <c r="G57" i="4"/>
  <c r="F57" i="4"/>
  <c r="E57" i="4"/>
  <c r="N57" i="4" s="1"/>
  <c r="D57" i="4"/>
  <c r="M57" i="4" s="1"/>
  <c r="C57" i="4"/>
  <c r="L56" i="4"/>
  <c r="K56" i="4"/>
  <c r="J56" i="4"/>
  <c r="I56" i="4"/>
  <c r="H56" i="4"/>
  <c r="G56" i="4"/>
  <c r="F56" i="4"/>
  <c r="E56" i="4"/>
  <c r="N56" i="4" s="1"/>
  <c r="D56" i="4"/>
  <c r="M56" i="4" s="1"/>
  <c r="C56" i="4"/>
  <c r="L55" i="4"/>
  <c r="K55" i="4"/>
  <c r="J55" i="4"/>
  <c r="I55" i="4"/>
  <c r="H55" i="4"/>
  <c r="G55" i="4"/>
  <c r="F55" i="4"/>
  <c r="E55" i="4"/>
  <c r="N55" i="4" s="1"/>
  <c r="D55" i="4"/>
  <c r="M55" i="4" s="1"/>
  <c r="C55" i="4"/>
  <c r="L54" i="4"/>
  <c r="K54" i="4"/>
  <c r="J54" i="4"/>
  <c r="I54" i="4"/>
  <c r="H54" i="4"/>
  <c r="G54" i="4"/>
  <c r="F54" i="4"/>
  <c r="E54" i="4"/>
  <c r="N54" i="4" s="1"/>
  <c r="D54" i="4"/>
  <c r="M54" i="4" s="1"/>
  <c r="C54" i="4"/>
  <c r="L53" i="4"/>
  <c r="K53" i="4"/>
  <c r="J53" i="4"/>
  <c r="I53" i="4"/>
  <c r="H53" i="4"/>
  <c r="G53" i="4"/>
  <c r="F53" i="4"/>
  <c r="E53" i="4"/>
  <c r="N53" i="4" s="1"/>
  <c r="D53" i="4"/>
  <c r="M53" i="4" s="1"/>
  <c r="C53" i="4"/>
  <c r="L52" i="4"/>
  <c r="K52" i="4"/>
  <c r="J52" i="4"/>
  <c r="I52" i="4"/>
  <c r="H52" i="4"/>
  <c r="G52" i="4"/>
  <c r="F52" i="4"/>
  <c r="E52" i="4"/>
  <c r="N52" i="4" s="1"/>
  <c r="D52" i="4"/>
  <c r="M52" i="4" s="1"/>
  <c r="C52" i="4"/>
  <c r="L51" i="4"/>
  <c r="K51" i="4"/>
  <c r="J51" i="4"/>
  <c r="I51" i="4"/>
  <c r="H51" i="4"/>
  <c r="G51" i="4"/>
  <c r="F51" i="4"/>
  <c r="E51" i="4"/>
  <c r="N51" i="4" s="1"/>
  <c r="D51" i="4"/>
  <c r="M51" i="4" s="1"/>
  <c r="C51" i="4"/>
  <c r="L50" i="4"/>
  <c r="K50" i="4"/>
  <c r="J50" i="4"/>
  <c r="I50" i="4"/>
  <c r="H50" i="4"/>
  <c r="G50" i="4"/>
  <c r="F50" i="4"/>
  <c r="E50" i="4"/>
  <c r="N50" i="4" s="1"/>
  <c r="D50" i="4"/>
  <c r="M50" i="4" s="1"/>
  <c r="C50" i="4"/>
  <c r="L49" i="4"/>
  <c r="K49" i="4"/>
  <c r="J49" i="4"/>
  <c r="I49" i="4"/>
  <c r="H49" i="4"/>
  <c r="G49" i="4"/>
  <c r="F49" i="4"/>
  <c r="E49" i="4"/>
  <c r="N49" i="4" s="1"/>
  <c r="D49" i="4"/>
  <c r="M49" i="4" s="1"/>
  <c r="C49" i="4"/>
  <c r="L48" i="4"/>
  <c r="K48" i="4"/>
  <c r="J48" i="4"/>
  <c r="I48" i="4"/>
  <c r="H48" i="4"/>
  <c r="G48" i="4"/>
  <c r="F48" i="4"/>
  <c r="E48" i="4"/>
  <c r="N48" i="4" s="1"/>
  <c r="D48" i="4"/>
  <c r="M48" i="4" s="1"/>
  <c r="C48" i="4"/>
  <c r="L47" i="4"/>
  <c r="K47" i="4"/>
  <c r="J47" i="4"/>
  <c r="I47" i="4"/>
  <c r="H47" i="4"/>
  <c r="G47" i="4"/>
  <c r="F47" i="4"/>
  <c r="E47" i="4"/>
  <c r="N47" i="4" s="1"/>
  <c r="D47" i="4"/>
  <c r="M47" i="4" s="1"/>
  <c r="C47" i="4"/>
  <c r="L46" i="4"/>
  <c r="K46" i="4"/>
  <c r="J46" i="4"/>
  <c r="I46" i="4"/>
  <c r="H46" i="4"/>
  <c r="G46" i="4"/>
  <c r="F46" i="4"/>
  <c r="E46" i="4"/>
  <c r="N46" i="4" s="1"/>
  <c r="D46" i="4"/>
  <c r="M46" i="4" s="1"/>
  <c r="C46" i="4"/>
  <c r="L45" i="4"/>
  <c r="K45" i="4"/>
  <c r="J45" i="4"/>
  <c r="I45" i="4"/>
  <c r="H45" i="4"/>
  <c r="G45" i="4"/>
  <c r="F45" i="4"/>
  <c r="E45" i="4"/>
  <c r="N45" i="4" s="1"/>
  <c r="D45" i="4"/>
  <c r="M45" i="4" s="1"/>
  <c r="C45" i="4"/>
  <c r="L44" i="4"/>
  <c r="K44" i="4"/>
  <c r="J44" i="4"/>
  <c r="I44" i="4"/>
  <c r="H44" i="4"/>
  <c r="G44" i="4"/>
  <c r="F44" i="4"/>
  <c r="E44" i="4"/>
  <c r="N44" i="4" s="1"/>
  <c r="D44" i="4"/>
  <c r="M44" i="4" s="1"/>
  <c r="C44" i="4"/>
  <c r="L43" i="4"/>
  <c r="K43" i="4"/>
  <c r="J43" i="4"/>
  <c r="I43" i="4"/>
  <c r="H43" i="4"/>
  <c r="G43" i="4"/>
  <c r="F43" i="4"/>
  <c r="E43" i="4"/>
  <c r="N43" i="4" s="1"/>
  <c r="D43" i="4"/>
  <c r="M43" i="4" s="1"/>
  <c r="C43" i="4"/>
  <c r="L42" i="4"/>
  <c r="K42" i="4"/>
  <c r="J42" i="4"/>
  <c r="I42" i="4"/>
  <c r="H42" i="4"/>
  <c r="G42" i="4"/>
  <c r="F42" i="4"/>
  <c r="E42" i="4"/>
  <c r="N42" i="4" s="1"/>
  <c r="D42" i="4"/>
  <c r="M42" i="4" s="1"/>
  <c r="C42" i="4"/>
  <c r="L41" i="4"/>
  <c r="K41" i="4"/>
  <c r="J41" i="4"/>
  <c r="I41" i="4"/>
  <c r="H41" i="4"/>
  <c r="G41" i="4"/>
  <c r="F41" i="4"/>
  <c r="E41" i="4"/>
  <c r="N41" i="4" s="1"/>
  <c r="D41" i="4"/>
  <c r="M41" i="4" s="1"/>
  <c r="C41" i="4"/>
  <c r="L40" i="4"/>
  <c r="K40" i="4"/>
  <c r="J40" i="4"/>
  <c r="I40" i="4"/>
  <c r="H40" i="4"/>
  <c r="G40" i="4"/>
  <c r="F40" i="4"/>
  <c r="E40" i="4"/>
  <c r="N40" i="4" s="1"/>
  <c r="D40" i="4"/>
  <c r="M40" i="4" s="1"/>
  <c r="C40" i="4"/>
  <c r="L39" i="4"/>
  <c r="K39" i="4"/>
  <c r="J39" i="4"/>
  <c r="I39" i="4"/>
  <c r="H39" i="4"/>
  <c r="G39" i="4"/>
  <c r="F39" i="4"/>
  <c r="E39" i="4"/>
  <c r="N39" i="4" s="1"/>
  <c r="D39" i="4"/>
  <c r="M39" i="4" s="1"/>
  <c r="C39" i="4"/>
  <c r="L38" i="4"/>
  <c r="K38" i="4"/>
  <c r="J38" i="4"/>
  <c r="I38" i="4"/>
  <c r="H38" i="4"/>
  <c r="G38" i="4"/>
  <c r="F38" i="4"/>
  <c r="E38" i="4"/>
  <c r="N38" i="4" s="1"/>
  <c r="D38" i="4"/>
  <c r="M38" i="4" s="1"/>
  <c r="C38" i="4"/>
  <c r="L37" i="4"/>
  <c r="L71" i="4" s="1"/>
  <c r="K37" i="4"/>
  <c r="J37" i="4"/>
  <c r="J71" i="4" s="1"/>
  <c r="I37" i="4"/>
  <c r="I71" i="4" s="1"/>
  <c r="H37" i="4"/>
  <c r="H71" i="4" s="1"/>
  <c r="G37" i="4"/>
  <c r="F37" i="4"/>
  <c r="F71" i="4" s="1"/>
  <c r="E37" i="4"/>
  <c r="E71" i="4" s="1"/>
  <c r="D37" i="4"/>
  <c r="D71" i="4" s="1"/>
  <c r="C37" i="4"/>
  <c r="L36" i="4"/>
  <c r="K36" i="4"/>
  <c r="J36" i="4"/>
  <c r="I36" i="4"/>
  <c r="H36" i="4"/>
  <c r="G36" i="4"/>
  <c r="F36" i="4"/>
  <c r="E36" i="4"/>
  <c r="N36" i="4" s="1"/>
  <c r="D36" i="4"/>
  <c r="M36" i="4" s="1"/>
  <c r="C36" i="4"/>
  <c r="L35" i="4"/>
  <c r="K35" i="4"/>
  <c r="J35" i="4"/>
  <c r="I35" i="4"/>
  <c r="H35" i="4"/>
  <c r="G35" i="4"/>
  <c r="F35" i="4"/>
  <c r="E35" i="4"/>
  <c r="N35" i="4" s="1"/>
  <c r="D35" i="4"/>
  <c r="M35" i="4" s="1"/>
  <c r="C35" i="4"/>
  <c r="L34" i="4"/>
  <c r="K34" i="4"/>
  <c r="J34" i="4"/>
  <c r="I34" i="4"/>
  <c r="H34" i="4"/>
  <c r="G34" i="4"/>
  <c r="F34" i="4"/>
  <c r="E34" i="4"/>
  <c r="N34" i="4" s="1"/>
  <c r="D34" i="4"/>
  <c r="M34" i="4" s="1"/>
  <c r="C34" i="4"/>
  <c r="L33" i="4"/>
  <c r="K33" i="4"/>
  <c r="J33" i="4"/>
  <c r="I33" i="4"/>
  <c r="H33" i="4"/>
  <c r="G33" i="4"/>
  <c r="F33" i="4"/>
  <c r="E33" i="4"/>
  <c r="N33" i="4" s="1"/>
  <c r="D33" i="4"/>
  <c r="M33" i="4" s="1"/>
  <c r="C33" i="4"/>
  <c r="L32" i="4"/>
  <c r="K32" i="4"/>
  <c r="J32" i="4"/>
  <c r="I32" i="4"/>
  <c r="H32" i="4"/>
  <c r="G32" i="4"/>
  <c r="F32" i="4"/>
  <c r="E32" i="4"/>
  <c r="N32" i="4" s="1"/>
  <c r="D32" i="4"/>
  <c r="M32" i="4" s="1"/>
  <c r="C32" i="4"/>
  <c r="L31" i="4"/>
  <c r="K31" i="4"/>
  <c r="J31" i="4"/>
  <c r="I31" i="4"/>
  <c r="H31" i="4"/>
  <c r="G31" i="4"/>
  <c r="F31" i="4"/>
  <c r="E31" i="4"/>
  <c r="N31" i="4" s="1"/>
  <c r="D31" i="4"/>
  <c r="M31" i="4" s="1"/>
  <c r="C31" i="4"/>
  <c r="L30" i="4"/>
  <c r="K30" i="4"/>
  <c r="J30" i="4"/>
  <c r="I30" i="4"/>
  <c r="H30" i="4"/>
  <c r="G30" i="4"/>
  <c r="F30" i="4"/>
  <c r="E30" i="4"/>
  <c r="N30" i="4" s="1"/>
  <c r="D30" i="4"/>
  <c r="M30" i="4" s="1"/>
  <c r="C30" i="4"/>
  <c r="L29" i="4"/>
  <c r="K29" i="4"/>
  <c r="J29" i="4"/>
  <c r="I29" i="4"/>
  <c r="H29" i="4"/>
  <c r="G29" i="4"/>
  <c r="F29" i="4"/>
  <c r="E29" i="4"/>
  <c r="N29" i="4" s="1"/>
  <c r="D29" i="4"/>
  <c r="M29" i="4" s="1"/>
  <c r="C29" i="4"/>
  <c r="L28" i="4"/>
  <c r="K28" i="4"/>
  <c r="J28" i="4"/>
  <c r="I28" i="4"/>
  <c r="H28" i="4"/>
  <c r="G28" i="4"/>
  <c r="F28" i="4"/>
  <c r="E28" i="4"/>
  <c r="N28" i="4" s="1"/>
  <c r="D28" i="4"/>
  <c r="M28" i="4" s="1"/>
  <c r="C28" i="4"/>
  <c r="L27" i="4"/>
  <c r="K27" i="4"/>
  <c r="J27" i="4"/>
  <c r="I27" i="4"/>
  <c r="H27" i="4"/>
  <c r="G27" i="4"/>
  <c r="F27" i="4"/>
  <c r="E27" i="4"/>
  <c r="N27" i="4" s="1"/>
  <c r="D27" i="4"/>
  <c r="M27" i="4" s="1"/>
  <c r="C27" i="4"/>
  <c r="L26" i="4"/>
  <c r="K26" i="4"/>
  <c r="J26" i="4"/>
  <c r="I26" i="4"/>
  <c r="H26" i="4"/>
  <c r="G26" i="4"/>
  <c r="F26" i="4"/>
  <c r="E26" i="4"/>
  <c r="N26" i="4" s="1"/>
  <c r="D26" i="4"/>
  <c r="M26" i="4" s="1"/>
  <c r="C26" i="4"/>
  <c r="L25" i="4"/>
  <c r="L70" i="4" s="1"/>
  <c r="L72" i="4" s="1"/>
  <c r="K25" i="4"/>
  <c r="J25" i="4"/>
  <c r="J70" i="4" s="1"/>
  <c r="J72" i="4" s="1"/>
  <c r="I25" i="4"/>
  <c r="I70" i="4" s="1"/>
  <c r="I72" i="4" s="1"/>
  <c r="H25" i="4"/>
  <c r="H70" i="4" s="1"/>
  <c r="H72" i="4" s="1"/>
  <c r="G25" i="4"/>
  <c r="F25" i="4"/>
  <c r="F70" i="4" s="1"/>
  <c r="F72" i="4" s="1"/>
  <c r="E25" i="4"/>
  <c r="N25" i="4" s="1"/>
  <c r="D25" i="4"/>
  <c r="D70" i="4" s="1"/>
  <c r="D72" i="4" s="1"/>
  <c r="C25" i="4"/>
  <c r="L24" i="4"/>
  <c r="L69" i="4" s="1"/>
  <c r="K24" i="4"/>
  <c r="J24" i="4"/>
  <c r="J69" i="4" s="1"/>
  <c r="I24" i="4"/>
  <c r="I69" i="4" s="1"/>
  <c r="H24" i="4"/>
  <c r="H69" i="4" s="1"/>
  <c r="G24" i="4"/>
  <c r="F24" i="4"/>
  <c r="F69" i="4" s="1"/>
  <c r="E24" i="4"/>
  <c r="E69" i="4" s="1"/>
  <c r="D24" i="4"/>
  <c r="M24" i="4" s="1"/>
  <c r="M69" i="4" s="1"/>
  <c r="C24" i="4"/>
  <c r="L23" i="4"/>
  <c r="K23" i="4"/>
  <c r="J23" i="4"/>
  <c r="I23" i="4"/>
  <c r="H23" i="4"/>
  <c r="G23" i="4"/>
  <c r="F23" i="4"/>
  <c r="E23" i="4"/>
  <c r="N23" i="4" s="1"/>
  <c r="D23" i="4"/>
  <c r="M23" i="4" s="1"/>
  <c r="C23" i="4"/>
  <c r="L22" i="4"/>
  <c r="K22" i="4"/>
  <c r="J22" i="4"/>
  <c r="I22" i="4"/>
  <c r="H22" i="4"/>
  <c r="G22" i="4"/>
  <c r="F22" i="4"/>
  <c r="E22" i="4"/>
  <c r="N22" i="4" s="1"/>
  <c r="D22" i="4"/>
  <c r="M22" i="4" s="1"/>
  <c r="C22" i="4"/>
  <c r="L21" i="4"/>
  <c r="K21" i="4"/>
  <c r="J21" i="4"/>
  <c r="I21" i="4"/>
  <c r="H21" i="4"/>
  <c r="G21" i="4"/>
  <c r="F21" i="4"/>
  <c r="E21" i="4"/>
  <c r="N21" i="4" s="1"/>
  <c r="D21" i="4"/>
  <c r="M21" i="4" s="1"/>
  <c r="C21" i="4"/>
  <c r="L20" i="4"/>
  <c r="K20" i="4"/>
  <c r="J20" i="4"/>
  <c r="I20" i="4"/>
  <c r="H20" i="4"/>
  <c r="G20" i="4"/>
  <c r="F20" i="4"/>
  <c r="E20" i="4"/>
  <c r="N20" i="4" s="1"/>
  <c r="D20" i="4"/>
  <c r="M20" i="4" s="1"/>
  <c r="C20" i="4"/>
  <c r="L19" i="4"/>
  <c r="K19" i="4"/>
  <c r="J19" i="4"/>
  <c r="I19" i="4"/>
  <c r="H19" i="4"/>
  <c r="G19" i="4"/>
  <c r="F19" i="4"/>
  <c r="E19" i="4"/>
  <c r="N19" i="4" s="1"/>
  <c r="D19" i="4"/>
  <c r="M19" i="4" s="1"/>
  <c r="C19" i="4"/>
  <c r="L18" i="4"/>
  <c r="K18" i="4"/>
  <c r="J18" i="4"/>
  <c r="I18" i="4"/>
  <c r="H18" i="4"/>
  <c r="G18" i="4"/>
  <c r="F18" i="4"/>
  <c r="E18" i="4"/>
  <c r="N18" i="4" s="1"/>
  <c r="D18" i="4"/>
  <c r="M18" i="4" s="1"/>
  <c r="C18" i="4"/>
  <c r="L17" i="4"/>
  <c r="K17" i="4"/>
  <c r="J17" i="4"/>
  <c r="I17" i="4"/>
  <c r="H17" i="4"/>
  <c r="G17" i="4"/>
  <c r="F17" i="4"/>
  <c r="E17" i="4"/>
  <c r="N17" i="4" s="1"/>
  <c r="D17" i="4"/>
  <c r="M17" i="4" s="1"/>
  <c r="C17" i="4"/>
  <c r="L16" i="4"/>
  <c r="K16" i="4"/>
  <c r="J16" i="4"/>
  <c r="I16" i="4"/>
  <c r="H16" i="4"/>
  <c r="G16" i="4"/>
  <c r="F16" i="4"/>
  <c r="E16" i="4"/>
  <c r="N16" i="4" s="1"/>
  <c r="D16" i="4"/>
  <c r="M16" i="4" s="1"/>
  <c r="C16" i="4"/>
  <c r="L15" i="4"/>
  <c r="K15" i="4"/>
  <c r="J15" i="4"/>
  <c r="I15" i="4"/>
  <c r="H15" i="4"/>
  <c r="G15" i="4"/>
  <c r="F15" i="4"/>
  <c r="E15" i="4"/>
  <c r="N15" i="4" s="1"/>
  <c r="D15" i="4"/>
  <c r="M15" i="4" s="1"/>
  <c r="C15" i="4"/>
  <c r="L14" i="4"/>
  <c r="K14" i="4"/>
  <c r="J14" i="4"/>
  <c r="I14" i="4"/>
  <c r="H14" i="4"/>
  <c r="G14" i="4"/>
  <c r="F14" i="4"/>
  <c r="E14" i="4"/>
  <c r="N14" i="4" s="1"/>
  <c r="D14" i="4"/>
  <c r="M14" i="4" s="1"/>
  <c r="C14" i="4"/>
  <c r="L13" i="4"/>
  <c r="K13" i="4"/>
  <c r="J13" i="4"/>
  <c r="I13" i="4"/>
  <c r="H13" i="4"/>
  <c r="G13" i="4"/>
  <c r="F13" i="4"/>
  <c r="E13" i="4"/>
  <c r="N13" i="4" s="1"/>
  <c r="D13" i="4"/>
  <c r="M13" i="4" s="1"/>
  <c r="C13" i="4"/>
  <c r="L12" i="4"/>
  <c r="K12" i="4"/>
  <c r="J12" i="4"/>
  <c r="I12" i="4"/>
  <c r="H12" i="4"/>
  <c r="G12" i="4"/>
  <c r="F12" i="4"/>
  <c r="E12" i="4"/>
  <c r="N12" i="4" s="1"/>
  <c r="D12" i="4"/>
  <c r="M12" i="4" s="1"/>
  <c r="C12" i="4"/>
  <c r="L11" i="4"/>
  <c r="K11" i="4"/>
  <c r="J11" i="4"/>
  <c r="I11" i="4"/>
  <c r="H11" i="4"/>
  <c r="G11" i="4"/>
  <c r="F11" i="4"/>
  <c r="E11" i="4"/>
  <c r="N11" i="4" s="1"/>
  <c r="D11" i="4"/>
  <c r="M11" i="4" s="1"/>
  <c r="C11" i="4"/>
  <c r="L10" i="4"/>
  <c r="K10" i="4"/>
  <c r="J10" i="4"/>
  <c r="I10" i="4"/>
  <c r="H10" i="4"/>
  <c r="G10" i="4"/>
  <c r="F10" i="4"/>
  <c r="E10" i="4"/>
  <c r="N10" i="4" s="1"/>
  <c r="D10" i="4"/>
  <c r="M10" i="4" s="1"/>
  <c r="C10" i="4"/>
  <c r="L9" i="4"/>
  <c r="K9" i="4"/>
  <c r="J9" i="4"/>
  <c r="I9" i="4"/>
  <c r="H9" i="4"/>
  <c r="G9" i="4"/>
  <c r="F9" i="4"/>
  <c r="E9" i="4"/>
  <c r="N9" i="4" s="1"/>
  <c r="D9" i="4"/>
  <c r="M9" i="4" s="1"/>
  <c r="C9" i="4"/>
  <c r="L8" i="4"/>
  <c r="K8" i="4"/>
  <c r="J8" i="4"/>
  <c r="I8" i="4"/>
  <c r="H8" i="4"/>
  <c r="G8" i="4"/>
  <c r="F8" i="4"/>
  <c r="E8" i="4"/>
  <c r="N8" i="4" s="1"/>
  <c r="D8" i="4"/>
  <c r="M8" i="4" s="1"/>
  <c r="C8" i="4"/>
  <c r="L7" i="4"/>
  <c r="K7" i="4"/>
  <c r="J7" i="4"/>
  <c r="I7" i="4"/>
  <c r="H7" i="4"/>
  <c r="G7" i="4"/>
  <c r="F7" i="4"/>
  <c r="E7" i="4"/>
  <c r="N7" i="4" s="1"/>
  <c r="D7" i="4"/>
  <c r="M7" i="4" s="1"/>
  <c r="C7" i="4"/>
  <c r="L6" i="4"/>
  <c r="K6" i="4"/>
  <c r="J6" i="4"/>
  <c r="I6" i="4"/>
  <c r="H6" i="4"/>
  <c r="G6" i="4"/>
  <c r="F6" i="4"/>
  <c r="E6" i="4"/>
  <c r="N6" i="4" s="1"/>
  <c r="D6" i="4"/>
  <c r="M6" i="4" s="1"/>
  <c r="C6" i="4"/>
  <c r="L5" i="4"/>
  <c r="K5" i="4"/>
  <c r="J5" i="4"/>
  <c r="I5" i="4"/>
  <c r="H5" i="4"/>
  <c r="G5" i="4"/>
  <c r="F5" i="4"/>
  <c r="E5" i="4"/>
  <c r="N5" i="4" s="1"/>
  <c r="D5" i="4"/>
  <c r="M5" i="4" s="1"/>
  <c r="C5" i="4"/>
  <c r="L4" i="4"/>
  <c r="K4" i="4"/>
  <c r="J4" i="4"/>
  <c r="I4" i="4"/>
  <c r="H4" i="4"/>
  <c r="G4" i="4"/>
  <c r="F4" i="4"/>
  <c r="E4" i="4"/>
  <c r="N4" i="4" s="1"/>
  <c r="D4" i="4"/>
  <c r="M4" i="4" s="1"/>
  <c r="C4" i="4"/>
  <c r="L3" i="4"/>
  <c r="K3" i="4"/>
  <c r="J3" i="4"/>
  <c r="I3" i="4"/>
  <c r="H3" i="4"/>
  <c r="G3" i="4"/>
  <c r="F3" i="4"/>
  <c r="E3" i="4"/>
  <c r="N3" i="4" s="1"/>
  <c r="D3" i="4"/>
  <c r="M3" i="4" s="1"/>
  <c r="C3" i="4"/>
  <c r="AL68" i="3"/>
  <c r="AI68" i="3"/>
  <c r="AH68" i="3"/>
  <c r="AG68" i="3"/>
  <c r="AF68" i="3"/>
  <c r="AE68" i="3"/>
  <c r="AD68" i="3"/>
  <c r="AJ68" i="3" s="1"/>
  <c r="AC68" i="3"/>
  <c r="AB68" i="3"/>
  <c r="AK68" i="3" s="1"/>
  <c r="AA68" i="3"/>
  <c r="X68" i="3"/>
  <c r="W68" i="3"/>
  <c r="V68" i="3"/>
  <c r="AT68" i="3" s="1"/>
  <c r="U68" i="3"/>
  <c r="T68" i="3"/>
  <c r="S68" i="3"/>
  <c r="R68" i="3"/>
  <c r="Q68" i="3"/>
  <c r="Z68" i="3" s="1"/>
  <c r="P68" i="3"/>
  <c r="O68" i="3"/>
  <c r="N68" i="3"/>
  <c r="AX68" i="3" s="1"/>
  <c r="K68" i="3"/>
  <c r="AU68" i="3" s="1"/>
  <c r="J68" i="3"/>
  <c r="I68" i="3"/>
  <c r="AS68" i="3" s="1"/>
  <c r="H68" i="3"/>
  <c r="AR68" i="3" s="1"/>
  <c r="G68" i="3"/>
  <c r="AQ68" i="3" s="1"/>
  <c r="F68" i="3"/>
  <c r="E68" i="3"/>
  <c r="AO68" i="3" s="1"/>
  <c r="D68" i="3"/>
  <c r="AN68" i="3" s="1"/>
  <c r="C68" i="3"/>
  <c r="AM68" i="3" s="1"/>
  <c r="AL67" i="3"/>
  <c r="AI67" i="3"/>
  <c r="AH67" i="3"/>
  <c r="AG67" i="3"/>
  <c r="AF67" i="3"/>
  <c r="AE67" i="3"/>
  <c r="AD67" i="3"/>
  <c r="AJ67" i="3" s="1"/>
  <c r="AC67" i="3"/>
  <c r="AB67" i="3"/>
  <c r="AK67" i="3" s="1"/>
  <c r="AA67" i="3"/>
  <c r="X67" i="3"/>
  <c r="W67" i="3"/>
  <c r="V67" i="3"/>
  <c r="AT67" i="3" s="1"/>
  <c r="U67" i="3"/>
  <c r="T67" i="3"/>
  <c r="S67" i="3"/>
  <c r="R67" i="3"/>
  <c r="Q67" i="3"/>
  <c r="Z67" i="3" s="1"/>
  <c r="P67" i="3"/>
  <c r="Y67" i="3" s="1"/>
  <c r="O67" i="3"/>
  <c r="N67" i="3"/>
  <c r="K67" i="3"/>
  <c r="AU67" i="3" s="1"/>
  <c r="J67" i="3"/>
  <c r="I67" i="3"/>
  <c r="AS67" i="3" s="1"/>
  <c r="H67" i="3"/>
  <c r="AR67" i="3" s="1"/>
  <c r="G67" i="3"/>
  <c r="AQ67" i="3" s="1"/>
  <c r="F67" i="3"/>
  <c r="E67" i="3"/>
  <c r="AO67" i="3" s="1"/>
  <c r="D67" i="3"/>
  <c r="AN67" i="3" s="1"/>
  <c r="C67" i="3"/>
  <c r="AM67" i="3" s="1"/>
  <c r="AT66" i="3"/>
  <c r="AL66" i="3"/>
  <c r="AI66" i="3"/>
  <c r="AH66" i="3"/>
  <c r="AG66" i="3"/>
  <c r="AF66" i="3"/>
  <c r="AE66" i="3"/>
  <c r="AD66" i="3"/>
  <c r="AJ66" i="3" s="1"/>
  <c r="AC66" i="3"/>
  <c r="AB66" i="3"/>
  <c r="AK66" i="3" s="1"/>
  <c r="AA66" i="3"/>
  <c r="X66" i="3"/>
  <c r="W66" i="3"/>
  <c r="V66" i="3"/>
  <c r="U66" i="3"/>
  <c r="T66" i="3"/>
  <c r="S66" i="3"/>
  <c r="R66" i="3"/>
  <c r="Q66" i="3"/>
  <c r="Z66" i="3" s="1"/>
  <c r="P66" i="3"/>
  <c r="Y66" i="3" s="1"/>
  <c r="O66" i="3"/>
  <c r="N66" i="3"/>
  <c r="K66" i="3"/>
  <c r="AU66" i="3" s="1"/>
  <c r="J66" i="3"/>
  <c r="I66" i="3"/>
  <c r="AS66" i="3" s="1"/>
  <c r="H66" i="3"/>
  <c r="AR66" i="3" s="1"/>
  <c r="G66" i="3"/>
  <c r="AQ66" i="3" s="1"/>
  <c r="F66" i="3"/>
  <c r="E66" i="3"/>
  <c r="AO66" i="3" s="1"/>
  <c r="D66" i="3"/>
  <c r="M66" i="3" s="1"/>
  <c r="C66" i="3"/>
  <c r="AM66" i="3" s="1"/>
  <c r="AT65" i="3"/>
  <c r="AL65" i="3"/>
  <c r="AI65" i="3"/>
  <c r="AH65" i="3"/>
  <c r="AG65" i="3"/>
  <c r="AF65" i="3"/>
  <c r="AE65" i="3"/>
  <c r="AD65" i="3"/>
  <c r="AJ65" i="3" s="1"/>
  <c r="AC65" i="3"/>
  <c r="AB65" i="3"/>
  <c r="AK65" i="3" s="1"/>
  <c r="AA65" i="3"/>
  <c r="X65" i="3"/>
  <c r="W65" i="3"/>
  <c r="V65" i="3"/>
  <c r="U65" i="3"/>
  <c r="T65" i="3"/>
  <c r="S65" i="3"/>
  <c r="R65" i="3"/>
  <c r="Q65" i="3"/>
  <c r="Z65" i="3" s="1"/>
  <c r="P65" i="3"/>
  <c r="O65" i="3"/>
  <c r="N65" i="3"/>
  <c r="AX65" i="3" s="1"/>
  <c r="K65" i="3"/>
  <c r="AU65" i="3" s="1"/>
  <c r="J65" i="3"/>
  <c r="I65" i="3"/>
  <c r="AS65" i="3" s="1"/>
  <c r="H65" i="3"/>
  <c r="AR65" i="3" s="1"/>
  <c r="G65" i="3"/>
  <c r="AQ65" i="3" s="1"/>
  <c r="F65" i="3"/>
  <c r="E65" i="3"/>
  <c r="AO65" i="3" s="1"/>
  <c r="D65" i="3"/>
  <c r="M65" i="3" s="1"/>
  <c r="C65" i="3"/>
  <c r="AM65" i="3" s="1"/>
  <c r="AL64" i="3"/>
  <c r="AI64" i="3"/>
  <c r="AH64" i="3"/>
  <c r="AG64" i="3"/>
  <c r="AF64" i="3"/>
  <c r="AE64" i="3"/>
  <c r="AD64" i="3"/>
  <c r="AJ64" i="3" s="1"/>
  <c r="AC64" i="3"/>
  <c r="AB64" i="3"/>
  <c r="AK64" i="3" s="1"/>
  <c r="AA64" i="3"/>
  <c r="X64" i="3"/>
  <c r="W64" i="3"/>
  <c r="V64" i="3"/>
  <c r="AT64" i="3" s="1"/>
  <c r="U64" i="3"/>
  <c r="T64" i="3"/>
  <c r="S64" i="3"/>
  <c r="R64" i="3"/>
  <c r="Q64" i="3"/>
  <c r="Z64" i="3" s="1"/>
  <c r="P64" i="3"/>
  <c r="O64" i="3"/>
  <c r="N64" i="3"/>
  <c r="K64" i="3"/>
  <c r="AU64" i="3" s="1"/>
  <c r="J64" i="3"/>
  <c r="I64" i="3"/>
  <c r="AS64" i="3" s="1"/>
  <c r="H64" i="3"/>
  <c r="AR64" i="3" s="1"/>
  <c r="G64" i="3"/>
  <c r="AQ64" i="3" s="1"/>
  <c r="F64" i="3"/>
  <c r="E64" i="3"/>
  <c r="AO64" i="3" s="1"/>
  <c r="D64" i="3"/>
  <c r="M64" i="3" s="1"/>
  <c r="C64" i="3"/>
  <c r="AM64" i="3" s="1"/>
  <c r="AL63" i="3"/>
  <c r="AI63" i="3"/>
  <c r="AH63" i="3"/>
  <c r="AG63" i="3"/>
  <c r="AF63" i="3"/>
  <c r="AE63" i="3"/>
  <c r="AD63" i="3"/>
  <c r="AJ63" i="3" s="1"/>
  <c r="AC63" i="3"/>
  <c r="AB63" i="3"/>
  <c r="AK63" i="3" s="1"/>
  <c r="AA63" i="3"/>
  <c r="X63" i="3"/>
  <c r="W63" i="3"/>
  <c r="V63" i="3"/>
  <c r="AT63" i="3" s="1"/>
  <c r="U63" i="3"/>
  <c r="T63" i="3"/>
  <c r="S63" i="3"/>
  <c r="R63" i="3"/>
  <c r="Q63" i="3"/>
  <c r="Z63" i="3" s="1"/>
  <c r="P63" i="3"/>
  <c r="Y63" i="3" s="1"/>
  <c r="O63" i="3"/>
  <c r="N63" i="3"/>
  <c r="K63" i="3"/>
  <c r="AU63" i="3" s="1"/>
  <c r="J63" i="3"/>
  <c r="I63" i="3"/>
  <c r="AS63" i="3" s="1"/>
  <c r="H63" i="3"/>
  <c r="AR63" i="3" s="1"/>
  <c r="G63" i="3"/>
  <c r="AQ63" i="3" s="1"/>
  <c r="F63" i="3"/>
  <c r="E63" i="3"/>
  <c r="AO63" i="3" s="1"/>
  <c r="D63" i="3"/>
  <c r="M63" i="3" s="1"/>
  <c r="C63" i="3"/>
  <c r="AM63" i="3" s="1"/>
  <c r="AT62" i="3"/>
  <c r="AL62" i="3"/>
  <c r="AI62" i="3"/>
  <c r="AH62" i="3"/>
  <c r="AG62" i="3"/>
  <c r="AF62" i="3"/>
  <c r="AE62" i="3"/>
  <c r="AD62" i="3"/>
  <c r="AJ62" i="3" s="1"/>
  <c r="AC62" i="3"/>
  <c r="AB62" i="3"/>
  <c r="AK62" i="3" s="1"/>
  <c r="AA62" i="3"/>
  <c r="X62" i="3"/>
  <c r="W62" i="3"/>
  <c r="V62" i="3"/>
  <c r="U62" i="3"/>
  <c r="T62" i="3"/>
  <c r="S62" i="3"/>
  <c r="R62" i="3"/>
  <c r="Q62" i="3"/>
  <c r="Z62" i="3" s="1"/>
  <c r="P62" i="3"/>
  <c r="Y62" i="3" s="1"/>
  <c r="O62" i="3"/>
  <c r="N62" i="3"/>
  <c r="K62" i="3"/>
  <c r="AU62" i="3" s="1"/>
  <c r="J62" i="3"/>
  <c r="I62" i="3"/>
  <c r="AS62" i="3" s="1"/>
  <c r="H62" i="3"/>
  <c r="AR62" i="3" s="1"/>
  <c r="G62" i="3"/>
  <c r="AQ62" i="3" s="1"/>
  <c r="F62" i="3"/>
  <c r="E62" i="3"/>
  <c r="AO62" i="3" s="1"/>
  <c r="D62" i="3"/>
  <c r="M62" i="3" s="1"/>
  <c r="C62" i="3"/>
  <c r="AM62" i="3" s="1"/>
  <c r="AT61" i="3"/>
  <c r="AL61" i="3"/>
  <c r="AI61" i="3"/>
  <c r="AH61" i="3"/>
  <c r="AG61" i="3"/>
  <c r="AF61" i="3"/>
  <c r="AE61" i="3"/>
  <c r="AD61" i="3"/>
  <c r="AJ61" i="3" s="1"/>
  <c r="AC61" i="3"/>
  <c r="AB61" i="3"/>
  <c r="AK61" i="3" s="1"/>
  <c r="AA61" i="3"/>
  <c r="X61" i="3"/>
  <c r="W61" i="3"/>
  <c r="V61" i="3"/>
  <c r="U61" i="3"/>
  <c r="T61" i="3"/>
  <c r="S61" i="3"/>
  <c r="R61" i="3"/>
  <c r="Q61" i="3"/>
  <c r="Z61" i="3" s="1"/>
  <c r="P61" i="3"/>
  <c r="O61" i="3"/>
  <c r="N61" i="3"/>
  <c r="AX61" i="3" s="1"/>
  <c r="K61" i="3"/>
  <c r="AU61" i="3" s="1"/>
  <c r="J61" i="3"/>
  <c r="I61" i="3"/>
  <c r="AS61" i="3" s="1"/>
  <c r="H61" i="3"/>
  <c r="AR61" i="3" s="1"/>
  <c r="G61" i="3"/>
  <c r="AQ61" i="3" s="1"/>
  <c r="F61" i="3"/>
  <c r="E61" i="3"/>
  <c r="AO61" i="3" s="1"/>
  <c r="D61" i="3"/>
  <c r="M61" i="3" s="1"/>
  <c r="C61" i="3"/>
  <c r="AM61" i="3" s="1"/>
  <c r="AL60" i="3"/>
  <c r="AI60" i="3"/>
  <c r="AH60" i="3"/>
  <c r="AG60" i="3"/>
  <c r="AF60" i="3"/>
  <c r="AE60" i="3"/>
  <c r="AD60" i="3"/>
  <c r="AJ60" i="3" s="1"/>
  <c r="AC60" i="3"/>
  <c r="AB60" i="3"/>
  <c r="AK60" i="3" s="1"/>
  <c r="AA60" i="3"/>
  <c r="X60" i="3"/>
  <c r="W60" i="3"/>
  <c r="V60" i="3"/>
  <c r="AT60" i="3" s="1"/>
  <c r="U60" i="3"/>
  <c r="T60" i="3"/>
  <c r="S60" i="3"/>
  <c r="R60" i="3"/>
  <c r="Q60" i="3"/>
  <c r="Z60" i="3" s="1"/>
  <c r="P60" i="3"/>
  <c r="O60" i="3"/>
  <c r="N60" i="3"/>
  <c r="AX60" i="3" s="1"/>
  <c r="K60" i="3"/>
  <c r="AU60" i="3" s="1"/>
  <c r="J60" i="3"/>
  <c r="I60" i="3"/>
  <c r="AS60" i="3" s="1"/>
  <c r="H60" i="3"/>
  <c r="AR60" i="3" s="1"/>
  <c r="G60" i="3"/>
  <c r="AQ60" i="3" s="1"/>
  <c r="F60" i="3"/>
  <c r="E60" i="3"/>
  <c r="AO60" i="3" s="1"/>
  <c r="D60" i="3"/>
  <c r="M60" i="3" s="1"/>
  <c r="C60" i="3"/>
  <c r="AM60" i="3" s="1"/>
  <c r="AL59" i="3"/>
  <c r="AI59" i="3"/>
  <c r="AH59" i="3"/>
  <c r="AG59" i="3"/>
  <c r="AF59" i="3"/>
  <c r="AE59" i="3"/>
  <c r="AD59" i="3"/>
  <c r="AJ59" i="3" s="1"/>
  <c r="AC59" i="3"/>
  <c r="AB59" i="3"/>
  <c r="AK59" i="3" s="1"/>
  <c r="AA59" i="3"/>
  <c r="X59" i="3"/>
  <c r="W59" i="3"/>
  <c r="V59" i="3"/>
  <c r="AT59" i="3" s="1"/>
  <c r="U59" i="3"/>
  <c r="T59" i="3"/>
  <c r="S59" i="3"/>
  <c r="R59" i="3"/>
  <c r="Q59" i="3"/>
  <c r="Z59" i="3" s="1"/>
  <c r="P59" i="3"/>
  <c r="Y59" i="3" s="1"/>
  <c r="O59" i="3"/>
  <c r="N59" i="3"/>
  <c r="K59" i="3"/>
  <c r="AU59" i="3" s="1"/>
  <c r="J59" i="3"/>
  <c r="I59" i="3"/>
  <c r="AS59" i="3" s="1"/>
  <c r="H59" i="3"/>
  <c r="AR59" i="3" s="1"/>
  <c r="G59" i="3"/>
  <c r="AQ59" i="3" s="1"/>
  <c r="F59" i="3"/>
  <c r="E59" i="3"/>
  <c r="AO59" i="3" s="1"/>
  <c r="D59" i="3"/>
  <c r="M59" i="3" s="1"/>
  <c r="C59" i="3"/>
  <c r="AM59" i="3" s="1"/>
  <c r="AT58" i="3"/>
  <c r="AL58" i="3"/>
  <c r="AI58" i="3"/>
  <c r="AH58" i="3"/>
  <c r="AG58" i="3"/>
  <c r="AF58" i="3"/>
  <c r="AE58" i="3"/>
  <c r="AD58" i="3"/>
  <c r="AJ58" i="3" s="1"/>
  <c r="AC58" i="3"/>
  <c r="AB58" i="3"/>
  <c r="AK58" i="3" s="1"/>
  <c r="AA58" i="3"/>
  <c r="X58" i="3"/>
  <c r="W58" i="3"/>
  <c r="V58" i="3"/>
  <c r="U58" i="3"/>
  <c r="T58" i="3"/>
  <c r="S58" i="3"/>
  <c r="R58" i="3"/>
  <c r="Q58" i="3"/>
  <c r="Z58" i="3" s="1"/>
  <c r="P58" i="3"/>
  <c r="Y58" i="3" s="1"/>
  <c r="O58" i="3"/>
  <c r="N58" i="3"/>
  <c r="K58" i="3"/>
  <c r="AU58" i="3" s="1"/>
  <c r="J58" i="3"/>
  <c r="I58" i="3"/>
  <c r="AS58" i="3" s="1"/>
  <c r="H58" i="3"/>
  <c r="AR58" i="3" s="1"/>
  <c r="G58" i="3"/>
  <c r="AQ58" i="3" s="1"/>
  <c r="F58" i="3"/>
  <c r="E58" i="3"/>
  <c r="AO58" i="3" s="1"/>
  <c r="D58" i="3"/>
  <c r="M58" i="3" s="1"/>
  <c r="C58" i="3"/>
  <c r="AM58" i="3" s="1"/>
  <c r="AL57" i="3"/>
  <c r="AI57" i="3"/>
  <c r="AH57" i="3"/>
  <c r="AG57" i="3"/>
  <c r="AF57" i="3"/>
  <c r="AE57" i="3"/>
  <c r="AD57" i="3"/>
  <c r="AJ57" i="3" s="1"/>
  <c r="AC57" i="3"/>
  <c r="AB57" i="3"/>
  <c r="AK57" i="3" s="1"/>
  <c r="AA57" i="3"/>
  <c r="X57" i="3"/>
  <c r="W57" i="3"/>
  <c r="V57" i="3"/>
  <c r="AT57" i="3" s="1"/>
  <c r="U57" i="3"/>
  <c r="T57" i="3"/>
  <c r="S57" i="3"/>
  <c r="R57" i="3"/>
  <c r="Q57" i="3"/>
  <c r="Z57" i="3" s="1"/>
  <c r="P57" i="3"/>
  <c r="O57" i="3"/>
  <c r="N57" i="3"/>
  <c r="AX57" i="3" s="1"/>
  <c r="K57" i="3"/>
  <c r="AU57" i="3" s="1"/>
  <c r="J57" i="3"/>
  <c r="I57" i="3"/>
  <c r="AS57" i="3" s="1"/>
  <c r="H57" i="3"/>
  <c r="AR57" i="3" s="1"/>
  <c r="G57" i="3"/>
  <c r="AQ57" i="3" s="1"/>
  <c r="F57" i="3"/>
  <c r="E57" i="3"/>
  <c r="AO57" i="3" s="1"/>
  <c r="D57" i="3"/>
  <c r="M57" i="3" s="1"/>
  <c r="C57" i="3"/>
  <c r="AM57" i="3" s="1"/>
  <c r="AL56" i="3"/>
  <c r="AI56" i="3"/>
  <c r="AH56" i="3"/>
  <c r="AG56" i="3"/>
  <c r="AF56" i="3"/>
  <c r="AE56" i="3"/>
  <c r="AD56" i="3"/>
  <c r="AJ56" i="3" s="1"/>
  <c r="AC56" i="3"/>
  <c r="AB56" i="3"/>
  <c r="AK56" i="3" s="1"/>
  <c r="AA56" i="3"/>
  <c r="X56" i="3"/>
  <c r="W56" i="3"/>
  <c r="V56" i="3"/>
  <c r="AT56" i="3" s="1"/>
  <c r="U56" i="3"/>
  <c r="T56" i="3"/>
  <c r="S56" i="3"/>
  <c r="R56" i="3"/>
  <c r="Q56" i="3"/>
  <c r="Z56" i="3" s="1"/>
  <c r="P56" i="3"/>
  <c r="O56" i="3"/>
  <c r="N56" i="3"/>
  <c r="AX56" i="3" s="1"/>
  <c r="K56" i="3"/>
  <c r="AU56" i="3" s="1"/>
  <c r="J56" i="3"/>
  <c r="I56" i="3"/>
  <c r="AS56" i="3" s="1"/>
  <c r="H56" i="3"/>
  <c r="AR56" i="3" s="1"/>
  <c r="G56" i="3"/>
  <c r="AQ56" i="3" s="1"/>
  <c r="F56" i="3"/>
  <c r="E56" i="3"/>
  <c r="AO56" i="3" s="1"/>
  <c r="D56" i="3"/>
  <c r="M56" i="3" s="1"/>
  <c r="C56" i="3"/>
  <c r="AM56" i="3" s="1"/>
  <c r="AL55" i="3"/>
  <c r="AI55" i="3"/>
  <c r="AH55" i="3"/>
  <c r="AG55" i="3"/>
  <c r="AF55" i="3"/>
  <c r="AE55" i="3"/>
  <c r="AD55" i="3"/>
  <c r="AJ55" i="3" s="1"/>
  <c r="AC55" i="3"/>
  <c r="AB55" i="3"/>
  <c r="AK55" i="3" s="1"/>
  <c r="AA55" i="3"/>
  <c r="X55" i="3"/>
  <c r="W55" i="3"/>
  <c r="V55" i="3"/>
  <c r="AT55" i="3" s="1"/>
  <c r="U55" i="3"/>
  <c r="T55" i="3"/>
  <c r="S55" i="3"/>
  <c r="R55" i="3"/>
  <c r="Q55" i="3"/>
  <c r="Z55" i="3" s="1"/>
  <c r="P55" i="3"/>
  <c r="Y55" i="3" s="1"/>
  <c r="O55" i="3"/>
  <c r="N55" i="3"/>
  <c r="K55" i="3"/>
  <c r="AU55" i="3" s="1"/>
  <c r="J55" i="3"/>
  <c r="I55" i="3"/>
  <c r="AS55" i="3" s="1"/>
  <c r="H55" i="3"/>
  <c r="AR55" i="3" s="1"/>
  <c r="G55" i="3"/>
  <c r="AQ55" i="3" s="1"/>
  <c r="F55" i="3"/>
  <c r="E55" i="3"/>
  <c r="D55" i="3"/>
  <c r="M55" i="3" s="1"/>
  <c r="C55" i="3"/>
  <c r="AM55" i="3" s="1"/>
  <c r="AT54" i="3"/>
  <c r="AL54" i="3"/>
  <c r="AI54" i="3"/>
  <c r="AH54" i="3"/>
  <c r="AG54" i="3"/>
  <c r="AF54" i="3"/>
  <c r="AE54" i="3"/>
  <c r="AD54" i="3"/>
  <c r="AJ54" i="3" s="1"/>
  <c r="AC54" i="3"/>
  <c r="AB54" i="3"/>
  <c r="AK54" i="3" s="1"/>
  <c r="AA54" i="3"/>
  <c r="X54" i="3"/>
  <c r="W54" i="3"/>
  <c r="V54" i="3"/>
  <c r="U54" i="3"/>
  <c r="T54" i="3"/>
  <c r="S54" i="3"/>
  <c r="R54" i="3"/>
  <c r="Q54" i="3"/>
  <c r="Z54" i="3" s="1"/>
  <c r="P54" i="3"/>
  <c r="Y54" i="3" s="1"/>
  <c r="O54" i="3"/>
  <c r="N54" i="3"/>
  <c r="K54" i="3"/>
  <c r="AU54" i="3" s="1"/>
  <c r="J54" i="3"/>
  <c r="I54" i="3"/>
  <c r="AS54" i="3" s="1"/>
  <c r="H54" i="3"/>
  <c r="AR54" i="3" s="1"/>
  <c r="G54" i="3"/>
  <c r="AQ54" i="3" s="1"/>
  <c r="F54" i="3"/>
  <c r="E54" i="3"/>
  <c r="D54" i="3"/>
  <c r="M54" i="3" s="1"/>
  <c r="C54" i="3"/>
  <c r="AM54" i="3" s="1"/>
  <c r="AL53" i="3"/>
  <c r="AI53" i="3"/>
  <c r="AH53" i="3"/>
  <c r="AG53" i="3"/>
  <c r="AF53" i="3"/>
  <c r="AE53" i="3"/>
  <c r="AD53" i="3"/>
  <c r="AJ53" i="3" s="1"/>
  <c r="AC53" i="3"/>
  <c r="AB53" i="3"/>
  <c r="AK53" i="3" s="1"/>
  <c r="AA53" i="3"/>
  <c r="X53" i="3"/>
  <c r="W53" i="3"/>
  <c r="V53" i="3"/>
  <c r="AT53" i="3" s="1"/>
  <c r="U53" i="3"/>
  <c r="T53" i="3"/>
  <c r="S53" i="3"/>
  <c r="R53" i="3"/>
  <c r="Q53" i="3"/>
  <c r="Z53" i="3" s="1"/>
  <c r="P53" i="3"/>
  <c r="O53" i="3"/>
  <c r="N53" i="3"/>
  <c r="K53" i="3"/>
  <c r="AU53" i="3" s="1"/>
  <c r="J53" i="3"/>
  <c r="I53" i="3"/>
  <c r="AS53" i="3" s="1"/>
  <c r="H53" i="3"/>
  <c r="AR53" i="3" s="1"/>
  <c r="G53" i="3"/>
  <c r="AQ53" i="3" s="1"/>
  <c r="F53" i="3"/>
  <c r="E53" i="3"/>
  <c r="D53" i="3"/>
  <c r="M53" i="3" s="1"/>
  <c r="C53" i="3"/>
  <c r="AM53" i="3" s="1"/>
  <c r="AL52" i="3"/>
  <c r="AI52" i="3"/>
  <c r="AH52" i="3"/>
  <c r="AG52" i="3"/>
  <c r="AF52" i="3"/>
  <c r="AE52" i="3"/>
  <c r="AD52" i="3"/>
  <c r="AJ52" i="3" s="1"/>
  <c r="AC52" i="3"/>
  <c r="AB52" i="3"/>
  <c r="AK52" i="3" s="1"/>
  <c r="AA52" i="3"/>
  <c r="X52" i="3"/>
  <c r="W52" i="3"/>
  <c r="V52" i="3"/>
  <c r="AT52" i="3" s="1"/>
  <c r="U52" i="3"/>
  <c r="T52" i="3"/>
  <c r="S52" i="3"/>
  <c r="R52" i="3"/>
  <c r="Q52" i="3"/>
  <c r="Z52" i="3" s="1"/>
  <c r="P52" i="3"/>
  <c r="O52" i="3"/>
  <c r="N52" i="3"/>
  <c r="AX52" i="3" s="1"/>
  <c r="K52" i="3"/>
  <c r="AU52" i="3" s="1"/>
  <c r="J52" i="3"/>
  <c r="I52" i="3"/>
  <c r="AS52" i="3" s="1"/>
  <c r="H52" i="3"/>
  <c r="AR52" i="3" s="1"/>
  <c r="G52" i="3"/>
  <c r="AQ52" i="3" s="1"/>
  <c r="F52" i="3"/>
  <c r="E52" i="3"/>
  <c r="D52" i="3"/>
  <c r="M52" i="3" s="1"/>
  <c r="C52" i="3"/>
  <c r="AM52" i="3" s="1"/>
  <c r="AL51" i="3"/>
  <c r="AI51" i="3"/>
  <c r="AH51" i="3"/>
  <c r="AG51" i="3"/>
  <c r="AF51" i="3"/>
  <c r="AE51" i="3"/>
  <c r="AD51" i="3"/>
  <c r="AJ51" i="3" s="1"/>
  <c r="AC51" i="3"/>
  <c r="AB51" i="3"/>
  <c r="AK51" i="3" s="1"/>
  <c r="AA51" i="3"/>
  <c r="X51" i="3"/>
  <c r="W51" i="3"/>
  <c r="V51" i="3"/>
  <c r="AT51" i="3" s="1"/>
  <c r="U51" i="3"/>
  <c r="T51" i="3"/>
  <c r="S51" i="3"/>
  <c r="R51" i="3"/>
  <c r="Q51" i="3"/>
  <c r="Z51" i="3" s="1"/>
  <c r="P51" i="3"/>
  <c r="Y51" i="3" s="1"/>
  <c r="O51" i="3"/>
  <c r="N51" i="3"/>
  <c r="K51" i="3"/>
  <c r="AU51" i="3" s="1"/>
  <c r="J51" i="3"/>
  <c r="I51" i="3"/>
  <c r="AS51" i="3" s="1"/>
  <c r="H51" i="3"/>
  <c r="AR51" i="3" s="1"/>
  <c r="G51" i="3"/>
  <c r="AQ51" i="3" s="1"/>
  <c r="F51" i="3"/>
  <c r="E51" i="3"/>
  <c r="D51" i="3"/>
  <c r="M51" i="3" s="1"/>
  <c r="C51" i="3"/>
  <c r="AM51" i="3" s="1"/>
  <c r="AT50" i="3"/>
  <c r="AL50" i="3"/>
  <c r="AI50" i="3"/>
  <c r="AH50" i="3"/>
  <c r="AG50" i="3"/>
  <c r="AF50" i="3"/>
  <c r="AE50" i="3"/>
  <c r="AD50" i="3"/>
  <c r="AJ50" i="3" s="1"/>
  <c r="AC50" i="3"/>
  <c r="AB50" i="3"/>
  <c r="AK50" i="3" s="1"/>
  <c r="AA50" i="3"/>
  <c r="X50" i="3"/>
  <c r="W50" i="3"/>
  <c r="V50" i="3"/>
  <c r="U50" i="3"/>
  <c r="T50" i="3"/>
  <c r="S50" i="3"/>
  <c r="R50" i="3"/>
  <c r="Q50" i="3"/>
  <c r="Z50" i="3" s="1"/>
  <c r="P50" i="3"/>
  <c r="Y50" i="3" s="1"/>
  <c r="O50" i="3"/>
  <c r="N50" i="3"/>
  <c r="K50" i="3"/>
  <c r="AU50" i="3" s="1"/>
  <c r="J50" i="3"/>
  <c r="I50" i="3"/>
  <c r="AS50" i="3" s="1"/>
  <c r="H50" i="3"/>
  <c r="AR50" i="3" s="1"/>
  <c r="G50" i="3"/>
  <c r="AQ50" i="3" s="1"/>
  <c r="F50" i="3"/>
  <c r="E50" i="3"/>
  <c r="D50" i="3"/>
  <c r="M50" i="3" s="1"/>
  <c r="C50" i="3"/>
  <c r="AM50" i="3" s="1"/>
  <c r="AL49" i="3"/>
  <c r="AI49" i="3"/>
  <c r="AH49" i="3"/>
  <c r="AG49" i="3"/>
  <c r="AF49" i="3"/>
  <c r="AE49" i="3"/>
  <c r="AD49" i="3"/>
  <c r="AJ49" i="3" s="1"/>
  <c r="AC49" i="3"/>
  <c r="AB49" i="3"/>
  <c r="AK49" i="3" s="1"/>
  <c r="AA49" i="3"/>
  <c r="X49" i="3"/>
  <c r="W49" i="3"/>
  <c r="V49" i="3"/>
  <c r="AT49" i="3" s="1"/>
  <c r="U49" i="3"/>
  <c r="T49" i="3"/>
  <c r="S49" i="3"/>
  <c r="R49" i="3"/>
  <c r="Q49" i="3"/>
  <c r="Z49" i="3" s="1"/>
  <c r="P49" i="3"/>
  <c r="O49" i="3"/>
  <c r="N49" i="3"/>
  <c r="M49" i="3"/>
  <c r="K49" i="3"/>
  <c r="AU49" i="3" s="1"/>
  <c r="J49" i="3"/>
  <c r="I49" i="3"/>
  <c r="AS49" i="3" s="1"/>
  <c r="H49" i="3"/>
  <c r="AR49" i="3" s="1"/>
  <c r="G49" i="3"/>
  <c r="AQ49" i="3" s="1"/>
  <c r="F49" i="3"/>
  <c r="E49" i="3"/>
  <c r="D49" i="3"/>
  <c r="C49" i="3"/>
  <c r="AM49" i="3" s="1"/>
  <c r="AT48" i="3"/>
  <c r="AL48" i="3"/>
  <c r="AK48" i="3"/>
  <c r="AI48" i="3"/>
  <c r="AH48" i="3"/>
  <c r="AG48" i="3"/>
  <c r="AF48" i="3"/>
  <c r="AE48" i="3"/>
  <c r="AD48" i="3"/>
  <c r="AJ48" i="3" s="1"/>
  <c r="AC48" i="3"/>
  <c r="AB48" i="3"/>
  <c r="AA48" i="3"/>
  <c r="X48" i="3"/>
  <c r="W48" i="3"/>
  <c r="V48" i="3"/>
  <c r="U48" i="3"/>
  <c r="T48" i="3"/>
  <c r="S48" i="3"/>
  <c r="R48" i="3"/>
  <c r="Q48" i="3"/>
  <c r="Z48" i="3" s="1"/>
  <c r="P48" i="3"/>
  <c r="Y48" i="3" s="1"/>
  <c r="O48" i="3"/>
  <c r="N48" i="3"/>
  <c r="M48" i="3"/>
  <c r="K48" i="3"/>
  <c r="AU48" i="3" s="1"/>
  <c r="J48" i="3"/>
  <c r="I48" i="3"/>
  <c r="AS48" i="3" s="1"/>
  <c r="H48" i="3"/>
  <c r="AR48" i="3" s="1"/>
  <c r="G48" i="3"/>
  <c r="AQ48" i="3" s="1"/>
  <c r="F48" i="3"/>
  <c r="E48" i="3"/>
  <c r="AO48" i="3" s="1"/>
  <c r="D48" i="3"/>
  <c r="C48" i="3"/>
  <c r="AM48" i="3" s="1"/>
  <c r="AT47" i="3"/>
  <c r="AL47" i="3"/>
  <c r="AK47" i="3"/>
  <c r="AI47" i="3"/>
  <c r="AH47" i="3"/>
  <c r="AG47" i="3"/>
  <c r="AF47" i="3"/>
  <c r="AE47" i="3"/>
  <c r="AD47" i="3"/>
  <c r="AJ47" i="3" s="1"/>
  <c r="AC47" i="3"/>
  <c r="AB47" i="3"/>
  <c r="AA47" i="3"/>
  <c r="X47" i="3"/>
  <c r="W47" i="3"/>
  <c r="V47" i="3"/>
  <c r="U47" i="3"/>
  <c r="T47" i="3"/>
  <c r="S47" i="3"/>
  <c r="R47" i="3"/>
  <c r="Q47" i="3"/>
  <c r="Z47" i="3" s="1"/>
  <c r="P47" i="3"/>
  <c r="Y47" i="3" s="1"/>
  <c r="O47" i="3"/>
  <c r="N47" i="3"/>
  <c r="M47" i="3"/>
  <c r="K47" i="3"/>
  <c r="AU47" i="3" s="1"/>
  <c r="J47" i="3"/>
  <c r="I47" i="3"/>
  <c r="AS47" i="3" s="1"/>
  <c r="H47" i="3"/>
  <c r="AR47" i="3" s="1"/>
  <c r="G47" i="3"/>
  <c r="AQ47" i="3" s="1"/>
  <c r="F47" i="3"/>
  <c r="E47" i="3"/>
  <c r="AO47" i="3" s="1"/>
  <c r="D47" i="3"/>
  <c r="C47" i="3"/>
  <c r="AM47" i="3" s="1"/>
  <c r="AT46" i="3"/>
  <c r="AL46" i="3"/>
  <c r="AK46" i="3"/>
  <c r="AI46" i="3"/>
  <c r="AH46" i="3"/>
  <c r="AG46" i="3"/>
  <c r="AF46" i="3"/>
  <c r="AE46" i="3"/>
  <c r="AD46" i="3"/>
  <c r="AJ46" i="3" s="1"/>
  <c r="AC46" i="3"/>
  <c r="AB46" i="3"/>
  <c r="AA46" i="3"/>
  <c r="X46" i="3"/>
  <c r="W46" i="3"/>
  <c r="V46" i="3"/>
  <c r="U46" i="3"/>
  <c r="T46" i="3"/>
  <c r="S46" i="3"/>
  <c r="R46" i="3"/>
  <c r="Q46" i="3"/>
  <c r="Z46" i="3" s="1"/>
  <c r="P46" i="3"/>
  <c r="Y46" i="3" s="1"/>
  <c r="O46" i="3"/>
  <c r="M46" i="3"/>
  <c r="K46" i="3"/>
  <c r="AU46" i="3" s="1"/>
  <c r="J46" i="3"/>
  <c r="I46" i="3"/>
  <c r="AS46" i="3" s="1"/>
  <c r="H46" i="3"/>
  <c r="AR46" i="3" s="1"/>
  <c r="G46" i="3"/>
  <c r="AQ46" i="3" s="1"/>
  <c r="F46" i="3"/>
  <c r="E46" i="3"/>
  <c r="AO46" i="3" s="1"/>
  <c r="D46" i="3"/>
  <c r="C46" i="3"/>
  <c r="AM46" i="3" s="1"/>
  <c r="AL45" i="3"/>
  <c r="AK45" i="3"/>
  <c r="AI45" i="3"/>
  <c r="AH45" i="3"/>
  <c r="AG45" i="3"/>
  <c r="AF45" i="3"/>
  <c r="AE45" i="3"/>
  <c r="AD45" i="3"/>
  <c r="AC45" i="3"/>
  <c r="AB45" i="3"/>
  <c r="AA45" i="3"/>
  <c r="X45" i="3"/>
  <c r="W45" i="3"/>
  <c r="V45" i="3"/>
  <c r="AT45" i="3" s="1"/>
  <c r="U45" i="3"/>
  <c r="T45" i="3"/>
  <c r="S45" i="3"/>
  <c r="R45" i="3"/>
  <c r="Q45" i="3"/>
  <c r="P45" i="3"/>
  <c r="Y45" i="3" s="1"/>
  <c r="AW45" i="3" s="1"/>
  <c r="O45" i="3"/>
  <c r="M45" i="3"/>
  <c r="K45" i="3"/>
  <c r="AU45" i="3" s="1"/>
  <c r="J45" i="3"/>
  <c r="I45" i="3"/>
  <c r="H45" i="3"/>
  <c r="G45" i="3"/>
  <c r="AQ45" i="3" s="1"/>
  <c r="F45" i="3"/>
  <c r="E45" i="3"/>
  <c r="D45" i="3"/>
  <c r="C45" i="3"/>
  <c r="AM45" i="3" s="1"/>
  <c r="AT44" i="3"/>
  <c r="AK44" i="3"/>
  <c r="AI44" i="3"/>
  <c r="AH44" i="3"/>
  <c r="AG44" i="3"/>
  <c r="AS44" i="3" s="1"/>
  <c r="AF44" i="3"/>
  <c r="AE44" i="3"/>
  <c r="AD44" i="3"/>
  <c r="AC44" i="3"/>
  <c r="AL44" i="3" s="1"/>
  <c r="AB44" i="3"/>
  <c r="AA44" i="3"/>
  <c r="X44" i="3"/>
  <c r="W44" i="3"/>
  <c r="V44" i="3"/>
  <c r="U44" i="3"/>
  <c r="T44" i="3"/>
  <c r="S44" i="3"/>
  <c r="R44" i="3"/>
  <c r="Q44" i="3"/>
  <c r="Z44" i="3" s="1"/>
  <c r="P44" i="3"/>
  <c r="Y44" i="3" s="1"/>
  <c r="O44" i="3"/>
  <c r="K44" i="3"/>
  <c r="AU44" i="3" s="1"/>
  <c r="J44" i="3"/>
  <c r="I44" i="3"/>
  <c r="H44" i="3"/>
  <c r="G44" i="3"/>
  <c r="AQ44" i="3" s="1"/>
  <c r="F44" i="3"/>
  <c r="E44" i="3"/>
  <c r="D44" i="3"/>
  <c r="AN44" i="3" s="1"/>
  <c r="C44" i="3"/>
  <c r="AM44" i="3" s="1"/>
  <c r="AK43" i="3"/>
  <c r="AI43" i="3"/>
  <c r="AH43" i="3"/>
  <c r="AG43" i="3"/>
  <c r="AF43" i="3"/>
  <c r="AE43" i="3"/>
  <c r="AD43" i="3"/>
  <c r="AJ43" i="3" s="1"/>
  <c r="AC43" i="3"/>
  <c r="AL43" i="3" s="1"/>
  <c r="AB43" i="3"/>
  <c r="AA43" i="3"/>
  <c r="Y43" i="3"/>
  <c r="W43" i="3"/>
  <c r="V43" i="3"/>
  <c r="AT43" i="3" s="1"/>
  <c r="U43" i="3"/>
  <c r="X43" i="3" s="1"/>
  <c r="T43" i="3"/>
  <c r="S43" i="3"/>
  <c r="R43" i="3"/>
  <c r="Q43" i="3"/>
  <c r="Z43" i="3" s="1"/>
  <c r="P43" i="3"/>
  <c r="O43" i="3"/>
  <c r="L43" i="3"/>
  <c r="K43" i="3"/>
  <c r="AU43" i="3" s="1"/>
  <c r="J43" i="3"/>
  <c r="I43" i="3"/>
  <c r="AS43" i="3" s="1"/>
  <c r="H43" i="3"/>
  <c r="AR43" i="3" s="1"/>
  <c r="G43" i="3"/>
  <c r="AQ43" i="3" s="1"/>
  <c r="F43" i="3"/>
  <c r="E43" i="3"/>
  <c r="D43" i="3"/>
  <c r="AN43" i="3" s="1"/>
  <c r="C43" i="3"/>
  <c r="AM43" i="3" s="1"/>
  <c r="AO42" i="3"/>
  <c r="AJ42" i="3"/>
  <c r="AI42" i="3"/>
  <c r="AH42" i="3"/>
  <c r="AG42" i="3"/>
  <c r="AF42" i="3"/>
  <c r="AE42" i="3"/>
  <c r="AD42" i="3"/>
  <c r="AC42" i="3"/>
  <c r="AB42" i="3"/>
  <c r="AK42" i="3" s="1"/>
  <c r="AA42" i="3"/>
  <c r="X42" i="3"/>
  <c r="W42" i="3"/>
  <c r="V42" i="3"/>
  <c r="AT42" i="3" s="1"/>
  <c r="U42" i="3"/>
  <c r="T42" i="3"/>
  <c r="S42" i="3"/>
  <c r="R42" i="3"/>
  <c r="Q42" i="3"/>
  <c r="P42" i="3"/>
  <c r="O42" i="3"/>
  <c r="N42" i="3"/>
  <c r="K42" i="3"/>
  <c r="AU42" i="3" s="1"/>
  <c r="J42" i="3"/>
  <c r="I42" i="3"/>
  <c r="AS42" i="3" s="1"/>
  <c r="H42" i="3"/>
  <c r="G42" i="3"/>
  <c r="AQ42" i="3" s="1"/>
  <c r="F42" i="3"/>
  <c r="E42" i="3"/>
  <c r="D42" i="3"/>
  <c r="M42" i="3" s="1"/>
  <c r="C42" i="3"/>
  <c r="AM42" i="3" s="1"/>
  <c r="AT41" i="3"/>
  <c r="AK41" i="3"/>
  <c r="AI41" i="3"/>
  <c r="AH41" i="3"/>
  <c r="AG41" i="3"/>
  <c r="AF41" i="3"/>
  <c r="AE41" i="3"/>
  <c r="AD41" i="3"/>
  <c r="AC41" i="3"/>
  <c r="AL41" i="3" s="1"/>
  <c r="AB41" i="3"/>
  <c r="AA41" i="3"/>
  <c r="X41" i="3"/>
  <c r="W41" i="3"/>
  <c r="V41" i="3"/>
  <c r="U41" i="3"/>
  <c r="T41" i="3"/>
  <c r="S41" i="3"/>
  <c r="R41" i="3"/>
  <c r="Q41" i="3"/>
  <c r="P41" i="3"/>
  <c r="Y41" i="3" s="1"/>
  <c r="O41" i="3"/>
  <c r="M41" i="3"/>
  <c r="AW41" i="3" s="1"/>
  <c r="K41" i="3"/>
  <c r="AU41" i="3" s="1"/>
  <c r="J41" i="3"/>
  <c r="I41" i="3"/>
  <c r="H41" i="3"/>
  <c r="AR41" i="3" s="1"/>
  <c r="G41" i="3"/>
  <c r="AQ41" i="3" s="1"/>
  <c r="F41" i="3"/>
  <c r="E41" i="3"/>
  <c r="D41" i="3"/>
  <c r="C41" i="3"/>
  <c r="AM41" i="3" s="1"/>
  <c r="AT40" i="3"/>
  <c r="AR40" i="3"/>
  <c r="AQ40" i="3"/>
  <c r="AN40" i="3"/>
  <c r="AI40" i="3"/>
  <c r="AH40" i="3"/>
  <c r="AK40" i="3" s="1"/>
  <c r="AG40" i="3"/>
  <c r="AF40" i="3"/>
  <c r="AE40" i="3"/>
  <c r="AD40" i="3"/>
  <c r="AC40" i="3"/>
  <c r="AL40" i="3" s="1"/>
  <c r="AB40" i="3"/>
  <c r="AA40" i="3"/>
  <c r="Y40" i="3"/>
  <c r="W40" i="3"/>
  <c r="V40" i="3"/>
  <c r="U40" i="3"/>
  <c r="T40" i="3"/>
  <c r="S40" i="3"/>
  <c r="R40" i="3"/>
  <c r="Q40" i="3"/>
  <c r="Z40" i="3" s="1"/>
  <c r="P40" i="3"/>
  <c r="O40" i="3"/>
  <c r="K40" i="3"/>
  <c r="AU40" i="3" s="1"/>
  <c r="J40" i="3"/>
  <c r="M40" i="3" s="1"/>
  <c r="I40" i="3"/>
  <c r="H40" i="3"/>
  <c r="G40" i="3"/>
  <c r="F40" i="3"/>
  <c r="AP40" i="3" s="1"/>
  <c r="E40" i="3"/>
  <c r="D40" i="3"/>
  <c r="C40" i="3"/>
  <c r="AM40" i="3" s="1"/>
  <c r="AT39" i="3"/>
  <c r="AK39" i="3"/>
  <c r="AI39" i="3"/>
  <c r="AH39" i="3"/>
  <c r="AG39" i="3"/>
  <c r="AF39" i="3"/>
  <c r="AE39" i="3"/>
  <c r="AD39" i="3"/>
  <c r="AC39" i="3"/>
  <c r="AL39" i="3" s="1"/>
  <c r="AB39" i="3"/>
  <c r="AA39" i="3"/>
  <c r="Y39" i="3"/>
  <c r="W39" i="3"/>
  <c r="V39" i="3"/>
  <c r="U39" i="3"/>
  <c r="T39" i="3"/>
  <c r="S39" i="3"/>
  <c r="R39" i="3"/>
  <c r="AP39" i="3" s="1"/>
  <c r="Q39" i="3"/>
  <c r="Z39" i="3" s="1"/>
  <c r="P39" i="3"/>
  <c r="O39" i="3"/>
  <c r="K39" i="3"/>
  <c r="AU39" i="3" s="1"/>
  <c r="J39" i="3"/>
  <c r="M39" i="3" s="1"/>
  <c r="AW39" i="3" s="1"/>
  <c r="I39" i="3"/>
  <c r="AS39" i="3" s="1"/>
  <c r="H39" i="3"/>
  <c r="AR39" i="3" s="1"/>
  <c r="G39" i="3"/>
  <c r="AQ39" i="3" s="1"/>
  <c r="F39" i="3"/>
  <c r="E39" i="3"/>
  <c r="N39" i="3" s="1"/>
  <c r="D39" i="3"/>
  <c r="AN39" i="3" s="1"/>
  <c r="C39" i="3"/>
  <c r="AM39" i="3" s="1"/>
  <c r="AS38" i="3"/>
  <c r="AI38" i="3"/>
  <c r="AH38" i="3"/>
  <c r="AK38" i="3" s="1"/>
  <c r="AG38" i="3"/>
  <c r="AF38" i="3"/>
  <c r="AE38" i="3"/>
  <c r="AD38" i="3"/>
  <c r="AC38" i="3"/>
  <c r="AL38" i="3" s="1"/>
  <c r="AB38" i="3"/>
  <c r="AA38" i="3"/>
  <c r="W38" i="3"/>
  <c r="V38" i="3"/>
  <c r="Y38" i="3" s="1"/>
  <c r="U38" i="3"/>
  <c r="T38" i="3"/>
  <c r="S38" i="3"/>
  <c r="R38" i="3"/>
  <c r="Q38" i="3"/>
  <c r="AO38" i="3" s="1"/>
  <c r="P38" i="3"/>
  <c r="O38" i="3"/>
  <c r="X38" i="3" s="1"/>
  <c r="K38" i="3"/>
  <c r="AU38" i="3" s="1"/>
  <c r="J38" i="3"/>
  <c r="I38" i="3"/>
  <c r="H38" i="3"/>
  <c r="AR38" i="3" s="1"/>
  <c r="G38" i="3"/>
  <c r="AQ38" i="3" s="1"/>
  <c r="F38" i="3"/>
  <c r="AP38" i="3" s="1"/>
  <c r="E38" i="3"/>
  <c r="N38" i="3" s="1"/>
  <c r="D38" i="3"/>
  <c r="AN38" i="3" s="1"/>
  <c r="C38" i="3"/>
  <c r="AM38" i="3" s="1"/>
  <c r="AP37" i="3"/>
  <c r="AI37" i="3"/>
  <c r="AH37" i="3"/>
  <c r="AK37" i="3" s="1"/>
  <c r="AG37" i="3"/>
  <c r="AF37" i="3"/>
  <c r="AE37" i="3"/>
  <c r="AD37" i="3"/>
  <c r="AC37" i="3"/>
  <c r="AL37" i="3" s="1"/>
  <c r="AB37" i="3"/>
  <c r="AA37" i="3"/>
  <c r="AJ37" i="3" s="1"/>
  <c r="W37" i="3"/>
  <c r="V37" i="3"/>
  <c r="AT37" i="3" s="1"/>
  <c r="U37" i="3"/>
  <c r="T37" i="3"/>
  <c r="S37" i="3"/>
  <c r="R37" i="3"/>
  <c r="Q37" i="3"/>
  <c r="Z37" i="3" s="1"/>
  <c r="P37" i="3"/>
  <c r="O37" i="3"/>
  <c r="M37" i="3"/>
  <c r="K37" i="3"/>
  <c r="AU37" i="3" s="1"/>
  <c r="J37" i="3"/>
  <c r="I37" i="3"/>
  <c r="AS37" i="3" s="1"/>
  <c r="H37" i="3"/>
  <c r="AR37" i="3" s="1"/>
  <c r="G37" i="3"/>
  <c r="AQ37" i="3" s="1"/>
  <c r="F37" i="3"/>
  <c r="E37" i="3"/>
  <c r="D37" i="3"/>
  <c r="AN37" i="3" s="1"/>
  <c r="C37" i="3"/>
  <c r="AM37" i="3" s="1"/>
  <c r="AO36" i="3"/>
  <c r="AI36" i="3"/>
  <c r="AH36" i="3"/>
  <c r="AK36" i="3" s="1"/>
  <c r="AG36" i="3"/>
  <c r="AF36" i="3"/>
  <c r="AE36" i="3"/>
  <c r="AD36" i="3"/>
  <c r="AC36" i="3"/>
  <c r="AL36" i="3" s="1"/>
  <c r="AB36" i="3"/>
  <c r="AA36" i="3"/>
  <c r="Y36" i="3"/>
  <c r="W36" i="3"/>
  <c r="V36" i="3"/>
  <c r="U36" i="3"/>
  <c r="AS36" i="3" s="1"/>
  <c r="T36" i="3"/>
  <c r="S36" i="3"/>
  <c r="R36" i="3"/>
  <c r="Q36" i="3"/>
  <c r="Z36" i="3" s="1"/>
  <c r="P36" i="3"/>
  <c r="O36" i="3"/>
  <c r="X36" i="3" s="1"/>
  <c r="K36" i="3"/>
  <c r="AU36" i="3" s="1"/>
  <c r="J36" i="3"/>
  <c r="AT36" i="3" s="1"/>
  <c r="I36" i="3"/>
  <c r="H36" i="3"/>
  <c r="AR36" i="3" s="1"/>
  <c r="G36" i="3"/>
  <c r="AQ36" i="3" s="1"/>
  <c r="F36" i="3"/>
  <c r="AP36" i="3" s="1"/>
  <c r="E36" i="3"/>
  <c r="N36" i="3" s="1"/>
  <c r="D36" i="3"/>
  <c r="AN36" i="3" s="1"/>
  <c r="C36" i="3"/>
  <c r="AM36" i="3" s="1"/>
  <c r="AI35" i="3"/>
  <c r="AH35" i="3"/>
  <c r="AK35" i="3" s="1"/>
  <c r="AG35" i="3"/>
  <c r="AF35" i="3"/>
  <c r="AE35" i="3"/>
  <c r="AD35" i="3"/>
  <c r="AC35" i="3"/>
  <c r="AL35" i="3" s="1"/>
  <c r="AB35" i="3"/>
  <c r="AA35" i="3"/>
  <c r="W35" i="3"/>
  <c r="V35" i="3"/>
  <c r="U35" i="3"/>
  <c r="AS35" i="3" s="1"/>
  <c r="T35" i="3"/>
  <c r="S35" i="3"/>
  <c r="Y35" i="3" s="1"/>
  <c r="R35" i="3"/>
  <c r="Q35" i="3"/>
  <c r="AO35" i="3" s="1"/>
  <c r="P35" i="3"/>
  <c r="O35" i="3"/>
  <c r="K35" i="3"/>
  <c r="AU35" i="3" s="1"/>
  <c r="J35" i="3"/>
  <c r="AT35" i="3" s="1"/>
  <c r="I35" i="3"/>
  <c r="H35" i="3"/>
  <c r="AR35" i="3" s="1"/>
  <c r="G35" i="3"/>
  <c r="AQ35" i="3" s="1"/>
  <c r="F35" i="3"/>
  <c r="AP35" i="3" s="1"/>
  <c r="E35" i="3"/>
  <c r="D35" i="3"/>
  <c r="AN35" i="3" s="1"/>
  <c r="C35" i="3"/>
  <c r="AU34" i="3"/>
  <c r="AS34" i="3"/>
  <c r="AM34" i="3"/>
  <c r="AI34" i="3"/>
  <c r="AH34" i="3"/>
  <c r="AG34" i="3"/>
  <c r="AF34" i="3"/>
  <c r="AE34" i="3"/>
  <c r="AK34" i="3" s="1"/>
  <c r="AD34" i="3"/>
  <c r="AC34" i="3"/>
  <c r="AL34" i="3" s="1"/>
  <c r="AB34" i="3"/>
  <c r="AA34" i="3"/>
  <c r="AJ34" i="3" s="1"/>
  <c r="W34" i="3"/>
  <c r="V34" i="3"/>
  <c r="U34" i="3"/>
  <c r="T34" i="3"/>
  <c r="S34" i="3"/>
  <c r="R34" i="3"/>
  <c r="AP34" i="3" s="1"/>
  <c r="Q34" i="3"/>
  <c r="Z34" i="3" s="1"/>
  <c r="P34" i="3"/>
  <c r="O34" i="3"/>
  <c r="K34" i="3"/>
  <c r="J34" i="3"/>
  <c r="AT34" i="3" s="1"/>
  <c r="I34" i="3"/>
  <c r="H34" i="3"/>
  <c r="AR34" i="3" s="1"/>
  <c r="G34" i="3"/>
  <c r="F34" i="3"/>
  <c r="E34" i="3"/>
  <c r="N34" i="3" s="1"/>
  <c r="AX34" i="3" s="1"/>
  <c r="D34" i="3"/>
  <c r="AN34" i="3" s="1"/>
  <c r="C34" i="3"/>
  <c r="AU33" i="3"/>
  <c r="AP33" i="3"/>
  <c r="AK33" i="3"/>
  <c r="AI33" i="3"/>
  <c r="AH33" i="3"/>
  <c r="AG33" i="3"/>
  <c r="AS33" i="3" s="1"/>
  <c r="AF33" i="3"/>
  <c r="AE33" i="3"/>
  <c r="AD33" i="3"/>
  <c r="AC33" i="3"/>
  <c r="AL33" i="3" s="1"/>
  <c r="AB33" i="3"/>
  <c r="AA33" i="3"/>
  <c r="W33" i="3"/>
  <c r="V33" i="3"/>
  <c r="U33" i="3"/>
  <c r="T33" i="3"/>
  <c r="S33" i="3"/>
  <c r="Y33" i="3" s="1"/>
  <c r="R33" i="3"/>
  <c r="Q33" i="3"/>
  <c r="Z33" i="3" s="1"/>
  <c r="P33" i="3"/>
  <c r="O33" i="3"/>
  <c r="M33" i="3"/>
  <c r="AW33" i="3" s="1"/>
  <c r="K33" i="3"/>
  <c r="J33" i="3"/>
  <c r="I33" i="3"/>
  <c r="H33" i="3"/>
  <c r="AR33" i="3" s="1"/>
  <c r="G33" i="3"/>
  <c r="AQ33" i="3" s="1"/>
  <c r="F33" i="3"/>
  <c r="E33" i="3"/>
  <c r="D33" i="3"/>
  <c r="AN33" i="3" s="1"/>
  <c r="C33" i="3"/>
  <c r="AU32" i="3"/>
  <c r="AP32" i="3"/>
  <c r="AM32" i="3"/>
  <c r="AI32" i="3"/>
  <c r="AH32" i="3"/>
  <c r="AG32" i="3"/>
  <c r="AF32" i="3"/>
  <c r="AE32" i="3"/>
  <c r="AK32" i="3" s="1"/>
  <c r="AD32" i="3"/>
  <c r="AC32" i="3"/>
  <c r="AL32" i="3" s="1"/>
  <c r="AB32" i="3"/>
  <c r="AA32" i="3"/>
  <c r="Z32" i="3"/>
  <c r="W32" i="3"/>
  <c r="V32" i="3"/>
  <c r="U32" i="3"/>
  <c r="AS32" i="3" s="1"/>
  <c r="T32" i="3"/>
  <c r="S32" i="3"/>
  <c r="Y32" i="3" s="1"/>
  <c r="R32" i="3"/>
  <c r="Q32" i="3"/>
  <c r="P32" i="3"/>
  <c r="O32" i="3"/>
  <c r="K32" i="3"/>
  <c r="J32" i="3"/>
  <c r="AT32" i="3" s="1"/>
  <c r="I32" i="3"/>
  <c r="H32" i="3"/>
  <c r="AR32" i="3" s="1"/>
  <c r="G32" i="3"/>
  <c r="F32" i="3"/>
  <c r="E32" i="3"/>
  <c r="N32" i="3" s="1"/>
  <c r="AX32" i="3" s="1"/>
  <c r="D32" i="3"/>
  <c r="AN32" i="3" s="1"/>
  <c r="C32" i="3"/>
  <c r="AK31" i="3"/>
  <c r="AI31" i="3"/>
  <c r="AH31" i="3"/>
  <c r="AG31" i="3"/>
  <c r="AF31" i="3"/>
  <c r="AE31" i="3"/>
  <c r="AD31" i="3"/>
  <c r="AC31" i="3"/>
  <c r="AL31" i="3" s="1"/>
  <c r="AB31" i="3"/>
  <c r="AA31" i="3"/>
  <c r="W31" i="3"/>
  <c r="V31" i="3"/>
  <c r="U31" i="3"/>
  <c r="AS31" i="3" s="1"/>
  <c r="T31" i="3"/>
  <c r="S31" i="3"/>
  <c r="Y31" i="3" s="1"/>
  <c r="R31" i="3"/>
  <c r="Q31" i="3"/>
  <c r="Z31" i="3" s="1"/>
  <c r="P31" i="3"/>
  <c r="O31" i="3"/>
  <c r="M31" i="3"/>
  <c r="AW31" i="3" s="1"/>
  <c r="K31" i="3"/>
  <c r="AU31" i="3" s="1"/>
  <c r="J31" i="3"/>
  <c r="AT31" i="3" s="1"/>
  <c r="I31" i="3"/>
  <c r="H31" i="3"/>
  <c r="AR31" i="3" s="1"/>
  <c r="G31" i="3"/>
  <c r="F31" i="3"/>
  <c r="AP31" i="3" s="1"/>
  <c r="E31" i="3"/>
  <c r="AO31" i="3" s="1"/>
  <c r="D31" i="3"/>
  <c r="AN31" i="3" s="1"/>
  <c r="C31" i="3"/>
  <c r="AU30" i="3"/>
  <c r="AO30" i="3"/>
  <c r="AM30" i="3"/>
  <c r="AI30" i="3"/>
  <c r="AH30" i="3"/>
  <c r="AG30" i="3"/>
  <c r="AF30" i="3"/>
  <c r="AE30" i="3"/>
  <c r="AK30" i="3" s="1"/>
  <c r="AD30" i="3"/>
  <c r="AC30" i="3"/>
  <c r="AL30" i="3" s="1"/>
  <c r="AB30" i="3"/>
  <c r="AA30" i="3"/>
  <c r="Z30" i="3"/>
  <c r="W30" i="3"/>
  <c r="V30" i="3"/>
  <c r="U30" i="3"/>
  <c r="T30" i="3"/>
  <c r="S30" i="3"/>
  <c r="Y30" i="3" s="1"/>
  <c r="R30" i="3"/>
  <c r="AP30" i="3" s="1"/>
  <c r="Q30" i="3"/>
  <c r="P30" i="3"/>
  <c r="O30" i="3"/>
  <c r="M30" i="3"/>
  <c r="K30" i="3"/>
  <c r="J30" i="3"/>
  <c r="AT30" i="3" s="1"/>
  <c r="I30" i="3"/>
  <c r="AS30" i="3" s="1"/>
  <c r="H30" i="3"/>
  <c r="AR30" i="3" s="1"/>
  <c r="G30" i="3"/>
  <c r="AQ30" i="3" s="1"/>
  <c r="F30" i="3"/>
  <c r="E30" i="3"/>
  <c r="N30" i="3" s="1"/>
  <c r="AX30" i="3" s="1"/>
  <c r="D30" i="3"/>
  <c r="AN30" i="3" s="1"/>
  <c r="C30" i="3"/>
  <c r="AK29" i="3"/>
  <c r="AI29" i="3"/>
  <c r="AH29" i="3"/>
  <c r="AG29" i="3"/>
  <c r="AF29" i="3"/>
  <c r="AE29" i="3"/>
  <c r="AD29" i="3"/>
  <c r="AC29" i="3"/>
  <c r="AL29" i="3" s="1"/>
  <c r="AB29" i="3"/>
  <c r="AA29" i="3"/>
  <c r="Y29" i="3"/>
  <c r="W29" i="3"/>
  <c r="V29" i="3"/>
  <c r="U29" i="3"/>
  <c r="AS29" i="3" s="1"/>
  <c r="T29" i="3"/>
  <c r="S29" i="3"/>
  <c r="AQ29" i="3" s="1"/>
  <c r="R29" i="3"/>
  <c r="Q29" i="3"/>
  <c r="Z29" i="3" s="1"/>
  <c r="P29" i="3"/>
  <c r="O29" i="3"/>
  <c r="K29" i="3"/>
  <c r="AU29" i="3" s="1"/>
  <c r="J29" i="3"/>
  <c r="AT29" i="3" s="1"/>
  <c r="I29" i="3"/>
  <c r="H29" i="3"/>
  <c r="AR29" i="3" s="1"/>
  <c r="G29" i="3"/>
  <c r="M29" i="3" s="1"/>
  <c r="AW29" i="3" s="1"/>
  <c r="F29" i="3"/>
  <c r="AP29" i="3" s="1"/>
  <c r="E29" i="3"/>
  <c r="AO29" i="3" s="1"/>
  <c r="D29" i="3"/>
  <c r="AN29" i="3" s="1"/>
  <c r="C29" i="3"/>
  <c r="L29" i="3" s="1"/>
  <c r="AK28" i="3"/>
  <c r="AI28" i="3"/>
  <c r="AH28" i="3"/>
  <c r="AT28" i="3" s="1"/>
  <c r="AG28" i="3"/>
  <c r="AF28" i="3"/>
  <c r="AE28" i="3"/>
  <c r="AD28" i="3"/>
  <c r="AC28" i="3"/>
  <c r="AB28" i="3"/>
  <c r="AA28" i="3"/>
  <c r="Z28" i="3"/>
  <c r="W28" i="3"/>
  <c r="AU28" i="3" s="1"/>
  <c r="V28" i="3"/>
  <c r="U28" i="3"/>
  <c r="T28" i="3"/>
  <c r="S28" i="3"/>
  <c r="R28" i="3"/>
  <c r="AP28" i="3" s="1"/>
  <c r="Q28" i="3"/>
  <c r="AO28" i="3" s="1"/>
  <c r="P28" i="3"/>
  <c r="O28" i="3"/>
  <c r="AM28" i="3" s="1"/>
  <c r="M28" i="3"/>
  <c r="K28" i="3"/>
  <c r="J28" i="3"/>
  <c r="I28" i="3"/>
  <c r="AS28" i="3" s="1"/>
  <c r="H28" i="3"/>
  <c r="AR28" i="3" s="1"/>
  <c r="G28" i="3"/>
  <c r="F28" i="3"/>
  <c r="E28" i="3"/>
  <c r="N28" i="3" s="1"/>
  <c r="D28" i="3"/>
  <c r="AN28" i="3" s="1"/>
  <c r="C28" i="3"/>
  <c r="AQ27" i="3"/>
  <c r="AI27" i="3"/>
  <c r="AH27" i="3"/>
  <c r="AK27" i="3" s="1"/>
  <c r="AG27" i="3"/>
  <c r="AF27" i="3"/>
  <c r="AE27" i="3"/>
  <c r="AD27" i="3"/>
  <c r="AC27" i="3"/>
  <c r="AL27" i="3" s="1"/>
  <c r="AB27" i="3"/>
  <c r="AA27" i="3"/>
  <c r="Y27" i="3"/>
  <c r="W27" i="3"/>
  <c r="V27" i="3"/>
  <c r="U27" i="3"/>
  <c r="AS27" i="3" s="1"/>
  <c r="T27" i="3"/>
  <c r="S27" i="3"/>
  <c r="R27" i="3"/>
  <c r="Q27" i="3"/>
  <c r="Z27" i="3" s="1"/>
  <c r="P27" i="3"/>
  <c r="O27" i="3"/>
  <c r="K27" i="3"/>
  <c r="AU27" i="3" s="1"/>
  <c r="J27" i="3"/>
  <c r="AT27" i="3" s="1"/>
  <c r="I27" i="3"/>
  <c r="H27" i="3"/>
  <c r="AR27" i="3" s="1"/>
  <c r="G27" i="3"/>
  <c r="M27" i="3" s="1"/>
  <c r="AW27" i="3" s="1"/>
  <c r="F27" i="3"/>
  <c r="AP27" i="3" s="1"/>
  <c r="E27" i="3"/>
  <c r="AO27" i="3" s="1"/>
  <c r="D27" i="3"/>
  <c r="AN27" i="3" s="1"/>
  <c r="C27" i="3"/>
  <c r="L27" i="3" s="1"/>
  <c r="AT26" i="3"/>
  <c r="AO26" i="3"/>
  <c r="AK26" i="3"/>
  <c r="AI26" i="3"/>
  <c r="AH26" i="3"/>
  <c r="AG26" i="3"/>
  <c r="AF26" i="3"/>
  <c r="AE26" i="3"/>
  <c r="AD26" i="3"/>
  <c r="AC26" i="3"/>
  <c r="AB26" i="3"/>
  <c r="AA26" i="3"/>
  <c r="W26" i="3"/>
  <c r="AU26" i="3" s="1"/>
  <c r="V26" i="3"/>
  <c r="U26" i="3"/>
  <c r="T26" i="3"/>
  <c r="S26" i="3"/>
  <c r="R26" i="3"/>
  <c r="Q26" i="3"/>
  <c r="Z26" i="3" s="1"/>
  <c r="P26" i="3"/>
  <c r="O26" i="3"/>
  <c r="AM26" i="3" s="1"/>
  <c r="M26" i="3"/>
  <c r="K26" i="3"/>
  <c r="J26" i="3"/>
  <c r="I26" i="3"/>
  <c r="AS26" i="3" s="1"/>
  <c r="H26" i="3"/>
  <c r="AR26" i="3" s="1"/>
  <c r="G26" i="3"/>
  <c r="F26" i="3"/>
  <c r="AP26" i="3" s="1"/>
  <c r="E26" i="3"/>
  <c r="N26" i="3" s="1"/>
  <c r="D26" i="3"/>
  <c r="AN26" i="3" s="1"/>
  <c r="C26" i="3"/>
  <c r="AQ25" i="3"/>
  <c r="AI25" i="3"/>
  <c r="AH25" i="3"/>
  <c r="AK25" i="3" s="1"/>
  <c r="AG25" i="3"/>
  <c r="AF25" i="3"/>
  <c r="AE25" i="3"/>
  <c r="AD25" i="3"/>
  <c r="AP25" i="3" s="1"/>
  <c r="AC25" i="3"/>
  <c r="AL25" i="3" s="1"/>
  <c r="AB25" i="3"/>
  <c r="AA25" i="3"/>
  <c r="W25" i="3"/>
  <c r="V25" i="3"/>
  <c r="U25" i="3"/>
  <c r="AS25" i="3" s="1"/>
  <c r="T25" i="3"/>
  <c r="S25" i="3"/>
  <c r="Y25" i="3" s="1"/>
  <c r="R25" i="3"/>
  <c r="Q25" i="3"/>
  <c r="Z25" i="3" s="1"/>
  <c r="P25" i="3"/>
  <c r="O25" i="3"/>
  <c r="X25" i="3" s="1"/>
  <c r="K25" i="3"/>
  <c r="AU25" i="3" s="1"/>
  <c r="J25" i="3"/>
  <c r="AT25" i="3" s="1"/>
  <c r="I25" i="3"/>
  <c r="H25" i="3"/>
  <c r="AR25" i="3" s="1"/>
  <c r="G25" i="3"/>
  <c r="M25" i="3" s="1"/>
  <c r="AW25" i="3" s="1"/>
  <c r="F25" i="3"/>
  <c r="E25" i="3"/>
  <c r="AO25" i="3" s="1"/>
  <c r="D25" i="3"/>
  <c r="AN25" i="3" s="1"/>
  <c r="C25" i="3"/>
  <c r="L25" i="3" s="1"/>
  <c r="AT24" i="3"/>
  <c r="AO24" i="3"/>
  <c r="AK24" i="3"/>
  <c r="AI24" i="3"/>
  <c r="AH24" i="3"/>
  <c r="AG24" i="3"/>
  <c r="AF24" i="3"/>
  <c r="AE24" i="3"/>
  <c r="AD24" i="3"/>
  <c r="AC24" i="3"/>
  <c r="AB24" i="3"/>
  <c r="AA24" i="3"/>
  <c r="W24" i="3"/>
  <c r="AU24" i="3" s="1"/>
  <c r="V24" i="3"/>
  <c r="U24" i="3"/>
  <c r="T24" i="3"/>
  <c r="S24" i="3"/>
  <c r="R24" i="3"/>
  <c r="Q24" i="3"/>
  <c r="Z24" i="3" s="1"/>
  <c r="P24" i="3"/>
  <c r="O24" i="3"/>
  <c r="X24" i="3" s="1"/>
  <c r="K24" i="3"/>
  <c r="J24" i="3"/>
  <c r="M24" i="3" s="1"/>
  <c r="I24" i="3"/>
  <c r="AS24" i="3" s="1"/>
  <c r="H24" i="3"/>
  <c r="AR24" i="3" s="1"/>
  <c r="G24" i="3"/>
  <c r="F24" i="3"/>
  <c r="AP24" i="3" s="1"/>
  <c r="E24" i="3"/>
  <c r="N24" i="3" s="1"/>
  <c r="D24" i="3"/>
  <c r="AN24" i="3" s="1"/>
  <c r="C24" i="3"/>
  <c r="AP23" i="3"/>
  <c r="AI23" i="3"/>
  <c r="AH23" i="3"/>
  <c r="AK23" i="3" s="1"/>
  <c r="AG23" i="3"/>
  <c r="AF23" i="3"/>
  <c r="AE23" i="3"/>
  <c r="AD23" i="3"/>
  <c r="AC23" i="3"/>
  <c r="AL23" i="3" s="1"/>
  <c r="AB23" i="3"/>
  <c r="AA23" i="3"/>
  <c r="W23" i="3"/>
  <c r="AU23" i="3" s="1"/>
  <c r="V23" i="3"/>
  <c r="U23" i="3"/>
  <c r="AS23" i="3" s="1"/>
  <c r="T23" i="3"/>
  <c r="S23" i="3"/>
  <c r="Y23" i="3" s="1"/>
  <c r="R23" i="3"/>
  <c r="Q23" i="3"/>
  <c r="Z23" i="3" s="1"/>
  <c r="P23" i="3"/>
  <c r="O23" i="3"/>
  <c r="X23" i="3" s="1"/>
  <c r="K23" i="3"/>
  <c r="J23" i="3"/>
  <c r="AT23" i="3" s="1"/>
  <c r="I23" i="3"/>
  <c r="H23" i="3"/>
  <c r="AR23" i="3" s="1"/>
  <c r="G23" i="3"/>
  <c r="AQ23" i="3" s="1"/>
  <c r="F23" i="3"/>
  <c r="E23" i="3"/>
  <c r="AO23" i="3" s="1"/>
  <c r="D23" i="3"/>
  <c r="AN23" i="3" s="1"/>
  <c r="C23" i="3"/>
  <c r="L23" i="3" s="1"/>
  <c r="AS22" i="3"/>
  <c r="AI22" i="3"/>
  <c r="AH22" i="3"/>
  <c r="AK22" i="3" s="1"/>
  <c r="AG22" i="3"/>
  <c r="AF22" i="3"/>
  <c r="AE22" i="3"/>
  <c r="AD22" i="3"/>
  <c r="AC22" i="3"/>
  <c r="AB22" i="3"/>
  <c r="AA22" i="3"/>
  <c r="W22" i="3"/>
  <c r="AU22" i="3" s="1"/>
  <c r="V22" i="3"/>
  <c r="AT22" i="3" s="1"/>
  <c r="U22" i="3"/>
  <c r="T22" i="3"/>
  <c r="S22" i="3"/>
  <c r="R22" i="3"/>
  <c r="Q22" i="3"/>
  <c r="Z22" i="3" s="1"/>
  <c r="P22" i="3"/>
  <c r="O22" i="3"/>
  <c r="X22" i="3" s="1"/>
  <c r="K22" i="3"/>
  <c r="J22" i="3"/>
  <c r="M22" i="3" s="1"/>
  <c r="I22" i="3"/>
  <c r="H22" i="3"/>
  <c r="AR22" i="3" s="1"/>
  <c r="G22" i="3"/>
  <c r="F22" i="3"/>
  <c r="AP22" i="3" s="1"/>
  <c r="E22" i="3"/>
  <c r="N22" i="3" s="1"/>
  <c r="D22" i="3"/>
  <c r="AN22" i="3" s="1"/>
  <c r="C22" i="3"/>
  <c r="AU21" i="3"/>
  <c r="AP21" i="3"/>
  <c r="AI21" i="3"/>
  <c r="AH21" i="3"/>
  <c r="AK21" i="3" s="1"/>
  <c r="AG21" i="3"/>
  <c r="AS21" i="3" s="1"/>
  <c r="AF21" i="3"/>
  <c r="AE21" i="3"/>
  <c r="AD21" i="3"/>
  <c r="AC21" i="3"/>
  <c r="AL21" i="3" s="1"/>
  <c r="AB21" i="3"/>
  <c r="AA21" i="3"/>
  <c r="W21" i="3"/>
  <c r="V21" i="3"/>
  <c r="U21" i="3"/>
  <c r="T21" i="3"/>
  <c r="S21" i="3"/>
  <c r="Y21" i="3" s="1"/>
  <c r="R21" i="3"/>
  <c r="Q21" i="3"/>
  <c r="Z21" i="3" s="1"/>
  <c r="P21" i="3"/>
  <c r="O21" i="3"/>
  <c r="X21" i="3" s="1"/>
  <c r="K21" i="3"/>
  <c r="J21" i="3"/>
  <c r="AT21" i="3" s="1"/>
  <c r="I21" i="3"/>
  <c r="H21" i="3"/>
  <c r="AR21" i="3" s="1"/>
  <c r="G21" i="3"/>
  <c r="AQ21" i="3" s="1"/>
  <c r="F21" i="3"/>
  <c r="E21" i="3"/>
  <c r="D21" i="3"/>
  <c r="AN21" i="3" s="1"/>
  <c r="C21" i="3"/>
  <c r="AS20" i="3"/>
  <c r="AI20" i="3"/>
  <c r="AH20" i="3"/>
  <c r="AG20" i="3"/>
  <c r="AF20" i="3"/>
  <c r="AE20" i="3"/>
  <c r="AK20" i="3" s="1"/>
  <c r="AD20" i="3"/>
  <c r="AP20" i="3" s="1"/>
  <c r="AC20" i="3"/>
  <c r="AB20" i="3"/>
  <c r="AA20" i="3"/>
  <c r="AJ20" i="3" s="1"/>
  <c r="W20" i="3"/>
  <c r="V20" i="3"/>
  <c r="U20" i="3"/>
  <c r="T20" i="3"/>
  <c r="S20" i="3"/>
  <c r="R20" i="3"/>
  <c r="Q20" i="3"/>
  <c r="Z20" i="3" s="1"/>
  <c r="P20" i="3"/>
  <c r="O20" i="3"/>
  <c r="K20" i="3"/>
  <c r="AU20" i="3" s="1"/>
  <c r="J20" i="3"/>
  <c r="M20" i="3" s="1"/>
  <c r="I20" i="3"/>
  <c r="H20" i="3"/>
  <c r="AR20" i="3" s="1"/>
  <c r="G20" i="3"/>
  <c r="F20" i="3"/>
  <c r="E20" i="3"/>
  <c r="N20" i="3" s="1"/>
  <c r="D20" i="3"/>
  <c r="AN20" i="3" s="1"/>
  <c r="C20" i="3"/>
  <c r="L20" i="3" s="1"/>
  <c r="AU19" i="3"/>
  <c r="AM19" i="3"/>
  <c r="AK19" i="3"/>
  <c r="AI19" i="3"/>
  <c r="AH19" i="3"/>
  <c r="AG19" i="3"/>
  <c r="AF19" i="3"/>
  <c r="AE19" i="3"/>
  <c r="AD19" i="3"/>
  <c r="AC19" i="3"/>
  <c r="AL19" i="3" s="1"/>
  <c r="AB19" i="3"/>
  <c r="AA19" i="3"/>
  <c r="W19" i="3"/>
  <c r="V19" i="3"/>
  <c r="U19" i="3"/>
  <c r="T19" i="3"/>
  <c r="S19" i="3"/>
  <c r="Y19" i="3" s="1"/>
  <c r="R19" i="3"/>
  <c r="Q19" i="3"/>
  <c r="Z19" i="3" s="1"/>
  <c r="P19" i="3"/>
  <c r="O19" i="3"/>
  <c r="K19" i="3"/>
  <c r="J19" i="3"/>
  <c r="AT19" i="3" s="1"/>
  <c r="I19" i="3"/>
  <c r="AS19" i="3" s="1"/>
  <c r="H19" i="3"/>
  <c r="AR19" i="3" s="1"/>
  <c r="G19" i="3"/>
  <c r="AQ19" i="3" s="1"/>
  <c r="F19" i="3"/>
  <c r="AP19" i="3" s="1"/>
  <c r="E19" i="3"/>
  <c r="AO19" i="3" s="1"/>
  <c r="D19" i="3"/>
  <c r="AN19" i="3" s="1"/>
  <c r="C19" i="3"/>
  <c r="AT18" i="3"/>
  <c r="AI18" i="3"/>
  <c r="AH18" i="3"/>
  <c r="AK18" i="3" s="1"/>
  <c r="AG18" i="3"/>
  <c r="AF18" i="3"/>
  <c r="AE18" i="3"/>
  <c r="AD18" i="3"/>
  <c r="AC18" i="3"/>
  <c r="AL18" i="3" s="1"/>
  <c r="AB18" i="3"/>
  <c r="AA18" i="3"/>
  <c r="AJ18" i="3" s="1"/>
  <c r="Y18" i="3"/>
  <c r="W18" i="3"/>
  <c r="V18" i="3"/>
  <c r="U18" i="3"/>
  <c r="T18" i="3"/>
  <c r="S18" i="3"/>
  <c r="R18" i="3"/>
  <c r="Q18" i="3"/>
  <c r="Z18" i="3" s="1"/>
  <c r="P18" i="3"/>
  <c r="O18" i="3"/>
  <c r="M18" i="3"/>
  <c r="K18" i="3"/>
  <c r="AU18" i="3" s="1"/>
  <c r="J18" i="3"/>
  <c r="I18" i="3"/>
  <c r="AS18" i="3" s="1"/>
  <c r="H18" i="3"/>
  <c r="AR18" i="3" s="1"/>
  <c r="G18" i="3"/>
  <c r="AQ18" i="3" s="1"/>
  <c r="F18" i="3"/>
  <c r="AP18" i="3" s="1"/>
  <c r="E18" i="3"/>
  <c r="AO18" i="3" s="1"/>
  <c r="D18" i="3"/>
  <c r="AN18" i="3" s="1"/>
  <c r="C18" i="3"/>
  <c r="AI17" i="3"/>
  <c r="AH17" i="3"/>
  <c r="AT17" i="3" s="1"/>
  <c r="AG17" i="3"/>
  <c r="AF17" i="3"/>
  <c r="AE17" i="3"/>
  <c r="AK17" i="3" s="1"/>
  <c r="AD17" i="3"/>
  <c r="AC17" i="3"/>
  <c r="AL17" i="3" s="1"/>
  <c r="AB17" i="3"/>
  <c r="AA17" i="3"/>
  <c r="AJ17" i="3" s="1"/>
  <c r="W17" i="3"/>
  <c r="V17" i="3"/>
  <c r="U17" i="3"/>
  <c r="T17" i="3"/>
  <c r="S17" i="3"/>
  <c r="Y17" i="3" s="1"/>
  <c r="R17" i="3"/>
  <c r="Q17" i="3"/>
  <c r="Z17" i="3" s="1"/>
  <c r="P17" i="3"/>
  <c r="O17" i="3"/>
  <c r="X17" i="3" s="1"/>
  <c r="K17" i="3"/>
  <c r="AU17" i="3" s="1"/>
  <c r="J17" i="3"/>
  <c r="I17" i="3"/>
  <c r="AS17" i="3" s="1"/>
  <c r="H17" i="3"/>
  <c r="AR17" i="3" s="1"/>
  <c r="G17" i="3"/>
  <c r="AQ17" i="3" s="1"/>
  <c r="F17" i="3"/>
  <c r="AP17" i="3" s="1"/>
  <c r="E17" i="3"/>
  <c r="AO17" i="3" s="1"/>
  <c r="D17" i="3"/>
  <c r="AN17" i="3" s="1"/>
  <c r="C17" i="3"/>
  <c r="AM17" i="3" s="1"/>
  <c r="AS16" i="3"/>
  <c r="AI16" i="3"/>
  <c r="AH16" i="3"/>
  <c r="AG16" i="3"/>
  <c r="AF16" i="3"/>
  <c r="AE16" i="3"/>
  <c r="AK16" i="3" s="1"/>
  <c r="AD16" i="3"/>
  <c r="AC16" i="3"/>
  <c r="AL16" i="3" s="1"/>
  <c r="AB16" i="3"/>
  <c r="AA16" i="3"/>
  <c r="W16" i="3"/>
  <c r="V16" i="3"/>
  <c r="U16" i="3"/>
  <c r="T16" i="3"/>
  <c r="S16" i="3"/>
  <c r="Y16" i="3" s="1"/>
  <c r="R16" i="3"/>
  <c r="Q16" i="3"/>
  <c r="Z16" i="3" s="1"/>
  <c r="P16" i="3"/>
  <c r="O16" i="3"/>
  <c r="K16" i="3"/>
  <c r="AU16" i="3" s="1"/>
  <c r="J16" i="3"/>
  <c r="M16" i="3" s="1"/>
  <c r="I16" i="3"/>
  <c r="H16" i="3"/>
  <c r="AR16" i="3" s="1"/>
  <c r="G16" i="3"/>
  <c r="AQ16" i="3" s="1"/>
  <c r="F16" i="3"/>
  <c r="AP16" i="3" s="1"/>
  <c r="E16" i="3"/>
  <c r="AO16" i="3" s="1"/>
  <c r="D16" i="3"/>
  <c r="AN16" i="3" s="1"/>
  <c r="C16" i="3"/>
  <c r="L16" i="3" s="1"/>
  <c r="AU15" i="3"/>
  <c r="AM15" i="3"/>
  <c r="AK15" i="3"/>
  <c r="AI15" i="3"/>
  <c r="AH15" i="3"/>
  <c r="AG15" i="3"/>
  <c r="AF15" i="3"/>
  <c r="AE15" i="3"/>
  <c r="AD15" i="3"/>
  <c r="AC15" i="3"/>
  <c r="AL15" i="3" s="1"/>
  <c r="AB15" i="3"/>
  <c r="AA15" i="3"/>
  <c r="W15" i="3"/>
  <c r="V15" i="3"/>
  <c r="U15" i="3"/>
  <c r="T15" i="3"/>
  <c r="S15" i="3"/>
  <c r="Y15" i="3" s="1"/>
  <c r="R15" i="3"/>
  <c r="Q15" i="3"/>
  <c r="Z15" i="3" s="1"/>
  <c r="P15" i="3"/>
  <c r="O15" i="3"/>
  <c r="K15" i="3"/>
  <c r="J15" i="3"/>
  <c r="AT15" i="3" s="1"/>
  <c r="I15" i="3"/>
  <c r="AS15" i="3" s="1"/>
  <c r="H15" i="3"/>
  <c r="AR15" i="3" s="1"/>
  <c r="G15" i="3"/>
  <c r="AQ15" i="3" s="1"/>
  <c r="F15" i="3"/>
  <c r="AP15" i="3" s="1"/>
  <c r="E15" i="3"/>
  <c r="AO15" i="3" s="1"/>
  <c r="D15" i="3"/>
  <c r="AN15" i="3" s="1"/>
  <c r="C15" i="3"/>
  <c r="AT14" i="3"/>
  <c r="AI14" i="3"/>
  <c r="AH14" i="3"/>
  <c r="AG14" i="3"/>
  <c r="AF14" i="3"/>
  <c r="AE14" i="3"/>
  <c r="AK14" i="3" s="1"/>
  <c r="AD14" i="3"/>
  <c r="AC14" i="3"/>
  <c r="AL14" i="3" s="1"/>
  <c r="AB14" i="3"/>
  <c r="AA14" i="3"/>
  <c r="AJ14" i="3" s="1"/>
  <c r="Y14" i="3"/>
  <c r="W14" i="3"/>
  <c r="V14" i="3"/>
  <c r="U14" i="3"/>
  <c r="T14" i="3"/>
  <c r="S14" i="3"/>
  <c r="R14" i="3"/>
  <c r="Q14" i="3"/>
  <c r="Z14" i="3" s="1"/>
  <c r="P14" i="3"/>
  <c r="O14" i="3"/>
  <c r="M14" i="3"/>
  <c r="AW14" i="3" s="1"/>
  <c r="K14" i="3"/>
  <c r="AU14" i="3" s="1"/>
  <c r="J14" i="3"/>
  <c r="I14" i="3"/>
  <c r="AS14" i="3" s="1"/>
  <c r="H14" i="3"/>
  <c r="AR14" i="3" s="1"/>
  <c r="G14" i="3"/>
  <c r="AQ14" i="3" s="1"/>
  <c r="F14" i="3"/>
  <c r="AP14" i="3" s="1"/>
  <c r="E14" i="3"/>
  <c r="AO14" i="3" s="1"/>
  <c r="D14" i="3"/>
  <c r="AN14" i="3" s="1"/>
  <c r="C14" i="3"/>
  <c r="AI13" i="3"/>
  <c r="AH13" i="3"/>
  <c r="AK13" i="3" s="1"/>
  <c r="AG13" i="3"/>
  <c r="AF13" i="3"/>
  <c r="AE13" i="3"/>
  <c r="AD13" i="3"/>
  <c r="AC13" i="3"/>
  <c r="AL13" i="3" s="1"/>
  <c r="AB13" i="3"/>
  <c r="AA13" i="3"/>
  <c r="AJ13" i="3" s="1"/>
  <c r="W13" i="3"/>
  <c r="V13" i="3"/>
  <c r="U13" i="3"/>
  <c r="T13" i="3"/>
  <c r="S13" i="3"/>
  <c r="Y13" i="3" s="1"/>
  <c r="R13" i="3"/>
  <c r="Q13" i="3"/>
  <c r="Z13" i="3" s="1"/>
  <c r="P13" i="3"/>
  <c r="O13" i="3"/>
  <c r="X13" i="3" s="1"/>
  <c r="K13" i="3"/>
  <c r="AU13" i="3" s="1"/>
  <c r="J13" i="3"/>
  <c r="I13" i="3"/>
  <c r="AS13" i="3" s="1"/>
  <c r="H13" i="3"/>
  <c r="AR13" i="3" s="1"/>
  <c r="G13" i="3"/>
  <c r="AQ13" i="3" s="1"/>
  <c r="F13" i="3"/>
  <c r="AP13" i="3" s="1"/>
  <c r="E13" i="3"/>
  <c r="AO13" i="3" s="1"/>
  <c r="D13" i="3"/>
  <c r="AN13" i="3" s="1"/>
  <c r="C13" i="3"/>
  <c r="AM13" i="3" s="1"/>
  <c r="AS12" i="3"/>
  <c r="AI12" i="3"/>
  <c r="AH12" i="3"/>
  <c r="AG12" i="3"/>
  <c r="AF12" i="3"/>
  <c r="AE12" i="3"/>
  <c r="AK12" i="3" s="1"/>
  <c r="AD12" i="3"/>
  <c r="AC12" i="3"/>
  <c r="AL12" i="3" s="1"/>
  <c r="AB12" i="3"/>
  <c r="AA12" i="3"/>
  <c r="W12" i="3"/>
  <c r="V12" i="3"/>
  <c r="U12" i="3"/>
  <c r="T12" i="3"/>
  <c r="S12" i="3"/>
  <c r="Y12" i="3" s="1"/>
  <c r="R12" i="3"/>
  <c r="Q12" i="3"/>
  <c r="Z12" i="3" s="1"/>
  <c r="P12" i="3"/>
  <c r="O12" i="3"/>
  <c r="K12" i="3"/>
  <c r="AU12" i="3" s="1"/>
  <c r="J12" i="3"/>
  <c r="M12" i="3" s="1"/>
  <c r="AW12" i="3" s="1"/>
  <c r="I12" i="3"/>
  <c r="H12" i="3"/>
  <c r="AR12" i="3" s="1"/>
  <c r="G12" i="3"/>
  <c r="AQ12" i="3" s="1"/>
  <c r="F12" i="3"/>
  <c r="AP12" i="3" s="1"/>
  <c r="E12" i="3"/>
  <c r="AO12" i="3" s="1"/>
  <c r="D12" i="3"/>
  <c r="AN12" i="3" s="1"/>
  <c r="C12" i="3"/>
  <c r="L12" i="3" s="1"/>
  <c r="AU11" i="3"/>
  <c r="AM11" i="3"/>
  <c r="AK11" i="3"/>
  <c r="AI11" i="3"/>
  <c r="AH11" i="3"/>
  <c r="AG11" i="3"/>
  <c r="AF11" i="3"/>
  <c r="AE11" i="3"/>
  <c r="AD11" i="3"/>
  <c r="AC11" i="3"/>
  <c r="AL11" i="3" s="1"/>
  <c r="AB11" i="3"/>
  <c r="AA11" i="3"/>
  <c r="W11" i="3"/>
  <c r="V11" i="3"/>
  <c r="U11" i="3"/>
  <c r="T11" i="3"/>
  <c r="S11" i="3"/>
  <c r="Y11" i="3" s="1"/>
  <c r="R11" i="3"/>
  <c r="Q11" i="3"/>
  <c r="Z11" i="3" s="1"/>
  <c r="P11" i="3"/>
  <c r="O11" i="3"/>
  <c r="K11" i="3"/>
  <c r="J11" i="3"/>
  <c r="AT11" i="3" s="1"/>
  <c r="I11" i="3"/>
  <c r="AS11" i="3" s="1"/>
  <c r="H11" i="3"/>
  <c r="AR11" i="3" s="1"/>
  <c r="G11" i="3"/>
  <c r="AQ11" i="3" s="1"/>
  <c r="F11" i="3"/>
  <c r="AP11" i="3" s="1"/>
  <c r="E11" i="3"/>
  <c r="AO11" i="3" s="1"/>
  <c r="D11" i="3"/>
  <c r="AN11" i="3" s="1"/>
  <c r="C11" i="3"/>
  <c r="AT10" i="3"/>
  <c r="AI10" i="3"/>
  <c r="AH10" i="3"/>
  <c r="AG10" i="3"/>
  <c r="AF10" i="3"/>
  <c r="AE10" i="3"/>
  <c r="AK10" i="3" s="1"/>
  <c r="AD10" i="3"/>
  <c r="AC10" i="3"/>
  <c r="AL10" i="3" s="1"/>
  <c r="AB10" i="3"/>
  <c r="AA10" i="3"/>
  <c r="AJ10" i="3" s="1"/>
  <c r="Y10" i="3"/>
  <c r="W10" i="3"/>
  <c r="V10" i="3"/>
  <c r="U10" i="3"/>
  <c r="T10" i="3"/>
  <c r="S10" i="3"/>
  <c r="R10" i="3"/>
  <c r="Q10" i="3"/>
  <c r="Z10" i="3" s="1"/>
  <c r="P10" i="3"/>
  <c r="O10" i="3"/>
  <c r="M10" i="3"/>
  <c r="K10" i="3"/>
  <c r="AU10" i="3" s="1"/>
  <c r="J10" i="3"/>
  <c r="I10" i="3"/>
  <c r="AS10" i="3" s="1"/>
  <c r="H10" i="3"/>
  <c r="AR10" i="3" s="1"/>
  <c r="G10" i="3"/>
  <c r="AQ10" i="3" s="1"/>
  <c r="F10" i="3"/>
  <c r="AP10" i="3" s="1"/>
  <c r="E10" i="3"/>
  <c r="AO10" i="3" s="1"/>
  <c r="D10" i="3"/>
  <c r="AN10" i="3" s="1"/>
  <c r="C10" i="3"/>
  <c r="AP9" i="3"/>
  <c r="AI9" i="3"/>
  <c r="AH9" i="3"/>
  <c r="AK9" i="3" s="1"/>
  <c r="AG9" i="3"/>
  <c r="AF9" i="3"/>
  <c r="AE9" i="3"/>
  <c r="AD9" i="3"/>
  <c r="AC9" i="3"/>
  <c r="AL9" i="3" s="1"/>
  <c r="AB9" i="3"/>
  <c r="AA9" i="3"/>
  <c r="AJ9" i="3" s="1"/>
  <c r="W9" i="3"/>
  <c r="V9" i="3"/>
  <c r="U9" i="3"/>
  <c r="T9" i="3"/>
  <c r="S9" i="3"/>
  <c r="R9" i="3"/>
  <c r="Q9" i="3"/>
  <c r="Z9" i="3" s="1"/>
  <c r="P9" i="3"/>
  <c r="Y9" i="3" s="1"/>
  <c r="O9" i="3"/>
  <c r="X9" i="3" s="1"/>
  <c r="L9" i="3"/>
  <c r="K9" i="3"/>
  <c r="AU9" i="3" s="1"/>
  <c r="J9" i="3"/>
  <c r="AT9" i="3" s="1"/>
  <c r="I9" i="3"/>
  <c r="AS9" i="3" s="1"/>
  <c r="H9" i="3"/>
  <c r="AR9" i="3" s="1"/>
  <c r="G9" i="3"/>
  <c r="AQ9" i="3" s="1"/>
  <c r="F9" i="3"/>
  <c r="E9" i="3"/>
  <c r="D9" i="3"/>
  <c r="AN9" i="3" s="1"/>
  <c r="C9" i="3"/>
  <c r="AM9" i="3" s="1"/>
  <c r="AJ8" i="3"/>
  <c r="AI8" i="3"/>
  <c r="AL8" i="3" s="1"/>
  <c r="AH8" i="3"/>
  <c r="AG8" i="3"/>
  <c r="AF8" i="3"/>
  <c r="AE8" i="3"/>
  <c r="AD8" i="3"/>
  <c r="AC8" i="3"/>
  <c r="AB8" i="3"/>
  <c r="AK8" i="3" s="1"/>
  <c r="AA8" i="3"/>
  <c r="Y8" i="3"/>
  <c r="W8" i="3"/>
  <c r="AU8" i="3" s="1"/>
  <c r="V8" i="3"/>
  <c r="U8" i="3"/>
  <c r="T8" i="3"/>
  <c r="AR8" i="3" s="1"/>
  <c r="S8" i="3"/>
  <c r="R8" i="3"/>
  <c r="AP8" i="3" s="1"/>
  <c r="Q8" i="3"/>
  <c r="Z8" i="3" s="1"/>
  <c r="P8" i="3"/>
  <c r="O8" i="3"/>
  <c r="X8" i="3" s="1"/>
  <c r="L8" i="3"/>
  <c r="AV8" i="3" s="1"/>
  <c r="K8" i="3"/>
  <c r="N8" i="3" s="1"/>
  <c r="AX8" i="3" s="1"/>
  <c r="J8" i="3"/>
  <c r="AT8" i="3" s="1"/>
  <c r="I8" i="3"/>
  <c r="AS8" i="3" s="1"/>
  <c r="H8" i="3"/>
  <c r="G8" i="3"/>
  <c r="AQ8" i="3" s="1"/>
  <c r="F8" i="3"/>
  <c r="E8" i="3"/>
  <c r="D8" i="3"/>
  <c r="AN8" i="3" s="1"/>
  <c r="C8" i="3"/>
  <c r="AJ7" i="3"/>
  <c r="AI7" i="3"/>
  <c r="AL7" i="3" s="1"/>
  <c r="AH7" i="3"/>
  <c r="AG7" i="3"/>
  <c r="AF7" i="3"/>
  <c r="AE7" i="3"/>
  <c r="AD7" i="3"/>
  <c r="AC7" i="3"/>
  <c r="AB7" i="3"/>
  <c r="AK7" i="3" s="1"/>
  <c r="AA7" i="3"/>
  <c r="Y7" i="3"/>
  <c r="W7" i="3"/>
  <c r="AU7" i="3" s="1"/>
  <c r="V7" i="3"/>
  <c r="U7" i="3"/>
  <c r="T7" i="3"/>
  <c r="AR7" i="3" s="1"/>
  <c r="S7" i="3"/>
  <c r="R7" i="3"/>
  <c r="AP7" i="3" s="1"/>
  <c r="Q7" i="3"/>
  <c r="Z7" i="3" s="1"/>
  <c r="P7" i="3"/>
  <c r="O7" i="3"/>
  <c r="X7" i="3" s="1"/>
  <c r="L7" i="3"/>
  <c r="AV7" i="3" s="1"/>
  <c r="K7" i="3"/>
  <c r="N7" i="3" s="1"/>
  <c r="J7" i="3"/>
  <c r="AT7" i="3" s="1"/>
  <c r="I7" i="3"/>
  <c r="AS7" i="3" s="1"/>
  <c r="H7" i="3"/>
  <c r="G7" i="3"/>
  <c r="AQ7" i="3" s="1"/>
  <c r="F7" i="3"/>
  <c r="E7" i="3"/>
  <c r="D7" i="3"/>
  <c r="AN7" i="3" s="1"/>
  <c r="C7" i="3"/>
  <c r="AJ6" i="3"/>
  <c r="AI6" i="3"/>
  <c r="AL6" i="3" s="1"/>
  <c r="AH6" i="3"/>
  <c r="AG6" i="3"/>
  <c r="AF6" i="3"/>
  <c r="AE6" i="3"/>
  <c r="AD6" i="3"/>
  <c r="AC6" i="3"/>
  <c r="AB6" i="3"/>
  <c r="AK6" i="3" s="1"/>
  <c r="AA6" i="3"/>
  <c r="Y6" i="3"/>
  <c r="W6" i="3"/>
  <c r="AU6" i="3" s="1"/>
  <c r="V6" i="3"/>
  <c r="U6" i="3"/>
  <c r="T6" i="3"/>
  <c r="AR6" i="3" s="1"/>
  <c r="S6" i="3"/>
  <c r="R6" i="3"/>
  <c r="AP6" i="3" s="1"/>
  <c r="Q6" i="3"/>
  <c r="Z6" i="3" s="1"/>
  <c r="P6" i="3"/>
  <c r="O6" i="3"/>
  <c r="X6" i="3" s="1"/>
  <c r="L6" i="3"/>
  <c r="K6" i="3"/>
  <c r="N6" i="3" s="1"/>
  <c r="J6" i="3"/>
  <c r="AT6" i="3" s="1"/>
  <c r="I6" i="3"/>
  <c r="AS6" i="3" s="1"/>
  <c r="H6" i="3"/>
  <c r="G6" i="3"/>
  <c r="AQ6" i="3" s="1"/>
  <c r="F6" i="3"/>
  <c r="E6" i="3"/>
  <c r="D6" i="3"/>
  <c r="AN6" i="3" s="1"/>
  <c r="C6" i="3"/>
  <c r="AJ5" i="3"/>
  <c r="AI5" i="3"/>
  <c r="AL5" i="3" s="1"/>
  <c r="AH5" i="3"/>
  <c r="AG5" i="3"/>
  <c r="AF5" i="3"/>
  <c r="AE5" i="3"/>
  <c r="AD5" i="3"/>
  <c r="AC5" i="3"/>
  <c r="AB5" i="3"/>
  <c r="AK5" i="3" s="1"/>
  <c r="AA5" i="3"/>
  <c r="Y5" i="3"/>
  <c r="W5" i="3"/>
  <c r="AU5" i="3" s="1"/>
  <c r="V5" i="3"/>
  <c r="U5" i="3"/>
  <c r="T5" i="3"/>
  <c r="AR5" i="3" s="1"/>
  <c r="S5" i="3"/>
  <c r="R5" i="3"/>
  <c r="AP5" i="3" s="1"/>
  <c r="Q5" i="3"/>
  <c r="Z5" i="3" s="1"/>
  <c r="P5" i="3"/>
  <c r="O5" i="3"/>
  <c r="X5" i="3" s="1"/>
  <c r="L5" i="3"/>
  <c r="AV5" i="3" s="1"/>
  <c r="K5" i="3"/>
  <c r="N5" i="3" s="1"/>
  <c r="AX5" i="3" s="1"/>
  <c r="J5" i="3"/>
  <c r="AT5" i="3" s="1"/>
  <c r="I5" i="3"/>
  <c r="AS5" i="3" s="1"/>
  <c r="H5" i="3"/>
  <c r="G5" i="3"/>
  <c r="AQ5" i="3" s="1"/>
  <c r="F5" i="3"/>
  <c r="E5" i="3"/>
  <c r="D5" i="3"/>
  <c r="AN5" i="3" s="1"/>
  <c r="C5" i="3"/>
  <c r="AJ4" i="3"/>
  <c r="AI4" i="3"/>
  <c r="AL4" i="3" s="1"/>
  <c r="AH4" i="3"/>
  <c r="AG4" i="3"/>
  <c r="AF4" i="3"/>
  <c r="AE4" i="3"/>
  <c r="AD4" i="3"/>
  <c r="AC4" i="3"/>
  <c r="AB4" i="3"/>
  <c r="AK4" i="3" s="1"/>
  <c r="AA4" i="3"/>
  <c r="Y4" i="3"/>
  <c r="W4" i="3"/>
  <c r="AU4" i="3" s="1"/>
  <c r="V4" i="3"/>
  <c r="U4" i="3"/>
  <c r="T4" i="3"/>
  <c r="AR4" i="3" s="1"/>
  <c r="S4" i="3"/>
  <c r="R4" i="3"/>
  <c r="AP4" i="3" s="1"/>
  <c r="Q4" i="3"/>
  <c r="Z4" i="3" s="1"/>
  <c r="P4" i="3"/>
  <c r="O4" i="3"/>
  <c r="X4" i="3" s="1"/>
  <c r="L4" i="3"/>
  <c r="AV4" i="3" s="1"/>
  <c r="K4" i="3"/>
  <c r="N4" i="3" s="1"/>
  <c r="AX4" i="3" s="1"/>
  <c r="J4" i="3"/>
  <c r="AT4" i="3" s="1"/>
  <c r="I4" i="3"/>
  <c r="AS4" i="3" s="1"/>
  <c r="H4" i="3"/>
  <c r="G4" i="3"/>
  <c r="AQ4" i="3" s="1"/>
  <c r="F4" i="3"/>
  <c r="E4" i="3"/>
  <c r="D4" i="3"/>
  <c r="AN4" i="3" s="1"/>
  <c r="C4" i="3"/>
  <c r="GW70" i="2"/>
  <c r="GV70" i="2"/>
  <c r="GU70" i="2"/>
  <c r="GT70" i="2"/>
  <c r="GS70" i="2"/>
  <c r="GR70" i="2"/>
  <c r="GQ70" i="2"/>
  <c r="GP70" i="2"/>
  <c r="GO70" i="2"/>
  <c r="GK70" i="2"/>
  <c r="GJ70" i="2"/>
  <c r="GI70" i="2"/>
  <c r="GH70" i="2"/>
  <c r="GG70" i="2"/>
  <c r="GF70" i="2"/>
  <c r="GE70" i="2"/>
  <c r="GD70" i="2"/>
  <c r="GD67" i="2" s="1"/>
  <c r="GC70" i="2"/>
  <c r="GB70" i="2"/>
  <c r="GA70" i="2"/>
  <c r="FZ70" i="2"/>
  <c r="FY70" i="2"/>
  <c r="FX70" i="2"/>
  <c r="FW70" i="2"/>
  <c r="FV70" i="2"/>
  <c r="FU70" i="2"/>
  <c r="FT70" i="2"/>
  <c r="FS70" i="2"/>
  <c r="FR70" i="2"/>
  <c r="FQ70" i="2"/>
  <c r="FP70" i="2"/>
  <c r="FO70" i="2"/>
  <c r="FN70" i="2"/>
  <c r="GL70" i="2" s="1"/>
  <c r="GX70" i="2" s="1"/>
  <c r="FM70" i="2"/>
  <c r="FL70" i="2"/>
  <c r="FK70" i="2"/>
  <c r="FJ70" i="2"/>
  <c r="FI70" i="2"/>
  <c r="FH70" i="2"/>
  <c r="FG70" i="2"/>
  <c r="FF70" i="2"/>
  <c r="GM70" i="2" s="1"/>
  <c r="GY70" i="2" s="1"/>
  <c r="FE70" i="2"/>
  <c r="FD70" i="2"/>
  <c r="FC70" i="2"/>
  <c r="FB70" i="2"/>
  <c r="FA70" i="2"/>
  <c r="EZ70" i="2"/>
  <c r="EY70" i="2"/>
  <c r="EX70" i="2"/>
  <c r="EU70" i="2"/>
  <c r="ET70" i="2"/>
  <c r="ES70" i="2"/>
  <c r="ER70" i="2"/>
  <c r="EQ70" i="2"/>
  <c r="EP70" i="2"/>
  <c r="EO70" i="2"/>
  <c r="EN70" i="2"/>
  <c r="EM70" i="2"/>
  <c r="EL70" i="2"/>
  <c r="EK70" i="2"/>
  <c r="EJ70" i="2"/>
  <c r="EI70" i="2"/>
  <c r="EH70" i="2"/>
  <c r="EG70" i="2"/>
  <c r="EF70" i="2"/>
  <c r="EE70" i="2"/>
  <c r="ED70" i="2"/>
  <c r="EC70" i="2"/>
  <c r="EB70" i="2"/>
  <c r="EA70" i="2"/>
  <c r="DZ70" i="2"/>
  <c r="DY70" i="2"/>
  <c r="DX70" i="2"/>
  <c r="DW70" i="2"/>
  <c r="DV70" i="2"/>
  <c r="EW70" i="2" s="1"/>
  <c r="DU70" i="2"/>
  <c r="DQ70" i="2"/>
  <c r="DP70" i="2"/>
  <c r="DO70" i="2"/>
  <c r="DN70" i="2"/>
  <c r="DM70" i="2"/>
  <c r="DL70" i="2"/>
  <c r="DK70" i="2"/>
  <c r="DJ70" i="2"/>
  <c r="DI70" i="2"/>
  <c r="DH70" i="2"/>
  <c r="DG70" i="2"/>
  <c r="DF70" i="2"/>
  <c r="DE70" i="2"/>
  <c r="DD70" i="2"/>
  <c r="DC70" i="2"/>
  <c r="DB70" i="2"/>
  <c r="DA70" i="2"/>
  <c r="CZ70" i="2"/>
  <c r="CY70" i="2"/>
  <c r="CX70" i="2"/>
  <c r="CW70" i="2"/>
  <c r="CV70" i="2"/>
  <c r="CU70" i="2"/>
  <c r="CT70" i="2"/>
  <c r="CS70" i="2"/>
  <c r="CR70" i="2"/>
  <c r="CQ70" i="2"/>
  <c r="CP70" i="2"/>
  <c r="CO70" i="2"/>
  <c r="CN70" i="2"/>
  <c r="CM70" i="2"/>
  <c r="CL70" i="2"/>
  <c r="CK70" i="2"/>
  <c r="CJ70" i="2"/>
  <c r="CI70" i="2"/>
  <c r="CH70" i="2"/>
  <c r="CG70" i="2"/>
  <c r="CF70" i="2"/>
  <c r="CE70" i="2"/>
  <c r="CD70" i="2"/>
  <c r="CC70" i="2"/>
  <c r="CB70" i="2"/>
  <c r="CA70" i="2"/>
  <c r="BZ70" i="2"/>
  <c r="BY70" i="2"/>
  <c r="BX70" i="2"/>
  <c r="BW70" i="2"/>
  <c r="BV70" i="2"/>
  <c r="BU70" i="2"/>
  <c r="BT70" i="2"/>
  <c r="BS70" i="2"/>
  <c r="BR70" i="2"/>
  <c r="BQ70" i="2"/>
  <c r="BP70" i="2"/>
  <c r="BO70" i="2"/>
  <c r="BN70" i="2"/>
  <c r="BM70" i="2"/>
  <c r="BL70" i="2"/>
  <c r="BK70" i="2"/>
  <c r="BJ70" i="2"/>
  <c r="BI70" i="2"/>
  <c r="BH70" i="2"/>
  <c r="BG70" i="2"/>
  <c r="BF70" i="2"/>
  <c r="BE70" i="2"/>
  <c r="BD70" i="2"/>
  <c r="BC70" i="2"/>
  <c r="BB70" i="2"/>
  <c r="BA70" i="2"/>
  <c r="AZ70" i="2"/>
  <c r="AY70" i="2"/>
  <c r="AX70" i="2"/>
  <c r="AW70" i="2"/>
  <c r="AV70" i="2"/>
  <c r="AU70" i="2"/>
  <c r="AT70" i="2"/>
  <c r="AS70" i="2"/>
  <c r="AR70" i="2"/>
  <c r="AQ70" i="2"/>
  <c r="AP70" i="2"/>
  <c r="AO70" i="2"/>
  <c r="AN70" i="2"/>
  <c r="AM70" i="2"/>
  <c r="AL70" i="2"/>
  <c r="AK70" i="2"/>
  <c r="AJ70" i="2"/>
  <c r="AI70" i="2"/>
  <c r="AH70" i="2"/>
  <c r="AG70" i="2"/>
  <c r="AF70" i="2"/>
  <c r="AE70" i="2"/>
  <c r="AD70" i="2"/>
  <c r="AC70" i="2"/>
  <c r="AB70" i="2"/>
  <c r="AA70" i="2"/>
  <c r="Z70" i="2"/>
  <c r="Y70" i="2"/>
  <c r="X70" i="2"/>
  <c r="W70" i="2"/>
  <c r="V70" i="2"/>
  <c r="U70" i="2"/>
  <c r="T70" i="2"/>
  <c r="S70" i="2"/>
  <c r="R70" i="2"/>
  <c r="Q70" i="2"/>
  <c r="P70" i="2"/>
  <c r="O70" i="2"/>
  <c r="N70" i="2"/>
  <c r="M70" i="2"/>
  <c r="L70" i="2"/>
  <c r="K70" i="2"/>
  <c r="J70" i="2"/>
  <c r="I70" i="2"/>
  <c r="H70" i="2"/>
  <c r="G70" i="2"/>
  <c r="F70" i="2"/>
  <c r="E70" i="2"/>
  <c r="D70" i="2"/>
  <c r="C70" i="2"/>
  <c r="DS70" i="2" s="1"/>
  <c r="HB70" i="2" s="1"/>
  <c r="B70" i="2"/>
  <c r="DR70" i="2" s="1"/>
  <c r="GW69" i="2"/>
  <c r="GV69" i="2"/>
  <c r="GU69" i="2"/>
  <c r="GT69" i="2"/>
  <c r="GS69" i="2"/>
  <c r="GR69" i="2"/>
  <c r="GQ69" i="2"/>
  <c r="GP69" i="2"/>
  <c r="GO69" i="2"/>
  <c r="GK69" i="2"/>
  <c r="GJ69" i="2"/>
  <c r="GI69" i="2"/>
  <c r="GH69" i="2"/>
  <c r="GG69" i="2"/>
  <c r="GG67" i="2" s="1"/>
  <c r="GF69" i="2"/>
  <c r="GE69" i="2"/>
  <c r="GD69" i="2"/>
  <c r="GC69" i="2"/>
  <c r="GB69" i="2"/>
  <c r="GA69" i="2"/>
  <c r="FZ69" i="2"/>
  <c r="FY69" i="2"/>
  <c r="FY67" i="2" s="1"/>
  <c r="FX69" i="2"/>
  <c r="FW69" i="2"/>
  <c r="FV69" i="2"/>
  <c r="FU69" i="2"/>
  <c r="FT69" i="2"/>
  <c r="FS69" i="2"/>
  <c r="FR69" i="2"/>
  <c r="FQ69" i="2"/>
  <c r="FQ67" i="2" s="1"/>
  <c r="FP69" i="2"/>
  <c r="FO69" i="2"/>
  <c r="FN69" i="2"/>
  <c r="FM69" i="2"/>
  <c r="FL69" i="2"/>
  <c r="FK69" i="2"/>
  <c r="FJ69" i="2"/>
  <c r="FI69" i="2"/>
  <c r="FH69" i="2"/>
  <c r="FG69" i="2"/>
  <c r="FF69" i="2"/>
  <c r="FE69" i="2"/>
  <c r="FD69" i="2"/>
  <c r="FC69" i="2"/>
  <c r="FB69" i="2"/>
  <c r="FA69" i="2"/>
  <c r="EZ69" i="2"/>
  <c r="EY69" i="2"/>
  <c r="EU69" i="2"/>
  <c r="ET69" i="2"/>
  <c r="ES69" i="2"/>
  <c r="ER69" i="2"/>
  <c r="EQ69" i="2"/>
  <c r="EP69" i="2"/>
  <c r="EO69" i="2"/>
  <c r="EN69" i="2"/>
  <c r="EM69" i="2"/>
  <c r="EL69" i="2"/>
  <c r="EK69" i="2"/>
  <c r="EJ69" i="2"/>
  <c r="EI69" i="2"/>
  <c r="EH69" i="2"/>
  <c r="EG69" i="2"/>
  <c r="EF69" i="2"/>
  <c r="EE69" i="2"/>
  <c r="ED69" i="2"/>
  <c r="EC69" i="2"/>
  <c r="EB69" i="2"/>
  <c r="EA69" i="2"/>
  <c r="DZ69" i="2"/>
  <c r="DY69" i="2"/>
  <c r="DX69" i="2"/>
  <c r="DW69" i="2"/>
  <c r="DV69" i="2"/>
  <c r="DU69" i="2"/>
  <c r="DQ69" i="2"/>
  <c r="DP69" i="2"/>
  <c r="DN69" i="2"/>
  <c r="DM69" i="2"/>
  <c r="DK69" i="2"/>
  <c r="DJ69" i="2"/>
  <c r="DH69" i="2"/>
  <c r="DG69" i="2"/>
  <c r="DE69" i="2"/>
  <c r="DD69" i="2"/>
  <c r="DB69" i="2"/>
  <c r="DA69" i="2"/>
  <c r="CY69" i="2"/>
  <c r="CX69" i="2"/>
  <c r="CV69" i="2"/>
  <c r="CU69" i="2"/>
  <c r="CS69" i="2"/>
  <c r="CR69" i="2"/>
  <c r="CP69" i="2"/>
  <c r="CO69" i="2"/>
  <c r="CM69" i="2"/>
  <c r="CL69" i="2"/>
  <c r="CJ69" i="2"/>
  <c r="CI69" i="2"/>
  <c r="CG69" i="2"/>
  <c r="CF69" i="2"/>
  <c r="CD69" i="2"/>
  <c r="CC69" i="2"/>
  <c r="CA69" i="2"/>
  <c r="BZ69" i="2"/>
  <c r="BX69" i="2"/>
  <c r="BW69" i="2"/>
  <c r="BU69" i="2"/>
  <c r="BT69" i="2"/>
  <c r="BR69" i="2"/>
  <c r="BQ69" i="2"/>
  <c r="BO69" i="2"/>
  <c r="BN69" i="2"/>
  <c r="BL69" i="2"/>
  <c r="BK69" i="2"/>
  <c r="BI69" i="2"/>
  <c r="BH69" i="2"/>
  <c r="BF69" i="2"/>
  <c r="BE69" i="2"/>
  <c r="BC69" i="2"/>
  <c r="BB69" i="2"/>
  <c r="AZ69" i="2"/>
  <c r="AY69" i="2"/>
  <c r="AW69" i="2"/>
  <c r="AV69" i="2"/>
  <c r="AT69" i="2"/>
  <c r="AS69" i="2"/>
  <c r="AQ69" i="2"/>
  <c r="AP69" i="2"/>
  <c r="AN69" i="2"/>
  <c r="AM69" i="2"/>
  <c r="AK69" i="2"/>
  <c r="AJ69" i="2"/>
  <c r="AH69" i="2"/>
  <c r="AG69" i="2"/>
  <c r="AE69" i="2"/>
  <c r="AD69" i="2"/>
  <c r="DS69" i="2" s="1"/>
  <c r="AC69" i="2"/>
  <c r="DR69" i="2" s="1"/>
  <c r="AB69" i="2"/>
  <c r="AA69" i="2"/>
  <c r="Y69" i="2"/>
  <c r="X69" i="2"/>
  <c r="V69" i="2"/>
  <c r="U69" i="2"/>
  <c r="S69" i="2"/>
  <c r="R69" i="2"/>
  <c r="P69" i="2"/>
  <c r="O69" i="2"/>
  <c r="M69" i="2"/>
  <c r="L69" i="2"/>
  <c r="J69" i="2"/>
  <c r="I69" i="2"/>
  <c r="G69" i="2"/>
  <c r="F69" i="2"/>
  <c r="D69" i="2"/>
  <c r="C69" i="2"/>
  <c r="GW68" i="2"/>
  <c r="GW67" i="2" s="1"/>
  <c r="GV68" i="2"/>
  <c r="GU68" i="2"/>
  <c r="GU67" i="2" s="1"/>
  <c r="GT68" i="2"/>
  <c r="GS68" i="2"/>
  <c r="GR68" i="2"/>
  <c r="GQ68" i="2"/>
  <c r="GQ67" i="2" s="1"/>
  <c r="GP68" i="2"/>
  <c r="GO68" i="2"/>
  <c r="GO67" i="2" s="1"/>
  <c r="GK68" i="2"/>
  <c r="GJ68" i="2"/>
  <c r="GI68" i="2"/>
  <c r="GI67" i="2" s="1"/>
  <c r="GH68" i="2"/>
  <c r="GG68" i="2"/>
  <c r="GF68" i="2"/>
  <c r="GE68" i="2"/>
  <c r="GE67" i="2" s="1"/>
  <c r="GD68" i="2"/>
  <c r="GC68" i="2"/>
  <c r="GB68" i="2"/>
  <c r="GA68" i="2"/>
  <c r="GA67" i="2" s="1"/>
  <c r="FZ68" i="2"/>
  <c r="FY68" i="2"/>
  <c r="FX68" i="2"/>
  <c r="FW68" i="2"/>
  <c r="FW67" i="2" s="1"/>
  <c r="FV68" i="2"/>
  <c r="FU68" i="2"/>
  <c r="FT68" i="2"/>
  <c r="FS68" i="2"/>
  <c r="FS67" i="2" s="1"/>
  <c r="FR68" i="2"/>
  <c r="FQ68" i="2"/>
  <c r="FP68" i="2"/>
  <c r="FO68" i="2"/>
  <c r="FN68" i="2"/>
  <c r="FM68" i="2"/>
  <c r="FL68" i="2"/>
  <c r="FK68" i="2"/>
  <c r="FK67" i="2" s="1"/>
  <c r="FJ68" i="2"/>
  <c r="FI68" i="2"/>
  <c r="FH68" i="2"/>
  <c r="FG68" i="2"/>
  <c r="FG67" i="2" s="1"/>
  <c r="FF68" i="2"/>
  <c r="FE68" i="2"/>
  <c r="FD68" i="2"/>
  <c r="FC68" i="2"/>
  <c r="FC67" i="2" s="1"/>
  <c r="FB68" i="2"/>
  <c r="FA68" i="2"/>
  <c r="EZ68" i="2"/>
  <c r="EY68" i="2"/>
  <c r="EU68" i="2"/>
  <c r="EU67" i="2" s="1"/>
  <c r="ET68" i="2"/>
  <c r="ES68" i="2"/>
  <c r="ER68" i="2"/>
  <c r="EQ68" i="2"/>
  <c r="EP68" i="2"/>
  <c r="EO68" i="2"/>
  <c r="EN68" i="2"/>
  <c r="EN67" i="2" s="1"/>
  <c r="EM68" i="2"/>
  <c r="EM67" i="2" s="1"/>
  <c r="EL68" i="2"/>
  <c r="EK68" i="2"/>
  <c r="EJ68" i="2"/>
  <c r="EI68" i="2"/>
  <c r="EH68" i="2"/>
  <c r="EG68" i="2"/>
  <c r="EF68" i="2"/>
  <c r="EF67" i="2" s="1"/>
  <c r="EE68" i="2"/>
  <c r="EE67" i="2" s="1"/>
  <c r="ED68" i="2"/>
  <c r="EC68" i="2"/>
  <c r="EB68" i="2"/>
  <c r="EA68" i="2"/>
  <c r="DZ68" i="2"/>
  <c r="DY68" i="2"/>
  <c r="DX68" i="2"/>
  <c r="EV68" i="2" s="1"/>
  <c r="DW68" i="2"/>
  <c r="DV68" i="2"/>
  <c r="DU68" i="2"/>
  <c r="DQ68" i="2"/>
  <c r="DP68" i="2"/>
  <c r="DO68" i="2"/>
  <c r="DO67" i="2" s="1"/>
  <c r="DN68" i="2"/>
  <c r="DN67" i="2" s="1"/>
  <c r="DM68" i="2"/>
  <c r="DL68" i="2"/>
  <c r="DK68" i="2"/>
  <c r="DK67" i="2" s="1"/>
  <c r="DJ68" i="2"/>
  <c r="DI68" i="2"/>
  <c r="DH68" i="2"/>
  <c r="DG68" i="2"/>
  <c r="DG67" i="2" s="1"/>
  <c r="DF68" i="2"/>
  <c r="DF67" i="2" s="1"/>
  <c r="DE68" i="2"/>
  <c r="DD68" i="2"/>
  <c r="DC68" i="2"/>
  <c r="DC67" i="2" s="1"/>
  <c r="DB68" i="2"/>
  <c r="DA68" i="2"/>
  <c r="CZ68" i="2"/>
  <c r="CY68" i="2"/>
  <c r="CY67" i="2" s="1"/>
  <c r="CX68" i="2"/>
  <c r="CW68" i="2"/>
  <c r="CV68" i="2"/>
  <c r="CU68" i="2"/>
  <c r="CT68" i="2"/>
  <c r="CS68" i="2"/>
  <c r="CR68" i="2"/>
  <c r="CQ68" i="2"/>
  <c r="CQ67" i="2" s="1"/>
  <c r="CP68" i="2"/>
  <c r="CP67" i="2" s="1"/>
  <c r="CO68" i="2"/>
  <c r="CN68" i="2"/>
  <c r="CM68" i="2"/>
  <c r="CM67" i="2" s="1"/>
  <c r="CL68" i="2"/>
  <c r="CK68" i="2"/>
  <c r="CJ68" i="2"/>
  <c r="CI68" i="2"/>
  <c r="CI67" i="2" s="1"/>
  <c r="CH68" i="2"/>
  <c r="CH67" i="2" s="1"/>
  <c r="CG68" i="2"/>
  <c r="CF68" i="2"/>
  <c r="CE68" i="2"/>
  <c r="CE67" i="2" s="1"/>
  <c r="CD68" i="2"/>
  <c r="CC68" i="2"/>
  <c r="CB68" i="2"/>
  <c r="CA68" i="2"/>
  <c r="CA67" i="2" s="1"/>
  <c r="BZ68" i="2"/>
  <c r="BY68" i="2"/>
  <c r="BX68" i="2"/>
  <c r="BW68" i="2"/>
  <c r="BV68" i="2"/>
  <c r="BU68" i="2"/>
  <c r="BT68" i="2"/>
  <c r="BS68" i="2"/>
  <c r="BS67" i="2" s="1"/>
  <c r="BR68" i="2"/>
  <c r="BR67" i="2" s="1"/>
  <c r="BQ68" i="2"/>
  <c r="BP68" i="2"/>
  <c r="BO68" i="2"/>
  <c r="BO67" i="2" s="1"/>
  <c r="BN68" i="2"/>
  <c r="BM68" i="2"/>
  <c r="BL68" i="2"/>
  <c r="BK68" i="2"/>
  <c r="BK67" i="2" s="1"/>
  <c r="BJ68" i="2"/>
  <c r="BJ67" i="2" s="1"/>
  <c r="BI68" i="2"/>
  <c r="BH68" i="2"/>
  <c r="BG68" i="2"/>
  <c r="BG67" i="2" s="1"/>
  <c r="BF68" i="2"/>
  <c r="BE68" i="2"/>
  <c r="BD68" i="2"/>
  <c r="BC68" i="2"/>
  <c r="BC67" i="2" s="1"/>
  <c r="BB68" i="2"/>
  <c r="BA68" i="2"/>
  <c r="AZ68" i="2"/>
  <c r="AY68" i="2"/>
  <c r="AX68" i="2"/>
  <c r="AW68" i="2"/>
  <c r="AV68" i="2"/>
  <c r="AU68" i="2"/>
  <c r="AU67" i="2" s="1"/>
  <c r="AT68" i="2"/>
  <c r="AT67" i="2" s="1"/>
  <c r="AS68" i="2"/>
  <c r="AR68" i="2"/>
  <c r="AQ68" i="2"/>
  <c r="AQ67" i="2" s="1"/>
  <c r="AP68" i="2"/>
  <c r="AO68" i="2"/>
  <c r="AN68" i="2"/>
  <c r="AM68" i="2"/>
  <c r="AM67" i="2" s="1"/>
  <c r="AL68" i="2"/>
  <c r="AL67" i="2" s="1"/>
  <c r="AK68" i="2"/>
  <c r="AJ68" i="2"/>
  <c r="AI68" i="2"/>
  <c r="AI67" i="2" s="1"/>
  <c r="AH68" i="2"/>
  <c r="AG68" i="2"/>
  <c r="AF68" i="2"/>
  <c r="AE68" i="2"/>
  <c r="AE67" i="2" s="1"/>
  <c r="AD68" i="2"/>
  <c r="AC68" i="2"/>
  <c r="AB68" i="2"/>
  <c r="AA68" i="2"/>
  <c r="AA67" i="2" s="1"/>
  <c r="Z68" i="2"/>
  <c r="Y68" i="2"/>
  <c r="X68" i="2"/>
  <c r="W68" i="2"/>
  <c r="W67" i="2" s="1"/>
  <c r="V68" i="2"/>
  <c r="V67" i="2" s="1"/>
  <c r="U68" i="2"/>
  <c r="T68" i="2"/>
  <c r="S68" i="2"/>
  <c r="R68" i="2"/>
  <c r="Q68" i="2"/>
  <c r="P68" i="2"/>
  <c r="O68" i="2"/>
  <c r="O67" i="2" s="1"/>
  <c r="N68" i="2"/>
  <c r="N67" i="2" s="1"/>
  <c r="M68" i="2"/>
  <c r="L68" i="2"/>
  <c r="K68" i="2"/>
  <c r="K67" i="2" s="1"/>
  <c r="J68" i="2"/>
  <c r="I68" i="2"/>
  <c r="H68" i="2"/>
  <c r="G68" i="2"/>
  <c r="G67" i="2" s="1"/>
  <c r="F68" i="2"/>
  <c r="F67" i="2" s="1"/>
  <c r="E68" i="2"/>
  <c r="D68" i="2"/>
  <c r="C68" i="2"/>
  <c r="B68" i="2"/>
  <c r="GV67" i="2"/>
  <c r="GT67" i="2"/>
  <c r="GS67" i="2"/>
  <c r="GR67" i="2"/>
  <c r="GP67" i="2"/>
  <c r="GK67" i="2"/>
  <c r="GJ67" i="2"/>
  <c r="GH67" i="2"/>
  <c r="GF67" i="2"/>
  <c r="GC67" i="2"/>
  <c r="GB67" i="2"/>
  <c r="FZ67" i="2"/>
  <c r="FX67" i="2"/>
  <c r="FV67" i="2"/>
  <c r="FU67" i="2"/>
  <c r="FT67" i="2"/>
  <c r="FR67" i="2"/>
  <c r="FP67" i="2"/>
  <c r="FN67" i="2"/>
  <c r="FM67" i="2"/>
  <c r="FL67" i="2"/>
  <c r="FJ67" i="2"/>
  <c r="FH67" i="2"/>
  <c r="FF67" i="2"/>
  <c r="FE67" i="2"/>
  <c r="FD67" i="2"/>
  <c r="FB67" i="2"/>
  <c r="EZ67" i="2"/>
  <c r="ET67" i="2"/>
  <c r="ES67" i="2"/>
  <c r="ER67" i="2"/>
  <c r="EP67" i="2"/>
  <c r="EO67" i="2"/>
  <c r="EL67" i="2"/>
  <c r="EK67" i="2"/>
  <c r="EJ67" i="2"/>
  <c r="EH67" i="2"/>
  <c r="EG67" i="2"/>
  <c r="ED67" i="2"/>
  <c r="EC67" i="2"/>
  <c r="EB67" i="2"/>
  <c r="DZ67" i="2"/>
  <c r="DY67" i="2"/>
  <c r="DV67" i="2"/>
  <c r="DU67" i="2"/>
  <c r="DQ67" i="2"/>
  <c r="DP67" i="2"/>
  <c r="DM67" i="2"/>
  <c r="DL67" i="2"/>
  <c r="DJ67" i="2"/>
  <c r="DI67" i="2"/>
  <c r="DH67" i="2"/>
  <c r="DE67" i="2"/>
  <c r="DD67" i="2"/>
  <c r="DB67" i="2"/>
  <c r="DA67" i="2"/>
  <c r="CZ67" i="2"/>
  <c r="CW67" i="2"/>
  <c r="CV67" i="2"/>
  <c r="CT67" i="2"/>
  <c r="CS67" i="2"/>
  <c r="CR67" i="2"/>
  <c r="CO67" i="2"/>
  <c r="CN67" i="2"/>
  <c r="CL67" i="2"/>
  <c r="CK67" i="2"/>
  <c r="CJ67" i="2"/>
  <c r="CG67" i="2"/>
  <c r="CF67" i="2"/>
  <c r="CD67" i="2"/>
  <c r="CC67" i="2"/>
  <c r="CB67" i="2"/>
  <c r="BY67" i="2"/>
  <c r="BX67" i="2"/>
  <c r="BV67" i="2"/>
  <c r="BU67" i="2"/>
  <c r="BT67" i="2"/>
  <c r="BQ67" i="2"/>
  <c r="BP67" i="2"/>
  <c r="BN67" i="2"/>
  <c r="BM67" i="2"/>
  <c r="BL67" i="2"/>
  <c r="BI67" i="2"/>
  <c r="BH67" i="2"/>
  <c r="BF67" i="2"/>
  <c r="BE67" i="2"/>
  <c r="BD67" i="2"/>
  <c r="BA67" i="2"/>
  <c r="AZ67" i="2"/>
  <c r="AX67" i="2"/>
  <c r="AW67" i="2"/>
  <c r="AV67" i="2"/>
  <c r="AS67" i="2"/>
  <c r="AR67" i="2"/>
  <c r="AP67" i="2"/>
  <c r="AO67" i="2"/>
  <c r="AN67" i="2"/>
  <c r="AK67" i="2"/>
  <c r="AJ67" i="2"/>
  <c r="AH67" i="2"/>
  <c r="AG67" i="2"/>
  <c r="AF67" i="2"/>
  <c r="AC67" i="2"/>
  <c r="AB67" i="2"/>
  <c r="Z67" i="2"/>
  <c r="Y67" i="2"/>
  <c r="X67" i="2"/>
  <c r="U67" i="2"/>
  <c r="T67" i="2"/>
  <c r="R67" i="2"/>
  <c r="Q67" i="2"/>
  <c r="P67" i="2"/>
  <c r="M67" i="2"/>
  <c r="L67" i="2"/>
  <c r="J67" i="2"/>
  <c r="I67" i="2"/>
  <c r="H67" i="2"/>
  <c r="E67" i="2"/>
  <c r="D67" i="2"/>
  <c r="B67" i="2"/>
  <c r="GW66" i="2"/>
  <c r="GV66" i="2"/>
  <c r="GU66" i="2"/>
  <c r="GT66" i="2"/>
  <c r="GS66" i="2"/>
  <c r="GR66" i="2"/>
  <c r="GQ66" i="2"/>
  <c r="GP66" i="2"/>
  <c r="GO66" i="2"/>
  <c r="GK66" i="2"/>
  <c r="GJ66" i="2"/>
  <c r="GI66" i="2"/>
  <c r="GH66" i="2"/>
  <c r="GG66" i="2"/>
  <c r="GF66" i="2"/>
  <c r="GE66" i="2"/>
  <c r="GD66" i="2"/>
  <c r="GC66" i="2"/>
  <c r="GB66" i="2"/>
  <c r="GA66" i="2"/>
  <c r="FZ66" i="2"/>
  <c r="FY66" i="2"/>
  <c r="FX66" i="2"/>
  <c r="FW66" i="2"/>
  <c r="FV66" i="2"/>
  <c r="FU66" i="2"/>
  <c r="FT66" i="2"/>
  <c r="FS66" i="2"/>
  <c r="FR66" i="2"/>
  <c r="FQ66" i="2"/>
  <c r="FP66" i="2"/>
  <c r="FO66" i="2"/>
  <c r="GM66" i="2" s="1"/>
  <c r="GY66" i="2" s="1"/>
  <c r="FN66" i="2"/>
  <c r="FM66" i="2"/>
  <c r="FL66" i="2"/>
  <c r="FK66" i="2"/>
  <c r="FJ66" i="2"/>
  <c r="FI66" i="2"/>
  <c r="FH66" i="2"/>
  <c r="FG66" i="2"/>
  <c r="GN66" i="2" s="1"/>
  <c r="GZ66" i="2" s="1"/>
  <c r="FF66" i="2"/>
  <c r="FE66" i="2"/>
  <c r="FD66" i="2"/>
  <c r="FC66" i="2"/>
  <c r="FB66" i="2"/>
  <c r="FA66" i="2"/>
  <c r="EZ66" i="2"/>
  <c r="EY66" i="2"/>
  <c r="GL66" i="2" s="1"/>
  <c r="GX66" i="2" s="1"/>
  <c r="EU66" i="2"/>
  <c r="ET66" i="2"/>
  <c r="ES66" i="2"/>
  <c r="ER66" i="2"/>
  <c r="EQ66" i="2"/>
  <c r="EP66" i="2"/>
  <c r="EO66" i="2"/>
  <c r="EN66" i="2"/>
  <c r="EM66" i="2"/>
  <c r="EL66" i="2"/>
  <c r="EK66" i="2"/>
  <c r="EJ66" i="2"/>
  <c r="EI66" i="2"/>
  <c r="EH66" i="2"/>
  <c r="EG66" i="2"/>
  <c r="EF66" i="2"/>
  <c r="EE66" i="2"/>
  <c r="ED66" i="2"/>
  <c r="EC66" i="2"/>
  <c r="EB66" i="2"/>
  <c r="EA66" i="2"/>
  <c r="DZ66" i="2"/>
  <c r="EX66" i="2" s="1"/>
  <c r="DY66" i="2"/>
  <c r="DX66" i="2"/>
  <c r="EV66" i="2" s="1"/>
  <c r="DW66" i="2"/>
  <c r="DV66" i="2"/>
  <c r="DU66" i="2"/>
  <c r="DQ66" i="2"/>
  <c r="DP66" i="2"/>
  <c r="DO66" i="2"/>
  <c r="DN66" i="2"/>
  <c r="DM66" i="2"/>
  <c r="DL66" i="2"/>
  <c r="DK66" i="2"/>
  <c r="DJ66" i="2"/>
  <c r="DI66" i="2"/>
  <c r="DH66" i="2"/>
  <c r="DG66" i="2"/>
  <c r="DF66" i="2"/>
  <c r="DE66" i="2"/>
  <c r="DD66" i="2"/>
  <c r="DC66" i="2"/>
  <c r="DB66" i="2"/>
  <c r="DA66" i="2"/>
  <c r="CZ66" i="2"/>
  <c r="CY66" i="2"/>
  <c r="CX66" i="2"/>
  <c r="CW66" i="2"/>
  <c r="CV66" i="2"/>
  <c r="CU66" i="2"/>
  <c r="CT66" i="2"/>
  <c r="CS66" i="2"/>
  <c r="CR66" i="2"/>
  <c r="CQ66" i="2"/>
  <c r="CP66" i="2"/>
  <c r="CO66" i="2"/>
  <c r="CN66" i="2"/>
  <c r="CM66" i="2"/>
  <c r="CL66" i="2"/>
  <c r="CK66" i="2"/>
  <c r="CJ66" i="2"/>
  <c r="CI66" i="2"/>
  <c r="CH66" i="2"/>
  <c r="CG66" i="2"/>
  <c r="CF66" i="2"/>
  <c r="CE66" i="2"/>
  <c r="CD66" i="2"/>
  <c r="CC66" i="2"/>
  <c r="CB66" i="2"/>
  <c r="CA66" i="2"/>
  <c r="BZ66" i="2"/>
  <c r="BY66" i="2"/>
  <c r="BX66" i="2"/>
  <c r="BW66" i="2"/>
  <c r="BV66" i="2"/>
  <c r="BU66" i="2"/>
  <c r="BT66" i="2"/>
  <c r="BS66" i="2"/>
  <c r="BR66" i="2"/>
  <c r="BQ66" i="2"/>
  <c r="BP66" i="2"/>
  <c r="BO66" i="2"/>
  <c r="BN66" i="2"/>
  <c r="BM66" i="2"/>
  <c r="BL66" i="2"/>
  <c r="BK66" i="2"/>
  <c r="BJ66" i="2"/>
  <c r="BI66" i="2"/>
  <c r="BH66" i="2"/>
  <c r="BG66" i="2"/>
  <c r="BF66" i="2"/>
  <c r="BE66" i="2"/>
  <c r="BD66" i="2"/>
  <c r="BC66" i="2"/>
  <c r="BB66" i="2"/>
  <c r="BA66" i="2"/>
  <c r="AZ66" i="2"/>
  <c r="AY66" i="2"/>
  <c r="AX66" i="2"/>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S66" i="2"/>
  <c r="R66" i="2"/>
  <c r="Q66" i="2"/>
  <c r="P66" i="2"/>
  <c r="O66" i="2"/>
  <c r="N66" i="2"/>
  <c r="M66" i="2"/>
  <c r="L66" i="2"/>
  <c r="K66" i="2"/>
  <c r="J66" i="2"/>
  <c r="I66" i="2"/>
  <c r="H66" i="2"/>
  <c r="G66" i="2"/>
  <c r="F66" i="2"/>
  <c r="E66" i="2"/>
  <c r="D66" i="2"/>
  <c r="DT66" i="2" s="1"/>
  <c r="C66" i="2"/>
  <c r="DS66" i="2" s="1"/>
  <c r="B66" i="2"/>
  <c r="DR66" i="2" s="1"/>
  <c r="GW65" i="2"/>
  <c r="GV65" i="2"/>
  <c r="GU65" i="2"/>
  <c r="GT65" i="2"/>
  <c r="GS65" i="2"/>
  <c r="GR65" i="2"/>
  <c r="GQ65" i="2"/>
  <c r="GP65" i="2"/>
  <c r="GO65" i="2"/>
  <c r="GK65" i="2"/>
  <c r="GJ65" i="2"/>
  <c r="GI65" i="2"/>
  <c r="GH65" i="2"/>
  <c r="GG65" i="2"/>
  <c r="GF65" i="2"/>
  <c r="GE65" i="2"/>
  <c r="GD65" i="2"/>
  <c r="GC65" i="2"/>
  <c r="GB65" i="2"/>
  <c r="GA65" i="2"/>
  <c r="FZ65" i="2"/>
  <c r="FY65" i="2"/>
  <c r="FX65" i="2"/>
  <c r="FW65" i="2"/>
  <c r="FV65" i="2"/>
  <c r="FU65" i="2"/>
  <c r="FT65" i="2"/>
  <c r="FS65" i="2"/>
  <c r="FR65" i="2"/>
  <c r="FQ65" i="2"/>
  <c r="FP65" i="2"/>
  <c r="FO65" i="2"/>
  <c r="FN65" i="2"/>
  <c r="FM65" i="2"/>
  <c r="GN65" i="2" s="1"/>
  <c r="GZ65" i="2" s="1"/>
  <c r="FL65" i="2"/>
  <c r="FK65" i="2"/>
  <c r="FJ65" i="2"/>
  <c r="FI65" i="2"/>
  <c r="FH65" i="2"/>
  <c r="FG65" i="2"/>
  <c r="FF65" i="2"/>
  <c r="FE65" i="2"/>
  <c r="GL65" i="2" s="1"/>
  <c r="GX65" i="2" s="1"/>
  <c r="FD65" i="2"/>
  <c r="FC65" i="2"/>
  <c r="FB65" i="2"/>
  <c r="FA65" i="2"/>
  <c r="EZ65" i="2"/>
  <c r="EY65" i="2"/>
  <c r="EU65" i="2"/>
  <c r="ET65" i="2"/>
  <c r="ES65" i="2"/>
  <c r="ER65" i="2"/>
  <c r="EQ65" i="2"/>
  <c r="EP65" i="2"/>
  <c r="EO65" i="2"/>
  <c r="EN65" i="2"/>
  <c r="EM65" i="2"/>
  <c r="EL65" i="2"/>
  <c r="EK65" i="2"/>
  <c r="EJ65" i="2"/>
  <c r="EI65" i="2"/>
  <c r="EH65" i="2"/>
  <c r="EG65" i="2"/>
  <c r="EF65" i="2"/>
  <c r="EE65" i="2"/>
  <c r="ED65" i="2"/>
  <c r="EC65" i="2"/>
  <c r="EB65" i="2"/>
  <c r="EA65" i="2"/>
  <c r="DZ65" i="2"/>
  <c r="EX65" i="2" s="1"/>
  <c r="DY65" i="2"/>
  <c r="EW65" i="2" s="1"/>
  <c r="DX65" i="2"/>
  <c r="DW65" i="2"/>
  <c r="DV65" i="2"/>
  <c r="DU65" i="2"/>
  <c r="EV65" i="2" s="1"/>
  <c r="DQ65" i="2"/>
  <c r="DP65" i="2"/>
  <c r="DO65" i="2"/>
  <c r="DN65" i="2"/>
  <c r="DM65" i="2"/>
  <c r="DL65" i="2"/>
  <c r="DK65" i="2"/>
  <c r="DJ65" i="2"/>
  <c r="DI65" i="2"/>
  <c r="DH65" i="2"/>
  <c r="DG65" i="2"/>
  <c r="DF65" i="2"/>
  <c r="DE65" i="2"/>
  <c r="DD65" i="2"/>
  <c r="DC65" i="2"/>
  <c r="DB65" i="2"/>
  <c r="DA65" i="2"/>
  <c r="CZ65" i="2"/>
  <c r="CY65" i="2"/>
  <c r="CX65" i="2"/>
  <c r="CW65" i="2"/>
  <c r="CV65" i="2"/>
  <c r="CU65" i="2"/>
  <c r="CT65" i="2"/>
  <c r="CS65" i="2"/>
  <c r="CR65" i="2"/>
  <c r="CQ65" i="2"/>
  <c r="CP65" i="2"/>
  <c r="CO65" i="2"/>
  <c r="CN65" i="2"/>
  <c r="CM65" i="2"/>
  <c r="CL65" i="2"/>
  <c r="CK65" i="2"/>
  <c r="CJ65" i="2"/>
  <c r="CI65" i="2"/>
  <c r="CH65" i="2"/>
  <c r="CG65" i="2"/>
  <c r="CF65" i="2"/>
  <c r="CE65" i="2"/>
  <c r="CD65" i="2"/>
  <c r="CC65" i="2"/>
  <c r="CB65" i="2"/>
  <c r="CA65" i="2"/>
  <c r="BZ65" i="2"/>
  <c r="BY65" i="2"/>
  <c r="BX65" i="2"/>
  <c r="BW65" i="2"/>
  <c r="BV65" i="2"/>
  <c r="BU65" i="2"/>
  <c r="BT65" i="2"/>
  <c r="BS65" i="2"/>
  <c r="BR65" i="2"/>
  <c r="BQ65" i="2"/>
  <c r="BP65" i="2"/>
  <c r="BO65" i="2"/>
  <c r="BN65" i="2"/>
  <c r="BM65" i="2"/>
  <c r="BL65" i="2"/>
  <c r="BK65" i="2"/>
  <c r="BJ65" i="2"/>
  <c r="BI65" i="2"/>
  <c r="BH65" i="2"/>
  <c r="BG65" i="2"/>
  <c r="BF65" i="2"/>
  <c r="BE65" i="2"/>
  <c r="BD65" i="2"/>
  <c r="BC65" i="2"/>
  <c r="BB65" i="2"/>
  <c r="BA65" i="2"/>
  <c r="AZ65" i="2"/>
  <c r="AY65"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S65" i="2"/>
  <c r="R65" i="2"/>
  <c r="Q65" i="2"/>
  <c r="P65" i="2"/>
  <c r="O65" i="2"/>
  <c r="N65" i="2"/>
  <c r="M65" i="2"/>
  <c r="L65" i="2"/>
  <c r="K65" i="2"/>
  <c r="J65" i="2"/>
  <c r="I65" i="2"/>
  <c r="H65" i="2"/>
  <c r="G65" i="2"/>
  <c r="F65" i="2"/>
  <c r="E65" i="2"/>
  <c r="D65" i="2"/>
  <c r="DT65" i="2" s="1"/>
  <c r="HC65" i="2" s="1"/>
  <c r="C65" i="2"/>
  <c r="B65" i="2"/>
  <c r="DR65" i="2" s="1"/>
  <c r="HA65" i="2" s="1"/>
  <c r="GW64" i="2"/>
  <c r="GV64" i="2"/>
  <c r="GU64" i="2"/>
  <c r="GU62" i="2" s="1"/>
  <c r="GU61" i="2" s="1"/>
  <c r="GT64" i="2"/>
  <c r="GS64" i="2"/>
  <c r="GR64" i="2"/>
  <c r="GQ64" i="2"/>
  <c r="GP64" i="2"/>
  <c r="GO64" i="2"/>
  <c r="GK64" i="2"/>
  <c r="GJ64" i="2"/>
  <c r="GJ62" i="2" s="1"/>
  <c r="GJ61" i="2" s="1"/>
  <c r="GI64" i="2"/>
  <c r="GH64" i="2"/>
  <c r="GG64" i="2"/>
  <c r="GF64" i="2"/>
  <c r="GE64" i="2"/>
  <c r="GE62" i="2" s="1"/>
  <c r="GE61" i="2" s="1"/>
  <c r="GD64" i="2"/>
  <c r="GC64" i="2"/>
  <c r="GB64" i="2"/>
  <c r="GA64" i="2"/>
  <c r="FZ64" i="2"/>
  <c r="FY64" i="2"/>
  <c r="FX64" i="2"/>
  <c r="FW64" i="2"/>
  <c r="FV64" i="2"/>
  <c r="FU64" i="2"/>
  <c r="FT64" i="2"/>
  <c r="FT62" i="2" s="1"/>
  <c r="FT61" i="2" s="1"/>
  <c r="FS64" i="2"/>
  <c r="FR64" i="2"/>
  <c r="FQ64" i="2"/>
  <c r="FP64" i="2"/>
  <c r="FO64" i="2"/>
  <c r="FO62" i="2" s="1"/>
  <c r="FN64" i="2"/>
  <c r="FM64" i="2"/>
  <c r="FL64" i="2"/>
  <c r="FK64" i="2"/>
  <c r="FJ64" i="2"/>
  <c r="FI64" i="2"/>
  <c r="FH64" i="2"/>
  <c r="FG64" i="2"/>
  <c r="FF64" i="2"/>
  <c r="FE64" i="2"/>
  <c r="FD64" i="2"/>
  <c r="GN64" i="2" s="1"/>
  <c r="GZ64" i="2" s="1"/>
  <c r="FC64" i="2"/>
  <c r="GM64" i="2" s="1"/>
  <c r="GY64" i="2" s="1"/>
  <c r="FB64" i="2"/>
  <c r="FA64" i="2"/>
  <c r="EZ64" i="2"/>
  <c r="EY64" i="2"/>
  <c r="GL64" i="2" s="1"/>
  <c r="GX64" i="2" s="1"/>
  <c r="EU64" i="2"/>
  <c r="ET64" i="2"/>
  <c r="ES64" i="2"/>
  <c r="ER64" i="2"/>
  <c r="EQ64" i="2"/>
  <c r="EP64" i="2"/>
  <c r="EO64" i="2"/>
  <c r="EN64" i="2"/>
  <c r="EN62" i="2" s="1"/>
  <c r="EN61" i="2" s="1"/>
  <c r="EM64" i="2"/>
  <c r="EL64" i="2"/>
  <c r="EK64" i="2"/>
  <c r="EJ64" i="2"/>
  <c r="EI64" i="2"/>
  <c r="EI62" i="2" s="1"/>
  <c r="EH64" i="2"/>
  <c r="EG64" i="2"/>
  <c r="EF64" i="2"/>
  <c r="EF62" i="2" s="1"/>
  <c r="EF61" i="2" s="1"/>
  <c r="EE64" i="2"/>
  <c r="ED64" i="2"/>
  <c r="EC64" i="2"/>
  <c r="EB64" i="2"/>
  <c r="EA64" i="2"/>
  <c r="DZ64" i="2"/>
  <c r="DY64" i="2"/>
  <c r="DX64" i="2"/>
  <c r="EV64" i="2" s="1"/>
  <c r="DW64" i="2"/>
  <c r="EX64" i="2" s="1"/>
  <c r="DV64" i="2"/>
  <c r="DU64" i="2"/>
  <c r="DQ64" i="2"/>
  <c r="DP64" i="2"/>
  <c r="DO64" i="2"/>
  <c r="DN64" i="2"/>
  <c r="DM64" i="2"/>
  <c r="DL64" i="2"/>
  <c r="DK64" i="2"/>
  <c r="DJ64" i="2"/>
  <c r="DI64" i="2"/>
  <c r="DH64" i="2"/>
  <c r="DG64" i="2"/>
  <c r="DF64" i="2"/>
  <c r="DE64" i="2"/>
  <c r="DD64" i="2"/>
  <c r="DC64" i="2"/>
  <c r="DC62" i="2" s="1"/>
  <c r="DC61" i="2" s="1"/>
  <c r="DB64" i="2"/>
  <c r="DA64" i="2"/>
  <c r="CZ64" i="2"/>
  <c r="CY64" i="2"/>
  <c r="CX64" i="2"/>
  <c r="CW64" i="2"/>
  <c r="CV64" i="2"/>
  <c r="CU64" i="2"/>
  <c r="CT64" i="2"/>
  <c r="CS64" i="2"/>
  <c r="CR64" i="2"/>
  <c r="CQ64" i="2"/>
  <c r="CP64" i="2"/>
  <c r="CO64" i="2"/>
  <c r="CN64" i="2"/>
  <c r="CM64" i="2"/>
  <c r="CM62" i="2" s="1"/>
  <c r="CM61" i="2" s="1"/>
  <c r="CL64" i="2"/>
  <c r="CK64" i="2"/>
  <c r="CJ64" i="2"/>
  <c r="CI64" i="2"/>
  <c r="CH64" i="2"/>
  <c r="CG64" i="2"/>
  <c r="CF64" i="2"/>
  <c r="CE64" i="2"/>
  <c r="CD64" i="2"/>
  <c r="CC64" i="2"/>
  <c r="CB64" i="2"/>
  <c r="CA64" i="2"/>
  <c r="BZ64" i="2"/>
  <c r="BY64" i="2"/>
  <c r="BX64" i="2"/>
  <c r="BW64" i="2"/>
  <c r="BW62" i="2" s="1"/>
  <c r="BV64" i="2"/>
  <c r="BU64" i="2"/>
  <c r="BT64" i="2"/>
  <c r="BS64" i="2"/>
  <c r="BR64" i="2"/>
  <c r="BQ64" i="2"/>
  <c r="BP64" i="2"/>
  <c r="BO64" i="2"/>
  <c r="BN64" i="2"/>
  <c r="BM64" i="2"/>
  <c r="BL64" i="2"/>
  <c r="BK64" i="2"/>
  <c r="BJ64" i="2"/>
  <c r="BI64" i="2"/>
  <c r="BH64" i="2"/>
  <c r="BG64" i="2"/>
  <c r="BG62" i="2" s="1"/>
  <c r="BG61" i="2" s="1"/>
  <c r="BF64" i="2"/>
  <c r="BE64" i="2"/>
  <c r="BD64" i="2"/>
  <c r="BC64" i="2"/>
  <c r="BB64" i="2"/>
  <c r="BA64" i="2"/>
  <c r="AZ64" i="2"/>
  <c r="AY64" i="2"/>
  <c r="AX64" i="2"/>
  <c r="AW64" i="2"/>
  <c r="AV64" i="2"/>
  <c r="AU64" i="2"/>
  <c r="AT64" i="2"/>
  <c r="AS64" i="2"/>
  <c r="AR64" i="2"/>
  <c r="AQ64" i="2"/>
  <c r="AQ62" i="2" s="1"/>
  <c r="AQ61" i="2" s="1"/>
  <c r="AP64" i="2"/>
  <c r="AO64" i="2"/>
  <c r="AN64" i="2"/>
  <c r="AM64" i="2"/>
  <c r="AL64" i="2"/>
  <c r="AK64" i="2"/>
  <c r="AJ64" i="2"/>
  <c r="AI64" i="2"/>
  <c r="AH64" i="2"/>
  <c r="AG64" i="2"/>
  <c r="AF64" i="2"/>
  <c r="AE64" i="2"/>
  <c r="AD64" i="2"/>
  <c r="AC64" i="2"/>
  <c r="AB64" i="2"/>
  <c r="AA64" i="2"/>
  <c r="AA62" i="2" s="1"/>
  <c r="AA61" i="2" s="1"/>
  <c r="Z64" i="2"/>
  <c r="Y64" i="2"/>
  <c r="X64" i="2"/>
  <c r="W64" i="2"/>
  <c r="V64" i="2"/>
  <c r="U64" i="2"/>
  <c r="T64" i="2"/>
  <c r="S64" i="2"/>
  <c r="R64" i="2"/>
  <c r="Q64" i="2"/>
  <c r="P64" i="2"/>
  <c r="O64" i="2"/>
  <c r="N64" i="2"/>
  <c r="M64" i="2"/>
  <c r="L64" i="2"/>
  <c r="K64" i="2"/>
  <c r="K62" i="2" s="1"/>
  <c r="K61" i="2" s="1"/>
  <c r="J64" i="2"/>
  <c r="I64" i="2"/>
  <c r="H64" i="2"/>
  <c r="G64" i="2"/>
  <c r="F64" i="2"/>
  <c r="E64" i="2"/>
  <c r="D64" i="2"/>
  <c r="DT64" i="2" s="1"/>
  <c r="HC64" i="2" s="1"/>
  <c r="C64" i="2"/>
  <c r="DS64" i="2" s="1"/>
  <c r="B64" i="2"/>
  <c r="DR64" i="2" s="1"/>
  <c r="GW63" i="2"/>
  <c r="GV63" i="2"/>
  <c r="GU63" i="2"/>
  <c r="GT63" i="2"/>
  <c r="GT62" i="2" s="1"/>
  <c r="GT61" i="2" s="1"/>
  <c r="GS63" i="2"/>
  <c r="GR63" i="2"/>
  <c r="GR62" i="2" s="1"/>
  <c r="GR61" i="2" s="1"/>
  <c r="GQ63" i="2"/>
  <c r="GP63" i="2"/>
  <c r="GP62" i="2" s="1"/>
  <c r="GP61" i="2" s="1"/>
  <c r="GO63" i="2"/>
  <c r="GK63" i="2"/>
  <c r="GK62" i="2" s="1"/>
  <c r="GJ63" i="2"/>
  <c r="GI63" i="2"/>
  <c r="GH63" i="2"/>
  <c r="GG63" i="2"/>
  <c r="GG62" i="2" s="1"/>
  <c r="GF63" i="2"/>
  <c r="GE63" i="2"/>
  <c r="GD63" i="2"/>
  <c r="GC63" i="2"/>
  <c r="GC62" i="2" s="1"/>
  <c r="GB63" i="2"/>
  <c r="GA63" i="2"/>
  <c r="FZ63" i="2"/>
  <c r="FZ62" i="2" s="1"/>
  <c r="FZ61" i="2" s="1"/>
  <c r="FY63" i="2"/>
  <c r="FY62" i="2" s="1"/>
  <c r="FX63" i="2"/>
  <c r="FW63" i="2"/>
  <c r="FV63" i="2"/>
  <c r="FU63" i="2"/>
  <c r="FU62" i="2" s="1"/>
  <c r="FT63" i="2"/>
  <c r="FS63" i="2"/>
  <c r="FR63" i="2"/>
  <c r="FQ63" i="2"/>
  <c r="FQ62" i="2" s="1"/>
  <c r="FP63" i="2"/>
  <c r="FO63" i="2"/>
  <c r="FN63" i="2"/>
  <c r="FM63" i="2"/>
  <c r="FM62" i="2" s="1"/>
  <c r="FL63" i="2"/>
  <c r="FK63" i="2"/>
  <c r="FJ63" i="2"/>
  <c r="FJ62" i="2" s="1"/>
  <c r="FJ61" i="2" s="1"/>
  <c r="FI63" i="2"/>
  <c r="FI62" i="2" s="1"/>
  <c r="FH63" i="2"/>
  <c r="FG63" i="2"/>
  <c r="FF63" i="2"/>
  <c r="FE63" i="2"/>
  <c r="FE62" i="2" s="1"/>
  <c r="FD63" i="2"/>
  <c r="FC63" i="2"/>
  <c r="FB63" i="2"/>
  <c r="GL63" i="2" s="1"/>
  <c r="FA63" i="2"/>
  <c r="FA62" i="2" s="1"/>
  <c r="EZ63" i="2"/>
  <c r="EY63" i="2"/>
  <c r="EU63" i="2"/>
  <c r="ET63" i="2"/>
  <c r="ET62" i="2" s="1"/>
  <c r="ET61" i="2" s="1"/>
  <c r="ES63" i="2"/>
  <c r="ES62" i="2" s="1"/>
  <c r="ER63" i="2"/>
  <c r="EQ63" i="2"/>
  <c r="EP63" i="2"/>
  <c r="EO63" i="2"/>
  <c r="EO62" i="2" s="1"/>
  <c r="EN63" i="2"/>
  <c r="EM63" i="2"/>
  <c r="EL63" i="2"/>
  <c r="EK63" i="2"/>
  <c r="EK62" i="2" s="1"/>
  <c r="EJ63" i="2"/>
  <c r="EI63" i="2"/>
  <c r="EH63" i="2"/>
  <c r="EG63" i="2"/>
  <c r="EG62" i="2" s="1"/>
  <c r="EF63" i="2"/>
  <c r="EE63" i="2"/>
  <c r="ED63" i="2"/>
  <c r="ED62" i="2" s="1"/>
  <c r="ED61" i="2" s="1"/>
  <c r="EC63" i="2"/>
  <c r="EC62" i="2" s="1"/>
  <c r="EB63" i="2"/>
  <c r="EA63" i="2"/>
  <c r="DZ63" i="2"/>
  <c r="EX63" i="2" s="1"/>
  <c r="DY63" i="2"/>
  <c r="DY62" i="2" s="1"/>
  <c r="DY61" i="2" s="1"/>
  <c r="DX63" i="2"/>
  <c r="DW63" i="2"/>
  <c r="DV63" i="2"/>
  <c r="DU63" i="2"/>
  <c r="DU62" i="2" s="1"/>
  <c r="DQ63" i="2"/>
  <c r="DQ62" i="2" s="1"/>
  <c r="DP63" i="2"/>
  <c r="DP62" i="2" s="1"/>
  <c r="DP61" i="2" s="1"/>
  <c r="DO63" i="2"/>
  <c r="DN63" i="2"/>
  <c r="DN62" i="2" s="1"/>
  <c r="DN61" i="2" s="1"/>
  <c r="DM63" i="2"/>
  <c r="DM62" i="2" s="1"/>
  <c r="DL63" i="2"/>
  <c r="DL62" i="2" s="1"/>
  <c r="DL61" i="2" s="1"/>
  <c r="DK63" i="2"/>
  <c r="DJ63" i="2"/>
  <c r="DI63" i="2"/>
  <c r="DI62" i="2" s="1"/>
  <c r="DH63" i="2"/>
  <c r="DH62" i="2" s="1"/>
  <c r="DH61" i="2" s="1"/>
  <c r="DG63" i="2"/>
  <c r="DF63" i="2"/>
  <c r="DF62" i="2" s="1"/>
  <c r="DF61" i="2" s="1"/>
  <c r="DE63" i="2"/>
  <c r="DE62" i="2" s="1"/>
  <c r="DD63" i="2"/>
  <c r="DC63" i="2"/>
  <c r="DB63" i="2"/>
  <c r="DA63" i="2"/>
  <c r="DA62" i="2" s="1"/>
  <c r="CZ63" i="2"/>
  <c r="CZ62" i="2" s="1"/>
  <c r="CZ61" i="2" s="1"/>
  <c r="CY63" i="2"/>
  <c r="CX63" i="2"/>
  <c r="CX62" i="2" s="1"/>
  <c r="CW63" i="2"/>
  <c r="CW62" i="2" s="1"/>
  <c r="CV63" i="2"/>
  <c r="CU63" i="2"/>
  <c r="CT63" i="2"/>
  <c r="CS63" i="2"/>
  <c r="CS62" i="2" s="1"/>
  <c r="CR63" i="2"/>
  <c r="CR62" i="2" s="1"/>
  <c r="CR61" i="2" s="1"/>
  <c r="CQ63" i="2"/>
  <c r="CP63" i="2"/>
  <c r="CP62" i="2" s="1"/>
  <c r="CP61" i="2" s="1"/>
  <c r="CO63" i="2"/>
  <c r="CO62" i="2" s="1"/>
  <c r="CN63" i="2"/>
  <c r="CM63" i="2"/>
  <c r="CL63" i="2"/>
  <c r="CK63" i="2"/>
  <c r="CK62" i="2" s="1"/>
  <c r="CJ63" i="2"/>
  <c r="CJ62" i="2" s="1"/>
  <c r="CJ61" i="2" s="1"/>
  <c r="CI63" i="2"/>
  <c r="CH63" i="2"/>
  <c r="CH62" i="2" s="1"/>
  <c r="CH61" i="2" s="1"/>
  <c r="CG63" i="2"/>
  <c r="CG62" i="2" s="1"/>
  <c r="CF63" i="2"/>
  <c r="CF62" i="2" s="1"/>
  <c r="CF61" i="2" s="1"/>
  <c r="CE63" i="2"/>
  <c r="CD63" i="2"/>
  <c r="CC63" i="2"/>
  <c r="CC62" i="2" s="1"/>
  <c r="CB63" i="2"/>
  <c r="CB62" i="2" s="1"/>
  <c r="CB61" i="2" s="1"/>
  <c r="CA63" i="2"/>
  <c r="BZ63" i="2"/>
  <c r="BZ62" i="2" s="1"/>
  <c r="BY63" i="2"/>
  <c r="BY62" i="2" s="1"/>
  <c r="BX63" i="2"/>
  <c r="BW63" i="2"/>
  <c r="BV63" i="2"/>
  <c r="BU63" i="2"/>
  <c r="BU62" i="2" s="1"/>
  <c r="BT63" i="2"/>
  <c r="BT62" i="2" s="1"/>
  <c r="BT61" i="2" s="1"/>
  <c r="BS63" i="2"/>
  <c r="BR63" i="2"/>
  <c r="BR62" i="2" s="1"/>
  <c r="BR61" i="2" s="1"/>
  <c r="BQ63" i="2"/>
  <c r="BQ62" i="2" s="1"/>
  <c r="BP63" i="2"/>
  <c r="BO63" i="2"/>
  <c r="BN63" i="2"/>
  <c r="BM63" i="2"/>
  <c r="BM62" i="2" s="1"/>
  <c r="BL63" i="2"/>
  <c r="BL62" i="2" s="1"/>
  <c r="BL61" i="2" s="1"/>
  <c r="BK63" i="2"/>
  <c r="BJ63" i="2"/>
  <c r="BJ62" i="2" s="1"/>
  <c r="BJ61" i="2" s="1"/>
  <c r="BI63" i="2"/>
  <c r="BI62" i="2" s="1"/>
  <c r="BH63" i="2"/>
  <c r="BG63" i="2"/>
  <c r="BF63" i="2"/>
  <c r="BE63" i="2"/>
  <c r="BE62" i="2" s="1"/>
  <c r="BD63" i="2"/>
  <c r="BD62" i="2" s="1"/>
  <c r="BD61" i="2" s="1"/>
  <c r="BC63" i="2"/>
  <c r="BB63" i="2"/>
  <c r="BB62" i="2" s="1"/>
  <c r="BA63" i="2"/>
  <c r="BA62" i="2" s="1"/>
  <c r="AZ63" i="2"/>
  <c r="AZ62" i="2" s="1"/>
  <c r="AZ61" i="2" s="1"/>
  <c r="AY63" i="2"/>
  <c r="AX63" i="2"/>
  <c r="AW63" i="2"/>
  <c r="AW62" i="2" s="1"/>
  <c r="AV63" i="2"/>
  <c r="AV62" i="2" s="1"/>
  <c r="AV61" i="2" s="1"/>
  <c r="AU63" i="2"/>
  <c r="AT63" i="2"/>
  <c r="AT62" i="2" s="1"/>
  <c r="AT61" i="2" s="1"/>
  <c r="AS63" i="2"/>
  <c r="AS62" i="2" s="1"/>
  <c r="AR63" i="2"/>
  <c r="AQ63" i="2"/>
  <c r="AP63" i="2"/>
  <c r="AO63" i="2"/>
  <c r="AO62" i="2" s="1"/>
  <c r="AN63" i="2"/>
  <c r="AN62" i="2" s="1"/>
  <c r="AN61" i="2" s="1"/>
  <c r="AM63" i="2"/>
  <c r="AL63" i="2"/>
  <c r="AL62" i="2" s="1"/>
  <c r="AL61" i="2" s="1"/>
  <c r="AK63" i="2"/>
  <c r="AK62" i="2" s="1"/>
  <c r="AJ63" i="2"/>
  <c r="AI63" i="2"/>
  <c r="AH63" i="2"/>
  <c r="AG63" i="2"/>
  <c r="AG62" i="2" s="1"/>
  <c r="AF63" i="2"/>
  <c r="AF62" i="2" s="1"/>
  <c r="AF61" i="2" s="1"/>
  <c r="AE63" i="2"/>
  <c r="AD63" i="2"/>
  <c r="AD62" i="2" s="1"/>
  <c r="AC63" i="2"/>
  <c r="AC62" i="2" s="1"/>
  <c r="AB63" i="2"/>
  <c r="AA63" i="2"/>
  <c r="Z63" i="2"/>
  <c r="Y63" i="2"/>
  <c r="Y62" i="2" s="1"/>
  <c r="X63" i="2"/>
  <c r="X62" i="2" s="1"/>
  <c r="X61" i="2" s="1"/>
  <c r="W63" i="2"/>
  <c r="V63" i="2"/>
  <c r="V62" i="2" s="1"/>
  <c r="V61" i="2" s="1"/>
  <c r="U63" i="2"/>
  <c r="U62" i="2" s="1"/>
  <c r="T63" i="2"/>
  <c r="T62" i="2" s="1"/>
  <c r="T61" i="2" s="1"/>
  <c r="S63" i="2"/>
  <c r="R63" i="2"/>
  <c r="Q63" i="2"/>
  <c r="Q62" i="2" s="1"/>
  <c r="P63" i="2"/>
  <c r="P62" i="2" s="1"/>
  <c r="P61" i="2" s="1"/>
  <c r="O63" i="2"/>
  <c r="N63" i="2"/>
  <c r="N62" i="2" s="1"/>
  <c r="N61" i="2" s="1"/>
  <c r="M63" i="2"/>
  <c r="M62" i="2" s="1"/>
  <c r="L63" i="2"/>
  <c r="K63" i="2"/>
  <c r="J63" i="2"/>
  <c r="I63" i="2"/>
  <c r="I62" i="2" s="1"/>
  <c r="H63" i="2"/>
  <c r="H62" i="2" s="1"/>
  <c r="H61" i="2" s="1"/>
  <c r="G63" i="2"/>
  <c r="F63" i="2"/>
  <c r="F62" i="2" s="1"/>
  <c r="F61" i="2" s="1"/>
  <c r="E63" i="2"/>
  <c r="E62" i="2" s="1"/>
  <c r="D63" i="2"/>
  <c r="DT63" i="2" s="1"/>
  <c r="C63" i="2"/>
  <c r="B63" i="2"/>
  <c r="DR63" i="2" s="1"/>
  <c r="GV62" i="2"/>
  <c r="GV61" i="2" s="1"/>
  <c r="GQ62" i="2"/>
  <c r="GI62" i="2"/>
  <c r="GH62" i="2"/>
  <c r="GH61" i="2" s="1"/>
  <c r="GF62" i="2"/>
  <c r="GF61" i="2" s="1"/>
  <c r="GD62" i="2"/>
  <c r="GD61" i="2" s="1"/>
  <c r="GB62" i="2"/>
  <c r="GB61" i="2" s="1"/>
  <c r="GA62" i="2"/>
  <c r="FX62" i="2"/>
  <c r="FW62" i="2"/>
  <c r="FV62" i="2"/>
  <c r="FV61" i="2" s="1"/>
  <c r="FS62" i="2"/>
  <c r="FR62" i="2"/>
  <c r="FR61" i="2" s="1"/>
  <c r="FP62" i="2"/>
  <c r="FP61" i="2" s="1"/>
  <c r="FN62" i="2"/>
  <c r="FN61" i="2" s="1"/>
  <c r="FL62" i="2"/>
  <c r="FK62" i="2"/>
  <c r="FH62" i="2"/>
  <c r="FH61" i="2" s="1"/>
  <c r="FG62" i="2"/>
  <c r="FF62" i="2"/>
  <c r="FF61" i="2" s="1"/>
  <c r="FC62" i="2"/>
  <c r="FB62" i="2"/>
  <c r="FB61" i="2" s="1"/>
  <c r="EZ62" i="2"/>
  <c r="EZ61" i="2" s="1"/>
  <c r="EU62" i="2"/>
  <c r="ER62" i="2"/>
  <c r="EQ62" i="2"/>
  <c r="EP62" i="2"/>
  <c r="EP61" i="2" s="1"/>
  <c r="EM62" i="2"/>
  <c r="EL62" i="2"/>
  <c r="EL61" i="2" s="1"/>
  <c r="EJ62" i="2"/>
  <c r="EJ61" i="2" s="1"/>
  <c r="EH62" i="2"/>
  <c r="EH61" i="2" s="1"/>
  <c r="EE62" i="2"/>
  <c r="EB62" i="2"/>
  <c r="EB61" i="2" s="1"/>
  <c r="EA62" i="2"/>
  <c r="DZ62" i="2"/>
  <c r="DZ61" i="2" s="1"/>
  <c r="DW62" i="2"/>
  <c r="DV62" i="2"/>
  <c r="DV61" i="2" s="1"/>
  <c r="DO62" i="2"/>
  <c r="DK62" i="2"/>
  <c r="DJ62" i="2"/>
  <c r="DJ61" i="2" s="1"/>
  <c r="DG62" i="2"/>
  <c r="DD62" i="2"/>
  <c r="DD61" i="2" s="1"/>
  <c r="DB62" i="2"/>
  <c r="DB61" i="2" s="1"/>
  <c r="CY62" i="2"/>
  <c r="CV62" i="2"/>
  <c r="CV61" i="2" s="1"/>
  <c r="CU62" i="2"/>
  <c r="CT62" i="2"/>
  <c r="CT61" i="2" s="1"/>
  <c r="CQ62" i="2"/>
  <c r="CN62" i="2"/>
  <c r="CN61" i="2" s="1"/>
  <c r="CL62" i="2"/>
  <c r="CL61" i="2" s="1"/>
  <c r="CI62" i="2"/>
  <c r="CE62" i="2"/>
  <c r="CD62" i="2"/>
  <c r="CD61" i="2" s="1"/>
  <c r="CA62" i="2"/>
  <c r="BX62" i="2"/>
  <c r="BX61" i="2" s="1"/>
  <c r="BV62" i="2"/>
  <c r="BV61" i="2" s="1"/>
  <c r="BS62" i="2"/>
  <c r="BP62" i="2"/>
  <c r="BP61" i="2" s="1"/>
  <c r="BO62" i="2"/>
  <c r="BN62" i="2"/>
  <c r="BN61" i="2" s="1"/>
  <c r="BK62" i="2"/>
  <c r="BH62" i="2"/>
  <c r="BH61" i="2" s="1"/>
  <c r="BF62" i="2"/>
  <c r="BF61" i="2" s="1"/>
  <c r="BC62" i="2"/>
  <c r="AY62" i="2"/>
  <c r="AX62" i="2"/>
  <c r="AX61" i="2" s="1"/>
  <c r="AU62" i="2"/>
  <c r="AR62" i="2"/>
  <c r="AR61" i="2" s="1"/>
  <c r="AP62" i="2"/>
  <c r="AP61" i="2" s="1"/>
  <c r="AM62" i="2"/>
  <c r="AJ62" i="2"/>
  <c r="AJ61" i="2" s="1"/>
  <c r="AI62" i="2"/>
  <c r="AH62" i="2"/>
  <c r="AH61" i="2" s="1"/>
  <c r="AE62" i="2"/>
  <c r="AB62" i="2"/>
  <c r="AB61" i="2" s="1"/>
  <c r="Z62" i="2"/>
  <c r="Z61" i="2" s="1"/>
  <c r="W62" i="2"/>
  <c r="S62" i="2"/>
  <c r="R62" i="2"/>
  <c r="R61" i="2" s="1"/>
  <c r="O62" i="2"/>
  <c r="L62" i="2"/>
  <c r="L61" i="2" s="1"/>
  <c r="J62" i="2"/>
  <c r="J61" i="2" s="1"/>
  <c r="G62" i="2"/>
  <c r="D62" i="2"/>
  <c r="D61" i="2" s="1"/>
  <c r="C62" i="2"/>
  <c r="B62" i="2"/>
  <c r="B61" i="2" s="1"/>
  <c r="GQ61" i="2"/>
  <c r="GK61" i="2"/>
  <c r="GI61" i="2"/>
  <c r="GG61" i="2"/>
  <c r="GC61" i="2"/>
  <c r="GA61" i="2"/>
  <c r="FY61" i="2"/>
  <c r="FX61" i="2"/>
  <c r="FW61" i="2"/>
  <c r="FU61" i="2"/>
  <c r="FS61" i="2"/>
  <c r="FQ61" i="2"/>
  <c r="FM61" i="2"/>
  <c r="FL61" i="2"/>
  <c r="FK61" i="2"/>
  <c r="FG61" i="2"/>
  <c r="FE61" i="2"/>
  <c r="FC61" i="2"/>
  <c r="EU61" i="2"/>
  <c r="ES61" i="2"/>
  <c r="ER61" i="2"/>
  <c r="EO61" i="2"/>
  <c r="EM61" i="2"/>
  <c r="EK61" i="2"/>
  <c r="EG61" i="2"/>
  <c r="EE61" i="2"/>
  <c r="EC61" i="2"/>
  <c r="DU61" i="2"/>
  <c r="DQ61" i="2"/>
  <c r="DO61" i="2"/>
  <c r="DM61" i="2"/>
  <c r="DK61" i="2"/>
  <c r="DI61" i="2"/>
  <c r="DG61" i="2"/>
  <c r="DE61" i="2"/>
  <c r="DA61" i="2"/>
  <c r="CY61" i="2"/>
  <c r="CW61" i="2"/>
  <c r="CS61" i="2"/>
  <c r="CQ61" i="2"/>
  <c r="CO61" i="2"/>
  <c r="CK61" i="2"/>
  <c r="CI61" i="2"/>
  <c r="CG61" i="2"/>
  <c r="CE61" i="2"/>
  <c r="CC61" i="2"/>
  <c r="CA61" i="2"/>
  <c r="BY61" i="2"/>
  <c r="BU61" i="2"/>
  <c r="BS61" i="2"/>
  <c r="BQ61" i="2"/>
  <c r="BO61" i="2"/>
  <c r="BM61" i="2"/>
  <c r="BK61" i="2"/>
  <c r="BI61" i="2"/>
  <c r="BE61" i="2"/>
  <c r="BC61" i="2"/>
  <c r="BA61" i="2"/>
  <c r="AW61" i="2"/>
  <c r="AU61" i="2"/>
  <c r="AS61" i="2"/>
  <c r="AO61" i="2"/>
  <c r="AM61" i="2"/>
  <c r="AK61" i="2"/>
  <c r="AI61" i="2"/>
  <c r="AG61" i="2"/>
  <c r="AE61" i="2"/>
  <c r="AC61" i="2"/>
  <c r="Y61" i="2"/>
  <c r="W61" i="2"/>
  <c r="U61" i="2"/>
  <c r="Q61" i="2"/>
  <c r="O61" i="2"/>
  <c r="M61" i="2"/>
  <c r="I61" i="2"/>
  <c r="G61" i="2"/>
  <c r="E61" i="2"/>
  <c r="GW60" i="2"/>
  <c r="GV60" i="2"/>
  <c r="GU60" i="2"/>
  <c r="GT60" i="2"/>
  <c r="GS60" i="2"/>
  <c r="GR60" i="2"/>
  <c r="GQ60" i="2"/>
  <c r="GP60" i="2"/>
  <c r="GO60" i="2"/>
  <c r="GK60" i="2"/>
  <c r="GJ60" i="2"/>
  <c r="GI60" i="2"/>
  <c r="GH60" i="2"/>
  <c r="GG60" i="2"/>
  <c r="GF60" i="2"/>
  <c r="GE60" i="2"/>
  <c r="GD60" i="2"/>
  <c r="GC60" i="2"/>
  <c r="GB60" i="2"/>
  <c r="GA60" i="2"/>
  <c r="FZ60" i="2"/>
  <c r="FY60" i="2"/>
  <c r="FX60" i="2"/>
  <c r="FW60" i="2"/>
  <c r="FV60" i="2"/>
  <c r="FU60" i="2"/>
  <c r="FT60" i="2"/>
  <c r="FS60" i="2"/>
  <c r="FR60" i="2"/>
  <c r="FQ60" i="2"/>
  <c r="FP60" i="2"/>
  <c r="FO60" i="2"/>
  <c r="FN60" i="2"/>
  <c r="FM60" i="2"/>
  <c r="FL60" i="2"/>
  <c r="FK60" i="2"/>
  <c r="FJ60" i="2"/>
  <c r="FI60" i="2"/>
  <c r="FH60" i="2"/>
  <c r="FG60" i="2"/>
  <c r="FF60" i="2"/>
  <c r="FE60" i="2"/>
  <c r="FD60" i="2"/>
  <c r="FC60" i="2"/>
  <c r="GM60" i="2" s="1"/>
  <c r="GY60" i="2" s="1"/>
  <c r="FB60" i="2"/>
  <c r="FA60" i="2"/>
  <c r="GN60" i="2" s="1"/>
  <c r="GZ60" i="2" s="1"/>
  <c r="EZ60" i="2"/>
  <c r="EY60" i="2"/>
  <c r="GL60" i="2" s="1"/>
  <c r="GX60" i="2" s="1"/>
  <c r="EU60" i="2"/>
  <c r="ET60" i="2"/>
  <c r="ES60" i="2"/>
  <c r="ER60" i="2"/>
  <c r="EQ60" i="2"/>
  <c r="EP60" i="2"/>
  <c r="EO60" i="2"/>
  <c r="EN60" i="2"/>
  <c r="EM60" i="2"/>
  <c r="EL60" i="2"/>
  <c r="EK60" i="2"/>
  <c r="EJ60" i="2"/>
  <c r="EI60" i="2"/>
  <c r="EH60" i="2"/>
  <c r="EG60" i="2"/>
  <c r="EF60" i="2"/>
  <c r="EE60" i="2"/>
  <c r="ED60" i="2"/>
  <c r="EC60" i="2"/>
  <c r="EB60" i="2"/>
  <c r="EA60" i="2"/>
  <c r="DZ60" i="2"/>
  <c r="DY60" i="2"/>
  <c r="EW60" i="2" s="1"/>
  <c r="EW58" i="2" s="1"/>
  <c r="DX60" i="2"/>
  <c r="DW60" i="2"/>
  <c r="EX60" i="2" s="1"/>
  <c r="DV60" i="2"/>
  <c r="DU60" i="2"/>
  <c r="EV60" i="2" s="1"/>
  <c r="DQ60" i="2"/>
  <c r="DP60" i="2"/>
  <c r="DO60" i="2"/>
  <c r="DN60" i="2"/>
  <c r="DM60" i="2"/>
  <c r="DL60" i="2"/>
  <c r="DK60" i="2"/>
  <c r="DJ60" i="2"/>
  <c r="DI60" i="2"/>
  <c r="DH60" i="2"/>
  <c r="DG60" i="2"/>
  <c r="DF60" i="2"/>
  <c r="DE60" i="2"/>
  <c r="DD60" i="2"/>
  <c r="DC60" i="2"/>
  <c r="DB60" i="2"/>
  <c r="DA60" i="2"/>
  <c r="CZ60" i="2"/>
  <c r="CY60" i="2"/>
  <c r="CX60" i="2"/>
  <c r="CW60" i="2"/>
  <c r="CV60" i="2"/>
  <c r="CU60" i="2"/>
  <c r="CT60" i="2"/>
  <c r="CS60" i="2"/>
  <c r="CR60" i="2"/>
  <c r="CQ60" i="2"/>
  <c r="CP60" i="2"/>
  <c r="CO60" i="2"/>
  <c r="CN60" i="2"/>
  <c r="CM60" i="2"/>
  <c r="CL60" i="2"/>
  <c r="CK60" i="2"/>
  <c r="CJ60" i="2"/>
  <c r="CI60" i="2"/>
  <c r="CH60" i="2"/>
  <c r="CG60" i="2"/>
  <c r="CF60" i="2"/>
  <c r="CE60" i="2"/>
  <c r="CD60" i="2"/>
  <c r="CC60" i="2"/>
  <c r="CB60" i="2"/>
  <c r="CA60" i="2"/>
  <c r="BZ60" i="2"/>
  <c r="BY60" i="2"/>
  <c r="BX60" i="2"/>
  <c r="BW60" i="2"/>
  <c r="BV60" i="2"/>
  <c r="BU60" i="2"/>
  <c r="BT60" i="2"/>
  <c r="BS60" i="2"/>
  <c r="BR60" i="2"/>
  <c r="BQ60" i="2"/>
  <c r="BP60" i="2"/>
  <c r="BO60" i="2"/>
  <c r="BN60" i="2"/>
  <c r="BM60" i="2"/>
  <c r="BL60" i="2"/>
  <c r="BK60" i="2"/>
  <c r="BJ60" i="2"/>
  <c r="BI60" i="2"/>
  <c r="BH60" i="2"/>
  <c r="BG60" i="2"/>
  <c r="BF60" i="2"/>
  <c r="BE60" i="2"/>
  <c r="BD60" i="2"/>
  <c r="BC60" i="2"/>
  <c r="BB60" i="2"/>
  <c r="BA60" i="2"/>
  <c r="AZ60"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J60" i="2"/>
  <c r="I60" i="2"/>
  <c r="H60" i="2"/>
  <c r="G60" i="2"/>
  <c r="F60" i="2"/>
  <c r="E60" i="2"/>
  <c r="D60" i="2"/>
  <c r="DT60" i="2" s="1"/>
  <c r="HC60" i="2" s="1"/>
  <c r="C60" i="2"/>
  <c r="DS60" i="2" s="1"/>
  <c r="B60" i="2"/>
  <c r="DR60" i="2" s="1"/>
  <c r="HA60" i="2" s="1"/>
  <c r="GW59" i="2"/>
  <c r="GV59" i="2"/>
  <c r="GV58" i="2" s="1"/>
  <c r="GU59" i="2"/>
  <c r="GT59" i="2"/>
  <c r="GS59" i="2"/>
  <c r="GR59" i="2"/>
  <c r="GR58" i="2" s="1"/>
  <c r="GQ59" i="2"/>
  <c r="GQ58" i="2" s="1"/>
  <c r="GP59" i="2"/>
  <c r="GO59" i="2"/>
  <c r="GK59" i="2"/>
  <c r="GJ59" i="2"/>
  <c r="GJ58" i="2" s="1"/>
  <c r="GI59" i="2"/>
  <c r="GI58" i="2" s="1"/>
  <c r="GH59" i="2"/>
  <c r="GG59" i="2"/>
  <c r="GF59" i="2"/>
  <c r="GF58" i="2" s="1"/>
  <c r="GE59" i="2"/>
  <c r="GD59" i="2"/>
  <c r="GC59" i="2"/>
  <c r="GB59" i="2"/>
  <c r="GB58" i="2" s="1"/>
  <c r="GA59" i="2"/>
  <c r="GA58" i="2" s="1"/>
  <c r="FZ59" i="2"/>
  <c r="FY59" i="2"/>
  <c r="FX59" i="2"/>
  <c r="FX58" i="2" s="1"/>
  <c r="FW59" i="2"/>
  <c r="FV59" i="2"/>
  <c r="FU59" i="2"/>
  <c r="FT59" i="2"/>
  <c r="FT58" i="2" s="1"/>
  <c r="FS59" i="2"/>
  <c r="FS58" i="2" s="1"/>
  <c r="FR59" i="2"/>
  <c r="FQ59" i="2"/>
  <c r="FP59" i="2"/>
  <c r="FP58" i="2" s="1"/>
  <c r="FO59" i="2"/>
  <c r="FN59" i="2"/>
  <c r="FM59" i="2"/>
  <c r="FL59" i="2"/>
  <c r="FL58" i="2" s="1"/>
  <c r="FK59" i="2"/>
  <c r="FK58" i="2" s="1"/>
  <c r="FJ59" i="2"/>
  <c r="FI59" i="2"/>
  <c r="FH59" i="2"/>
  <c r="FH58" i="2" s="1"/>
  <c r="FG59" i="2"/>
  <c r="FF59" i="2"/>
  <c r="FE59" i="2"/>
  <c r="FD59" i="2"/>
  <c r="FD58" i="2" s="1"/>
  <c r="FC59" i="2"/>
  <c r="FC58" i="2" s="1"/>
  <c r="FB59" i="2"/>
  <c r="FA59" i="2"/>
  <c r="GN59" i="2" s="1"/>
  <c r="EZ59" i="2"/>
  <c r="EZ58" i="2" s="1"/>
  <c r="EY59" i="2"/>
  <c r="GL59" i="2" s="1"/>
  <c r="EU59" i="2"/>
  <c r="EU58" i="2" s="1"/>
  <c r="ET59" i="2"/>
  <c r="ES59" i="2"/>
  <c r="ER59" i="2"/>
  <c r="ER58" i="2" s="1"/>
  <c r="EQ59" i="2"/>
  <c r="EP59" i="2"/>
  <c r="EO59" i="2"/>
  <c r="EN59" i="2"/>
  <c r="EN58" i="2" s="1"/>
  <c r="EN53" i="2" s="1"/>
  <c r="EM59" i="2"/>
  <c r="EM58" i="2" s="1"/>
  <c r="EL59" i="2"/>
  <c r="EK59" i="2"/>
  <c r="EJ59" i="2"/>
  <c r="EJ58" i="2" s="1"/>
  <c r="EI59" i="2"/>
  <c r="EH59" i="2"/>
  <c r="EG59" i="2"/>
  <c r="EF59" i="2"/>
  <c r="EF58" i="2" s="1"/>
  <c r="EF53" i="2" s="1"/>
  <c r="EE59" i="2"/>
  <c r="EE58" i="2" s="1"/>
  <c r="ED59" i="2"/>
  <c r="EC59" i="2"/>
  <c r="EB59" i="2"/>
  <c r="EB58" i="2" s="1"/>
  <c r="EA59" i="2"/>
  <c r="DZ59" i="2"/>
  <c r="DY59" i="2"/>
  <c r="EW59" i="2" s="1"/>
  <c r="DX59" i="2"/>
  <c r="DX58" i="2" s="1"/>
  <c r="DX53" i="2" s="1"/>
  <c r="DW59" i="2"/>
  <c r="DW58" i="2" s="1"/>
  <c r="DV59" i="2"/>
  <c r="DU59" i="2"/>
  <c r="EV59" i="2" s="1"/>
  <c r="DQ59" i="2"/>
  <c r="DP59" i="2"/>
  <c r="DP58" i="2" s="1"/>
  <c r="DO59" i="2"/>
  <c r="DO58" i="2" s="1"/>
  <c r="DN59" i="2"/>
  <c r="DM59" i="2"/>
  <c r="DL59" i="2"/>
  <c r="DL58" i="2" s="1"/>
  <c r="DK59" i="2"/>
  <c r="DJ59" i="2"/>
  <c r="DI59" i="2"/>
  <c r="DH59" i="2"/>
  <c r="DH58" i="2" s="1"/>
  <c r="DG59" i="2"/>
  <c r="DG58" i="2" s="1"/>
  <c r="DF59" i="2"/>
  <c r="DE59" i="2"/>
  <c r="DD59" i="2"/>
  <c r="DD58" i="2" s="1"/>
  <c r="DC59" i="2"/>
  <c r="DB59" i="2"/>
  <c r="DA59" i="2"/>
  <c r="CZ59" i="2"/>
  <c r="CZ58" i="2" s="1"/>
  <c r="CY59" i="2"/>
  <c r="CY58" i="2" s="1"/>
  <c r="CX59" i="2"/>
  <c r="CW59" i="2"/>
  <c r="CV59" i="2"/>
  <c r="CV58" i="2" s="1"/>
  <c r="CU59" i="2"/>
  <c r="CT59" i="2"/>
  <c r="CS59" i="2"/>
  <c r="CS58" i="2" s="1"/>
  <c r="CR59" i="2"/>
  <c r="CR58" i="2" s="1"/>
  <c r="CQ59" i="2"/>
  <c r="CQ58" i="2" s="1"/>
  <c r="CP59" i="2"/>
  <c r="CO59" i="2"/>
  <c r="CN59" i="2"/>
  <c r="CN58" i="2" s="1"/>
  <c r="CM59" i="2"/>
  <c r="CL59" i="2"/>
  <c r="CK59" i="2"/>
  <c r="CJ59" i="2"/>
  <c r="CJ58" i="2" s="1"/>
  <c r="CI59" i="2"/>
  <c r="CI58" i="2" s="1"/>
  <c r="CH59" i="2"/>
  <c r="CG59" i="2"/>
  <c r="CF59" i="2"/>
  <c r="CF58" i="2" s="1"/>
  <c r="CE59" i="2"/>
  <c r="CD59" i="2"/>
  <c r="CC59" i="2"/>
  <c r="CC58" i="2" s="1"/>
  <c r="CB59" i="2"/>
  <c r="CB58" i="2" s="1"/>
  <c r="CA59" i="2"/>
  <c r="CA58" i="2" s="1"/>
  <c r="BZ59" i="2"/>
  <c r="BY59" i="2"/>
  <c r="BX59" i="2"/>
  <c r="BX58" i="2" s="1"/>
  <c r="BW59" i="2"/>
  <c r="BV59" i="2"/>
  <c r="BU59" i="2"/>
  <c r="BT59" i="2"/>
  <c r="BT58" i="2" s="1"/>
  <c r="BS59" i="2"/>
  <c r="BS58" i="2" s="1"/>
  <c r="BR59" i="2"/>
  <c r="BQ59" i="2"/>
  <c r="BP59" i="2"/>
  <c r="BP58" i="2" s="1"/>
  <c r="BO59" i="2"/>
  <c r="BN59" i="2"/>
  <c r="BM59" i="2"/>
  <c r="BM58" i="2" s="1"/>
  <c r="BL59" i="2"/>
  <c r="BL58" i="2" s="1"/>
  <c r="BK59" i="2"/>
  <c r="BK58" i="2" s="1"/>
  <c r="BJ59" i="2"/>
  <c r="BI59" i="2"/>
  <c r="BH59" i="2"/>
  <c r="BH58" i="2" s="1"/>
  <c r="BG59" i="2"/>
  <c r="BF59" i="2"/>
  <c r="BE59" i="2"/>
  <c r="BE58" i="2" s="1"/>
  <c r="BD59" i="2"/>
  <c r="BD58" i="2" s="1"/>
  <c r="BC59" i="2"/>
  <c r="BC58" i="2" s="1"/>
  <c r="BB59" i="2"/>
  <c r="BA59" i="2"/>
  <c r="AZ59" i="2"/>
  <c r="AZ58" i="2" s="1"/>
  <c r="AY59" i="2"/>
  <c r="AX59" i="2"/>
  <c r="AW59" i="2"/>
  <c r="AW58" i="2" s="1"/>
  <c r="AV59" i="2"/>
  <c r="AV58" i="2" s="1"/>
  <c r="AU59" i="2"/>
  <c r="AU58" i="2" s="1"/>
  <c r="AT59" i="2"/>
  <c r="AS59" i="2"/>
  <c r="AR59" i="2"/>
  <c r="AR58" i="2" s="1"/>
  <c r="AQ59" i="2"/>
  <c r="AP59" i="2"/>
  <c r="AO59" i="2"/>
  <c r="AO58" i="2" s="1"/>
  <c r="AN59" i="2"/>
  <c r="AN58" i="2" s="1"/>
  <c r="AM59" i="2"/>
  <c r="AM58" i="2" s="1"/>
  <c r="AL59" i="2"/>
  <c r="AK59" i="2"/>
  <c r="AJ59" i="2"/>
  <c r="AJ58" i="2" s="1"/>
  <c r="AI59" i="2"/>
  <c r="AI58" i="2" s="1"/>
  <c r="AH59" i="2"/>
  <c r="AG59" i="2"/>
  <c r="AG58" i="2" s="1"/>
  <c r="AF59" i="2"/>
  <c r="AF58" i="2" s="1"/>
  <c r="AE59" i="2"/>
  <c r="AE58" i="2" s="1"/>
  <c r="AD59" i="2"/>
  <c r="AC59" i="2"/>
  <c r="AB59" i="2"/>
  <c r="AB58" i="2" s="1"/>
  <c r="AA59" i="2"/>
  <c r="Z59" i="2"/>
  <c r="Y59" i="2"/>
  <c r="X59" i="2"/>
  <c r="X58" i="2" s="1"/>
  <c r="W59" i="2"/>
  <c r="W58" i="2" s="1"/>
  <c r="V59" i="2"/>
  <c r="U59" i="2"/>
  <c r="T59" i="2"/>
  <c r="T58" i="2" s="1"/>
  <c r="S59" i="2"/>
  <c r="S58" i="2" s="1"/>
  <c r="R59" i="2"/>
  <c r="Q59" i="2"/>
  <c r="Q58" i="2" s="1"/>
  <c r="P59" i="2"/>
  <c r="P58" i="2" s="1"/>
  <c r="O59" i="2"/>
  <c r="O58" i="2" s="1"/>
  <c r="N59" i="2"/>
  <c r="M59" i="2"/>
  <c r="L59" i="2"/>
  <c r="L58" i="2" s="1"/>
  <c r="K59" i="2"/>
  <c r="J59" i="2"/>
  <c r="I59" i="2"/>
  <c r="H59" i="2"/>
  <c r="H58" i="2" s="1"/>
  <c r="G59" i="2"/>
  <c r="G58" i="2" s="1"/>
  <c r="F59" i="2"/>
  <c r="E59" i="2"/>
  <c r="D59" i="2"/>
  <c r="C59" i="2"/>
  <c r="B59" i="2"/>
  <c r="GW58" i="2"/>
  <c r="GU58" i="2"/>
  <c r="GT58" i="2"/>
  <c r="GS58" i="2"/>
  <c r="GP58" i="2"/>
  <c r="GO58" i="2"/>
  <c r="GK58" i="2"/>
  <c r="GH58" i="2"/>
  <c r="GG58" i="2"/>
  <c r="GE58" i="2"/>
  <c r="GD58" i="2"/>
  <c r="GC58" i="2"/>
  <c r="FZ58" i="2"/>
  <c r="FY58" i="2"/>
  <c r="FW58" i="2"/>
  <c r="FV58" i="2"/>
  <c r="FU58" i="2"/>
  <c r="FR58" i="2"/>
  <c r="FQ58" i="2"/>
  <c r="FO58" i="2"/>
  <c r="FN58" i="2"/>
  <c r="FM58" i="2"/>
  <c r="FJ58" i="2"/>
  <c r="FI58" i="2"/>
  <c r="FG58" i="2"/>
  <c r="FF58" i="2"/>
  <c r="FE58" i="2"/>
  <c r="FB58" i="2"/>
  <c r="FA58" i="2"/>
  <c r="EY58" i="2"/>
  <c r="ET58" i="2"/>
  <c r="ES58" i="2"/>
  <c r="EQ58" i="2"/>
  <c r="EP58" i="2"/>
  <c r="EO58" i="2"/>
  <c r="EL58" i="2"/>
  <c r="EK58" i="2"/>
  <c r="EI58" i="2"/>
  <c r="EH58" i="2"/>
  <c r="EG58" i="2"/>
  <c r="ED58" i="2"/>
  <c r="EC58" i="2"/>
  <c r="EA58" i="2"/>
  <c r="DZ58" i="2"/>
  <c r="DY58" i="2"/>
  <c r="DV58" i="2"/>
  <c r="DU58" i="2"/>
  <c r="DQ58" i="2"/>
  <c r="DN58" i="2"/>
  <c r="DM58" i="2"/>
  <c r="DK58" i="2"/>
  <c r="DJ58" i="2"/>
  <c r="DI58" i="2"/>
  <c r="DF58" i="2"/>
  <c r="DE58" i="2"/>
  <c r="DC58" i="2"/>
  <c r="DB58" i="2"/>
  <c r="DA58" i="2"/>
  <c r="CX58" i="2"/>
  <c r="CW58" i="2"/>
  <c r="CU58" i="2"/>
  <c r="CT58" i="2"/>
  <c r="CP58" i="2"/>
  <c r="CO58" i="2"/>
  <c r="CM58" i="2"/>
  <c r="CL58" i="2"/>
  <c r="CK58" i="2"/>
  <c r="CH58" i="2"/>
  <c r="CG58" i="2"/>
  <c r="CE58" i="2"/>
  <c r="CD58" i="2"/>
  <c r="BZ58" i="2"/>
  <c r="BY58" i="2"/>
  <c r="BW58" i="2"/>
  <c r="BV58" i="2"/>
  <c r="BU58" i="2"/>
  <c r="BR58" i="2"/>
  <c r="BQ58" i="2"/>
  <c r="BO58" i="2"/>
  <c r="BN58" i="2"/>
  <c r="BJ58" i="2"/>
  <c r="BI58" i="2"/>
  <c r="BG58" i="2"/>
  <c r="BF58" i="2"/>
  <c r="BB58" i="2"/>
  <c r="BA58" i="2"/>
  <c r="AY58" i="2"/>
  <c r="AX58" i="2"/>
  <c r="AT58" i="2"/>
  <c r="AS58" i="2"/>
  <c r="AQ58" i="2"/>
  <c r="AP58" i="2"/>
  <c r="AL58" i="2"/>
  <c r="AK58" i="2"/>
  <c r="AH58" i="2"/>
  <c r="AD58" i="2"/>
  <c r="AC58" i="2"/>
  <c r="AA58" i="2"/>
  <c r="Z58" i="2"/>
  <c r="Y58" i="2"/>
  <c r="V58" i="2"/>
  <c r="U58" i="2"/>
  <c r="R58" i="2"/>
  <c r="N58" i="2"/>
  <c r="M58" i="2"/>
  <c r="K58" i="2"/>
  <c r="J58" i="2"/>
  <c r="I58" i="2"/>
  <c r="F58" i="2"/>
  <c r="E58" i="2"/>
  <c r="B58" i="2"/>
  <c r="GW57" i="2"/>
  <c r="GV57" i="2"/>
  <c r="GU57" i="2"/>
  <c r="GT57" i="2"/>
  <c r="GS57" i="2"/>
  <c r="GR57" i="2"/>
  <c r="GQ57" i="2"/>
  <c r="GP57" i="2"/>
  <c r="GO57" i="2"/>
  <c r="GM57" i="2"/>
  <c r="GY57" i="2" s="1"/>
  <c r="GK57" i="2"/>
  <c r="GJ57" i="2"/>
  <c r="GI57" i="2"/>
  <c r="GH57" i="2"/>
  <c r="GG57" i="2"/>
  <c r="GF57" i="2"/>
  <c r="GE57" i="2"/>
  <c r="GD57" i="2"/>
  <c r="GC57" i="2"/>
  <c r="GB57" i="2"/>
  <c r="GA57" i="2"/>
  <c r="FZ57" i="2"/>
  <c r="FY57" i="2"/>
  <c r="FX57" i="2"/>
  <c r="FW57" i="2"/>
  <c r="FV57" i="2"/>
  <c r="FU57" i="2"/>
  <c r="FT57" i="2"/>
  <c r="FS57" i="2"/>
  <c r="FR57" i="2"/>
  <c r="FQ57" i="2"/>
  <c r="FP57" i="2"/>
  <c r="FO57" i="2"/>
  <c r="FN57" i="2"/>
  <c r="FM57" i="2"/>
  <c r="FL57" i="2"/>
  <c r="FK57" i="2"/>
  <c r="FJ57" i="2"/>
  <c r="FI57" i="2"/>
  <c r="FH57" i="2"/>
  <c r="FG57" i="2"/>
  <c r="FF57" i="2"/>
  <c r="FE57" i="2"/>
  <c r="FD57" i="2"/>
  <c r="FC57" i="2"/>
  <c r="FB57" i="2"/>
  <c r="FA57" i="2"/>
  <c r="EZ57" i="2"/>
  <c r="EY57" i="2"/>
  <c r="GL57" i="2" s="1"/>
  <c r="GX57" i="2" s="1"/>
  <c r="EU57" i="2"/>
  <c r="ET57" i="2"/>
  <c r="ES57" i="2"/>
  <c r="ER57" i="2"/>
  <c r="EQ57" i="2"/>
  <c r="EP57" i="2"/>
  <c r="EO57" i="2"/>
  <c r="EN57" i="2"/>
  <c r="EM57" i="2"/>
  <c r="EL57" i="2"/>
  <c r="EK57" i="2"/>
  <c r="EJ57" i="2"/>
  <c r="EI57" i="2"/>
  <c r="EH57" i="2"/>
  <c r="EG57" i="2"/>
  <c r="EF57" i="2"/>
  <c r="EE57" i="2"/>
  <c r="ED57" i="2"/>
  <c r="EC57" i="2"/>
  <c r="EB57" i="2"/>
  <c r="EA57" i="2"/>
  <c r="DZ57" i="2"/>
  <c r="DY57" i="2"/>
  <c r="DX57" i="2"/>
  <c r="DW57" i="2"/>
  <c r="EX57" i="2" s="1"/>
  <c r="DV57" i="2"/>
  <c r="DU57" i="2"/>
  <c r="DQ57" i="2"/>
  <c r="DP57" i="2"/>
  <c r="DO57" i="2"/>
  <c r="DN57" i="2"/>
  <c r="DM57" i="2"/>
  <c r="DL57" i="2"/>
  <c r="DK57" i="2"/>
  <c r="DJ57" i="2"/>
  <c r="DI57" i="2"/>
  <c r="DH57" i="2"/>
  <c r="DG57" i="2"/>
  <c r="DF57" i="2"/>
  <c r="DE57" i="2"/>
  <c r="DD57" i="2"/>
  <c r="DC57" i="2"/>
  <c r="DB57" i="2"/>
  <c r="DA57" i="2"/>
  <c r="CZ57" i="2"/>
  <c r="CY57" i="2"/>
  <c r="CX57" i="2"/>
  <c r="CW57" i="2"/>
  <c r="CV57" i="2"/>
  <c r="CU57" i="2"/>
  <c r="CT57" i="2"/>
  <c r="CS57" i="2"/>
  <c r="CR57" i="2"/>
  <c r="CQ57" i="2"/>
  <c r="CP57" i="2"/>
  <c r="CO57" i="2"/>
  <c r="CN57" i="2"/>
  <c r="CM57" i="2"/>
  <c r="CL57" i="2"/>
  <c r="CK57" i="2"/>
  <c r="CJ57" i="2"/>
  <c r="CI57" i="2"/>
  <c r="CH57" i="2"/>
  <c r="CG57" i="2"/>
  <c r="CF57" i="2"/>
  <c r="CE57" i="2"/>
  <c r="CD57" i="2"/>
  <c r="CC57" i="2"/>
  <c r="CB57" i="2"/>
  <c r="CA57" i="2"/>
  <c r="BZ57" i="2"/>
  <c r="BY57" i="2"/>
  <c r="BX57" i="2"/>
  <c r="BW57" i="2"/>
  <c r="BV57" i="2"/>
  <c r="BU57" i="2"/>
  <c r="BT57" i="2"/>
  <c r="BS57" i="2"/>
  <c r="BR57" i="2"/>
  <c r="BQ57" i="2"/>
  <c r="BP57" i="2"/>
  <c r="BO57" i="2"/>
  <c r="BN57" i="2"/>
  <c r="BM57" i="2"/>
  <c r="BL57" i="2"/>
  <c r="BK57" i="2"/>
  <c r="BJ57" i="2"/>
  <c r="BI57" i="2"/>
  <c r="BH57" i="2"/>
  <c r="BG57" i="2"/>
  <c r="BF57" i="2"/>
  <c r="BE57" i="2"/>
  <c r="BD57" i="2"/>
  <c r="BC57" i="2"/>
  <c r="BB57" i="2"/>
  <c r="BA57" i="2"/>
  <c r="AZ57" i="2"/>
  <c r="AY57"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R57" i="2"/>
  <c r="Q57" i="2"/>
  <c r="P57" i="2"/>
  <c r="O57" i="2"/>
  <c r="N57" i="2"/>
  <c r="M57" i="2"/>
  <c r="L57" i="2"/>
  <c r="K57" i="2"/>
  <c r="J57" i="2"/>
  <c r="I57" i="2"/>
  <c r="H57" i="2"/>
  <c r="G57" i="2"/>
  <c r="F57" i="2"/>
  <c r="E57" i="2"/>
  <c r="D57" i="2"/>
  <c r="C57" i="2"/>
  <c r="DS57" i="2" s="1"/>
  <c r="B57" i="2"/>
  <c r="GW56" i="2"/>
  <c r="GV56" i="2"/>
  <c r="GU56" i="2"/>
  <c r="GT56" i="2"/>
  <c r="GS56" i="2"/>
  <c r="GR56" i="2"/>
  <c r="GQ56" i="2"/>
  <c r="GP56" i="2"/>
  <c r="GP54" i="2" s="1"/>
  <c r="GP53" i="2" s="1"/>
  <c r="GO56" i="2"/>
  <c r="GK56" i="2"/>
  <c r="GK54" i="2" s="1"/>
  <c r="GK53" i="2" s="1"/>
  <c r="GJ56" i="2"/>
  <c r="GI56" i="2"/>
  <c r="GH56" i="2"/>
  <c r="GG56" i="2"/>
  <c r="GF56" i="2"/>
  <c r="GE56" i="2"/>
  <c r="GD56" i="2"/>
  <c r="GC56" i="2"/>
  <c r="GC54" i="2" s="1"/>
  <c r="GC53" i="2" s="1"/>
  <c r="GB56" i="2"/>
  <c r="GA56" i="2"/>
  <c r="FZ56" i="2"/>
  <c r="FZ54" i="2" s="1"/>
  <c r="FZ53" i="2" s="1"/>
  <c r="FY56" i="2"/>
  <c r="FX56" i="2"/>
  <c r="FW56" i="2"/>
  <c r="FW54" i="2" s="1"/>
  <c r="FW53" i="2" s="1"/>
  <c r="FV56" i="2"/>
  <c r="FU56" i="2"/>
  <c r="FU54" i="2" s="1"/>
  <c r="FU53" i="2" s="1"/>
  <c r="FT56" i="2"/>
  <c r="FS56" i="2"/>
  <c r="FR56" i="2"/>
  <c r="FQ56" i="2"/>
  <c r="FQ54" i="2" s="1"/>
  <c r="FQ53" i="2" s="1"/>
  <c r="FP56" i="2"/>
  <c r="FO56" i="2"/>
  <c r="FN56" i="2"/>
  <c r="FM56" i="2"/>
  <c r="FM54" i="2" s="1"/>
  <c r="FM53" i="2" s="1"/>
  <c r="FL56" i="2"/>
  <c r="FK56" i="2"/>
  <c r="FJ56" i="2"/>
  <c r="FJ54" i="2" s="1"/>
  <c r="FJ53" i="2" s="1"/>
  <c r="FI56" i="2"/>
  <c r="FH56" i="2"/>
  <c r="FG56" i="2"/>
  <c r="FG54" i="2" s="1"/>
  <c r="FG53" i="2" s="1"/>
  <c r="FF56" i="2"/>
  <c r="FE56" i="2"/>
  <c r="FE54" i="2" s="1"/>
  <c r="FE53" i="2" s="1"/>
  <c r="FD56" i="2"/>
  <c r="FC56" i="2"/>
  <c r="GM56" i="2" s="1"/>
  <c r="GY56" i="2" s="1"/>
  <c r="FB56" i="2"/>
  <c r="FA56" i="2"/>
  <c r="GN56" i="2" s="1"/>
  <c r="GZ56" i="2" s="1"/>
  <c r="EZ56" i="2"/>
  <c r="EY56" i="2"/>
  <c r="GL56" i="2" s="1"/>
  <c r="GX56" i="2" s="1"/>
  <c r="EU56" i="2"/>
  <c r="ET56" i="2"/>
  <c r="ET54" i="2" s="1"/>
  <c r="ET53" i="2" s="1"/>
  <c r="ES56" i="2"/>
  <c r="ER56" i="2"/>
  <c r="EQ56" i="2"/>
  <c r="EP56" i="2"/>
  <c r="EO56" i="2"/>
  <c r="EN56" i="2"/>
  <c r="EM56" i="2"/>
  <c r="EL56" i="2"/>
  <c r="EL54" i="2" s="1"/>
  <c r="EL53" i="2" s="1"/>
  <c r="EK56" i="2"/>
  <c r="EJ56" i="2"/>
  <c r="EI56" i="2"/>
  <c r="EH56" i="2"/>
  <c r="EG56" i="2"/>
  <c r="EF56" i="2"/>
  <c r="EE56" i="2"/>
  <c r="ED56" i="2"/>
  <c r="ED54" i="2" s="1"/>
  <c r="ED53" i="2" s="1"/>
  <c r="EC56" i="2"/>
  <c r="EB56" i="2"/>
  <c r="EA56" i="2"/>
  <c r="DZ56" i="2"/>
  <c r="EX56" i="2" s="1"/>
  <c r="DY56" i="2"/>
  <c r="DX56" i="2"/>
  <c r="DW56" i="2"/>
  <c r="DV56" i="2"/>
  <c r="DV54" i="2" s="1"/>
  <c r="DV53" i="2" s="1"/>
  <c r="DU56" i="2"/>
  <c r="DQ56" i="2"/>
  <c r="DQ54" i="2" s="1"/>
  <c r="DQ53" i="2" s="1"/>
  <c r="DP56" i="2"/>
  <c r="DO56" i="2"/>
  <c r="DN56" i="2"/>
  <c r="DM56" i="2"/>
  <c r="DL56" i="2"/>
  <c r="DK56" i="2"/>
  <c r="DK54" i="2" s="1"/>
  <c r="DK53" i="2" s="1"/>
  <c r="DJ56" i="2"/>
  <c r="DI56" i="2"/>
  <c r="DH56" i="2"/>
  <c r="DG56" i="2"/>
  <c r="DF56" i="2"/>
  <c r="DE56" i="2"/>
  <c r="DE54" i="2" s="1"/>
  <c r="DE53" i="2" s="1"/>
  <c r="DD56" i="2"/>
  <c r="DC56" i="2"/>
  <c r="DC54" i="2" s="1"/>
  <c r="DC53" i="2" s="1"/>
  <c r="DB56" i="2"/>
  <c r="DA56" i="2"/>
  <c r="DA54" i="2" s="1"/>
  <c r="DA53" i="2" s="1"/>
  <c r="CZ56" i="2"/>
  <c r="CY56" i="2"/>
  <c r="CX56" i="2"/>
  <c r="CW56" i="2"/>
  <c r="CV56" i="2"/>
  <c r="CU56" i="2"/>
  <c r="CU54" i="2" s="1"/>
  <c r="CU53" i="2" s="1"/>
  <c r="CT56" i="2"/>
  <c r="CS56" i="2"/>
  <c r="CR56" i="2"/>
  <c r="CQ56" i="2"/>
  <c r="CP56" i="2"/>
  <c r="CO56" i="2"/>
  <c r="CN56" i="2"/>
  <c r="CM56" i="2"/>
  <c r="CM54" i="2" s="1"/>
  <c r="CM53" i="2" s="1"/>
  <c r="CL56" i="2"/>
  <c r="CK56" i="2"/>
  <c r="CK54" i="2" s="1"/>
  <c r="CK53" i="2" s="1"/>
  <c r="CJ56" i="2"/>
  <c r="CI56" i="2"/>
  <c r="CH56" i="2"/>
  <c r="CG56" i="2"/>
  <c r="CF56" i="2"/>
  <c r="CE56" i="2"/>
  <c r="CE54" i="2" s="1"/>
  <c r="CE53" i="2" s="1"/>
  <c r="CD56" i="2"/>
  <c r="CC56" i="2"/>
  <c r="CB56" i="2"/>
  <c r="CA56" i="2"/>
  <c r="BZ56" i="2"/>
  <c r="BY56" i="2"/>
  <c r="BY54" i="2" s="1"/>
  <c r="BY53" i="2" s="1"/>
  <c r="BX56" i="2"/>
  <c r="BW56" i="2"/>
  <c r="BW54" i="2" s="1"/>
  <c r="BW53" i="2" s="1"/>
  <c r="BV56" i="2"/>
  <c r="BU56" i="2"/>
  <c r="BU54" i="2" s="1"/>
  <c r="BU53" i="2" s="1"/>
  <c r="BT56" i="2"/>
  <c r="BS56" i="2"/>
  <c r="BR56" i="2"/>
  <c r="BQ56" i="2"/>
  <c r="BP56" i="2"/>
  <c r="BO56" i="2"/>
  <c r="BO54" i="2" s="1"/>
  <c r="BO53" i="2" s="1"/>
  <c r="BN56" i="2"/>
  <c r="BM56" i="2"/>
  <c r="BL56" i="2"/>
  <c r="BK56" i="2"/>
  <c r="BJ56" i="2"/>
  <c r="BI56" i="2"/>
  <c r="BH56" i="2"/>
  <c r="BG56" i="2"/>
  <c r="BG54" i="2" s="1"/>
  <c r="BG53" i="2" s="1"/>
  <c r="BF56" i="2"/>
  <c r="BE56" i="2"/>
  <c r="BE54" i="2" s="1"/>
  <c r="BE53" i="2" s="1"/>
  <c r="BD56" i="2"/>
  <c r="BC56" i="2"/>
  <c r="BB56" i="2"/>
  <c r="BA56" i="2"/>
  <c r="AZ56" i="2"/>
  <c r="AY56" i="2"/>
  <c r="AY54" i="2" s="1"/>
  <c r="AY53" i="2" s="1"/>
  <c r="AX56" i="2"/>
  <c r="AW56" i="2"/>
  <c r="AV56" i="2"/>
  <c r="AU56" i="2"/>
  <c r="AT56" i="2"/>
  <c r="AS56" i="2"/>
  <c r="AS54" i="2" s="1"/>
  <c r="AS53" i="2" s="1"/>
  <c r="AR56" i="2"/>
  <c r="AQ56" i="2"/>
  <c r="AQ54" i="2" s="1"/>
  <c r="AQ53" i="2" s="1"/>
  <c r="AP56" i="2"/>
  <c r="AO56" i="2"/>
  <c r="AO54" i="2" s="1"/>
  <c r="AO53" i="2" s="1"/>
  <c r="AN56" i="2"/>
  <c r="AM56" i="2"/>
  <c r="AL56" i="2"/>
  <c r="AK56" i="2"/>
  <c r="AJ56" i="2"/>
  <c r="AI56" i="2"/>
  <c r="AI54" i="2" s="1"/>
  <c r="AI53" i="2" s="1"/>
  <c r="AH56" i="2"/>
  <c r="AG56" i="2"/>
  <c r="AF56" i="2"/>
  <c r="AE56" i="2"/>
  <c r="AD56" i="2"/>
  <c r="AC56" i="2"/>
  <c r="AB56" i="2"/>
  <c r="AA56" i="2"/>
  <c r="AA54" i="2" s="1"/>
  <c r="AA53" i="2" s="1"/>
  <c r="Z56" i="2"/>
  <c r="Y56" i="2"/>
  <c r="Y54" i="2" s="1"/>
  <c r="Y53" i="2" s="1"/>
  <c r="X56" i="2"/>
  <c r="W56" i="2"/>
  <c r="V56" i="2"/>
  <c r="U56" i="2"/>
  <c r="T56" i="2"/>
  <c r="S56" i="2"/>
  <c r="S54" i="2" s="1"/>
  <c r="S53" i="2" s="1"/>
  <c r="R56" i="2"/>
  <c r="Q56" i="2"/>
  <c r="P56" i="2"/>
  <c r="O56" i="2"/>
  <c r="N56" i="2"/>
  <c r="M56" i="2"/>
  <c r="M54" i="2" s="1"/>
  <c r="M53" i="2" s="1"/>
  <c r="L56" i="2"/>
  <c r="K56" i="2"/>
  <c r="K54" i="2" s="1"/>
  <c r="K53" i="2" s="1"/>
  <c r="J56" i="2"/>
  <c r="I56" i="2"/>
  <c r="I54" i="2" s="1"/>
  <c r="I53" i="2" s="1"/>
  <c r="H56" i="2"/>
  <c r="G56" i="2"/>
  <c r="F56" i="2"/>
  <c r="E56" i="2"/>
  <c r="D56" i="2"/>
  <c r="C56" i="2"/>
  <c r="DS56" i="2" s="1"/>
  <c r="B56" i="2"/>
  <c r="DR56" i="2" s="1"/>
  <c r="GW55" i="2"/>
  <c r="GW54" i="2" s="1"/>
  <c r="GW53" i="2" s="1"/>
  <c r="GV55" i="2"/>
  <c r="GV54" i="2" s="1"/>
  <c r="GU55" i="2"/>
  <c r="GU54" i="2" s="1"/>
  <c r="GU53" i="2" s="1"/>
  <c r="GT55" i="2"/>
  <c r="GS55" i="2"/>
  <c r="GS54" i="2" s="1"/>
  <c r="GS53" i="2" s="1"/>
  <c r="GR55" i="2"/>
  <c r="GR54" i="2" s="1"/>
  <c r="GR53" i="2" s="1"/>
  <c r="GQ55" i="2"/>
  <c r="GP55" i="2"/>
  <c r="GO55" i="2"/>
  <c r="GO54" i="2" s="1"/>
  <c r="GO53" i="2" s="1"/>
  <c r="GM55" i="2"/>
  <c r="GK55" i="2"/>
  <c r="GJ55" i="2"/>
  <c r="GJ54" i="2" s="1"/>
  <c r="GJ53" i="2" s="1"/>
  <c r="GI55" i="2"/>
  <c r="GH55" i="2"/>
  <c r="GG55" i="2"/>
  <c r="GF55" i="2"/>
  <c r="GF54" i="2" s="1"/>
  <c r="GE55" i="2"/>
  <c r="GE54" i="2" s="1"/>
  <c r="GE53" i="2" s="1"/>
  <c r="GD55" i="2"/>
  <c r="GC55" i="2"/>
  <c r="GB55" i="2"/>
  <c r="GB54" i="2" s="1"/>
  <c r="GB53" i="2" s="1"/>
  <c r="GA55" i="2"/>
  <c r="FZ55" i="2"/>
  <c r="FY55" i="2"/>
  <c r="FX55" i="2"/>
  <c r="FX54" i="2" s="1"/>
  <c r="FX53" i="2" s="1"/>
  <c r="FW55" i="2"/>
  <c r="FV55" i="2"/>
  <c r="FU55" i="2"/>
  <c r="FT55" i="2"/>
  <c r="FT54" i="2" s="1"/>
  <c r="FT53" i="2" s="1"/>
  <c r="FS55" i="2"/>
  <c r="FR55" i="2"/>
  <c r="FQ55" i="2"/>
  <c r="FP55" i="2"/>
  <c r="FP54" i="2" s="1"/>
  <c r="FO55" i="2"/>
  <c r="FO54" i="2" s="1"/>
  <c r="FO53" i="2" s="1"/>
  <c r="FN55" i="2"/>
  <c r="FM55" i="2"/>
  <c r="FL55" i="2"/>
  <c r="FL54" i="2" s="1"/>
  <c r="FL53" i="2" s="1"/>
  <c r="FK55" i="2"/>
  <c r="FJ55" i="2"/>
  <c r="FI55" i="2"/>
  <c r="FH55" i="2"/>
  <c r="FH54" i="2" s="1"/>
  <c r="FG55" i="2"/>
  <c r="FF55" i="2"/>
  <c r="FE55" i="2"/>
  <c r="FD55" i="2"/>
  <c r="FD54" i="2" s="1"/>
  <c r="FD53" i="2" s="1"/>
  <c r="FC55" i="2"/>
  <c r="FB55" i="2"/>
  <c r="FA55" i="2"/>
  <c r="EZ55" i="2"/>
  <c r="EZ54" i="2" s="1"/>
  <c r="EY55" i="2"/>
  <c r="EY54" i="2" s="1"/>
  <c r="EY53" i="2" s="1"/>
  <c r="EU55" i="2"/>
  <c r="EU54" i="2" s="1"/>
  <c r="EU53" i="2" s="1"/>
  <c r="ET55" i="2"/>
  <c r="ES55" i="2"/>
  <c r="ER55" i="2"/>
  <c r="ER54" i="2" s="1"/>
  <c r="EQ55" i="2"/>
  <c r="EQ54" i="2" s="1"/>
  <c r="EQ53" i="2" s="1"/>
  <c r="EP55" i="2"/>
  <c r="EO55" i="2"/>
  <c r="EO54" i="2" s="1"/>
  <c r="EO53" i="2" s="1"/>
  <c r="EN55" i="2"/>
  <c r="EN54" i="2" s="1"/>
  <c r="EM55" i="2"/>
  <c r="EL55" i="2"/>
  <c r="EK55" i="2"/>
  <c r="EJ55" i="2"/>
  <c r="EJ54" i="2" s="1"/>
  <c r="EI55" i="2"/>
  <c r="EI54" i="2" s="1"/>
  <c r="EI53" i="2" s="1"/>
  <c r="EH55" i="2"/>
  <c r="EG55" i="2"/>
  <c r="EG54" i="2" s="1"/>
  <c r="EG53" i="2" s="1"/>
  <c r="EF55" i="2"/>
  <c r="EF54" i="2" s="1"/>
  <c r="EE55" i="2"/>
  <c r="ED55" i="2"/>
  <c r="EC55" i="2"/>
  <c r="EB55" i="2"/>
  <c r="EB54" i="2" s="1"/>
  <c r="EA55" i="2"/>
  <c r="EA54" i="2" s="1"/>
  <c r="EA53" i="2" s="1"/>
  <c r="DZ55" i="2"/>
  <c r="DY55" i="2"/>
  <c r="EW55" i="2" s="1"/>
  <c r="DX55" i="2"/>
  <c r="DX54" i="2" s="1"/>
  <c r="DW55" i="2"/>
  <c r="DV55" i="2"/>
  <c r="DU55" i="2"/>
  <c r="EV55" i="2" s="1"/>
  <c r="DQ55" i="2"/>
  <c r="DP55" i="2"/>
  <c r="DP54" i="2" s="1"/>
  <c r="DP53" i="2" s="1"/>
  <c r="DO55" i="2"/>
  <c r="DN55" i="2"/>
  <c r="DM55" i="2"/>
  <c r="DL55" i="2"/>
  <c r="DL54" i="2" s="1"/>
  <c r="DK55" i="2"/>
  <c r="DJ55" i="2"/>
  <c r="DI55" i="2"/>
  <c r="DI54" i="2" s="1"/>
  <c r="DI53" i="2" s="1"/>
  <c r="DH55" i="2"/>
  <c r="DH54" i="2" s="1"/>
  <c r="DH53" i="2" s="1"/>
  <c r="DG55" i="2"/>
  <c r="DF55" i="2"/>
  <c r="DE55" i="2"/>
  <c r="DD55" i="2"/>
  <c r="DD54" i="2" s="1"/>
  <c r="DC55" i="2"/>
  <c r="DB55" i="2"/>
  <c r="DA55" i="2"/>
  <c r="CZ55" i="2"/>
  <c r="CZ54" i="2" s="1"/>
  <c r="CZ53" i="2" s="1"/>
  <c r="CY55" i="2"/>
  <c r="CX55" i="2"/>
  <c r="CW55" i="2"/>
  <c r="CV55" i="2"/>
  <c r="CV54" i="2" s="1"/>
  <c r="CU55" i="2"/>
  <c r="CT55" i="2"/>
  <c r="CS55" i="2"/>
  <c r="CS54" i="2" s="1"/>
  <c r="CS53" i="2" s="1"/>
  <c r="CR55" i="2"/>
  <c r="CR54" i="2" s="1"/>
  <c r="CR53" i="2" s="1"/>
  <c r="CQ55" i="2"/>
  <c r="CP55" i="2"/>
  <c r="CO55" i="2"/>
  <c r="CN55" i="2"/>
  <c r="CN54" i="2" s="1"/>
  <c r="CM55" i="2"/>
  <c r="CL55" i="2"/>
  <c r="CK55" i="2"/>
  <c r="CJ55" i="2"/>
  <c r="CJ54" i="2" s="1"/>
  <c r="CJ53" i="2" s="1"/>
  <c r="CI55" i="2"/>
  <c r="CH55" i="2"/>
  <c r="CG55" i="2"/>
  <c r="CF55" i="2"/>
  <c r="CF54" i="2" s="1"/>
  <c r="CE55" i="2"/>
  <c r="CD55" i="2"/>
  <c r="CC55" i="2"/>
  <c r="CC54" i="2" s="1"/>
  <c r="CC53" i="2" s="1"/>
  <c r="CB55" i="2"/>
  <c r="CB54" i="2" s="1"/>
  <c r="CB53" i="2" s="1"/>
  <c r="CA55" i="2"/>
  <c r="BZ55" i="2"/>
  <c r="BY55" i="2"/>
  <c r="BX55" i="2"/>
  <c r="BX54" i="2" s="1"/>
  <c r="BW55" i="2"/>
  <c r="BV55" i="2"/>
  <c r="BU55" i="2"/>
  <c r="BT55" i="2"/>
  <c r="BT54" i="2" s="1"/>
  <c r="BT53" i="2" s="1"/>
  <c r="BS55" i="2"/>
  <c r="BR55" i="2"/>
  <c r="BQ55" i="2"/>
  <c r="BP55" i="2"/>
  <c r="BP54" i="2" s="1"/>
  <c r="BO55" i="2"/>
  <c r="BN55" i="2"/>
  <c r="BM55" i="2"/>
  <c r="BM54" i="2" s="1"/>
  <c r="BM53" i="2" s="1"/>
  <c r="BL55" i="2"/>
  <c r="BL54" i="2" s="1"/>
  <c r="BL53" i="2" s="1"/>
  <c r="BK55" i="2"/>
  <c r="BJ55" i="2"/>
  <c r="BI55" i="2"/>
  <c r="BH55" i="2"/>
  <c r="BH54" i="2" s="1"/>
  <c r="BG55" i="2"/>
  <c r="BF55" i="2"/>
  <c r="BE55" i="2"/>
  <c r="BD55" i="2"/>
  <c r="BD54" i="2" s="1"/>
  <c r="BD53" i="2" s="1"/>
  <c r="BC55" i="2"/>
  <c r="BB55" i="2"/>
  <c r="BA55" i="2"/>
  <c r="AZ55" i="2"/>
  <c r="AZ54" i="2" s="1"/>
  <c r="AY55" i="2"/>
  <c r="AX55" i="2"/>
  <c r="AW55" i="2"/>
  <c r="AW54" i="2" s="1"/>
  <c r="AW53" i="2" s="1"/>
  <c r="AV55" i="2"/>
  <c r="AV54" i="2" s="1"/>
  <c r="AV53" i="2" s="1"/>
  <c r="AU55" i="2"/>
  <c r="AT55" i="2"/>
  <c r="AS55" i="2"/>
  <c r="AR55" i="2"/>
  <c r="AR54" i="2" s="1"/>
  <c r="AQ55" i="2"/>
  <c r="AP55" i="2"/>
  <c r="AO55" i="2"/>
  <c r="AN55" i="2"/>
  <c r="AN54" i="2" s="1"/>
  <c r="AN53" i="2" s="1"/>
  <c r="AM55" i="2"/>
  <c r="AL55" i="2"/>
  <c r="AK55" i="2"/>
  <c r="AJ55" i="2"/>
  <c r="AJ54" i="2" s="1"/>
  <c r="AI55" i="2"/>
  <c r="AH55" i="2"/>
  <c r="AG55" i="2"/>
  <c r="AG54" i="2" s="1"/>
  <c r="AG53" i="2" s="1"/>
  <c r="AF55" i="2"/>
  <c r="AF54" i="2" s="1"/>
  <c r="AF53" i="2" s="1"/>
  <c r="AE55" i="2"/>
  <c r="AD55" i="2"/>
  <c r="AC55" i="2"/>
  <c r="AB55" i="2"/>
  <c r="AB54" i="2" s="1"/>
  <c r="AA55" i="2"/>
  <c r="Z55" i="2"/>
  <c r="Y55" i="2"/>
  <c r="X55" i="2"/>
  <c r="X54" i="2" s="1"/>
  <c r="X53" i="2" s="1"/>
  <c r="W55" i="2"/>
  <c r="V55" i="2"/>
  <c r="U55" i="2"/>
  <c r="T55" i="2"/>
  <c r="T54" i="2" s="1"/>
  <c r="S55" i="2"/>
  <c r="R55" i="2"/>
  <c r="Q55" i="2"/>
  <c r="Q54" i="2" s="1"/>
  <c r="Q53" i="2" s="1"/>
  <c r="P55" i="2"/>
  <c r="P54" i="2" s="1"/>
  <c r="P53" i="2" s="1"/>
  <c r="O55" i="2"/>
  <c r="N55" i="2"/>
  <c r="M55" i="2"/>
  <c r="L55" i="2"/>
  <c r="L54" i="2" s="1"/>
  <c r="K55" i="2"/>
  <c r="J55" i="2"/>
  <c r="I55" i="2"/>
  <c r="H55" i="2"/>
  <c r="H54" i="2" s="1"/>
  <c r="H53" i="2" s="1"/>
  <c r="G55" i="2"/>
  <c r="F55" i="2"/>
  <c r="E55" i="2"/>
  <c r="D55" i="2"/>
  <c r="D54" i="2" s="1"/>
  <c r="C55" i="2"/>
  <c r="B55" i="2"/>
  <c r="GT54" i="2"/>
  <c r="GT53" i="2" s="1"/>
  <c r="GQ54" i="2"/>
  <c r="GQ53" i="2" s="1"/>
  <c r="GI54" i="2"/>
  <c r="GI53" i="2" s="1"/>
  <c r="GH54" i="2"/>
  <c r="GH53" i="2" s="1"/>
  <c r="GG54" i="2"/>
  <c r="GG53" i="2" s="1"/>
  <c r="GD54" i="2"/>
  <c r="GD53" i="2" s="1"/>
  <c r="GA54" i="2"/>
  <c r="FY54" i="2"/>
  <c r="FY53" i="2" s="1"/>
  <c r="FV54" i="2"/>
  <c r="FV53" i="2" s="1"/>
  <c r="FS54" i="2"/>
  <c r="FR54" i="2"/>
  <c r="FR53" i="2" s="1"/>
  <c r="FN54" i="2"/>
  <c r="FN53" i="2" s="1"/>
  <c r="FK54" i="2"/>
  <c r="FK53" i="2" s="1"/>
  <c r="FI54" i="2"/>
  <c r="FI53" i="2" s="1"/>
  <c r="FF54" i="2"/>
  <c r="FF53" i="2" s="1"/>
  <c r="FC54" i="2"/>
  <c r="FC53" i="2" s="1"/>
  <c r="FB54" i="2"/>
  <c r="FB53" i="2" s="1"/>
  <c r="FA54" i="2"/>
  <c r="FA53" i="2" s="1"/>
  <c r="ES54" i="2"/>
  <c r="ES53" i="2" s="1"/>
  <c r="EP54" i="2"/>
  <c r="EP53" i="2" s="1"/>
  <c r="EM54" i="2"/>
  <c r="EK54" i="2"/>
  <c r="EK53" i="2" s="1"/>
  <c r="EH54" i="2"/>
  <c r="EH53" i="2" s="1"/>
  <c r="EE54" i="2"/>
  <c r="EE53" i="2" s="1"/>
  <c r="EC54" i="2"/>
  <c r="EC53" i="2" s="1"/>
  <c r="DZ54" i="2"/>
  <c r="DZ53" i="2" s="1"/>
  <c r="DW54" i="2"/>
  <c r="DW53" i="2" s="1"/>
  <c r="DU54" i="2"/>
  <c r="DU53" i="2" s="1"/>
  <c r="DO54" i="2"/>
  <c r="DN54" i="2"/>
  <c r="DN53" i="2" s="1"/>
  <c r="DM54" i="2"/>
  <c r="DM53" i="2" s="1"/>
  <c r="DJ54" i="2"/>
  <c r="DJ53" i="2" s="1"/>
  <c r="DG54" i="2"/>
  <c r="DF54" i="2"/>
  <c r="DF53" i="2" s="1"/>
  <c r="DB54" i="2"/>
  <c r="DB53" i="2" s="1"/>
  <c r="CY54" i="2"/>
  <c r="CY53" i="2" s="1"/>
  <c r="CX54" i="2"/>
  <c r="CX53" i="2" s="1"/>
  <c r="CW54" i="2"/>
  <c r="CW53" i="2" s="1"/>
  <c r="CT54" i="2"/>
  <c r="CT53" i="2" s="1"/>
  <c r="CQ54" i="2"/>
  <c r="CQ53" i="2" s="1"/>
  <c r="CP54" i="2"/>
  <c r="CP53" i="2" s="1"/>
  <c r="CO54" i="2"/>
  <c r="CO53" i="2" s="1"/>
  <c r="CL54" i="2"/>
  <c r="CL53" i="2" s="1"/>
  <c r="CI54" i="2"/>
  <c r="CH54" i="2"/>
  <c r="CH53" i="2" s="1"/>
  <c r="CG54" i="2"/>
  <c r="CG53" i="2" s="1"/>
  <c r="CD54" i="2"/>
  <c r="CD53" i="2" s="1"/>
  <c r="CA54" i="2"/>
  <c r="BZ54" i="2"/>
  <c r="BZ53" i="2" s="1"/>
  <c r="BV54" i="2"/>
  <c r="BV53" i="2" s="1"/>
  <c r="BS54" i="2"/>
  <c r="BS53" i="2" s="1"/>
  <c r="BR54" i="2"/>
  <c r="BR53" i="2" s="1"/>
  <c r="BQ54" i="2"/>
  <c r="BQ53" i="2" s="1"/>
  <c r="BN54" i="2"/>
  <c r="BN53" i="2" s="1"/>
  <c r="BK54" i="2"/>
  <c r="BK53" i="2" s="1"/>
  <c r="BJ54" i="2"/>
  <c r="BJ53" i="2" s="1"/>
  <c r="BI54" i="2"/>
  <c r="BI53" i="2" s="1"/>
  <c r="BF54" i="2"/>
  <c r="BF53" i="2" s="1"/>
  <c r="BC54" i="2"/>
  <c r="BB54" i="2"/>
  <c r="BB53" i="2" s="1"/>
  <c r="BA54" i="2"/>
  <c r="BA53" i="2" s="1"/>
  <c r="AX54" i="2"/>
  <c r="AX53" i="2" s="1"/>
  <c r="AU54" i="2"/>
  <c r="AT54" i="2"/>
  <c r="AT53" i="2" s="1"/>
  <c r="AP54" i="2"/>
  <c r="AP53" i="2" s="1"/>
  <c r="AM54" i="2"/>
  <c r="AM53" i="2" s="1"/>
  <c r="AL54" i="2"/>
  <c r="AL53" i="2" s="1"/>
  <c r="AK54" i="2"/>
  <c r="AK53" i="2" s="1"/>
  <c r="AH54" i="2"/>
  <c r="AH53" i="2" s="1"/>
  <c r="AE54" i="2"/>
  <c r="AE53" i="2" s="1"/>
  <c r="AD54" i="2"/>
  <c r="AD53" i="2" s="1"/>
  <c r="AC54" i="2"/>
  <c r="AC53" i="2" s="1"/>
  <c r="Z54" i="2"/>
  <c r="Z53" i="2" s="1"/>
  <c r="W54" i="2"/>
  <c r="V54" i="2"/>
  <c r="V53" i="2" s="1"/>
  <c r="U54" i="2"/>
  <c r="U53" i="2" s="1"/>
  <c r="R54" i="2"/>
  <c r="R53" i="2" s="1"/>
  <c r="O54" i="2"/>
  <c r="N54" i="2"/>
  <c r="N53" i="2" s="1"/>
  <c r="J54" i="2"/>
  <c r="J53" i="2" s="1"/>
  <c r="G54" i="2"/>
  <c r="G53" i="2" s="1"/>
  <c r="F54" i="2"/>
  <c r="F53" i="2" s="1"/>
  <c r="E54" i="2"/>
  <c r="E53" i="2" s="1"/>
  <c r="B54" i="2"/>
  <c r="B53" i="2" s="1"/>
  <c r="GV53" i="2"/>
  <c r="GF53" i="2"/>
  <c r="GA53" i="2"/>
  <c r="FS53" i="2"/>
  <c r="FP53" i="2"/>
  <c r="FH53" i="2"/>
  <c r="EZ53" i="2"/>
  <c r="ER53" i="2"/>
  <c r="EM53" i="2"/>
  <c r="EJ53" i="2"/>
  <c r="EB53" i="2"/>
  <c r="DO53" i="2"/>
  <c r="DL53" i="2"/>
  <c r="DG53" i="2"/>
  <c r="DD53" i="2"/>
  <c r="CV53" i="2"/>
  <c r="CN53" i="2"/>
  <c r="CI53" i="2"/>
  <c r="CF53" i="2"/>
  <c r="CA53" i="2"/>
  <c r="BX53" i="2"/>
  <c r="BP53" i="2"/>
  <c r="BH53" i="2"/>
  <c r="BC53" i="2"/>
  <c r="AZ53" i="2"/>
  <c r="AU53" i="2"/>
  <c r="AR53" i="2"/>
  <c r="AJ53" i="2"/>
  <c r="AB53" i="2"/>
  <c r="W53" i="2"/>
  <c r="T53" i="2"/>
  <c r="O53" i="2"/>
  <c r="L53" i="2"/>
  <c r="GW51" i="2"/>
  <c r="GV51" i="2"/>
  <c r="GV49" i="2" s="1"/>
  <c r="GU51" i="2"/>
  <c r="GT51" i="2"/>
  <c r="GS51" i="2"/>
  <c r="GR51" i="2"/>
  <c r="GQ51" i="2"/>
  <c r="GP51" i="2"/>
  <c r="GO51" i="2"/>
  <c r="GK51" i="2"/>
  <c r="GJ51" i="2"/>
  <c r="GI51" i="2"/>
  <c r="GH51" i="2"/>
  <c r="GG51" i="2"/>
  <c r="GF51" i="2"/>
  <c r="GF49" i="2" s="1"/>
  <c r="GE51" i="2"/>
  <c r="GD51" i="2"/>
  <c r="GC51" i="2"/>
  <c r="GB51" i="2"/>
  <c r="GA51" i="2"/>
  <c r="FZ51" i="2"/>
  <c r="FY51" i="2"/>
  <c r="FX51" i="2"/>
  <c r="FX49" i="2" s="1"/>
  <c r="FW51" i="2"/>
  <c r="FV51" i="2"/>
  <c r="FU51" i="2"/>
  <c r="FT51" i="2"/>
  <c r="FS51" i="2"/>
  <c r="FR51" i="2"/>
  <c r="FQ51" i="2"/>
  <c r="FP51" i="2"/>
  <c r="GN51" i="2" s="1"/>
  <c r="GZ51" i="2" s="1"/>
  <c r="FO51" i="2"/>
  <c r="FN51" i="2"/>
  <c r="FM51" i="2"/>
  <c r="FL51" i="2"/>
  <c r="FK51" i="2"/>
  <c r="FJ51" i="2"/>
  <c r="FI51" i="2"/>
  <c r="FH51" i="2"/>
  <c r="FH49" i="2" s="1"/>
  <c r="FG51" i="2"/>
  <c r="FF51" i="2"/>
  <c r="FE51" i="2"/>
  <c r="FD51" i="2"/>
  <c r="FC51" i="2"/>
  <c r="FB51" i="2"/>
  <c r="GL51" i="2" s="1"/>
  <c r="GX51" i="2" s="1"/>
  <c r="FA51" i="2"/>
  <c r="EZ51" i="2"/>
  <c r="GM51" i="2" s="1"/>
  <c r="GY51" i="2" s="1"/>
  <c r="EY51" i="2"/>
  <c r="EU51" i="2"/>
  <c r="ET51" i="2"/>
  <c r="ES51" i="2"/>
  <c r="ER51" i="2"/>
  <c r="EQ51" i="2"/>
  <c r="EP51" i="2"/>
  <c r="EO51" i="2"/>
  <c r="EN51" i="2"/>
  <c r="EM51" i="2"/>
  <c r="EL51" i="2"/>
  <c r="EK51" i="2"/>
  <c r="EJ51" i="2"/>
  <c r="EI51" i="2"/>
  <c r="EH51" i="2"/>
  <c r="EG51" i="2"/>
  <c r="EF51" i="2"/>
  <c r="EE51" i="2"/>
  <c r="ED51" i="2"/>
  <c r="EC51" i="2"/>
  <c r="EB51" i="2"/>
  <c r="EA51" i="2"/>
  <c r="DZ51" i="2"/>
  <c r="EX51" i="2" s="1"/>
  <c r="DY51" i="2"/>
  <c r="DX51" i="2"/>
  <c r="EV51" i="2" s="1"/>
  <c r="DW51" i="2"/>
  <c r="DV51" i="2"/>
  <c r="EW51" i="2" s="1"/>
  <c r="DU51" i="2"/>
  <c r="DQ51" i="2"/>
  <c r="DP51" i="2"/>
  <c r="DO51" i="2"/>
  <c r="DN51" i="2"/>
  <c r="DM51" i="2"/>
  <c r="DL51" i="2"/>
  <c r="DK51" i="2"/>
  <c r="DJ51" i="2"/>
  <c r="DI51" i="2"/>
  <c r="DH51" i="2"/>
  <c r="DG51" i="2"/>
  <c r="DF51" i="2"/>
  <c r="DE51" i="2"/>
  <c r="DD51" i="2"/>
  <c r="DC51" i="2"/>
  <c r="DB51" i="2"/>
  <c r="DA51" i="2"/>
  <c r="CZ51" i="2"/>
  <c r="CY51" i="2"/>
  <c r="CX51" i="2"/>
  <c r="CW51" i="2"/>
  <c r="CV51" i="2"/>
  <c r="CU51" i="2"/>
  <c r="CT51" i="2"/>
  <c r="CS51" i="2"/>
  <c r="CR51" i="2"/>
  <c r="CQ51" i="2"/>
  <c r="CP51" i="2"/>
  <c r="CO51" i="2"/>
  <c r="CN51" i="2"/>
  <c r="CM51" i="2"/>
  <c r="CL51" i="2"/>
  <c r="CK51" i="2"/>
  <c r="CJ51" i="2"/>
  <c r="CI51" i="2"/>
  <c r="CH51" i="2"/>
  <c r="CG51" i="2"/>
  <c r="CF51" i="2"/>
  <c r="CE51" i="2"/>
  <c r="CD51" i="2"/>
  <c r="CC51" i="2"/>
  <c r="CB51" i="2"/>
  <c r="CA51" i="2"/>
  <c r="BZ51" i="2"/>
  <c r="BY51" i="2"/>
  <c r="BX51" i="2"/>
  <c r="BW51" i="2"/>
  <c r="BV51" i="2"/>
  <c r="BU51" i="2"/>
  <c r="BT51" i="2"/>
  <c r="BS51" i="2"/>
  <c r="BR51" i="2"/>
  <c r="BQ51" i="2"/>
  <c r="BP51" i="2"/>
  <c r="BO51" i="2"/>
  <c r="BN51" i="2"/>
  <c r="BM51" i="2"/>
  <c r="BL51" i="2"/>
  <c r="BK51" i="2"/>
  <c r="BJ51" i="2"/>
  <c r="BI51" i="2"/>
  <c r="BH51" i="2"/>
  <c r="BG51" i="2"/>
  <c r="BF51" i="2"/>
  <c r="BE51" i="2"/>
  <c r="BD51" i="2"/>
  <c r="BC51" i="2"/>
  <c r="BB51" i="2"/>
  <c r="BA51"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H51" i="2"/>
  <c r="G51" i="2"/>
  <c r="F51" i="2"/>
  <c r="E51" i="2"/>
  <c r="D51" i="2"/>
  <c r="DT51" i="2" s="1"/>
  <c r="C51" i="2"/>
  <c r="DS51" i="2" s="1"/>
  <c r="HB51" i="2" s="1"/>
  <c r="B51" i="2"/>
  <c r="DR51" i="2" s="1"/>
  <c r="GW50" i="2"/>
  <c r="GV50" i="2"/>
  <c r="GU50" i="2"/>
  <c r="GU49" i="2" s="1"/>
  <c r="GT50" i="2"/>
  <c r="GS50" i="2"/>
  <c r="GR50" i="2"/>
  <c r="GQ50" i="2"/>
  <c r="GQ49" i="2" s="1"/>
  <c r="GP50" i="2"/>
  <c r="GP49" i="2" s="1"/>
  <c r="GO50" i="2"/>
  <c r="GK50" i="2"/>
  <c r="GJ50" i="2"/>
  <c r="GI50" i="2"/>
  <c r="GI49" i="2" s="1"/>
  <c r="GH50" i="2"/>
  <c r="GH49" i="2" s="1"/>
  <c r="GG50" i="2"/>
  <c r="GF50" i="2"/>
  <c r="GE50" i="2"/>
  <c r="GE49" i="2" s="1"/>
  <c r="GD50" i="2"/>
  <c r="GC50" i="2"/>
  <c r="GB50" i="2"/>
  <c r="GA50" i="2"/>
  <c r="GA49" i="2" s="1"/>
  <c r="FZ50" i="2"/>
  <c r="FZ49" i="2" s="1"/>
  <c r="FY50" i="2"/>
  <c r="FX50" i="2"/>
  <c r="FW50" i="2"/>
  <c r="FW49" i="2" s="1"/>
  <c r="FV50" i="2"/>
  <c r="FU50" i="2"/>
  <c r="FT50" i="2"/>
  <c r="FS50" i="2"/>
  <c r="FS49" i="2" s="1"/>
  <c r="FR50" i="2"/>
  <c r="FR49" i="2" s="1"/>
  <c r="FQ50" i="2"/>
  <c r="FP50" i="2"/>
  <c r="FO50" i="2"/>
  <c r="FO49" i="2" s="1"/>
  <c r="FN50" i="2"/>
  <c r="FM50" i="2"/>
  <c r="FL50" i="2"/>
  <c r="FK50" i="2"/>
  <c r="FK49" i="2" s="1"/>
  <c r="FJ50" i="2"/>
  <c r="FJ49" i="2" s="1"/>
  <c r="FI50" i="2"/>
  <c r="FH50" i="2"/>
  <c r="FG50" i="2"/>
  <c r="FG49" i="2" s="1"/>
  <c r="FF50" i="2"/>
  <c r="FE50" i="2"/>
  <c r="FD50" i="2"/>
  <c r="GN50" i="2" s="1"/>
  <c r="FC50" i="2"/>
  <c r="FC49" i="2" s="1"/>
  <c r="FB50" i="2"/>
  <c r="FA50" i="2"/>
  <c r="EZ50" i="2"/>
  <c r="EY50" i="2"/>
  <c r="EY49" i="2" s="1"/>
  <c r="EU50" i="2"/>
  <c r="EU49" i="2" s="1"/>
  <c r="ET50" i="2"/>
  <c r="ET49" i="2" s="1"/>
  <c r="ES50" i="2"/>
  <c r="ER50" i="2"/>
  <c r="ER49" i="2" s="1"/>
  <c r="EQ50" i="2"/>
  <c r="EQ49" i="2" s="1"/>
  <c r="EP50" i="2"/>
  <c r="EO50" i="2"/>
  <c r="EN50" i="2"/>
  <c r="EM50" i="2"/>
  <c r="EM49" i="2" s="1"/>
  <c r="EL50" i="2"/>
  <c r="EL49" i="2" s="1"/>
  <c r="EK50" i="2"/>
  <c r="EJ50" i="2"/>
  <c r="EJ49" i="2" s="1"/>
  <c r="EI50" i="2"/>
  <c r="EI49" i="2" s="1"/>
  <c r="EH50" i="2"/>
  <c r="EG50" i="2"/>
  <c r="EF50" i="2"/>
  <c r="EE50" i="2"/>
  <c r="EE49" i="2" s="1"/>
  <c r="ED50" i="2"/>
  <c r="ED49" i="2" s="1"/>
  <c r="EC50" i="2"/>
  <c r="EB50" i="2"/>
  <c r="EB49" i="2" s="1"/>
  <c r="EA50" i="2"/>
  <c r="EA49" i="2" s="1"/>
  <c r="DZ50" i="2"/>
  <c r="DY50" i="2"/>
  <c r="DX50" i="2"/>
  <c r="EV50" i="2" s="1"/>
  <c r="DW50" i="2"/>
  <c r="DW49" i="2" s="1"/>
  <c r="DV50" i="2"/>
  <c r="DU50" i="2"/>
  <c r="DQ50" i="2"/>
  <c r="DP50" i="2"/>
  <c r="DO50" i="2"/>
  <c r="DO49" i="2" s="1"/>
  <c r="DN50" i="2"/>
  <c r="DN49" i="2" s="1"/>
  <c r="DM50" i="2"/>
  <c r="DL50" i="2"/>
  <c r="DL49" i="2" s="1"/>
  <c r="DK50" i="2"/>
  <c r="DK49" i="2" s="1"/>
  <c r="DJ50" i="2"/>
  <c r="DI50" i="2"/>
  <c r="DH50" i="2"/>
  <c r="DG50" i="2"/>
  <c r="DG49" i="2" s="1"/>
  <c r="DF50" i="2"/>
  <c r="DF49" i="2" s="1"/>
  <c r="DE50" i="2"/>
  <c r="DD50" i="2"/>
  <c r="DD49" i="2" s="1"/>
  <c r="DC50" i="2"/>
  <c r="DC49" i="2" s="1"/>
  <c r="DB50" i="2"/>
  <c r="DA50" i="2"/>
  <c r="CZ50" i="2"/>
  <c r="CY50" i="2"/>
  <c r="CY49" i="2" s="1"/>
  <c r="CX50" i="2"/>
  <c r="CX49" i="2" s="1"/>
  <c r="CW50" i="2"/>
  <c r="CV50" i="2"/>
  <c r="CV49" i="2" s="1"/>
  <c r="CU50" i="2"/>
  <c r="CU49" i="2" s="1"/>
  <c r="CT50" i="2"/>
  <c r="CS50" i="2"/>
  <c r="CR50" i="2"/>
  <c r="CQ50" i="2"/>
  <c r="CQ49" i="2" s="1"/>
  <c r="CP50" i="2"/>
  <c r="CP49" i="2" s="1"/>
  <c r="CO50" i="2"/>
  <c r="CN50" i="2"/>
  <c r="CN49" i="2" s="1"/>
  <c r="CM50" i="2"/>
  <c r="CM49" i="2" s="1"/>
  <c r="CL50" i="2"/>
  <c r="CK50" i="2"/>
  <c r="CJ50" i="2"/>
  <c r="CI50" i="2"/>
  <c r="CI49" i="2" s="1"/>
  <c r="CH50" i="2"/>
  <c r="CH49" i="2" s="1"/>
  <c r="CG50" i="2"/>
  <c r="CF50" i="2"/>
  <c r="CF49" i="2" s="1"/>
  <c r="CE50" i="2"/>
  <c r="CE49" i="2" s="1"/>
  <c r="CD50" i="2"/>
  <c r="CC50" i="2"/>
  <c r="CB50" i="2"/>
  <c r="CA50" i="2"/>
  <c r="CA49" i="2" s="1"/>
  <c r="BZ50" i="2"/>
  <c r="BZ49" i="2" s="1"/>
  <c r="BY50" i="2"/>
  <c r="BX50" i="2"/>
  <c r="BX49" i="2" s="1"/>
  <c r="BW50" i="2"/>
  <c r="BW49" i="2" s="1"/>
  <c r="BV50" i="2"/>
  <c r="BU50" i="2"/>
  <c r="BT50" i="2"/>
  <c r="BS50" i="2"/>
  <c r="BS49" i="2" s="1"/>
  <c r="BR50" i="2"/>
  <c r="BR49" i="2" s="1"/>
  <c r="BQ50" i="2"/>
  <c r="BP50" i="2"/>
  <c r="BP49" i="2" s="1"/>
  <c r="BO50" i="2"/>
  <c r="BO49" i="2" s="1"/>
  <c r="BN50" i="2"/>
  <c r="BM50" i="2"/>
  <c r="BL50" i="2"/>
  <c r="BK50" i="2"/>
  <c r="BK49" i="2" s="1"/>
  <c r="BJ50" i="2"/>
  <c r="BJ49" i="2" s="1"/>
  <c r="BI50" i="2"/>
  <c r="BH50" i="2"/>
  <c r="BH49" i="2" s="1"/>
  <c r="BG50" i="2"/>
  <c r="BG49" i="2" s="1"/>
  <c r="BF50" i="2"/>
  <c r="BE50" i="2"/>
  <c r="BD50" i="2"/>
  <c r="BC50" i="2"/>
  <c r="BC49" i="2" s="1"/>
  <c r="BB50" i="2"/>
  <c r="BB49" i="2" s="1"/>
  <c r="BA50" i="2"/>
  <c r="AZ50" i="2"/>
  <c r="AZ49" i="2" s="1"/>
  <c r="AY50" i="2"/>
  <c r="AY49" i="2" s="1"/>
  <c r="AX50" i="2"/>
  <c r="AW50" i="2"/>
  <c r="AV50" i="2"/>
  <c r="AU50" i="2"/>
  <c r="AU49" i="2" s="1"/>
  <c r="AT50" i="2"/>
  <c r="AT49" i="2" s="1"/>
  <c r="AS50" i="2"/>
  <c r="AR50" i="2"/>
  <c r="AR49" i="2" s="1"/>
  <c r="AQ50" i="2"/>
  <c r="AQ49" i="2" s="1"/>
  <c r="AP50" i="2"/>
  <c r="AO50" i="2"/>
  <c r="AN50" i="2"/>
  <c r="AM50" i="2"/>
  <c r="AM49" i="2" s="1"/>
  <c r="AL50" i="2"/>
  <c r="AL49" i="2" s="1"/>
  <c r="AK50" i="2"/>
  <c r="AJ50" i="2"/>
  <c r="AJ49" i="2" s="1"/>
  <c r="AI50" i="2"/>
  <c r="AI49" i="2" s="1"/>
  <c r="AH50" i="2"/>
  <c r="AG50" i="2"/>
  <c r="AF50" i="2"/>
  <c r="AE50" i="2"/>
  <c r="AE49" i="2" s="1"/>
  <c r="AD50" i="2"/>
  <c r="AD49" i="2" s="1"/>
  <c r="AC50" i="2"/>
  <c r="AB50" i="2"/>
  <c r="AB49" i="2" s="1"/>
  <c r="AA50" i="2"/>
  <c r="AA49" i="2" s="1"/>
  <c r="Z50" i="2"/>
  <c r="Y50" i="2"/>
  <c r="X50" i="2"/>
  <c r="W50" i="2"/>
  <c r="W49" i="2" s="1"/>
  <c r="V50" i="2"/>
  <c r="V49" i="2" s="1"/>
  <c r="U50" i="2"/>
  <c r="T50" i="2"/>
  <c r="T49" i="2" s="1"/>
  <c r="S50" i="2"/>
  <c r="S49" i="2" s="1"/>
  <c r="R50" i="2"/>
  <c r="Q50" i="2"/>
  <c r="P50" i="2"/>
  <c r="O50" i="2"/>
  <c r="O49" i="2" s="1"/>
  <c r="N50" i="2"/>
  <c r="N49" i="2" s="1"/>
  <c r="M50" i="2"/>
  <c r="L50" i="2"/>
  <c r="L49" i="2" s="1"/>
  <c r="K50" i="2"/>
  <c r="K49" i="2" s="1"/>
  <c r="J50" i="2"/>
  <c r="I50" i="2"/>
  <c r="H50" i="2"/>
  <c r="G50" i="2"/>
  <c r="G49" i="2" s="1"/>
  <c r="F50" i="2"/>
  <c r="F49" i="2" s="1"/>
  <c r="E50" i="2"/>
  <c r="D50" i="2"/>
  <c r="C50" i="2"/>
  <c r="B50" i="2"/>
  <c r="GW49" i="2"/>
  <c r="GT49" i="2"/>
  <c r="GS49" i="2"/>
  <c r="GR49" i="2"/>
  <c r="GO49" i="2"/>
  <c r="GK49" i="2"/>
  <c r="GJ49" i="2"/>
  <c r="GG49" i="2"/>
  <c r="GD49" i="2"/>
  <c r="GC49" i="2"/>
  <c r="GB49" i="2"/>
  <c r="FY49" i="2"/>
  <c r="FV49" i="2"/>
  <c r="FU49" i="2"/>
  <c r="FT49" i="2"/>
  <c r="FQ49" i="2"/>
  <c r="FN49" i="2"/>
  <c r="FM49" i="2"/>
  <c r="FL49" i="2"/>
  <c r="FI49" i="2"/>
  <c r="FF49" i="2"/>
  <c r="FE49" i="2"/>
  <c r="FD49" i="2"/>
  <c r="FA49" i="2"/>
  <c r="EV49" i="2"/>
  <c r="ES49" i="2"/>
  <c r="EP49" i="2"/>
  <c r="EO49" i="2"/>
  <c r="EN49" i="2"/>
  <c r="EK49" i="2"/>
  <c r="EH49" i="2"/>
  <c r="EG49" i="2"/>
  <c r="EF49" i="2"/>
  <c r="EC49" i="2"/>
  <c r="DZ49" i="2"/>
  <c r="DY49" i="2"/>
  <c r="DX49" i="2"/>
  <c r="DU49" i="2"/>
  <c r="DQ49" i="2"/>
  <c r="DP49" i="2"/>
  <c r="DM49" i="2"/>
  <c r="DJ49" i="2"/>
  <c r="DI49" i="2"/>
  <c r="DH49" i="2"/>
  <c r="DE49" i="2"/>
  <c r="DB49" i="2"/>
  <c r="DA49" i="2"/>
  <c r="CZ49" i="2"/>
  <c r="CW49" i="2"/>
  <c r="CT49" i="2"/>
  <c r="CS49" i="2"/>
  <c r="CR49" i="2"/>
  <c r="CO49" i="2"/>
  <c r="CL49" i="2"/>
  <c r="CK49" i="2"/>
  <c r="CJ49" i="2"/>
  <c r="CG49" i="2"/>
  <c r="CD49" i="2"/>
  <c r="CC49" i="2"/>
  <c r="CB49" i="2"/>
  <c r="BY49" i="2"/>
  <c r="BV49" i="2"/>
  <c r="BU49" i="2"/>
  <c r="BT49" i="2"/>
  <c r="BQ49" i="2"/>
  <c r="BN49" i="2"/>
  <c r="BM49" i="2"/>
  <c r="BL49" i="2"/>
  <c r="BI49" i="2"/>
  <c r="BF49" i="2"/>
  <c r="BE49" i="2"/>
  <c r="BD49" i="2"/>
  <c r="BA49" i="2"/>
  <c r="AX49" i="2"/>
  <c r="AW49" i="2"/>
  <c r="AV49" i="2"/>
  <c r="AS49" i="2"/>
  <c r="AP49" i="2"/>
  <c r="AO49" i="2"/>
  <c r="AN49" i="2"/>
  <c r="AK49" i="2"/>
  <c r="AH49" i="2"/>
  <c r="AG49" i="2"/>
  <c r="AF49" i="2"/>
  <c r="AC49" i="2"/>
  <c r="Z49" i="2"/>
  <c r="Y49" i="2"/>
  <c r="X49" i="2"/>
  <c r="U49" i="2"/>
  <c r="R49" i="2"/>
  <c r="Q49" i="2"/>
  <c r="P49" i="2"/>
  <c r="M49" i="2"/>
  <c r="J49" i="2"/>
  <c r="I49" i="2"/>
  <c r="H49" i="2"/>
  <c r="E49" i="2"/>
  <c r="B49" i="2"/>
  <c r="GW48" i="2"/>
  <c r="GV48" i="2"/>
  <c r="GU48" i="2"/>
  <c r="GT48" i="2"/>
  <c r="GS48" i="2"/>
  <c r="GR48" i="2"/>
  <c r="GQ48" i="2"/>
  <c r="GP48" i="2"/>
  <c r="GO48" i="2"/>
  <c r="GN48" i="2"/>
  <c r="GK48" i="2"/>
  <c r="GJ48" i="2"/>
  <c r="GI48" i="2"/>
  <c r="GH48" i="2"/>
  <c r="GG48" i="2"/>
  <c r="GF48" i="2"/>
  <c r="GE48" i="2"/>
  <c r="GD48" i="2"/>
  <c r="GC48" i="2"/>
  <c r="GB48" i="2"/>
  <c r="GA48" i="2"/>
  <c r="FZ48" i="2"/>
  <c r="FY48" i="2"/>
  <c r="FX48" i="2"/>
  <c r="FW48" i="2"/>
  <c r="FV48" i="2"/>
  <c r="FU48" i="2"/>
  <c r="FT48" i="2"/>
  <c r="FS48" i="2"/>
  <c r="FR48" i="2"/>
  <c r="FQ48" i="2"/>
  <c r="FP48" i="2"/>
  <c r="FO48" i="2"/>
  <c r="FN48" i="2"/>
  <c r="FM48" i="2"/>
  <c r="FL48" i="2"/>
  <c r="FK48" i="2"/>
  <c r="FJ48" i="2"/>
  <c r="FI48" i="2"/>
  <c r="FH48" i="2"/>
  <c r="GL48" i="2" s="1"/>
  <c r="GX48" i="2" s="1"/>
  <c r="FG48" i="2"/>
  <c r="FF48" i="2"/>
  <c r="FE48" i="2"/>
  <c r="FD48" i="2"/>
  <c r="FC48" i="2"/>
  <c r="FB48" i="2"/>
  <c r="FA48" i="2"/>
  <c r="EZ48" i="2"/>
  <c r="GM48" i="2" s="1"/>
  <c r="EY48" i="2"/>
  <c r="EU48" i="2"/>
  <c r="ET48" i="2"/>
  <c r="ES48" i="2"/>
  <c r="ER48" i="2"/>
  <c r="EQ48" i="2"/>
  <c r="EP48" i="2"/>
  <c r="EO48" i="2"/>
  <c r="EN48" i="2"/>
  <c r="EM48" i="2"/>
  <c r="EL48" i="2"/>
  <c r="EK48" i="2"/>
  <c r="EJ48" i="2"/>
  <c r="EI48" i="2"/>
  <c r="EH48" i="2"/>
  <c r="EG48" i="2"/>
  <c r="EF48" i="2"/>
  <c r="EE48" i="2"/>
  <c r="ED48" i="2"/>
  <c r="EC48" i="2"/>
  <c r="EB48" i="2"/>
  <c r="EA48" i="2"/>
  <c r="DZ48" i="2"/>
  <c r="EX48" i="2" s="1"/>
  <c r="DY48" i="2"/>
  <c r="DX48" i="2"/>
  <c r="DW48" i="2"/>
  <c r="DV48" i="2"/>
  <c r="DU48" i="2"/>
  <c r="DQ48" i="2"/>
  <c r="DP48" i="2"/>
  <c r="DO48" i="2"/>
  <c r="DN48" i="2"/>
  <c r="DM48" i="2"/>
  <c r="DL48" i="2"/>
  <c r="DK48" i="2"/>
  <c r="DJ48" i="2"/>
  <c r="DI48" i="2"/>
  <c r="DH48" i="2"/>
  <c r="DG48" i="2"/>
  <c r="DF48" i="2"/>
  <c r="DE48" i="2"/>
  <c r="DD48" i="2"/>
  <c r="DC48" i="2"/>
  <c r="DB48" i="2"/>
  <c r="DA48" i="2"/>
  <c r="CZ48" i="2"/>
  <c r="CY48" i="2"/>
  <c r="CX48" i="2"/>
  <c r="CW48" i="2"/>
  <c r="CV48" i="2"/>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DT48" i="2" s="1"/>
  <c r="C48" i="2"/>
  <c r="B48" i="2"/>
  <c r="DR48" i="2" s="1"/>
  <c r="GW47" i="2"/>
  <c r="GV47" i="2"/>
  <c r="GU47" i="2"/>
  <c r="GT47" i="2"/>
  <c r="GS47" i="2"/>
  <c r="GR47" i="2"/>
  <c r="GQ47" i="2"/>
  <c r="GP47" i="2"/>
  <c r="GO47" i="2"/>
  <c r="GN47" i="2"/>
  <c r="GK47" i="2"/>
  <c r="GJ47" i="2"/>
  <c r="GI47" i="2"/>
  <c r="GH47" i="2"/>
  <c r="GG47" i="2"/>
  <c r="GF47" i="2"/>
  <c r="GE47" i="2"/>
  <c r="GD47" i="2"/>
  <c r="GC47" i="2"/>
  <c r="GB47" i="2"/>
  <c r="GA47" i="2"/>
  <c r="FZ47" i="2"/>
  <c r="FY47" i="2"/>
  <c r="FX47" i="2"/>
  <c r="FW47" i="2"/>
  <c r="FV47" i="2"/>
  <c r="FU47" i="2"/>
  <c r="FT47" i="2"/>
  <c r="FS47" i="2"/>
  <c r="FR47" i="2"/>
  <c r="FQ47" i="2"/>
  <c r="FP47" i="2"/>
  <c r="FO47" i="2"/>
  <c r="FN47" i="2"/>
  <c r="FM47" i="2"/>
  <c r="FL47" i="2"/>
  <c r="FK47" i="2"/>
  <c r="FJ47" i="2"/>
  <c r="FI47" i="2"/>
  <c r="FH47" i="2"/>
  <c r="FG47" i="2"/>
  <c r="FF47" i="2"/>
  <c r="FE47" i="2"/>
  <c r="FD47" i="2"/>
  <c r="FC47" i="2"/>
  <c r="FB47" i="2"/>
  <c r="GL47" i="2" s="1"/>
  <c r="GX47" i="2" s="1"/>
  <c r="FA47" i="2"/>
  <c r="EZ47" i="2"/>
  <c r="EY47" i="2"/>
  <c r="EU47" i="2"/>
  <c r="ET47" i="2"/>
  <c r="ES47" i="2"/>
  <c r="ER47" i="2"/>
  <c r="EQ47" i="2"/>
  <c r="EP47" i="2"/>
  <c r="EO47" i="2"/>
  <c r="EN47" i="2"/>
  <c r="EM47" i="2"/>
  <c r="EL47" i="2"/>
  <c r="EK47" i="2"/>
  <c r="EJ47" i="2"/>
  <c r="EI47" i="2"/>
  <c r="EH47" i="2"/>
  <c r="EG47" i="2"/>
  <c r="EF47" i="2"/>
  <c r="EX47" i="2" s="1"/>
  <c r="EE47" i="2"/>
  <c r="ED47" i="2"/>
  <c r="EC47" i="2"/>
  <c r="EB47" i="2"/>
  <c r="EA47" i="2"/>
  <c r="DZ47" i="2"/>
  <c r="DY47" i="2"/>
  <c r="DX47" i="2"/>
  <c r="DW47" i="2"/>
  <c r="DV47" i="2"/>
  <c r="DU47" i="2"/>
  <c r="DQ47" i="2"/>
  <c r="DP47" i="2"/>
  <c r="DO47" i="2"/>
  <c r="DN47" i="2"/>
  <c r="DM47" i="2"/>
  <c r="DL47" i="2"/>
  <c r="DK47" i="2"/>
  <c r="DJ47" i="2"/>
  <c r="DI47" i="2"/>
  <c r="DH47" i="2"/>
  <c r="DG47" i="2"/>
  <c r="DF47" i="2"/>
  <c r="DE47" i="2"/>
  <c r="DD47" i="2"/>
  <c r="DC47" i="2"/>
  <c r="DB47" i="2"/>
  <c r="DA47" i="2"/>
  <c r="CZ47" i="2"/>
  <c r="CY47" i="2"/>
  <c r="CX47" i="2"/>
  <c r="CW47" i="2"/>
  <c r="CV47" i="2"/>
  <c r="CU47"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DT47" i="2" s="1"/>
  <c r="C47" i="2"/>
  <c r="B47" i="2"/>
  <c r="DR47" i="2" s="1"/>
  <c r="GW46" i="2"/>
  <c r="GV46" i="2"/>
  <c r="GU46" i="2"/>
  <c r="GT46" i="2"/>
  <c r="GS46" i="2"/>
  <c r="GR46" i="2"/>
  <c r="GQ46" i="2"/>
  <c r="GP46" i="2"/>
  <c r="GO46" i="2"/>
  <c r="GK46" i="2"/>
  <c r="GJ46" i="2"/>
  <c r="GI46" i="2"/>
  <c r="GH46" i="2"/>
  <c r="GG46" i="2"/>
  <c r="GF46" i="2"/>
  <c r="GE46" i="2"/>
  <c r="GD46" i="2"/>
  <c r="GC46" i="2"/>
  <c r="GB46" i="2"/>
  <c r="GA46" i="2"/>
  <c r="FZ46" i="2"/>
  <c r="FY46" i="2"/>
  <c r="FX46" i="2"/>
  <c r="FW46" i="2"/>
  <c r="FV46" i="2"/>
  <c r="FU46" i="2"/>
  <c r="FT46" i="2"/>
  <c r="FS46" i="2"/>
  <c r="FR46" i="2"/>
  <c r="FQ46" i="2"/>
  <c r="FP46" i="2"/>
  <c r="FO46" i="2"/>
  <c r="FN46" i="2"/>
  <c r="GL46" i="2" s="1"/>
  <c r="GX46" i="2" s="1"/>
  <c r="FM46" i="2"/>
  <c r="FL46" i="2"/>
  <c r="FK46" i="2"/>
  <c r="FJ46" i="2"/>
  <c r="FI46" i="2"/>
  <c r="FH46" i="2"/>
  <c r="FG46" i="2"/>
  <c r="FF46" i="2"/>
  <c r="FE46" i="2"/>
  <c r="FD46" i="2"/>
  <c r="GN46" i="2" s="1"/>
  <c r="GZ46" i="2" s="1"/>
  <c r="FC46" i="2"/>
  <c r="FB46" i="2"/>
  <c r="FA46" i="2"/>
  <c r="EZ46" i="2"/>
  <c r="EY46" i="2"/>
  <c r="EX46" i="2"/>
  <c r="EU46" i="2"/>
  <c r="ET46" i="2"/>
  <c r="ES46" i="2"/>
  <c r="ER46" i="2"/>
  <c r="EQ46" i="2"/>
  <c r="EP46" i="2"/>
  <c r="EO46" i="2"/>
  <c r="EN46" i="2"/>
  <c r="EM46" i="2"/>
  <c r="EL46" i="2"/>
  <c r="EK46" i="2"/>
  <c r="EJ46" i="2"/>
  <c r="EI46" i="2"/>
  <c r="EH46" i="2"/>
  <c r="EG46" i="2"/>
  <c r="EF46" i="2"/>
  <c r="EE46" i="2"/>
  <c r="ED46" i="2"/>
  <c r="EC46" i="2"/>
  <c r="EB46" i="2"/>
  <c r="EA46" i="2"/>
  <c r="DZ46" i="2"/>
  <c r="DY46" i="2"/>
  <c r="DX46" i="2"/>
  <c r="EV46" i="2" s="1"/>
  <c r="DW46" i="2"/>
  <c r="DV46" i="2"/>
  <c r="DU46" i="2"/>
  <c r="DQ46" i="2"/>
  <c r="DP46" i="2"/>
  <c r="DO46" i="2"/>
  <c r="DN46" i="2"/>
  <c r="DM46" i="2"/>
  <c r="DL46" i="2"/>
  <c r="DK46"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D46" i="2"/>
  <c r="DT46" i="2" s="1"/>
  <c r="HC46" i="2" s="1"/>
  <c r="C46" i="2"/>
  <c r="B46" i="2"/>
  <c r="DR46" i="2" s="1"/>
  <c r="HA46" i="2" s="1"/>
  <c r="GW45" i="2"/>
  <c r="GV45" i="2"/>
  <c r="GU45" i="2"/>
  <c r="GT45" i="2"/>
  <c r="GS45" i="2"/>
  <c r="GR45" i="2"/>
  <c r="GQ45" i="2"/>
  <c r="GP45" i="2"/>
  <c r="GO45" i="2"/>
  <c r="GK45" i="2"/>
  <c r="GJ45" i="2"/>
  <c r="GI45" i="2"/>
  <c r="GH45" i="2"/>
  <c r="GG45" i="2"/>
  <c r="GF45" i="2"/>
  <c r="GE45" i="2"/>
  <c r="GD45" i="2"/>
  <c r="GC45" i="2"/>
  <c r="GB45" i="2"/>
  <c r="GA45" i="2"/>
  <c r="FZ45" i="2"/>
  <c r="FY45" i="2"/>
  <c r="FX45" i="2"/>
  <c r="FW45" i="2"/>
  <c r="FV45" i="2"/>
  <c r="FU45" i="2"/>
  <c r="FT45" i="2"/>
  <c r="FS45" i="2"/>
  <c r="FR45" i="2"/>
  <c r="FQ45" i="2"/>
  <c r="FP45" i="2"/>
  <c r="FO45" i="2"/>
  <c r="FN45" i="2"/>
  <c r="FM45" i="2"/>
  <c r="FL45" i="2"/>
  <c r="FK45" i="2"/>
  <c r="FJ45" i="2"/>
  <c r="FI45" i="2"/>
  <c r="FH45" i="2"/>
  <c r="FG45" i="2"/>
  <c r="FF45" i="2"/>
  <c r="FE45" i="2"/>
  <c r="FD45" i="2"/>
  <c r="GN45" i="2" s="1"/>
  <c r="GZ45" i="2" s="1"/>
  <c r="FC45" i="2"/>
  <c r="FB45" i="2"/>
  <c r="GL45" i="2" s="1"/>
  <c r="GX45" i="2" s="1"/>
  <c r="FA45" i="2"/>
  <c r="EZ45" i="2"/>
  <c r="EY45" i="2"/>
  <c r="EX45" i="2"/>
  <c r="EU45" i="2"/>
  <c r="ET45" i="2"/>
  <c r="ES45" i="2"/>
  <c r="ER45" i="2"/>
  <c r="EQ45" i="2"/>
  <c r="EP45" i="2"/>
  <c r="EO45" i="2"/>
  <c r="EN45" i="2"/>
  <c r="EM45" i="2"/>
  <c r="EL45" i="2"/>
  <c r="EK45" i="2"/>
  <c r="EJ45" i="2"/>
  <c r="EI45" i="2"/>
  <c r="EH45" i="2"/>
  <c r="EG45" i="2"/>
  <c r="EF45" i="2"/>
  <c r="EE45" i="2"/>
  <c r="ED45" i="2"/>
  <c r="EC45" i="2"/>
  <c r="EB45" i="2"/>
  <c r="EA45" i="2"/>
  <c r="DZ45" i="2"/>
  <c r="DY45" i="2"/>
  <c r="DX45" i="2"/>
  <c r="EV45" i="2" s="1"/>
  <c r="DW45" i="2"/>
  <c r="DV45" i="2"/>
  <c r="DU45" i="2"/>
  <c r="DQ45" i="2"/>
  <c r="DP45" i="2"/>
  <c r="DO45" i="2"/>
  <c r="DN45" i="2"/>
  <c r="DM45" i="2"/>
  <c r="DL45" i="2"/>
  <c r="DK45" i="2"/>
  <c r="DJ45" i="2"/>
  <c r="DI45" i="2"/>
  <c r="DH45" i="2"/>
  <c r="DG45" i="2"/>
  <c r="DF45" i="2"/>
  <c r="DE45" i="2"/>
  <c r="DD45" i="2"/>
  <c r="DC45" i="2"/>
  <c r="DB45" i="2"/>
  <c r="DA45" i="2"/>
  <c r="CZ45" i="2"/>
  <c r="CY45" i="2"/>
  <c r="CX45" i="2"/>
  <c r="CW45" i="2"/>
  <c r="CV45" i="2"/>
  <c r="CU45" i="2"/>
  <c r="CT45" i="2"/>
  <c r="CS45" i="2"/>
  <c r="CR45" i="2"/>
  <c r="CQ45" i="2"/>
  <c r="CP45" i="2"/>
  <c r="CO45" i="2"/>
  <c r="CN45" i="2"/>
  <c r="CM45" i="2"/>
  <c r="CL45" i="2"/>
  <c r="CK45" i="2"/>
  <c r="CJ45" i="2"/>
  <c r="CI45" i="2"/>
  <c r="CH45" i="2"/>
  <c r="CG45" i="2"/>
  <c r="CF45" i="2"/>
  <c r="CE45" i="2"/>
  <c r="CD45" i="2"/>
  <c r="CC45" i="2"/>
  <c r="CB45" i="2"/>
  <c r="CA45" i="2"/>
  <c r="BZ45" i="2"/>
  <c r="BY45" i="2"/>
  <c r="BX45" i="2"/>
  <c r="BW45" i="2"/>
  <c r="BV45" i="2"/>
  <c r="BU45" i="2"/>
  <c r="BT45" i="2"/>
  <c r="BS45" i="2"/>
  <c r="BR45" i="2"/>
  <c r="BQ45" i="2"/>
  <c r="BP45" i="2"/>
  <c r="BO45" i="2"/>
  <c r="BN45" i="2"/>
  <c r="BM45" i="2"/>
  <c r="BL45"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H45" i="2"/>
  <c r="G45" i="2"/>
  <c r="F45" i="2"/>
  <c r="E45" i="2"/>
  <c r="D45" i="2"/>
  <c r="DT45" i="2" s="1"/>
  <c r="C45" i="2"/>
  <c r="B45" i="2"/>
  <c r="DR45" i="2" s="1"/>
  <c r="HA45" i="2" s="1"/>
  <c r="GW44" i="2"/>
  <c r="GV44" i="2"/>
  <c r="GU44" i="2"/>
  <c r="GT44" i="2"/>
  <c r="GS44" i="2"/>
  <c r="GR44" i="2"/>
  <c r="GQ44" i="2"/>
  <c r="GP44" i="2"/>
  <c r="GO44" i="2"/>
  <c r="GK44" i="2"/>
  <c r="GJ44" i="2"/>
  <c r="GI44" i="2"/>
  <c r="GH44" i="2"/>
  <c r="GG44" i="2"/>
  <c r="GF44" i="2"/>
  <c r="GE44" i="2"/>
  <c r="GD44" i="2"/>
  <c r="GC44" i="2"/>
  <c r="GB44" i="2"/>
  <c r="GA44" i="2"/>
  <c r="FZ44" i="2"/>
  <c r="FY44" i="2"/>
  <c r="FX44" i="2"/>
  <c r="FW44" i="2"/>
  <c r="FV44" i="2"/>
  <c r="FU44" i="2"/>
  <c r="FT44" i="2"/>
  <c r="FS44" i="2"/>
  <c r="FR44" i="2"/>
  <c r="FQ44" i="2"/>
  <c r="FP44" i="2"/>
  <c r="FO44" i="2"/>
  <c r="FN44" i="2"/>
  <c r="FM44" i="2"/>
  <c r="FL44" i="2"/>
  <c r="FK44" i="2"/>
  <c r="FJ44" i="2"/>
  <c r="FI44" i="2"/>
  <c r="FH44" i="2"/>
  <c r="FG44" i="2"/>
  <c r="GN44" i="2" s="1"/>
  <c r="GZ44" i="2" s="1"/>
  <c r="FF44" i="2"/>
  <c r="FE44" i="2"/>
  <c r="FD44" i="2"/>
  <c r="FC44" i="2"/>
  <c r="GM44" i="2" s="1"/>
  <c r="GY44" i="2" s="1"/>
  <c r="FB44" i="2"/>
  <c r="FA44" i="2"/>
  <c r="EZ44" i="2"/>
  <c r="EY44" i="2"/>
  <c r="GL44" i="2" s="1"/>
  <c r="GX44" i="2" s="1"/>
  <c r="EU44" i="2"/>
  <c r="ET44" i="2"/>
  <c r="ES44" i="2"/>
  <c r="ER44" i="2"/>
  <c r="EQ44" i="2"/>
  <c r="EP44" i="2"/>
  <c r="EO44" i="2"/>
  <c r="EN44" i="2"/>
  <c r="EM44" i="2"/>
  <c r="EL44" i="2"/>
  <c r="EK44" i="2"/>
  <c r="EJ44" i="2"/>
  <c r="EI44" i="2"/>
  <c r="EH44" i="2"/>
  <c r="EG44" i="2"/>
  <c r="EF44" i="2"/>
  <c r="EE44" i="2"/>
  <c r="ED44" i="2"/>
  <c r="EC44" i="2"/>
  <c r="EB44" i="2"/>
  <c r="EA44" i="2"/>
  <c r="DZ44" i="2"/>
  <c r="DY44" i="2"/>
  <c r="DX44" i="2"/>
  <c r="EV44" i="2" s="1"/>
  <c r="DW44" i="2"/>
  <c r="EX44" i="2" s="1"/>
  <c r="DV44" i="2"/>
  <c r="DU44" i="2"/>
  <c r="DQ44" i="2"/>
  <c r="DP44" i="2"/>
  <c r="DO44" i="2"/>
  <c r="DN44" i="2"/>
  <c r="DM44" i="2"/>
  <c r="DL44" i="2"/>
  <c r="DK44" i="2"/>
  <c r="DJ44" i="2"/>
  <c r="DI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H44" i="2"/>
  <c r="G44" i="2"/>
  <c r="F44" i="2"/>
  <c r="E44" i="2"/>
  <c r="D44" i="2"/>
  <c r="DT44" i="2" s="1"/>
  <c r="C44" i="2"/>
  <c r="DS44" i="2" s="1"/>
  <c r="B44" i="2"/>
  <c r="DR44" i="2" s="1"/>
  <c r="GW43" i="2"/>
  <c r="GV43" i="2"/>
  <c r="GU43" i="2"/>
  <c r="GT43" i="2"/>
  <c r="GS43" i="2"/>
  <c r="GR43" i="2"/>
  <c r="GQ43" i="2"/>
  <c r="GP43" i="2"/>
  <c r="GO43" i="2"/>
  <c r="GN43" i="2"/>
  <c r="GZ43" i="2" s="1"/>
  <c r="GK43" i="2"/>
  <c r="GK41" i="2" s="1"/>
  <c r="GK40" i="2" s="1"/>
  <c r="GJ43" i="2"/>
  <c r="GI43" i="2"/>
  <c r="GH43" i="2"/>
  <c r="GG43" i="2"/>
  <c r="GG41" i="2" s="1"/>
  <c r="GG40" i="2" s="1"/>
  <c r="GF43" i="2"/>
  <c r="GE43" i="2"/>
  <c r="GD43" i="2"/>
  <c r="GC43" i="2"/>
  <c r="GC41" i="2" s="1"/>
  <c r="GC40" i="2" s="1"/>
  <c r="GB43" i="2"/>
  <c r="GA43" i="2"/>
  <c r="FZ43" i="2"/>
  <c r="FY43" i="2"/>
  <c r="FY41" i="2" s="1"/>
  <c r="FY40" i="2" s="1"/>
  <c r="FX43" i="2"/>
  <c r="FW43" i="2"/>
  <c r="FV43" i="2"/>
  <c r="FU43" i="2"/>
  <c r="FU41" i="2" s="1"/>
  <c r="FU40" i="2" s="1"/>
  <c r="FT43" i="2"/>
  <c r="FS43" i="2"/>
  <c r="FR43" i="2"/>
  <c r="FQ43" i="2"/>
  <c r="FQ41" i="2" s="1"/>
  <c r="FQ40" i="2" s="1"/>
  <c r="FP43" i="2"/>
  <c r="FO43" i="2"/>
  <c r="FN43" i="2"/>
  <c r="FM43" i="2"/>
  <c r="FM41" i="2" s="1"/>
  <c r="FM40" i="2" s="1"/>
  <c r="FL43" i="2"/>
  <c r="FK43" i="2"/>
  <c r="FJ43" i="2"/>
  <c r="FI43" i="2"/>
  <c r="FI41" i="2" s="1"/>
  <c r="FI40" i="2" s="1"/>
  <c r="FH43" i="2"/>
  <c r="FG43" i="2"/>
  <c r="FF43" i="2"/>
  <c r="FE43" i="2"/>
  <c r="GL43" i="2" s="1"/>
  <c r="GX43" i="2" s="1"/>
  <c r="FD43" i="2"/>
  <c r="FC43" i="2"/>
  <c r="FB43" i="2"/>
  <c r="FA43" i="2"/>
  <c r="FA41" i="2" s="1"/>
  <c r="FA40" i="2" s="1"/>
  <c r="EZ43" i="2"/>
  <c r="EY43" i="2"/>
  <c r="EU43" i="2"/>
  <c r="ET43" i="2"/>
  <c r="ES43" i="2"/>
  <c r="ES41" i="2" s="1"/>
  <c r="ES40" i="2" s="1"/>
  <c r="ER43" i="2"/>
  <c r="EQ43" i="2"/>
  <c r="EP43" i="2"/>
  <c r="EO43" i="2"/>
  <c r="EO41" i="2" s="1"/>
  <c r="EO40" i="2" s="1"/>
  <c r="EN43" i="2"/>
  <c r="EM43" i="2"/>
  <c r="EL43" i="2"/>
  <c r="EK43" i="2"/>
  <c r="EK41" i="2" s="1"/>
  <c r="EK40" i="2" s="1"/>
  <c r="EJ43" i="2"/>
  <c r="EI43" i="2"/>
  <c r="EH43" i="2"/>
  <c r="EG43" i="2"/>
  <c r="EG41" i="2" s="1"/>
  <c r="EG40" i="2" s="1"/>
  <c r="EF43" i="2"/>
  <c r="EE43" i="2"/>
  <c r="ED43" i="2"/>
  <c r="EC43" i="2"/>
  <c r="EC41" i="2" s="1"/>
  <c r="EC40" i="2" s="1"/>
  <c r="EB43" i="2"/>
  <c r="EA43" i="2"/>
  <c r="DZ43" i="2"/>
  <c r="EX43" i="2" s="1"/>
  <c r="DY43" i="2"/>
  <c r="EW43" i="2" s="1"/>
  <c r="DX43" i="2"/>
  <c r="DW43" i="2"/>
  <c r="DV43" i="2"/>
  <c r="DU43" i="2"/>
  <c r="EV43" i="2" s="1"/>
  <c r="DQ43" i="2"/>
  <c r="DQ41" i="2" s="1"/>
  <c r="DQ40" i="2" s="1"/>
  <c r="DP43" i="2"/>
  <c r="DO43" i="2"/>
  <c r="DN43" i="2"/>
  <c r="DM43" i="2"/>
  <c r="DL43" i="2"/>
  <c r="DK43" i="2"/>
  <c r="DJ43" i="2"/>
  <c r="DI43" i="2"/>
  <c r="DI41" i="2" s="1"/>
  <c r="DI40" i="2" s="1"/>
  <c r="DH43" i="2"/>
  <c r="DG43" i="2"/>
  <c r="DF43" i="2"/>
  <c r="DE43" i="2"/>
  <c r="DD43" i="2"/>
  <c r="DC43" i="2"/>
  <c r="DB43" i="2"/>
  <c r="DA43" i="2"/>
  <c r="CZ43" i="2"/>
  <c r="CY43" i="2"/>
  <c r="CX43" i="2"/>
  <c r="CW43" i="2"/>
  <c r="CV43" i="2"/>
  <c r="CU43" i="2"/>
  <c r="CT43" i="2"/>
  <c r="CS43" i="2"/>
  <c r="CR43" i="2"/>
  <c r="CQ43" i="2"/>
  <c r="CP43" i="2"/>
  <c r="CO43" i="2"/>
  <c r="CN43" i="2"/>
  <c r="CM43" i="2"/>
  <c r="CL43" i="2"/>
  <c r="CK43" i="2"/>
  <c r="CJ43" i="2"/>
  <c r="CI43" i="2"/>
  <c r="CH43" i="2"/>
  <c r="CG43" i="2"/>
  <c r="CF43" i="2"/>
  <c r="CE43" i="2"/>
  <c r="CD43" i="2"/>
  <c r="CC43" i="2"/>
  <c r="CB43" i="2"/>
  <c r="CA43" i="2"/>
  <c r="BZ43" i="2"/>
  <c r="BY43" i="2"/>
  <c r="BX43" i="2"/>
  <c r="BW43" i="2"/>
  <c r="BV43" i="2"/>
  <c r="BU43" i="2"/>
  <c r="BT43" i="2"/>
  <c r="BS43" i="2"/>
  <c r="BR43" i="2"/>
  <c r="BQ43" i="2"/>
  <c r="BP43" i="2"/>
  <c r="BO43" i="2"/>
  <c r="BN43" i="2"/>
  <c r="BM43" i="2"/>
  <c r="BL43" i="2"/>
  <c r="BK43" i="2"/>
  <c r="BJ43" i="2"/>
  <c r="BI43" i="2"/>
  <c r="BH43" i="2"/>
  <c r="BG43" i="2"/>
  <c r="BF43" i="2"/>
  <c r="BE43" i="2"/>
  <c r="BD43" i="2"/>
  <c r="BC43" i="2"/>
  <c r="BB43" i="2"/>
  <c r="BA43" i="2"/>
  <c r="AZ43" i="2"/>
  <c r="AY43" i="2"/>
  <c r="AX43"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T43" i="2"/>
  <c r="S43" i="2"/>
  <c r="R43" i="2"/>
  <c r="Q43" i="2"/>
  <c r="P43" i="2"/>
  <c r="O43" i="2"/>
  <c r="N43" i="2"/>
  <c r="M43" i="2"/>
  <c r="L43" i="2"/>
  <c r="K43" i="2"/>
  <c r="J43" i="2"/>
  <c r="I43" i="2"/>
  <c r="H43" i="2"/>
  <c r="G43" i="2"/>
  <c r="F43" i="2"/>
  <c r="E43" i="2"/>
  <c r="D43" i="2"/>
  <c r="DT43" i="2" s="1"/>
  <c r="C43" i="2"/>
  <c r="B43" i="2"/>
  <c r="DR43" i="2" s="1"/>
  <c r="HA43" i="2" s="1"/>
  <c r="GW42" i="2"/>
  <c r="GV42" i="2"/>
  <c r="GU42" i="2"/>
  <c r="GU41" i="2" s="1"/>
  <c r="GU40" i="2" s="1"/>
  <c r="GT42" i="2"/>
  <c r="GS42" i="2"/>
  <c r="GR42" i="2"/>
  <c r="GQ42" i="2"/>
  <c r="GQ41" i="2" s="1"/>
  <c r="GQ40" i="2" s="1"/>
  <c r="GP42" i="2"/>
  <c r="GO42" i="2"/>
  <c r="GK42" i="2"/>
  <c r="GJ42" i="2"/>
  <c r="GI42" i="2"/>
  <c r="GI41" i="2" s="1"/>
  <c r="GI40" i="2" s="1"/>
  <c r="GH42" i="2"/>
  <c r="GG42" i="2"/>
  <c r="GF42" i="2"/>
  <c r="GE42" i="2"/>
  <c r="GE41" i="2" s="1"/>
  <c r="GE40" i="2" s="1"/>
  <c r="GD42" i="2"/>
  <c r="GC42" i="2"/>
  <c r="GB42" i="2"/>
  <c r="GA42" i="2"/>
  <c r="GA41" i="2" s="1"/>
  <c r="GA40" i="2" s="1"/>
  <c r="FZ42" i="2"/>
  <c r="FY42" i="2"/>
  <c r="FX42" i="2"/>
  <c r="FW42" i="2"/>
  <c r="FW41" i="2" s="1"/>
  <c r="FW40" i="2" s="1"/>
  <c r="FV42" i="2"/>
  <c r="FU42" i="2"/>
  <c r="FT42" i="2"/>
  <c r="FS42" i="2"/>
  <c r="FS41" i="2" s="1"/>
  <c r="FS40" i="2" s="1"/>
  <c r="FR42" i="2"/>
  <c r="FQ42" i="2"/>
  <c r="FP42" i="2"/>
  <c r="FO42" i="2"/>
  <c r="GM42" i="2" s="1"/>
  <c r="FN42" i="2"/>
  <c r="FM42" i="2"/>
  <c r="FL42" i="2"/>
  <c r="FK42" i="2"/>
  <c r="FK41" i="2" s="1"/>
  <c r="FK40" i="2" s="1"/>
  <c r="FJ42" i="2"/>
  <c r="FI42" i="2"/>
  <c r="FH42" i="2"/>
  <c r="FG42" i="2"/>
  <c r="FG41" i="2" s="1"/>
  <c r="FG40" i="2" s="1"/>
  <c r="FF42" i="2"/>
  <c r="FE42" i="2"/>
  <c r="FD42" i="2"/>
  <c r="GN42" i="2" s="1"/>
  <c r="FC42" i="2"/>
  <c r="FC41" i="2" s="1"/>
  <c r="FC40" i="2" s="1"/>
  <c r="FB42" i="2"/>
  <c r="FA42" i="2"/>
  <c r="EZ42" i="2"/>
  <c r="EY42" i="2"/>
  <c r="GL42" i="2" s="1"/>
  <c r="EU42" i="2"/>
  <c r="ET42" i="2"/>
  <c r="ES42" i="2"/>
  <c r="ER42" i="2"/>
  <c r="EQ42" i="2"/>
  <c r="EP42" i="2"/>
  <c r="EO42" i="2"/>
  <c r="EN42" i="2"/>
  <c r="EM42" i="2"/>
  <c r="EL42" i="2"/>
  <c r="EK42" i="2"/>
  <c r="EJ42" i="2"/>
  <c r="EI42" i="2"/>
  <c r="EH42" i="2"/>
  <c r="EG42" i="2"/>
  <c r="EF42" i="2"/>
  <c r="EE42" i="2"/>
  <c r="ED42" i="2"/>
  <c r="EC42" i="2"/>
  <c r="EB42" i="2"/>
  <c r="EA42" i="2"/>
  <c r="DZ42" i="2"/>
  <c r="EX42" i="2" s="1"/>
  <c r="DY42" i="2"/>
  <c r="DX42" i="2"/>
  <c r="EV42" i="2" s="1"/>
  <c r="EV41" i="2" s="1"/>
  <c r="DW42" i="2"/>
  <c r="DV42" i="2"/>
  <c r="DU42" i="2"/>
  <c r="DQ42" i="2"/>
  <c r="DP42" i="2"/>
  <c r="DO42" i="2"/>
  <c r="DN42" i="2"/>
  <c r="DM42" i="2"/>
  <c r="DM41" i="2" s="1"/>
  <c r="DM40" i="2" s="1"/>
  <c r="DL42" i="2"/>
  <c r="DK42" i="2"/>
  <c r="DJ42" i="2"/>
  <c r="DI42" i="2"/>
  <c r="DH42" i="2"/>
  <c r="DG42" i="2"/>
  <c r="DF42" i="2"/>
  <c r="DE42" i="2"/>
  <c r="DE41" i="2" s="1"/>
  <c r="DE40" i="2" s="1"/>
  <c r="DD42" i="2"/>
  <c r="DC42" i="2"/>
  <c r="DB42" i="2"/>
  <c r="DA42" i="2"/>
  <c r="DA41" i="2" s="1"/>
  <c r="DA40" i="2" s="1"/>
  <c r="CZ42" i="2"/>
  <c r="CY42" i="2"/>
  <c r="CX42" i="2"/>
  <c r="CW42" i="2"/>
  <c r="CW41" i="2" s="1"/>
  <c r="CW40" i="2" s="1"/>
  <c r="CV42" i="2"/>
  <c r="CU42" i="2"/>
  <c r="CT42" i="2"/>
  <c r="CS42" i="2"/>
  <c r="CS41" i="2" s="1"/>
  <c r="CS40" i="2" s="1"/>
  <c r="CR42" i="2"/>
  <c r="CQ42" i="2"/>
  <c r="CP42" i="2"/>
  <c r="CO42" i="2"/>
  <c r="CO41" i="2" s="1"/>
  <c r="CO40" i="2" s="1"/>
  <c r="CN42" i="2"/>
  <c r="CM42" i="2"/>
  <c r="CL42" i="2"/>
  <c r="CK42" i="2"/>
  <c r="CK41" i="2" s="1"/>
  <c r="CK40" i="2" s="1"/>
  <c r="CJ42" i="2"/>
  <c r="CI42" i="2"/>
  <c r="CH42" i="2"/>
  <c r="CG42" i="2"/>
  <c r="CG41" i="2" s="1"/>
  <c r="CG40" i="2" s="1"/>
  <c r="CF42" i="2"/>
  <c r="CE42" i="2"/>
  <c r="CD42" i="2"/>
  <c r="CC42" i="2"/>
  <c r="CC41" i="2" s="1"/>
  <c r="CC40" i="2" s="1"/>
  <c r="CB42" i="2"/>
  <c r="CA42" i="2"/>
  <c r="BZ42" i="2"/>
  <c r="BY42" i="2"/>
  <c r="BY41" i="2" s="1"/>
  <c r="BY40" i="2" s="1"/>
  <c r="BX42" i="2"/>
  <c r="BW42" i="2"/>
  <c r="BV42" i="2"/>
  <c r="BU42" i="2"/>
  <c r="BU41" i="2" s="1"/>
  <c r="BU40" i="2" s="1"/>
  <c r="BT42" i="2"/>
  <c r="BS42" i="2"/>
  <c r="BR42" i="2"/>
  <c r="BQ42" i="2"/>
  <c r="BQ41" i="2" s="1"/>
  <c r="BQ40" i="2" s="1"/>
  <c r="BP42" i="2"/>
  <c r="BO42" i="2"/>
  <c r="BN42" i="2"/>
  <c r="BM42" i="2"/>
  <c r="BM41" i="2" s="1"/>
  <c r="BM40" i="2" s="1"/>
  <c r="BL42" i="2"/>
  <c r="BK42" i="2"/>
  <c r="BJ42" i="2"/>
  <c r="BI42" i="2"/>
  <c r="BI41" i="2" s="1"/>
  <c r="BI40" i="2" s="1"/>
  <c r="BH42" i="2"/>
  <c r="BG42" i="2"/>
  <c r="BF42" i="2"/>
  <c r="BE42" i="2"/>
  <c r="BE41" i="2" s="1"/>
  <c r="BE40" i="2" s="1"/>
  <c r="BD42" i="2"/>
  <c r="BC42" i="2"/>
  <c r="BB42" i="2"/>
  <c r="BA42" i="2"/>
  <c r="BA41" i="2" s="1"/>
  <c r="BA40" i="2" s="1"/>
  <c r="AZ42" i="2"/>
  <c r="AY42" i="2"/>
  <c r="AX42" i="2"/>
  <c r="AW42" i="2"/>
  <c r="AW41" i="2" s="1"/>
  <c r="AW40" i="2" s="1"/>
  <c r="AV42" i="2"/>
  <c r="AU42" i="2"/>
  <c r="AT42" i="2"/>
  <c r="AS42" i="2"/>
  <c r="AS41" i="2" s="1"/>
  <c r="AS40" i="2" s="1"/>
  <c r="AR42" i="2"/>
  <c r="AQ42" i="2"/>
  <c r="AP42" i="2"/>
  <c r="AO42" i="2"/>
  <c r="AO41" i="2" s="1"/>
  <c r="AO40" i="2" s="1"/>
  <c r="AN42" i="2"/>
  <c r="AM42" i="2"/>
  <c r="AL42" i="2"/>
  <c r="AK42" i="2"/>
  <c r="AK41" i="2" s="1"/>
  <c r="AK40" i="2" s="1"/>
  <c r="AJ42" i="2"/>
  <c r="AI42" i="2"/>
  <c r="AH42" i="2"/>
  <c r="AG42" i="2"/>
  <c r="AG41" i="2" s="1"/>
  <c r="AG40" i="2" s="1"/>
  <c r="AF42" i="2"/>
  <c r="AE42" i="2"/>
  <c r="AD42" i="2"/>
  <c r="AC42" i="2"/>
  <c r="AC41" i="2" s="1"/>
  <c r="AC40" i="2" s="1"/>
  <c r="AB42" i="2"/>
  <c r="AA42" i="2"/>
  <c r="Z42" i="2"/>
  <c r="Y42" i="2"/>
  <c r="Y41" i="2" s="1"/>
  <c r="Y40" i="2" s="1"/>
  <c r="X42" i="2"/>
  <c r="W42" i="2"/>
  <c r="V42" i="2"/>
  <c r="U42" i="2"/>
  <c r="U41" i="2" s="1"/>
  <c r="U40" i="2" s="1"/>
  <c r="T42" i="2"/>
  <c r="S42" i="2"/>
  <c r="R42" i="2"/>
  <c r="Q42" i="2"/>
  <c r="Q41" i="2" s="1"/>
  <c r="Q40" i="2" s="1"/>
  <c r="P42" i="2"/>
  <c r="O42" i="2"/>
  <c r="N42" i="2"/>
  <c r="M42" i="2"/>
  <c r="M41" i="2" s="1"/>
  <c r="M40" i="2" s="1"/>
  <c r="L42" i="2"/>
  <c r="K42" i="2"/>
  <c r="J42" i="2"/>
  <c r="I42" i="2"/>
  <c r="I41" i="2" s="1"/>
  <c r="I40" i="2" s="1"/>
  <c r="H42" i="2"/>
  <c r="G42" i="2"/>
  <c r="F42" i="2"/>
  <c r="E42" i="2"/>
  <c r="E41" i="2" s="1"/>
  <c r="E40" i="2" s="1"/>
  <c r="D42" i="2"/>
  <c r="DT42" i="2" s="1"/>
  <c r="C42" i="2"/>
  <c r="DS42" i="2" s="1"/>
  <c r="B42" i="2"/>
  <c r="DR42" i="2" s="1"/>
  <c r="GW41" i="2"/>
  <c r="GV41" i="2"/>
  <c r="GT41" i="2"/>
  <c r="GS41" i="2"/>
  <c r="GR41" i="2"/>
  <c r="GP41" i="2"/>
  <c r="GO41" i="2"/>
  <c r="GJ41" i="2"/>
  <c r="GH41" i="2"/>
  <c r="GF41" i="2"/>
  <c r="GD41" i="2"/>
  <c r="GB41" i="2"/>
  <c r="FZ41" i="2"/>
  <c r="FX41" i="2"/>
  <c r="FV41" i="2"/>
  <c r="FT41" i="2"/>
  <c r="FR41" i="2"/>
  <c r="FP41" i="2"/>
  <c r="FN41" i="2"/>
  <c r="FL41" i="2"/>
  <c r="FJ41" i="2"/>
  <c r="FH41" i="2"/>
  <c r="FF41" i="2"/>
  <c r="FD41" i="2"/>
  <c r="FB41" i="2"/>
  <c r="EZ41" i="2"/>
  <c r="EU41" i="2"/>
  <c r="EU40" i="2" s="1"/>
  <c r="ET41" i="2"/>
  <c r="ER41" i="2"/>
  <c r="EQ41" i="2"/>
  <c r="EQ40" i="2" s="1"/>
  <c r="EP41" i="2"/>
  <c r="EN41" i="2"/>
  <c r="EM41" i="2"/>
  <c r="EM40" i="2" s="1"/>
  <c r="EL41" i="2"/>
  <c r="EJ41" i="2"/>
  <c r="EI41" i="2"/>
  <c r="EI40" i="2" s="1"/>
  <c r="EH41" i="2"/>
  <c r="EF41" i="2"/>
  <c r="EE41" i="2"/>
  <c r="EE40" i="2" s="1"/>
  <c r="ED41" i="2"/>
  <c r="EB41" i="2"/>
  <c r="EA41" i="2"/>
  <c r="EA40" i="2" s="1"/>
  <c r="DZ41" i="2"/>
  <c r="DX41" i="2"/>
  <c r="DW41" i="2"/>
  <c r="DW40" i="2" s="1"/>
  <c r="DV41" i="2"/>
  <c r="DP41" i="2"/>
  <c r="DO41" i="2"/>
  <c r="DO40" i="2" s="1"/>
  <c r="DN41" i="2"/>
  <c r="DL41" i="2"/>
  <c r="DK41" i="2"/>
  <c r="DK40" i="2" s="1"/>
  <c r="DJ41" i="2"/>
  <c r="DH41" i="2"/>
  <c r="DG41" i="2"/>
  <c r="DG40" i="2" s="1"/>
  <c r="DF41" i="2"/>
  <c r="DD41" i="2"/>
  <c r="DC41" i="2"/>
  <c r="DC40" i="2" s="1"/>
  <c r="DB41" i="2"/>
  <c r="CZ41" i="2"/>
  <c r="CY41" i="2"/>
  <c r="CY40" i="2" s="1"/>
  <c r="CX41" i="2"/>
  <c r="CV41" i="2"/>
  <c r="CU41" i="2"/>
  <c r="CU40" i="2" s="1"/>
  <c r="CT41" i="2"/>
  <c r="CR41" i="2"/>
  <c r="CQ41" i="2"/>
  <c r="CQ40" i="2" s="1"/>
  <c r="CP41" i="2"/>
  <c r="CN41" i="2"/>
  <c r="CM41" i="2"/>
  <c r="CM40" i="2" s="1"/>
  <c r="CL41" i="2"/>
  <c r="CJ41" i="2"/>
  <c r="CI41" i="2"/>
  <c r="CI40" i="2" s="1"/>
  <c r="CH41" i="2"/>
  <c r="CF41" i="2"/>
  <c r="CE41" i="2"/>
  <c r="CE40" i="2" s="1"/>
  <c r="CD41" i="2"/>
  <c r="CB41" i="2"/>
  <c r="CA41" i="2"/>
  <c r="CA40" i="2" s="1"/>
  <c r="BZ41" i="2"/>
  <c r="BX41" i="2"/>
  <c r="BW41" i="2"/>
  <c r="BW40" i="2" s="1"/>
  <c r="BV41" i="2"/>
  <c r="BT41" i="2"/>
  <c r="BS41" i="2"/>
  <c r="BS40" i="2" s="1"/>
  <c r="BR41" i="2"/>
  <c r="BP41" i="2"/>
  <c r="BO41" i="2"/>
  <c r="BO40" i="2" s="1"/>
  <c r="BN41" i="2"/>
  <c r="BL41" i="2"/>
  <c r="BK41" i="2"/>
  <c r="BK40" i="2" s="1"/>
  <c r="BJ41" i="2"/>
  <c r="BH41" i="2"/>
  <c r="BG41" i="2"/>
  <c r="BG40" i="2" s="1"/>
  <c r="BF41" i="2"/>
  <c r="BD41" i="2"/>
  <c r="BC41" i="2"/>
  <c r="BC40" i="2" s="1"/>
  <c r="BB41" i="2"/>
  <c r="AZ41" i="2"/>
  <c r="AY41" i="2"/>
  <c r="AY40" i="2" s="1"/>
  <c r="AX41" i="2"/>
  <c r="AV41" i="2"/>
  <c r="AU41" i="2"/>
  <c r="AU40" i="2" s="1"/>
  <c r="AT41" i="2"/>
  <c r="AR41" i="2"/>
  <c r="AQ41" i="2"/>
  <c r="AQ40" i="2" s="1"/>
  <c r="AP41" i="2"/>
  <c r="AN41" i="2"/>
  <c r="AM41" i="2"/>
  <c r="AM40" i="2" s="1"/>
  <c r="AL41" i="2"/>
  <c r="AJ41" i="2"/>
  <c r="AI41" i="2"/>
  <c r="AI40" i="2" s="1"/>
  <c r="AH41" i="2"/>
  <c r="AF41" i="2"/>
  <c r="AE41" i="2"/>
  <c r="AE40" i="2" s="1"/>
  <c r="AD41" i="2"/>
  <c r="AB41" i="2"/>
  <c r="AA41" i="2"/>
  <c r="AA40" i="2" s="1"/>
  <c r="Z41" i="2"/>
  <c r="X41" i="2"/>
  <c r="W41" i="2"/>
  <c r="W40" i="2" s="1"/>
  <c r="V41" i="2"/>
  <c r="T41" i="2"/>
  <c r="S41" i="2"/>
  <c r="S40" i="2" s="1"/>
  <c r="R41" i="2"/>
  <c r="P41" i="2"/>
  <c r="O41" i="2"/>
  <c r="O40" i="2" s="1"/>
  <c r="N41" i="2"/>
  <c r="L41" i="2"/>
  <c r="K41" i="2"/>
  <c r="K40" i="2" s="1"/>
  <c r="J41" i="2"/>
  <c r="H41" i="2"/>
  <c r="G41" i="2"/>
  <c r="G40" i="2" s="1"/>
  <c r="F41" i="2"/>
  <c r="D41" i="2"/>
  <c r="C41" i="2"/>
  <c r="B41" i="2"/>
  <c r="GW40" i="2"/>
  <c r="GV40" i="2"/>
  <c r="GT40" i="2"/>
  <c r="GS40" i="2"/>
  <c r="GR40" i="2"/>
  <c r="GP40" i="2"/>
  <c r="GO40" i="2"/>
  <c r="GJ40" i="2"/>
  <c r="GH40" i="2"/>
  <c r="GF40" i="2"/>
  <c r="GD40" i="2"/>
  <c r="GB40" i="2"/>
  <c r="FZ40" i="2"/>
  <c r="FX40" i="2"/>
  <c r="FV40" i="2"/>
  <c r="FT40" i="2"/>
  <c r="FR40" i="2"/>
  <c r="FN40" i="2"/>
  <c r="FL40" i="2"/>
  <c r="FJ40" i="2"/>
  <c r="FH40" i="2"/>
  <c r="FF40" i="2"/>
  <c r="FD40" i="2"/>
  <c r="ET40" i="2"/>
  <c r="ER40" i="2"/>
  <c r="EP40" i="2"/>
  <c r="EN40" i="2"/>
  <c r="EL40" i="2"/>
  <c r="EJ40" i="2"/>
  <c r="EH40" i="2"/>
  <c r="EF40" i="2"/>
  <c r="ED40" i="2"/>
  <c r="EB40" i="2"/>
  <c r="DZ40" i="2"/>
  <c r="DX40" i="2"/>
  <c r="DP40" i="2"/>
  <c r="DN40" i="2"/>
  <c r="DL40" i="2"/>
  <c r="DJ40" i="2"/>
  <c r="DH40" i="2"/>
  <c r="DF40" i="2"/>
  <c r="DD40" i="2"/>
  <c r="DB40" i="2"/>
  <c r="CZ40" i="2"/>
  <c r="CX40" i="2"/>
  <c r="CV40" i="2"/>
  <c r="CT40" i="2"/>
  <c r="CR40" i="2"/>
  <c r="CP40" i="2"/>
  <c r="CN40" i="2"/>
  <c r="CL40" i="2"/>
  <c r="CJ40" i="2"/>
  <c r="CH40" i="2"/>
  <c r="CF40" i="2"/>
  <c r="CD40" i="2"/>
  <c r="CB40" i="2"/>
  <c r="BZ40" i="2"/>
  <c r="BX40" i="2"/>
  <c r="BV40" i="2"/>
  <c r="BT40" i="2"/>
  <c r="BR40" i="2"/>
  <c r="BP40" i="2"/>
  <c r="BN40" i="2"/>
  <c r="BL40" i="2"/>
  <c r="BJ40" i="2"/>
  <c r="BH40" i="2"/>
  <c r="BF40" i="2"/>
  <c r="BD40" i="2"/>
  <c r="BB40" i="2"/>
  <c r="AZ40" i="2"/>
  <c r="AX40" i="2"/>
  <c r="AV40" i="2"/>
  <c r="AT40" i="2"/>
  <c r="AR40" i="2"/>
  <c r="AP40" i="2"/>
  <c r="AN40" i="2"/>
  <c r="AL40" i="2"/>
  <c r="AJ40" i="2"/>
  <c r="AH40" i="2"/>
  <c r="AF40" i="2"/>
  <c r="AD40" i="2"/>
  <c r="AB40" i="2"/>
  <c r="Z40" i="2"/>
  <c r="X40" i="2"/>
  <c r="V40" i="2"/>
  <c r="T40" i="2"/>
  <c r="R40" i="2"/>
  <c r="P40" i="2"/>
  <c r="N40" i="2"/>
  <c r="L40" i="2"/>
  <c r="J40" i="2"/>
  <c r="H40" i="2"/>
  <c r="F40" i="2"/>
  <c r="B40" i="2"/>
  <c r="GW39" i="2"/>
  <c r="GV39" i="2"/>
  <c r="GU39" i="2"/>
  <c r="GT39" i="2"/>
  <c r="GS39" i="2"/>
  <c r="GR39" i="2"/>
  <c r="GQ39" i="2"/>
  <c r="GP39" i="2"/>
  <c r="GO39" i="2"/>
  <c r="GK39" i="2"/>
  <c r="GJ39" i="2"/>
  <c r="GI39" i="2"/>
  <c r="GH39" i="2"/>
  <c r="GG39" i="2"/>
  <c r="GF39" i="2"/>
  <c r="GE39" i="2"/>
  <c r="GD39" i="2"/>
  <c r="GC39" i="2"/>
  <c r="GB39" i="2"/>
  <c r="GA39" i="2"/>
  <c r="FZ39" i="2"/>
  <c r="FY39" i="2"/>
  <c r="FX39" i="2"/>
  <c r="FW39" i="2"/>
  <c r="FV39" i="2"/>
  <c r="FU39" i="2"/>
  <c r="FT39" i="2"/>
  <c r="FS39" i="2"/>
  <c r="FR39" i="2"/>
  <c r="FQ39" i="2"/>
  <c r="FP39" i="2"/>
  <c r="FO39" i="2"/>
  <c r="FN39" i="2"/>
  <c r="FM39" i="2"/>
  <c r="FL39" i="2"/>
  <c r="FK39" i="2"/>
  <c r="FJ39" i="2"/>
  <c r="FI39" i="2"/>
  <c r="FH39" i="2"/>
  <c r="FG39" i="2"/>
  <c r="FF39" i="2"/>
  <c r="FE39" i="2"/>
  <c r="FD39" i="2"/>
  <c r="GN39" i="2" s="1"/>
  <c r="GZ39" i="2" s="1"/>
  <c r="FC39" i="2"/>
  <c r="FB39" i="2"/>
  <c r="GL39" i="2" s="1"/>
  <c r="GX39" i="2" s="1"/>
  <c r="FA39" i="2"/>
  <c r="EZ39" i="2"/>
  <c r="GM39" i="2" s="1"/>
  <c r="GY39" i="2" s="1"/>
  <c r="EY39" i="2"/>
  <c r="EU39" i="2"/>
  <c r="ET39" i="2"/>
  <c r="ES39" i="2"/>
  <c r="ER39" i="2"/>
  <c r="EQ39" i="2"/>
  <c r="EP39" i="2"/>
  <c r="EO39" i="2"/>
  <c r="EN39" i="2"/>
  <c r="EM39" i="2"/>
  <c r="EL39" i="2"/>
  <c r="EK39" i="2"/>
  <c r="EJ39" i="2"/>
  <c r="EI39" i="2"/>
  <c r="EH39" i="2"/>
  <c r="EG39" i="2"/>
  <c r="EF39" i="2"/>
  <c r="EE39" i="2"/>
  <c r="ED39" i="2"/>
  <c r="EC39" i="2"/>
  <c r="EB39" i="2"/>
  <c r="EA39" i="2"/>
  <c r="DZ39" i="2"/>
  <c r="EX39" i="2" s="1"/>
  <c r="DY39" i="2"/>
  <c r="DX39" i="2"/>
  <c r="EV39" i="2" s="1"/>
  <c r="DW39" i="2"/>
  <c r="DV39" i="2"/>
  <c r="EW39" i="2" s="1"/>
  <c r="DU39" i="2"/>
  <c r="DQ39" i="2"/>
  <c r="DP39" i="2"/>
  <c r="DO39" i="2"/>
  <c r="DN39" i="2"/>
  <c r="DM39" i="2"/>
  <c r="DL39" i="2"/>
  <c r="DK39" i="2"/>
  <c r="DJ39" i="2"/>
  <c r="DI39" i="2"/>
  <c r="DH39" i="2"/>
  <c r="DG39" i="2"/>
  <c r="DF39" i="2"/>
  <c r="DE39" i="2"/>
  <c r="DD39" i="2"/>
  <c r="DC39" i="2"/>
  <c r="DB39" i="2"/>
  <c r="DA39" i="2"/>
  <c r="CZ39" i="2"/>
  <c r="CY39" i="2"/>
  <c r="CX39" i="2"/>
  <c r="CW39" i="2"/>
  <c r="CV39" i="2"/>
  <c r="CU39" i="2"/>
  <c r="CT39" i="2"/>
  <c r="CS39" i="2"/>
  <c r="CR39" i="2"/>
  <c r="CQ39" i="2"/>
  <c r="CP39" i="2"/>
  <c r="CO39" i="2"/>
  <c r="CN39" i="2"/>
  <c r="CM39" i="2"/>
  <c r="CL39" i="2"/>
  <c r="CK39" i="2"/>
  <c r="CJ39" i="2"/>
  <c r="CI39" i="2"/>
  <c r="CH39" i="2"/>
  <c r="CG39" i="2"/>
  <c r="CF39" i="2"/>
  <c r="CE39" i="2"/>
  <c r="CD39" i="2"/>
  <c r="CC39" i="2"/>
  <c r="CB39" i="2"/>
  <c r="CA39" i="2"/>
  <c r="BZ39" i="2"/>
  <c r="BY39" i="2"/>
  <c r="BX39" i="2"/>
  <c r="BW39" i="2"/>
  <c r="BV39" i="2"/>
  <c r="BU39" i="2"/>
  <c r="BT39" i="2"/>
  <c r="BS39" i="2"/>
  <c r="BR39" i="2"/>
  <c r="BQ39" i="2"/>
  <c r="BP39" i="2"/>
  <c r="BO39" i="2"/>
  <c r="BN39" i="2"/>
  <c r="BM39" i="2"/>
  <c r="BL39" i="2"/>
  <c r="BK39" i="2"/>
  <c r="BJ39" i="2"/>
  <c r="BI39" i="2"/>
  <c r="BH39" i="2"/>
  <c r="BG39" i="2"/>
  <c r="BF39" i="2"/>
  <c r="BE39" i="2"/>
  <c r="BD39" i="2"/>
  <c r="BC39" i="2"/>
  <c r="BB39" i="2"/>
  <c r="BA39" i="2"/>
  <c r="AZ39" i="2"/>
  <c r="AY39"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39" i="2"/>
  <c r="N39" i="2"/>
  <c r="M39" i="2"/>
  <c r="L39" i="2"/>
  <c r="K39" i="2"/>
  <c r="J39" i="2"/>
  <c r="I39" i="2"/>
  <c r="H39" i="2"/>
  <c r="G39" i="2"/>
  <c r="F39" i="2"/>
  <c r="E39" i="2"/>
  <c r="D39" i="2"/>
  <c r="DT39" i="2" s="1"/>
  <c r="C39" i="2"/>
  <c r="DS39" i="2" s="1"/>
  <c r="B39" i="2"/>
  <c r="DR39" i="2" s="1"/>
  <c r="HA39" i="2" s="1"/>
  <c r="GW38" i="2"/>
  <c r="GW37" i="2" s="1"/>
  <c r="GV38" i="2"/>
  <c r="GU38" i="2"/>
  <c r="GT38" i="2"/>
  <c r="GS38" i="2"/>
  <c r="GS37" i="2" s="1"/>
  <c r="GR38" i="2"/>
  <c r="GQ38" i="2"/>
  <c r="GP38" i="2"/>
  <c r="GO38" i="2"/>
  <c r="GO37" i="2" s="1"/>
  <c r="GK38" i="2"/>
  <c r="GK37" i="2" s="1"/>
  <c r="GJ38" i="2"/>
  <c r="GI38" i="2"/>
  <c r="GH38" i="2"/>
  <c r="GG38" i="2"/>
  <c r="GG37" i="2" s="1"/>
  <c r="GF38" i="2"/>
  <c r="GE38" i="2"/>
  <c r="GD38" i="2"/>
  <c r="GC38" i="2"/>
  <c r="GC37" i="2" s="1"/>
  <c r="GB38" i="2"/>
  <c r="GA38" i="2"/>
  <c r="FZ38" i="2"/>
  <c r="FY38" i="2"/>
  <c r="FY37" i="2" s="1"/>
  <c r="FX38" i="2"/>
  <c r="FW38" i="2"/>
  <c r="FV38" i="2"/>
  <c r="FU38" i="2"/>
  <c r="FU37" i="2" s="1"/>
  <c r="FT38" i="2"/>
  <c r="FS38" i="2"/>
  <c r="FR38" i="2"/>
  <c r="FQ38" i="2"/>
  <c r="FQ37" i="2" s="1"/>
  <c r="FP38" i="2"/>
  <c r="FO38" i="2"/>
  <c r="FN38" i="2"/>
  <c r="FM38" i="2"/>
  <c r="FM37" i="2" s="1"/>
  <c r="FL38" i="2"/>
  <c r="FK38" i="2"/>
  <c r="FJ38" i="2"/>
  <c r="FI38" i="2"/>
  <c r="FI37" i="2" s="1"/>
  <c r="FH38" i="2"/>
  <c r="GL38" i="2" s="1"/>
  <c r="GX38" i="2" s="1"/>
  <c r="GX37" i="2" s="1"/>
  <c r="FG38" i="2"/>
  <c r="FF38" i="2"/>
  <c r="FE38" i="2"/>
  <c r="FE37" i="2" s="1"/>
  <c r="FD38" i="2"/>
  <c r="GN38" i="2" s="1"/>
  <c r="GZ38" i="2" s="1"/>
  <c r="GZ37" i="2" s="1"/>
  <c r="FC38" i="2"/>
  <c r="FB38" i="2"/>
  <c r="FA38" i="2"/>
  <c r="FA37" i="2" s="1"/>
  <c r="EZ38" i="2"/>
  <c r="GM38" i="2" s="1"/>
  <c r="EY38" i="2"/>
  <c r="EU38" i="2"/>
  <c r="ET38" i="2"/>
  <c r="ES38" i="2"/>
  <c r="ES37" i="2" s="1"/>
  <c r="ER38" i="2"/>
  <c r="EQ38" i="2"/>
  <c r="EP38" i="2"/>
  <c r="EP37" i="2" s="1"/>
  <c r="EO38" i="2"/>
  <c r="EO37" i="2" s="1"/>
  <c r="EN38" i="2"/>
  <c r="EM38" i="2"/>
  <c r="EL38" i="2"/>
  <c r="EK38" i="2"/>
  <c r="EK37" i="2" s="1"/>
  <c r="EJ38" i="2"/>
  <c r="EJ37" i="2" s="1"/>
  <c r="EI38" i="2"/>
  <c r="EH38" i="2"/>
  <c r="EG38" i="2"/>
  <c r="EG37" i="2" s="1"/>
  <c r="EF38" i="2"/>
  <c r="EE38" i="2"/>
  <c r="ED38" i="2"/>
  <c r="EC38" i="2"/>
  <c r="EC37" i="2" s="1"/>
  <c r="EB38" i="2"/>
  <c r="EA38" i="2"/>
  <c r="DZ38" i="2"/>
  <c r="EX38" i="2" s="1"/>
  <c r="EX37" i="2" s="1"/>
  <c r="DY38" i="2"/>
  <c r="DY37" i="2" s="1"/>
  <c r="DX38" i="2"/>
  <c r="EV38" i="2" s="1"/>
  <c r="EV37" i="2" s="1"/>
  <c r="DW38" i="2"/>
  <c r="DV38" i="2"/>
  <c r="EW38" i="2" s="1"/>
  <c r="EW37" i="2" s="1"/>
  <c r="DU38" i="2"/>
  <c r="DU37" i="2" s="1"/>
  <c r="DQ38" i="2"/>
  <c r="DQ37" i="2" s="1"/>
  <c r="DP38" i="2"/>
  <c r="DO38" i="2"/>
  <c r="DN38" i="2"/>
  <c r="DM38" i="2"/>
  <c r="DM37" i="2" s="1"/>
  <c r="DL38" i="2"/>
  <c r="DL37" i="2" s="1"/>
  <c r="DK38" i="2"/>
  <c r="DJ38" i="2"/>
  <c r="DI38" i="2"/>
  <c r="DI37" i="2" s="1"/>
  <c r="DH38" i="2"/>
  <c r="DG38" i="2"/>
  <c r="DF38" i="2"/>
  <c r="DE38" i="2"/>
  <c r="DE37" i="2" s="1"/>
  <c r="DD38" i="2"/>
  <c r="DD37" i="2" s="1"/>
  <c r="DC38" i="2"/>
  <c r="DB38" i="2"/>
  <c r="DB37" i="2" s="1"/>
  <c r="DA38" i="2"/>
  <c r="DA37" i="2" s="1"/>
  <c r="CZ38" i="2"/>
  <c r="CY38" i="2"/>
  <c r="CX38" i="2"/>
  <c r="CW38" i="2"/>
  <c r="CW37" i="2" s="1"/>
  <c r="CV38" i="2"/>
  <c r="CU38" i="2"/>
  <c r="CT38" i="2"/>
  <c r="CT37" i="2" s="1"/>
  <c r="CS38" i="2"/>
  <c r="CS37" i="2" s="1"/>
  <c r="CR38" i="2"/>
  <c r="CQ38" i="2"/>
  <c r="CP38" i="2"/>
  <c r="CO38" i="2"/>
  <c r="CO37" i="2" s="1"/>
  <c r="CN38" i="2"/>
  <c r="CM38" i="2"/>
  <c r="CL38" i="2"/>
  <c r="CK38" i="2"/>
  <c r="CK37" i="2" s="1"/>
  <c r="CJ38" i="2"/>
  <c r="CI38" i="2"/>
  <c r="CH38" i="2"/>
  <c r="CH37" i="2" s="1"/>
  <c r="CG38" i="2"/>
  <c r="CG37" i="2" s="1"/>
  <c r="CF38" i="2"/>
  <c r="CF37" i="2" s="1"/>
  <c r="CE38" i="2"/>
  <c r="CD38" i="2"/>
  <c r="CC38" i="2"/>
  <c r="CC37" i="2" s="1"/>
  <c r="CB38" i="2"/>
  <c r="CA38" i="2"/>
  <c r="BZ38" i="2"/>
  <c r="BY38" i="2"/>
  <c r="BY37" i="2" s="1"/>
  <c r="BX38" i="2"/>
  <c r="BX37" i="2" s="1"/>
  <c r="BW38" i="2"/>
  <c r="BV38" i="2"/>
  <c r="BV37" i="2" s="1"/>
  <c r="BU38" i="2"/>
  <c r="BU37" i="2" s="1"/>
  <c r="BT38" i="2"/>
  <c r="BS38" i="2"/>
  <c r="BR38" i="2"/>
  <c r="BQ38" i="2"/>
  <c r="BQ37" i="2" s="1"/>
  <c r="BP38" i="2"/>
  <c r="BO38" i="2"/>
  <c r="BN38" i="2"/>
  <c r="BN37" i="2" s="1"/>
  <c r="BM38" i="2"/>
  <c r="BM37" i="2" s="1"/>
  <c r="BL38" i="2"/>
  <c r="BK38" i="2"/>
  <c r="BJ38" i="2"/>
  <c r="BI38" i="2"/>
  <c r="BI37" i="2" s="1"/>
  <c r="BH38" i="2"/>
  <c r="BG38" i="2"/>
  <c r="BF38" i="2"/>
  <c r="BE38" i="2"/>
  <c r="BE37" i="2" s="1"/>
  <c r="BD38" i="2"/>
  <c r="BC38" i="2"/>
  <c r="BB38" i="2"/>
  <c r="BB37" i="2" s="1"/>
  <c r="BA38" i="2"/>
  <c r="BA37" i="2" s="1"/>
  <c r="AZ38" i="2"/>
  <c r="AZ37" i="2" s="1"/>
  <c r="AY38" i="2"/>
  <c r="AX38" i="2"/>
  <c r="AX37" i="2" s="1"/>
  <c r="AW38" i="2"/>
  <c r="AW37" i="2" s="1"/>
  <c r="AV38" i="2"/>
  <c r="AU38" i="2"/>
  <c r="AT38" i="2"/>
  <c r="AS38" i="2"/>
  <c r="AS37" i="2" s="1"/>
  <c r="AR38" i="2"/>
  <c r="AR37" i="2" s="1"/>
  <c r="AQ38" i="2"/>
  <c r="AP38" i="2"/>
  <c r="AP37" i="2" s="1"/>
  <c r="AO38" i="2"/>
  <c r="AO37" i="2" s="1"/>
  <c r="AN38" i="2"/>
  <c r="AM38" i="2"/>
  <c r="AL38" i="2"/>
  <c r="AK38" i="2"/>
  <c r="AK37" i="2" s="1"/>
  <c r="AJ38" i="2"/>
  <c r="AI38" i="2"/>
  <c r="AH38" i="2"/>
  <c r="AH37" i="2" s="1"/>
  <c r="AG38" i="2"/>
  <c r="AG37" i="2" s="1"/>
  <c r="AF38" i="2"/>
  <c r="AF37" i="2" s="1"/>
  <c r="AE38" i="2"/>
  <c r="AD38" i="2"/>
  <c r="AC38" i="2"/>
  <c r="AC37" i="2" s="1"/>
  <c r="AB38" i="2"/>
  <c r="AA38" i="2"/>
  <c r="Z38" i="2"/>
  <c r="Y38" i="2"/>
  <c r="Y37" i="2" s="1"/>
  <c r="X38" i="2"/>
  <c r="W38" i="2"/>
  <c r="V38" i="2"/>
  <c r="V37" i="2" s="1"/>
  <c r="U38" i="2"/>
  <c r="U37" i="2" s="1"/>
  <c r="T38" i="2"/>
  <c r="T37" i="2" s="1"/>
  <c r="S38" i="2"/>
  <c r="R38" i="2"/>
  <c r="R37" i="2" s="1"/>
  <c r="Q38" i="2"/>
  <c r="Q37" i="2" s="1"/>
  <c r="P38" i="2"/>
  <c r="O38" i="2"/>
  <c r="N38" i="2"/>
  <c r="M38" i="2"/>
  <c r="M37" i="2" s="1"/>
  <c r="L38" i="2"/>
  <c r="L37" i="2" s="1"/>
  <c r="K38" i="2"/>
  <c r="J38" i="2"/>
  <c r="J37" i="2" s="1"/>
  <c r="I38" i="2"/>
  <c r="I37" i="2" s="1"/>
  <c r="H38" i="2"/>
  <c r="G38" i="2"/>
  <c r="F38" i="2"/>
  <c r="F37" i="2" s="1"/>
  <c r="E38" i="2"/>
  <c r="E37" i="2" s="1"/>
  <c r="D38" i="2"/>
  <c r="DT38" i="2" s="1"/>
  <c r="C38" i="2"/>
  <c r="B38" i="2"/>
  <c r="DR38" i="2" s="1"/>
  <c r="GV37" i="2"/>
  <c r="GU37" i="2"/>
  <c r="GT37" i="2"/>
  <c r="GR37" i="2"/>
  <c r="GQ37" i="2"/>
  <c r="GP37" i="2"/>
  <c r="GJ37" i="2"/>
  <c r="GI37" i="2"/>
  <c r="GH37" i="2"/>
  <c r="GF37" i="2"/>
  <c r="GE37" i="2"/>
  <c r="GD37" i="2"/>
  <c r="GB37" i="2"/>
  <c r="GA37" i="2"/>
  <c r="FZ37" i="2"/>
  <c r="FX37" i="2"/>
  <c r="FW37" i="2"/>
  <c r="FV37" i="2"/>
  <c r="FT37" i="2"/>
  <c r="FS37" i="2"/>
  <c r="FR37" i="2"/>
  <c r="FP37" i="2"/>
  <c r="FO37" i="2"/>
  <c r="FN37" i="2"/>
  <c r="FL37" i="2"/>
  <c r="FK37" i="2"/>
  <c r="FJ37" i="2"/>
  <c r="FH37" i="2"/>
  <c r="FG37" i="2"/>
  <c r="FF37" i="2"/>
  <c r="FD37" i="2"/>
  <c r="FC37" i="2"/>
  <c r="FB37" i="2"/>
  <c r="EZ37" i="2"/>
  <c r="EY37" i="2"/>
  <c r="EU37" i="2"/>
  <c r="ET37" i="2"/>
  <c r="ER37" i="2"/>
  <c r="EQ37" i="2"/>
  <c r="EN37" i="2"/>
  <c r="EM37" i="2"/>
  <c r="EL37" i="2"/>
  <c r="EI37" i="2"/>
  <c r="EH37" i="2"/>
  <c r="EF37" i="2"/>
  <c r="EE37" i="2"/>
  <c r="ED37" i="2"/>
  <c r="EB37" i="2"/>
  <c r="EA37" i="2"/>
  <c r="DX37" i="2"/>
  <c r="DW37" i="2"/>
  <c r="DV37" i="2"/>
  <c r="DP37" i="2"/>
  <c r="DO37" i="2"/>
  <c r="DN37" i="2"/>
  <c r="DK37" i="2"/>
  <c r="DJ37" i="2"/>
  <c r="DH37" i="2"/>
  <c r="DG37" i="2"/>
  <c r="DF37" i="2"/>
  <c r="DC37" i="2"/>
  <c r="CZ37" i="2"/>
  <c r="CY37" i="2"/>
  <c r="CX37" i="2"/>
  <c r="CV37" i="2"/>
  <c r="CU37" i="2"/>
  <c r="CR37" i="2"/>
  <c r="CQ37" i="2"/>
  <c r="CP37" i="2"/>
  <c r="CN37" i="2"/>
  <c r="CM37" i="2"/>
  <c r="CL37" i="2"/>
  <c r="CJ37" i="2"/>
  <c r="CI37" i="2"/>
  <c r="CE37" i="2"/>
  <c r="CD37" i="2"/>
  <c r="CB37" i="2"/>
  <c r="CA37" i="2"/>
  <c r="BZ37" i="2"/>
  <c r="BW37" i="2"/>
  <c r="BT37" i="2"/>
  <c r="BS37" i="2"/>
  <c r="BR37" i="2"/>
  <c r="BP37" i="2"/>
  <c r="BO37" i="2"/>
  <c r="BL37" i="2"/>
  <c r="BK37" i="2"/>
  <c r="BJ37" i="2"/>
  <c r="BH37" i="2"/>
  <c r="BG37" i="2"/>
  <c r="BF37" i="2"/>
  <c r="BD37" i="2"/>
  <c r="BC37" i="2"/>
  <c r="AY37" i="2"/>
  <c r="AV37" i="2"/>
  <c r="AU37" i="2"/>
  <c r="AT37" i="2"/>
  <c r="AQ37" i="2"/>
  <c r="AN37" i="2"/>
  <c r="AM37" i="2"/>
  <c r="AL37" i="2"/>
  <c r="AJ37" i="2"/>
  <c r="AI37" i="2"/>
  <c r="AE37" i="2"/>
  <c r="AD37" i="2"/>
  <c r="AB37" i="2"/>
  <c r="AA37" i="2"/>
  <c r="Z37" i="2"/>
  <c r="X37" i="2"/>
  <c r="W37" i="2"/>
  <c r="S37" i="2"/>
  <c r="P37" i="2"/>
  <c r="O37" i="2"/>
  <c r="N37" i="2"/>
  <c r="K37" i="2"/>
  <c r="H37" i="2"/>
  <c r="G37" i="2"/>
  <c r="D37" i="2"/>
  <c r="C37" i="2"/>
  <c r="GW36" i="2"/>
  <c r="GV36" i="2"/>
  <c r="GU36" i="2"/>
  <c r="GT36" i="2"/>
  <c r="GS36" i="2"/>
  <c r="GR36" i="2"/>
  <c r="GQ36" i="2"/>
  <c r="GP36" i="2"/>
  <c r="GO36" i="2"/>
  <c r="GK36" i="2"/>
  <c r="GJ36" i="2"/>
  <c r="GI36" i="2"/>
  <c r="GH36" i="2"/>
  <c r="GG36" i="2"/>
  <c r="GF36" i="2"/>
  <c r="GE36" i="2"/>
  <c r="GD36" i="2"/>
  <c r="GC36" i="2"/>
  <c r="GB36" i="2"/>
  <c r="GA36" i="2"/>
  <c r="FZ36" i="2"/>
  <c r="FY36" i="2"/>
  <c r="FX36" i="2"/>
  <c r="FW36" i="2"/>
  <c r="FV36" i="2"/>
  <c r="FU36" i="2"/>
  <c r="FT36" i="2"/>
  <c r="FS36" i="2"/>
  <c r="FR36" i="2"/>
  <c r="FQ36" i="2"/>
  <c r="FP36" i="2"/>
  <c r="FO36" i="2"/>
  <c r="FN36" i="2"/>
  <c r="GL36" i="2" s="1"/>
  <c r="GX36" i="2" s="1"/>
  <c r="FM36" i="2"/>
  <c r="FL36" i="2"/>
  <c r="FK36" i="2"/>
  <c r="FJ36" i="2"/>
  <c r="GN36" i="2" s="1"/>
  <c r="GZ36" i="2" s="1"/>
  <c r="FI36" i="2"/>
  <c r="FH36" i="2"/>
  <c r="FG36" i="2"/>
  <c r="FF36" i="2"/>
  <c r="FE36" i="2"/>
  <c r="FD36" i="2"/>
  <c r="FC36" i="2"/>
  <c r="FB36" i="2"/>
  <c r="FA36" i="2"/>
  <c r="EZ36" i="2"/>
  <c r="EY36" i="2"/>
  <c r="EX36" i="2"/>
  <c r="EU36" i="2"/>
  <c r="ET36" i="2"/>
  <c r="ES36" i="2"/>
  <c r="ER36" i="2"/>
  <c r="EQ36" i="2"/>
  <c r="EP36" i="2"/>
  <c r="EO36" i="2"/>
  <c r="EN36" i="2"/>
  <c r="EM36" i="2"/>
  <c r="EL36" i="2"/>
  <c r="EK36" i="2"/>
  <c r="EJ36" i="2"/>
  <c r="EI36" i="2"/>
  <c r="EH36" i="2"/>
  <c r="EG36" i="2"/>
  <c r="EF36" i="2"/>
  <c r="EE36" i="2"/>
  <c r="ED36" i="2"/>
  <c r="EC36" i="2"/>
  <c r="EB36" i="2"/>
  <c r="EA36" i="2"/>
  <c r="DZ36" i="2"/>
  <c r="DY36" i="2"/>
  <c r="DX36" i="2"/>
  <c r="EV36" i="2" s="1"/>
  <c r="DW36" i="2"/>
  <c r="DV36" i="2"/>
  <c r="DU36" i="2"/>
  <c r="DQ36" i="2"/>
  <c r="DP36" i="2"/>
  <c r="DO36" i="2"/>
  <c r="DN36" i="2"/>
  <c r="DM36" i="2"/>
  <c r="DL36" i="2"/>
  <c r="DK36" i="2"/>
  <c r="DJ36" i="2"/>
  <c r="DI36" i="2"/>
  <c r="DH36" i="2"/>
  <c r="DG36" i="2"/>
  <c r="DF36" i="2"/>
  <c r="DE36" i="2"/>
  <c r="DD36" i="2"/>
  <c r="DC36" i="2"/>
  <c r="DB36" i="2"/>
  <c r="DA36" i="2"/>
  <c r="CZ36" i="2"/>
  <c r="CY36" i="2"/>
  <c r="CX36" i="2"/>
  <c r="CW36" i="2"/>
  <c r="CV36" i="2"/>
  <c r="CU36" i="2"/>
  <c r="CT36" i="2"/>
  <c r="CS36" i="2"/>
  <c r="CR36" i="2"/>
  <c r="CQ36" i="2"/>
  <c r="CP36" i="2"/>
  <c r="CO36" i="2"/>
  <c r="CN36" i="2"/>
  <c r="CM36" i="2"/>
  <c r="CL36" i="2"/>
  <c r="CK36" i="2"/>
  <c r="CJ36" i="2"/>
  <c r="CI36" i="2"/>
  <c r="CH36" i="2"/>
  <c r="CG36" i="2"/>
  <c r="CF36" i="2"/>
  <c r="CE36" i="2"/>
  <c r="CD36" i="2"/>
  <c r="CC36" i="2"/>
  <c r="CB36" i="2"/>
  <c r="CA36" i="2"/>
  <c r="BZ36" i="2"/>
  <c r="BY36" i="2"/>
  <c r="BX36" i="2"/>
  <c r="BW36" i="2"/>
  <c r="BV36" i="2"/>
  <c r="BU36" i="2"/>
  <c r="BT36" i="2"/>
  <c r="BS36" i="2"/>
  <c r="BR36" i="2"/>
  <c r="BQ36" i="2"/>
  <c r="BP36" i="2"/>
  <c r="BO36" i="2"/>
  <c r="BN36" i="2"/>
  <c r="BM36" i="2"/>
  <c r="BL36" i="2"/>
  <c r="BK36" i="2"/>
  <c r="BJ36" i="2"/>
  <c r="BI36" i="2"/>
  <c r="BH36" i="2"/>
  <c r="BG36" i="2"/>
  <c r="BF36" i="2"/>
  <c r="BE36" i="2"/>
  <c r="BD36" i="2"/>
  <c r="BC36" i="2"/>
  <c r="BB36" i="2"/>
  <c r="BA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M36" i="2"/>
  <c r="L36" i="2"/>
  <c r="K36" i="2"/>
  <c r="J36" i="2"/>
  <c r="I36" i="2"/>
  <c r="H36" i="2"/>
  <c r="G36" i="2"/>
  <c r="F36" i="2"/>
  <c r="E36" i="2"/>
  <c r="D36" i="2"/>
  <c r="C36" i="2"/>
  <c r="B36" i="2"/>
  <c r="GW35" i="2"/>
  <c r="GV35" i="2"/>
  <c r="GU35" i="2"/>
  <c r="GT35" i="2"/>
  <c r="GS35" i="2"/>
  <c r="GR35" i="2"/>
  <c r="GQ35" i="2"/>
  <c r="GP35" i="2"/>
  <c r="GO35" i="2"/>
  <c r="GK35" i="2"/>
  <c r="GJ35" i="2"/>
  <c r="GI35" i="2"/>
  <c r="GH35" i="2"/>
  <c r="GG35" i="2"/>
  <c r="GF35" i="2"/>
  <c r="GE35" i="2"/>
  <c r="GD35" i="2"/>
  <c r="GC35" i="2"/>
  <c r="GB35" i="2"/>
  <c r="GA35" i="2"/>
  <c r="FZ35" i="2"/>
  <c r="FY35" i="2"/>
  <c r="FX35" i="2"/>
  <c r="FW35" i="2"/>
  <c r="FV35" i="2"/>
  <c r="FU35" i="2"/>
  <c r="FT35" i="2"/>
  <c r="FS35" i="2"/>
  <c r="FR35" i="2"/>
  <c r="FQ35" i="2"/>
  <c r="FP35" i="2"/>
  <c r="FO35" i="2"/>
  <c r="FN35" i="2"/>
  <c r="FM35" i="2"/>
  <c r="FL35" i="2"/>
  <c r="FK35" i="2"/>
  <c r="FJ35" i="2"/>
  <c r="FI35" i="2"/>
  <c r="FH35" i="2"/>
  <c r="FG35" i="2"/>
  <c r="FF35" i="2"/>
  <c r="FE35" i="2"/>
  <c r="FD35" i="2"/>
  <c r="FC35" i="2"/>
  <c r="FB35" i="2"/>
  <c r="GL35" i="2" s="1"/>
  <c r="GX35" i="2" s="1"/>
  <c r="FA35" i="2"/>
  <c r="EZ35" i="2"/>
  <c r="EY35" i="2"/>
  <c r="EU35" i="2"/>
  <c r="ET35" i="2"/>
  <c r="ES35" i="2"/>
  <c r="ER35" i="2"/>
  <c r="EQ35" i="2"/>
  <c r="EP35" i="2"/>
  <c r="EO35" i="2"/>
  <c r="EN35" i="2"/>
  <c r="EM35" i="2"/>
  <c r="EL35" i="2"/>
  <c r="EK35" i="2"/>
  <c r="EJ35" i="2"/>
  <c r="EI35" i="2"/>
  <c r="EH35" i="2"/>
  <c r="EG35" i="2"/>
  <c r="EF35" i="2"/>
  <c r="EX35" i="2" s="1"/>
  <c r="EE35" i="2"/>
  <c r="ED35" i="2"/>
  <c r="EC35" i="2"/>
  <c r="EB35" i="2"/>
  <c r="EA35" i="2"/>
  <c r="DZ35" i="2"/>
  <c r="DY35" i="2"/>
  <c r="DX35" i="2"/>
  <c r="EV35" i="2" s="1"/>
  <c r="DW35" i="2"/>
  <c r="DV35" i="2"/>
  <c r="DU35" i="2"/>
  <c r="DQ35" i="2"/>
  <c r="DP35" i="2"/>
  <c r="DO35" i="2"/>
  <c r="DN35" i="2"/>
  <c r="DM35" i="2"/>
  <c r="DL35" i="2"/>
  <c r="DK35" i="2"/>
  <c r="DJ35" i="2"/>
  <c r="DI35" i="2"/>
  <c r="DH35" i="2"/>
  <c r="DG35" i="2"/>
  <c r="DF35" i="2"/>
  <c r="DE35" i="2"/>
  <c r="DD35" i="2"/>
  <c r="DC35" i="2"/>
  <c r="DB35" i="2"/>
  <c r="DA35" i="2"/>
  <c r="CZ35" i="2"/>
  <c r="CY35" i="2"/>
  <c r="CX35" i="2"/>
  <c r="CW35" i="2"/>
  <c r="CV35" i="2"/>
  <c r="CU35" i="2"/>
  <c r="CT35" i="2"/>
  <c r="CS35" i="2"/>
  <c r="CR35" i="2"/>
  <c r="CQ35" i="2"/>
  <c r="CP35" i="2"/>
  <c r="CO35" i="2"/>
  <c r="CN35" i="2"/>
  <c r="CM35" i="2"/>
  <c r="CL35" i="2"/>
  <c r="CK35" i="2"/>
  <c r="CJ35" i="2"/>
  <c r="CI35" i="2"/>
  <c r="CH35" i="2"/>
  <c r="CG35" i="2"/>
  <c r="CF35" i="2"/>
  <c r="CE35" i="2"/>
  <c r="CD35" i="2"/>
  <c r="CC35" i="2"/>
  <c r="CB35" i="2"/>
  <c r="CA35" i="2"/>
  <c r="BZ35" i="2"/>
  <c r="BY35" i="2"/>
  <c r="BX35" i="2"/>
  <c r="BW35" i="2"/>
  <c r="BV35" i="2"/>
  <c r="BU35" i="2"/>
  <c r="BT35" i="2"/>
  <c r="BS35" i="2"/>
  <c r="BR35" i="2"/>
  <c r="BQ35" i="2"/>
  <c r="BP35" i="2"/>
  <c r="BO35" i="2"/>
  <c r="BN35" i="2"/>
  <c r="BM35" i="2"/>
  <c r="BL35" i="2"/>
  <c r="BK35" i="2"/>
  <c r="BJ35" i="2"/>
  <c r="BI35" i="2"/>
  <c r="BH35" i="2"/>
  <c r="BG35" i="2"/>
  <c r="BF35" i="2"/>
  <c r="BE35" i="2"/>
  <c r="BD35" i="2"/>
  <c r="BC35" i="2"/>
  <c r="BB35"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DT35" i="2" s="1"/>
  <c r="U35" i="2"/>
  <c r="T35" i="2"/>
  <c r="S35" i="2"/>
  <c r="R35" i="2"/>
  <c r="Q35" i="2"/>
  <c r="P35" i="2"/>
  <c r="O35" i="2"/>
  <c r="N35" i="2"/>
  <c r="M35" i="2"/>
  <c r="L35" i="2"/>
  <c r="K35" i="2"/>
  <c r="J35" i="2"/>
  <c r="I35" i="2"/>
  <c r="H35" i="2"/>
  <c r="G35" i="2"/>
  <c r="F35" i="2"/>
  <c r="E35" i="2"/>
  <c r="D35" i="2"/>
  <c r="C35" i="2"/>
  <c r="B35" i="2"/>
  <c r="GW34" i="2"/>
  <c r="GV34" i="2"/>
  <c r="GU34" i="2"/>
  <c r="GT34" i="2"/>
  <c r="GS34" i="2"/>
  <c r="GR34" i="2"/>
  <c r="GQ34" i="2"/>
  <c r="GP34" i="2"/>
  <c r="GO34" i="2"/>
  <c r="GK34" i="2"/>
  <c r="GJ34" i="2"/>
  <c r="GI34" i="2"/>
  <c r="GH34" i="2"/>
  <c r="GG34" i="2"/>
  <c r="GF34" i="2"/>
  <c r="GE34" i="2"/>
  <c r="GD34" i="2"/>
  <c r="GC34" i="2"/>
  <c r="GB34" i="2"/>
  <c r="GA34" i="2"/>
  <c r="FZ34" i="2"/>
  <c r="FY34" i="2"/>
  <c r="FX34" i="2"/>
  <c r="FW34" i="2"/>
  <c r="FV34" i="2"/>
  <c r="FU34" i="2"/>
  <c r="FT34" i="2"/>
  <c r="FS34" i="2"/>
  <c r="FR34" i="2"/>
  <c r="FQ34" i="2"/>
  <c r="FP34" i="2"/>
  <c r="FO34" i="2"/>
  <c r="FN34" i="2"/>
  <c r="FM34" i="2"/>
  <c r="FL34" i="2"/>
  <c r="FK34" i="2"/>
  <c r="FJ34" i="2"/>
  <c r="FI34" i="2"/>
  <c r="FH34" i="2"/>
  <c r="GL34" i="2" s="1"/>
  <c r="GX34" i="2" s="1"/>
  <c r="FG34" i="2"/>
  <c r="FF34" i="2"/>
  <c r="FE34" i="2"/>
  <c r="FD34" i="2"/>
  <c r="FC34" i="2"/>
  <c r="FB34" i="2"/>
  <c r="FA34" i="2"/>
  <c r="EZ34" i="2"/>
  <c r="EY34" i="2"/>
  <c r="EU34" i="2"/>
  <c r="ET34" i="2"/>
  <c r="ES34" i="2"/>
  <c r="ER34" i="2"/>
  <c r="EQ34" i="2"/>
  <c r="EP34" i="2"/>
  <c r="EO34" i="2"/>
  <c r="EN34" i="2"/>
  <c r="EM34" i="2"/>
  <c r="EL34" i="2"/>
  <c r="EK34" i="2"/>
  <c r="EJ34" i="2"/>
  <c r="EI34" i="2"/>
  <c r="EH34" i="2"/>
  <c r="EG34" i="2"/>
  <c r="EF34" i="2"/>
  <c r="EX34" i="2" s="1"/>
  <c r="EE34" i="2"/>
  <c r="ED34" i="2"/>
  <c r="EC34" i="2"/>
  <c r="EB34" i="2"/>
  <c r="EA34" i="2"/>
  <c r="DZ34" i="2"/>
  <c r="DY34" i="2"/>
  <c r="DX34" i="2"/>
  <c r="EV34" i="2" s="1"/>
  <c r="DW34" i="2"/>
  <c r="DV34" i="2"/>
  <c r="DU34" i="2"/>
  <c r="DQ34" i="2"/>
  <c r="DP34" i="2"/>
  <c r="DO34" i="2"/>
  <c r="DN34" i="2"/>
  <c r="DM34" i="2"/>
  <c r="DL34" i="2"/>
  <c r="DK34" i="2"/>
  <c r="DJ34" i="2"/>
  <c r="DI34" i="2"/>
  <c r="DH34" i="2"/>
  <c r="DG34" i="2"/>
  <c r="DF34" i="2"/>
  <c r="DE34" i="2"/>
  <c r="DD34" i="2"/>
  <c r="DC34" i="2"/>
  <c r="DB34" i="2"/>
  <c r="DA34" i="2"/>
  <c r="CZ34" i="2"/>
  <c r="CY34" i="2"/>
  <c r="CX34" i="2"/>
  <c r="CW34" i="2"/>
  <c r="CV34" i="2"/>
  <c r="CU34" i="2"/>
  <c r="CT34" i="2"/>
  <c r="CS34" i="2"/>
  <c r="CR34" i="2"/>
  <c r="CQ34" i="2"/>
  <c r="CP34" i="2"/>
  <c r="CO34" i="2"/>
  <c r="CN34" i="2"/>
  <c r="CM34" i="2"/>
  <c r="CL34" i="2"/>
  <c r="CK34" i="2"/>
  <c r="CJ34" i="2"/>
  <c r="CI34" i="2"/>
  <c r="CH34" i="2"/>
  <c r="CG34" i="2"/>
  <c r="CF34" i="2"/>
  <c r="CE34" i="2"/>
  <c r="CD34" i="2"/>
  <c r="CC34" i="2"/>
  <c r="CB34" i="2"/>
  <c r="CA34" i="2"/>
  <c r="BZ34" i="2"/>
  <c r="BY34" i="2"/>
  <c r="BX34" i="2"/>
  <c r="BW34" i="2"/>
  <c r="BV34" i="2"/>
  <c r="BU34" i="2"/>
  <c r="BT34" i="2"/>
  <c r="BS34" i="2"/>
  <c r="BR34" i="2"/>
  <c r="BQ34" i="2"/>
  <c r="BP34" i="2"/>
  <c r="BO34" i="2"/>
  <c r="BN34" i="2"/>
  <c r="BM34" i="2"/>
  <c r="BL34" i="2"/>
  <c r="BK34" i="2"/>
  <c r="BJ34" i="2"/>
  <c r="BI34" i="2"/>
  <c r="BH34" i="2"/>
  <c r="BG34" i="2"/>
  <c r="BF34" i="2"/>
  <c r="BE34" i="2"/>
  <c r="BD34" i="2"/>
  <c r="BC34" i="2"/>
  <c r="BB34" i="2"/>
  <c r="BA34" i="2"/>
  <c r="AZ34"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J34" i="2"/>
  <c r="DT34" i="2" s="1"/>
  <c r="I34" i="2"/>
  <c r="H34" i="2"/>
  <c r="G34" i="2"/>
  <c r="F34" i="2"/>
  <c r="E34" i="2"/>
  <c r="D34" i="2"/>
  <c r="C34" i="2"/>
  <c r="B34" i="2"/>
  <c r="DR34" i="2" s="1"/>
  <c r="HA34" i="2" s="1"/>
  <c r="GX33" i="2"/>
  <c r="GW33" i="2"/>
  <c r="GV33" i="2"/>
  <c r="GU33" i="2"/>
  <c r="GT33" i="2"/>
  <c r="GS33" i="2"/>
  <c r="GR33" i="2"/>
  <c r="GQ33" i="2"/>
  <c r="GP33" i="2"/>
  <c r="GO33" i="2"/>
  <c r="GK33" i="2"/>
  <c r="GJ33" i="2"/>
  <c r="GI33" i="2"/>
  <c r="GH33" i="2"/>
  <c r="GG33" i="2"/>
  <c r="GF33" i="2"/>
  <c r="GE33" i="2"/>
  <c r="GD33" i="2"/>
  <c r="GC33" i="2"/>
  <c r="GB33" i="2"/>
  <c r="GA33" i="2"/>
  <c r="FZ33" i="2"/>
  <c r="FY33" i="2"/>
  <c r="FX33" i="2"/>
  <c r="FW33" i="2"/>
  <c r="FV33" i="2"/>
  <c r="FU33" i="2"/>
  <c r="FT33" i="2"/>
  <c r="FT29" i="2" s="1"/>
  <c r="FS33" i="2"/>
  <c r="FR33" i="2"/>
  <c r="FQ33" i="2"/>
  <c r="FP33" i="2"/>
  <c r="FO33" i="2"/>
  <c r="FN33" i="2"/>
  <c r="FM33" i="2"/>
  <c r="FL33" i="2"/>
  <c r="FK33" i="2"/>
  <c r="FJ33" i="2"/>
  <c r="FI33" i="2"/>
  <c r="FH33" i="2"/>
  <c r="FG33" i="2"/>
  <c r="FF33" i="2"/>
  <c r="FE33" i="2"/>
  <c r="FD33" i="2"/>
  <c r="FC33" i="2"/>
  <c r="FB33" i="2"/>
  <c r="GL33" i="2" s="1"/>
  <c r="FA33" i="2"/>
  <c r="EZ33" i="2"/>
  <c r="EY33" i="2"/>
  <c r="EU33" i="2"/>
  <c r="EU29" i="2" s="1"/>
  <c r="EU28" i="2" s="1"/>
  <c r="EU52" i="2" s="1"/>
  <c r="EU27" i="2" s="1"/>
  <c r="EU73" i="2" s="1"/>
  <c r="ET33" i="2"/>
  <c r="ES33" i="2"/>
  <c r="ER33" i="2"/>
  <c r="EQ33" i="2"/>
  <c r="EP33" i="2"/>
  <c r="EO33" i="2"/>
  <c r="EN33" i="2"/>
  <c r="EN29" i="2" s="1"/>
  <c r="EM33" i="2"/>
  <c r="EL33" i="2"/>
  <c r="EK33" i="2"/>
  <c r="EJ33" i="2"/>
  <c r="EI33" i="2"/>
  <c r="EH33" i="2"/>
  <c r="EG33" i="2"/>
  <c r="EF33" i="2"/>
  <c r="EE33" i="2"/>
  <c r="EE29" i="2" s="1"/>
  <c r="EE28" i="2" s="1"/>
  <c r="EE52" i="2" s="1"/>
  <c r="EE27" i="2" s="1"/>
  <c r="EE73" i="2" s="1"/>
  <c r="ED33" i="2"/>
  <c r="EC33" i="2"/>
  <c r="EB33" i="2"/>
  <c r="EA33" i="2"/>
  <c r="DZ33" i="2"/>
  <c r="DY33" i="2"/>
  <c r="DX33" i="2"/>
  <c r="EV33" i="2" s="1"/>
  <c r="DW33" i="2"/>
  <c r="DV33" i="2"/>
  <c r="DU33" i="2"/>
  <c r="DQ33" i="2"/>
  <c r="DP33" i="2"/>
  <c r="DO33" i="2"/>
  <c r="DN33" i="2"/>
  <c r="DM33" i="2"/>
  <c r="DL33" i="2"/>
  <c r="DK33" i="2"/>
  <c r="DJ33" i="2"/>
  <c r="DI33" i="2"/>
  <c r="DH33" i="2"/>
  <c r="DG33" i="2"/>
  <c r="DF33" i="2"/>
  <c r="DE33" i="2"/>
  <c r="DD33" i="2"/>
  <c r="DC33" i="2"/>
  <c r="DB33" i="2"/>
  <c r="DA33" i="2"/>
  <c r="CZ33" i="2"/>
  <c r="CY33" i="2"/>
  <c r="CX33" i="2"/>
  <c r="CW33" i="2"/>
  <c r="CV33" i="2"/>
  <c r="CU33" i="2"/>
  <c r="CT33" i="2"/>
  <c r="CS33" i="2"/>
  <c r="CR33" i="2"/>
  <c r="CQ33" i="2"/>
  <c r="CQ29" i="2" s="1"/>
  <c r="CQ28" i="2" s="1"/>
  <c r="CQ52" i="2" s="1"/>
  <c r="CP33" i="2"/>
  <c r="CO33" i="2"/>
  <c r="CN33" i="2"/>
  <c r="CM33" i="2"/>
  <c r="CL33" i="2"/>
  <c r="CK33" i="2"/>
  <c r="CJ33" i="2"/>
  <c r="CI33" i="2"/>
  <c r="CH33" i="2"/>
  <c r="CG33" i="2"/>
  <c r="CF33" i="2"/>
  <c r="CE33" i="2"/>
  <c r="CD33" i="2"/>
  <c r="CC33" i="2"/>
  <c r="CB33" i="2"/>
  <c r="CA33" i="2"/>
  <c r="BZ33" i="2"/>
  <c r="BY33" i="2"/>
  <c r="BX33" i="2"/>
  <c r="BW33" i="2"/>
  <c r="BV33" i="2"/>
  <c r="BU33" i="2"/>
  <c r="BT33" i="2"/>
  <c r="BS33" i="2"/>
  <c r="BR33" i="2"/>
  <c r="BQ33" i="2"/>
  <c r="BP33" i="2"/>
  <c r="BO33" i="2"/>
  <c r="BN33" i="2"/>
  <c r="BM33" i="2"/>
  <c r="BL33" i="2"/>
  <c r="BK33" i="2"/>
  <c r="BK29" i="2" s="1"/>
  <c r="BK28" i="2" s="1"/>
  <c r="BK52" i="2" s="1"/>
  <c r="BJ33" i="2"/>
  <c r="BI33" i="2"/>
  <c r="BH33" i="2"/>
  <c r="BG33" i="2"/>
  <c r="BF33" i="2"/>
  <c r="BE33" i="2"/>
  <c r="BD33" i="2"/>
  <c r="BC33" i="2"/>
  <c r="BB33" i="2"/>
  <c r="BA33" i="2"/>
  <c r="AZ33" i="2"/>
  <c r="AY33" i="2"/>
  <c r="AX33" i="2"/>
  <c r="AW33" i="2"/>
  <c r="AV33" i="2"/>
  <c r="AU33" i="2"/>
  <c r="AT33" i="2"/>
  <c r="AS33" i="2"/>
  <c r="AR33" i="2"/>
  <c r="AQ33" i="2"/>
  <c r="AP33" i="2"/>
  <c r="AO33" i="2"/>
  <c r="AN33" i="2"/>
  <c r="AM33" i="2"/>
  <c r="AL33" i="2"/>
  <c r="AK33" i="2"/>
  <c r="AJ33" i="2"/>
  <c r="AI33" i="2"/>
  <c r="AH33" i="2"/>
  <c r="AG33" i="2"/>
  <c r="AF33" i="2"/>
  <c r="AE33" i="2"/>
  <c r="AE29" i="2" s="1"/>
  <c r="AE28" i="2" s="1"/>
  <c r="AE52" i="2" s="1"/>
  <c r="AD33" i="2"/>
  <c r="AC33" i="2"/>
  <c r="AB33" i="2"/>
  <c r="AA33" i="2"/>
  <c r="Z33" i="2"/>
  <c r="Y33" i="2"/>
  <c r="X33" i="2"/>
  <c r="W33" i="2"/>
  <c r="W29" i="2" s="1"/>
  <c r="W28" i="2" s="1"/>
  <c r="W52" i="2" s="1"/>
  <c r="W27" i="2" s="1"/>
  <c r="W73" i="2" s="1"/>
  <c r="V33" i="2"/>
  <c r="U33" i="2"/>
  <c r="T33" i="2"/>
  <c r="S33" i="2"/>
  <c r="R33" i="2"/>
  <c r="Q33" i="2"/>
  <c r="P33" i="2"/>
  <c r="O33" i="2"/>
  <c r="N33" i="2"/>
  <c r="M33" i="2"/>
  <c r="L33" i="2"/>
  <c r="K33" i="2"/>
  <c r="J33" i="2"/>
  <c r="I33" i="2"/>
  <c r="H33" i="2"/>
  <c r="G33" i="2"/>
  <c r="DT33" i="2" s="1"/>
  <c r="F33" i="2"/>
  <c r="E33" i="2"/>
  <c r="D33" i="2"/>
  <c r="C33" i="2"/>
  <c r="B33" i="2"/>
  <c r="GW32" i="2"/>
  <c r="GV32" i="2"/>
  <c r="GU32" i="2"/>
  <c r="GT32" i="2"/>
  <c r="GS32" i="2"/>
  <c r="GR32" i="2"/>
  <c r="GQ32" i="2"/>
  <c r="GP32" i="2"/>
  <c r="GO32" i="2"/>
  <c r="GN32" i="2"/>
  <c r="GZ32" i="2" s="1"/>
  <c r="GK32" i="2"/>
  <c r="GJ32" i="2"/>
  <c r="GI32" i="2"/>
  <c r="GH32" i="2"/>
  <c r="GG32" i="2"/>
  <c r="GF32" i="2"/>
  <c r="GE32" i="2"/>
  <c r="GD32" i="2"/>
  <c r="GC32" i="2"/>
  <c r="GB32" i="2"/>
  <c r="GA32" i="2"/>
  <c r="FZ32" i="2"/>
  <c r="FY32" i="2"/>
  <c r="FX32" i="2"/>
  <c r="FW32" i="2"/>
  <c r="FV32" i="2"/>
  <c r="FU32" i="2"/>
  <c r="FT32" i="2"/>
  <c r="FS32" i="2"/>
  <c r="FR32" i="2"/>
  <c r="FQ32" i="2"/>
  <c r="FP32" i="2"/>
  <c r="FO32" i="2"/>
  <c r="FN32" i="2"/>
  <c r="FM32" i="2"/>
  <c r="FL32" i="2"/>
  <c r="FK32" i="2"/>
  <c r="FJ32" i="2"/>
  <c r="FI32" i="2"/>
  <c r="FH32" i="2"/>
  <c r="FG32" i="2"/>
  <c r="FF32" i="2"/>
  <c r="FE32" i="2"/>
  <c r="FD32" i="2"/>
  <c r="FC32" i="2"/>
  <c r="FB32" i="2"/>
  <c r="GL32" i="2" s="1"/>
  <c r="FA32" i="2"/>
  <c r="EZ32" i="2"/>
  <c r="EY32" i="2"/>
  <c r="EU32" i="2"/>
  <c r="ET32" i="2"/>
  <c r="ES32" i="2"/>
  <c r="ER32" i="2"/>
  <c r="EQ32" i="2"/>
  <c r="EP32" i="2"/>
  <c r="EO32" i="2"/>
  <c r="EN32" i="2"/>
  <c r="EM32" i="2"/>
  <c r="EL32" i="2"/>
  <c r="EL29" i="2" s="1"/>
  <c r="EL28" i="2" s="1"/>
  <c r="EL52" i="2" s="1"/>
  <c r="EL27" i="2" s="1"/>
  <c r="EL73" i="2" s="1"/>
  <c r="EK32" i="2"/>
  <c r="EJ32" i="2"/>
  <c r="EI32" i="2"/>
  <c r="EH32" i="2"/>
  <c r="EG32" i="2"/>
  <c r="EF32" i="2"/>
  <c r="EE32" i="2"/>
  <c r="ED32" i="2"/>
  <c r="EC32" i="2"/>
  <c r="EB32" i="2"/>
  <c r="EA32" i="2"/>
  <c r="DZ32" i="2"/>
  <c r="EX32" i="2" s="1"/>
  <c r="DY32" i="2"/>
  <c r="DX32" i="2"/>
  <c r="EV32" i="2" s="1"/>
  <c r="DW32" i="2"/>
  <c r="DV32" i="2"/>
  <c r="EW32" i="2" s="1"/>
  <c r="DU32" i="2"/>
  <c r="DQ32" i="2"/>
  <c r="DP32" i="2"/>
  <c r="DO32" i="2"/>
  <c r="DN32" i="2"/>
  <c r="DM32" i="2"/>
  <c r="DL32" i="2"/>
  <c r="DK32" i="2"/>
  <c r="DJ32" i="2"/>
  <c r="DI32" i="2"/>
  <c r="DH32" i="2"/>
  <c r="DG32" i="2"/>
  <c r="DF32" i="2"/>
  <c r="DE32" i="2"/>
  <c r="DD32" i="2"/>
  <c r="DC32" i="2"/>
  <c r="DB32" i="2"/>
  <c r="DA32" i="2"/>
  <c r="CZ32" i="2"/>
  <c r="CY32" i="2"/>
  <c r="CX32" i="2"/>
  <c r="CW32" i="2"/>
  <c r="CV32" i="2"/>
  <c r="CU32" i="2"/>
  <c r="CT32" i="2"/>
  <c r="CS32" i="2"/>
  <c r="CR32" i="2"/>
  <c r="CQ32" i="2"/>
  <c r="CP32" i="2"/>
  <c r="CO32" i="2"/>
  <c r="CN32" i="2"/>
  <c r="CM32" i="2"/>
  <c r="CL32" i="2"/>
  <c r="CK32" i="2"/>
  <c r="CJ32" i="2"/>
  <c r="CI32" i="2"/>
  <c r="CH32" i="2"/>
  <c r="CG32" i="2"/>
  <c r="CF32" i="2"/>
  <c r="CE32" i="2"/>
  <c r="CD32" i="2"/>
  <c r="CC32" i="2"/>
  <c r="CB32" i="2"/>
  <c r="CA32" i="2"/>
  <c r="BZ32" i="2"/>
  <c r="BY32" i="2"/>
  <c r="BX32" i="2"/>
  <c r="BW32" i="2"/>
  <c r="BV32" i="2"/>
  <c r="BU32" i="2"/>
  <c r="BT32" i="2"/>
  <c r="BS32" i="2"/>
  <c r="BR32" i="2"/>
  <c r="BQ32" i="2"/>
  <c r="BP32" i="2"/>
  <c r="BO32" i="2"/>
  <c r="BN32" i="2"/>
  <c r="BM32" i="2"/>
  <c r="BL32" i="2"/>
  <c r="BK32" i="2"/>
  <c r="BJ32" i="2"/>
  <c r="BI32" i="2"/>
  <c r="BH32" i="2"/>
  <c r="BG32" i="2"/>
  <c r="BF32" i="2"/>
  <c r="BE32" i="2"/>
  <c r="BD32" i="2"/>
  <c r="BC32" i="2"/>
  <c r="BB32" i="2"/>
  <c r="BA32" i="2"/>
  <c r="AZ32" i="2"/>
  <c r="AY32"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R32" i="2"/>
  <c r="Q32" i="2"/>
  <c r="P32" i="2"/>
  <c r="O32" i="2"/>
  <c r="N32" i="2"/>
  <c r="M32" i="2"/>
  <c r="L32" i="2"/>
  <c r="K32" i="2"/>
  <c r="J32" i="2"/>
  <c r="DT32" i="2" s="1"/>
  <c r="HC32" i="2" s="1"/>
  <c r="I32" i="2"/>
  <c r="H32" i="2"/>
  <c r="G32" i="2"/>
  <c r="F32" i="2"/>
  <c r="E32" i="2"/>
  <c r="D32" i="2"/>
  <c r="C32" i="2"/>
  <c r="B32" i="2"/>
  <c r="DR32" i="2" s="1"/>
  <c r="GW31" i="2"/>
  <c r="GV31" i="2"/>
  <c r="GU31" i="2"/>
  <c r="GU29" i="2" s="1"/>
  <c r="GU28" i="2" s="1"/>
  <c r="GU52" i="2" s="1"/>
  <c r="GU27" i="2" s="1"/>
  <c r="GU73" i="2" s="1"/>
  <c r="GT31" i="2"/>
  <c r="GS31" i="2"/>
  <c r="GR31" i="2"/>
  <c r="GQ31" i="2"/>
  <c r="GP31" i="2"/>
  <c r="GO31" i="2"/>
  <c r="GK31" i="2"/>
  <c r="GJ31" i="2"/>
  <c r="GI31" i="2"/>
  <c r="GI29" i="2" s="1"/>
  <c r="GI28" i="2" s="1"/>
  <c r="GI52" i="2" s="1"/>
  <c r="GI27" i="2" s="1"/>
  <c r="GI73" i="2" s="1"/>
  <c r="GH31" i="2"/>
  <c r="GG31" i="2"/>
  <c r="GF31" i="2"/>
  <c r="GE31" i="2"/>
  <c r="GE29" i="2" s="1"/>
  <c r="GE28" i="2" s="1"/>
  <c r="GE52" i="2" s="1"/>
  <c r="GD31" i="2"/>
  <c r="GC31" i="2"/>
  <c r="GB31" i="2"/>
  <c r="GA31" i="2"/>
  <c r="GA29" i="2" s="1"/>
  <c r="GA28" i="2" s="1"/>
  <c r="GA52" i="2" s="1"/>
  <c r="GA27" i="2" s="1"/>
  <c r="GA73" i="2" s="1"/>
  <c r="FZ31" i="2"/>
  <c r="FY31" i="2"/>
  <c r="FX31" i="2"/>
  <c r="FW31" i="2"/>
  <c r="FV31" i="2"/>
  <c r="FU31" i="2"/>
  <c r="FT31" i="2"/>
  <c r="FS31" i="2"/>
  <c r="FS29" i="2" s="1"/>
  <c r="FS28" i="2" s="1"/>
  <c r="FS52" i="2" s="1"/>
  <c r="FS27" i="2" s="1"/>
  <c r="FS73" i="2" s="1"/>
  <c r="FR31" i="2"/>
  <c r="FQ31" i="2"/>
  <c r="FP31" i="2"/>
  <c r="FO31" i="2"/>
  <c r="FN31" i="2"/>
  <c r="FM31" i="2"/>
  <c r="FL31" i="2"/>
  <c r="FK31" i="2"/>
  <c r="FK29" i="2" s="1"/>
  <c r="FK28" i="2" s="1"/>
  <c r="FK52" i="2" s="1"/>
  <c r="FK27" i="2" s="1"/>
  <c r="FK73" i="2" s="1"/>
  <c r="FJ31" i="2"/>
  <c r="FI31" i="2"/>
  <c r="FH31" i="2"/>
  <c r="FG31" i="2"/>
  <c r="GN31" i="2" s="1"/>
  <c r="GZ31" i="2" s="1"/>
  <c r="FF31" i="2"/>
  <c r="FE31" i="2"/>
  <c r="FD31" i="2"/>
  <c r="FC31" i="2"/>
  <c r="FC29" i="2" s="1"/>
  <c r="FC28" i="2" s="1"/>
  <c r="FC52" i="2" s="1"/>
  <c r="FC27" i="2" s="1"/>
  <c r="FC73" i="2" s="1"/>
  <c r="FB31" i="2"/>
  <c r="FA31" i="2"/>
  <c r="EZ31" i="2"/>
  <c r="GM31" i="2" s="1"/>
  <c r="GY31" i="2" s="1"/>
  <c r="EY31" i="2"/>
  <c r="EU31" i="2"/>
  <c r="ET31" i="2"/>
  <c r="ES31" i="2"/>
  <c r="ER31" i="2"/>
  <c r="EQ31" i="2"/>
  <c r="EP31" i="2"/>
  <c r="EO31" i="2"/>
  <c r="EN31" i="2"/>
  <c r="EM31" i="2"/>
  <c r="EM29" i="2" s="1"/>
  <c r="EM28" i="2" s="1"/>
  <c r="EM52" i="2" s="1"/>
  <c r="EM27" i="2" s="1"/>
  <c r="EM73" i="2" s="1"/>
  <c r="EL31" i="2"/>
  <c r="EK31" i="2"/>
  <c r="EJ31" i="2"/>
  <c r="EI31" i="2"/>
  <c r="EH31" i="2"/>
  <c r="EG31" i="2"/>
  <c r="EF31" i="2"/>
  <c r="EE31" i="2"/>
  <c r="ED31" i="2"/>
  <c r="EC31" i="2"/>
  <c r="EB31" i="2"/>
  <c r="EA31" i="2"/>
  <c r="DZ31" i="2"/>
  <c r="DY31" i="2"/>
  <c r="DX31" i="2"/>
  <c r="EV31" i="2" s="1"/>
  <c r="DW31" i="2"/>
  <c r="EX31" i="2" s="1"/>
  <c r="DV31" i="2"/>
  <c r="DU31" i="2"/>
  <c r="DQ31" i="2"/>
  <c r="DP31" i="2"/>
  <c r="DO31" i="2"/>
  <c r="DN31" i="2"/>
  <c r="DN29" i="2" s="1"/>
  <c r="DN28" i="2" s="1"/>
  <c r="DN52" i="2" s="1"/>
  <c r="DN27" i="2" s="1"/>
  <c r="DN73" i="2" s="1"/>
  <c r="DM31" i="2"/>
  <c r="DL31" i="2"/>
  <c r="DK31" i="2"/>
  <c r="DK29" i="2" s="1"/>
  <c r="DK28" i="2" s="1"/>
  <c r="DK52" i="2" s="1"/>
  <c r="DK27" i="2" s="1"/>
  <c r="DK73" i="2" s="1"/>
  <c r="DJ31" i="2"/>
  <c r="DI31" i="2"/>
  <c r="DH31" i="2"/>
  <c r="DG31" i="2"/>
  <c r="DG29" i="2" s="1"/>
  <c r="DG28" i="2" s="1"/>
  <c r="DG52" i="2" s="1"/>
  <c r="DF31" i="2"/>
  <c r="DE31" i="2"/>
  <c r="DD31" i="2"/>
  <c r="DC31" i="2"/>
  <c r="DB31" i="2"/>
  <c r="DA31" i="2"/>
  <c r="CZ31" i="2"/>
  <c r="CY31" i="2"/>
  <c r="CX31" i="2"/>
  <c r="CW31" i="2"/>
  <c r="CV31" i="2"/>
  <c r="CU31" i="2"/>
  <c r="CU29" i="2" s="1"/>
  <c r="CU28" i="2" s="1"/>
  <c r="CU52" i="2" s="1"/>
  <c r="CT31" i="2"/>
  <c r="CS31" i="2"/>
  <c r="CR31" i="2"/>
  <c r="CQ31" i="2"/>
  <c r="CP31" i="2"/>
  <c r="CO31" i="2"/>
  <c r="CN31" i="2"/>
  <c r="CM31" i="2"/>
  <c r="CM29" i="2" s="1"/>
  <c r="CM28" i="2" s="1"/>
  <c r="CM52" i="2" s="1"/>
  <c r="CM27" i="2" s="1"/>
  <c r="CM73" i="2" s="1"/>
  <c r="CL31" i="2"/>
  <c r="CK31" i="2"/>
  <c r="CJ31" i="2"/>
  <c r="CI31" i="2"/>
  <c r="CH31" i="2"/>
  <c r="CG31" i="2"/>
  <c r="CF31" i="2"/>
  <c r="CE31" i="2"/>
  <c r="CE29" i="2" s="1"/>
  <c r="CE28" i="2" s="1"/>
  <c r="CE52" i="2" s="1"/>
  <c r="CE27" i="2" s="1"/>
  <c r="CE73" i="2" s="1"/>
  <c r="CD31" i="2"/>
  <c r="CC31" i="2"/>
  <c r="CB31" i="2"/>
  <c r="CA31" i="2"/>
  <c r="CA29" i="2" s="1"/>
  <c r="CA28" i="2" s="1"/>
  <c r="CA52" i="2" s="1"/>
  <c r="BZ31" i="2"/>
  <c r="BY31" i="2"/>
  <c r="BX31" i="2"/>
  <c r="BW31" i="2"/>
  <c r="BW29" i="2" s="1"/>
  <c r="BW28" i="2" s="1"/>
  <c r="BW52" i="2" s="1"/>
  <c r="BV31" i="2"/>
  <c r="BU31" i="2"/>
  <c r="BT31" i="2"/>
  <c r="BS31" i="2"/>
  <c r="BR31" i="2"/>
  <c r="BQ31" i="2"/>
  <c r="BP31" i="2"/>
  <c r="BO31" i="2"/>
  <c r="BN31" i="2"/>
  <c r="BN29" i="2" s="1"/>
  <c r="BN28" i="2" s="1"/>
  <c r="BN52" i="2" s="1"/>
  <c r="BN27" i="2" s="1"/>
  <c r="BN73" i="2" s="1"/>
  <c r="BM31" i="2"/>
  <c r="BL31" i="2"/>
  <c r="BK31" i="2"/>
  <c r="BJ31" i="2"/>
  <c r="BI31" i="2"/>
  <c r="BH31" i="2"/>
  <c r="BG31" i="2"/>
  <c r="BG29" i="2" s="1"/>
  <c r="BG28" i="2" s="1"/>
  <c r="BG52" i="2" s="1"/>
  <c r="BG27" i="2" s="1"/>
  <c r="BG73" i="2" s="1"/>
  <c r="BF31" i="2"/>
  <c r="BE31" i="2"/>
  <c r="BD31" i="2"/>
  <c r="BC31" i="2"/>
  <c r="BB31" i="2"/>
  <c r="BA31" i="2"/>
  <c r="AZ31" i="2"/>
  <c r="AY31" i="2"/>
  <c r="AX31" i="2"/>
  <c r="AX29" i="2" s="1"/>
  <c r="AX28" i="2" s="1"/>
  <c r="AX52" i="2" s="1"/>
  <c r="AX27" i="2" s="1"/>
  <c r="AX73" i="2" s="1"/>
  <c r="AW31" i="2"/>
  <c r="AV31" i="2"/>
  <c r="AU31" i="2"/>
  <c r="AU29" i="2" s="1"/>
  <c r="AU28" i="2" s="1"/>
  <c r="AU52" i="2" s="1"/>
  <c r="AT31" i="2"/>
  <c r="AS31" i="2"/>
  <c r="AR31" i="2"/>
  <c r="AQ31" i="2"/>
  <c r="AP31" i="2"/>
  <c r="AP29" i="2" s="1"/>
  <c r="AO31" i="2"/>
  <c r="AN31" i="2"/>
  <c r="AM31" i="2"/>
  <c r="AL31" i="2"/>
  <c r="AK31" i="2"/>
  <c r="AJ31" i="2"/>
  <c r="AI31" i="2"/>
  <c r="AH31" i="2"/>
  <c r="AG31" i="2"/>
  <c r="AF31" i="2"/>
  <c r="AE31" i="2"/>
  <c r="AD31" i="2"/>
  <c r="AC31" i="2"/>
  <c r="AB31" i="2"/>
  <c r="AA31" i="2"/>
  <c r="AA29" i="2" s="1"/>
  <c r="AA28" i="2" s="1"/>
  <c r="AA52" i="2" s="1"/>
  <c r="AA27" i="2" s="1"/>
  <c r="AA73" i="2" s="1"/>
  <c r="Z31" i="2"/>
  <c r="Y31" i="2"/>
  <c r="X31" i="2"/>
  <c r="W31" i="2"/>
  <c r="V31" i="2"/>
  <c r="U31" i="2"/>
  <c r="T31" i="2"/>
  <c r="S31" i="2"/>
  <c r="R31" i="2"/>
  <c r="Q31" i="2"/>
  <c r="P31" i="2"/>
  <c r="O31" i="2"/>
  <c r="O29" i="2" s="1"/>
  <c r="O28" i="2" s="1"/>
  <c r="O52" i="2" s="1"/>
  <c r="O27" i="2" s="1"/>
  <c r="O73" i="2" s="1"/>
  <c r="N31" i="2"/>
  <c r="N29" i="2" s="1"/>
  <c r="N28" i="2" s="1"/>
  <c r="N52" i="2" s="1"/>
  <c r="N27" i="2" s="1"/>
  <c r="N73" i="2" s="1"/>
  <c r="M31" i="2"/>
  <c r="L31" i="2"/>
  <c r="K31" i="2"/>
  <c r="J31" i="2"/>
  <c r="J29" i="2" s="1"/>
  <c r="J28" i="2" s="1"/>
  <c r="J52" i="2" s="1"/>
  <c r="J27" i="2" s="1"/>
  <c r="J73" i="2" s="1"/>
  <c r="I31" i="2"/>
  <c r="H31" i="2"/>
  <c r="G31" i="2"/>
  <c r="F31" i="2"/>
  <c r="E31" i="2"/>
  <c r="D31" i="2"/>
  <c r="C31" i="2"/>
  <c r="DS31" i="2" s="1"/>
  <c r="B31" i="2"/>
  <c r="DR31" i="2" s="1"/>
  <c r="GW30" i="2"/>
  <c r="GW29" i="2" s="1"/>
  <c r="GW28" i="2" s="1"/>
  <c r="GW52" i="2" s="1"/>
  <c r="GV30" i="2"/>
  <c r="GU30" i="2"/>
  <c r="GT30" i="2"/>
  <c r="GS30" i="2"/>
  <c r="GS29" i="2" s="1"/>
  <c r="GR30" i="2"/>
  <c r="GQ30" i="2"/>
  <c r="GP30" i="2"/>
  <c r="GO30" i="2"/>
  <c r="GO29" i="2" s="1"/>
  <c r="GK30" i="2"/>
  <c r="GK29" i="2" s="1"/>
  <c r="GK28" i="2" s="1"/>
  <c r="GK52" i="2" s="1"/>
  <c r="GK27" i="2" s="1"/>
  <c r="GK73" i="2" s="1"/>
  <c r="GJ30" i="2"/>
  <c r="GI30" i="2"/>
  <c r="GH30" i="2"/>
  <c r="GG30" i="2"/>
  <c r="GG29" i="2" s="1"/>
  <c r="GF30" i="2"/>
  <c r="GE30" i="2"/>
  <c r="GD30" i="2"/>
  <c r="GD29" i="2" s="1"/>
  <c r="GC30" i="2"/>
  <c r="GC29" i="2" s="1"/>
  <c r="GB30" i="2"/>
  <c r="GA30" i="2"/>
  <c r="FZ30" i="2"/>
  <c r="FY30" i="2"/>
  <c r="FY29" i="2" s="1"/>
  <c r="FY28" i="2" s="1"/>
  <c r="FY52" i="2" s="1"/>
  <c r="FY27" i="2" s="1"/>
  <c r="FY73" i="2" s="1"/>
  <c r="FX30" i="2"/>
  <c r="FW30" i="2"/>
  <c r="FV30" i="2"/>
  <c r="FV29" i="2" s="1"/>
  <c r="FV28" i="2" s="1"/>
  <c r="FV52" i="2" s="1"/>
  <c r="FV27" i="2" s="1"/>
  <c r="FV73" i="2" s="1"/>
  <c r="FU30" i="2"/>
  <c r="FU29" i="2" s="1"/>
  <c r="FU28" i="2" s="1"/>
  <c r="FU52" i="2" s="1"/>
  <c r="FU27" i="2" s="1"/>
  <c r="FU73" i="2" s="1"/>
  <c r="FT30" i="2"/>
  <c r="FS30" i="2"/>
  <c r="FR30" i="2"/>
  <c r="FQ30" i="2"/>
  <c r="FQ29" i="2" s="1"/>
  <c r="FQ28" i="2" s="1"/>
  <c r="FQ52" i="2" s="1"/>
  <c r="FQ27" i="2" s="1"/>
  <c r="FQ73" i="2" s="1"/>
  <c r="FP30" i="2"/>
  <c r="FO30" i="2"/>
  <c r="FN30" i="2"/>
  <c r="FN29" i="2" s="1"/>
  <c r="FN28" i="2" s="1"/>
  <c r="FN52" i="2" s="1"/>
  <c r="FN27" i="2" s="1"/>
  <c r="FN73" i="2" s="1"/>
  <c r="FM30" i="2"/>
  <c r="FM29" i="2" s="1"/>
  <c r="FL30" i="2"/>
  <c r="FK30" i="2"/>
  <c r="FJ30" i="2"/>
  <c r="FJ29" i="2" s="1"/>
  <c r="FJ28" i="2" s="1"/>
  <c r="FJ52" i="2" s="1"/>
  <c r="FJ27" i="2" s="1"/>
  <c r="FJ73" i="2" s="1"/>
  <c r="FI30" i="2"/>
  <c r="FI29" i="2" s="1"/>
  <c r="FI28" i="2" s="1"/>
  <c r="FI52" i="2" s="1"/>
  <c r="FH30" i="2"/>
  <c r="FG30" i="2"/>
  <c r="FF30" i="2"/>
  <c r="FF29" i="2" s="1"/>
  <c r="FF28" i="2" s="1"/>
  <c r="FF52" i="2" s="1"/>
  <c r="FF27" i="2" s="1"/>
  <c r="FF73" i="2" s="1"/>
  <c r="FE30" i="2"/>
  <c r="FE29" i="2" s="1"/>
  <c r="FE28" i="2" s="1"/>
  <c r="FD30" i="2"/>
  <c r="FC30" i="2"/>
  <c r="FB30" i="2"/>
  <c r="FA30" i="2"/>
  <c r="EZ30" i="2"/>
  <c r="EY30" i="2"/>
  <c r="EU30" i="2"/>
  <c r="ET30" i="2"/>
  <c r="ES30" i="2"/>
  <c r="ES29" i="2" s="1"/>
  <c r="ER30" i="2"/>
  <c r="ER29" i="2" s="1"/>
  <c r="ER28" i="2" s="1"/>
  <c r="ER52" i="2" s="1"/>
  <c r="ER27" i="2" s="1"/>
  <c r="ER73" i="2" s="1"/>
  <c r="EQ30" i="2"/>
  <c r="EP30" i="2"/>
  <c r="EO30" i="2"/>
  <c r="EO29" i="2" s="1"/>
  <c r="EO28" i="2" s="1"/>
  <c r="EO52" i="2" s="1"/>
  <c r="EO27" i="2" s="1"/>
  <c r="EO73" i="2" s="1"/>
  <c r="EN30" i="2"/>
  <c r="EM30" i="2"/>
  <c r="EL30" i="2"/>
  <c r="EK30" i="2"/>
  <c r="EK29" i="2" s="1"/>
  <c r="EK28" i="2" s="1"/>
  <c r="EK52" i="2" s="1"/>
  <c r="EK27" i="2" s="1"/>
  <c r="EK73" i="2" s="1"/>
  <c r="EJ30" i="2"/>
  <c r="EI30" i="2"/>
  <c r="EH30" i="2"/>
  <c r="EH29" i="2" s="1"/>
  <c r="EH28" i="2" s="1"/>
  <c r="EH52" i="2" s="1"/>
  <c r="EH27" i="2" s="1"/>
  <c r="EH73" i="2" s="1"/>
  <c r="EG30" i="2"/>
  <c r="EG29" i="2" s="1"/>
  <c r="EG28" i="2" s="1"/>
  <c r="EG52" i="2" s="1"/>
  <c r="EG27" i="2" s="1"/>
  <c r="EG73" i="2" s="1"/>
  <c r="EF30" i="2"/>
  <c r="EE30" i="2"/>
  <c r="ED30" i="2"/>
  <c r="ED29" i="2" s="1"/>
  <c r="ED28" i="2" s="1"/>
  <c r="ED52" i="2" s="1"/>
  <c r="EC30" i="2"/>
  <c r="EC29" i="2" s="1"/>
  <c r="EB30" i="2"/>
  <c r="EB29" i="2" s="1"/>
  <c r="EB28" i="2" s="1"/>
  <c r="EB52" i="2" s="1"/>
  <c r="EB27" i="2" s="1"/>
  <c r="EB73" i="2" s="1"/>
  <c r="EA30" i="2"/>
  <c r="DZ30" i="2"/>
  <c r="DY30" i="2"/>
  <c r="DY29" i="2" s="1"/>
  <c r="DY28" i="2" s="1"/>
  <c r="DX30" i="2"/>
  <c r="DW30" i="2"/>
  <c r="DV30" i="2"/>
  <c r="DU30" i="2"/>
  <c r="DQ30" i="2"/>
  <c r="DQ29" i="2" s="1"/>
  <c r="DP30" i="2"/>
  <c r="DO30" i="2"/>
  <c r="DN30" i="2"/>
  <c r="DM30" i="2"/>
  <c r="DL30" i="2"/>
  <c r="DL29" i="2" s="1"/>
  <c r="DK30" i="2"/>
  <c r="DJ30" i="2"/>
  <c r="DI30" i="2"/>
  <c r="DI29" i="2" s="1"/>
  <c r="DI28" i="2" s="1"/>
  <c r="DI52" i="2" s="1"/>
  <c r="DH30" i="2"/>
  <c r="DH29" i="2" s="1"/>
  <c r="DG30" i="2"/>
  <c r="DF30" i="2"/>
  <c r="DE30" i="2"/>
  <c r="DD30" i="2"/>
  <c r="DD29" i="2" s="1"/>
  <c r="DD28" i="2" s="1"/>
  <c r="DD52" i="2" s="1"/>
  <c r="DD27" i="2" s="1"/>
  <c r="DD73" i="2" s="1"/>
  <c r="DC30" i="2"/>
  <c r="DB30" i="2"/>
  <c r="DA30" i="2"/>
  <c r="DA29" i="2" s="1"/>
  <c r="CZ30" i="2"/>
  <c r="CY30" i="2"/>
  <c r="CX30" i="2"/>
  <c r="CW30" i="2"/>
  <c r="CV30" i="2"/>
  <c r="CV29" i="2" s="1"/>
  <c r="CU30" i="2"/>
  <c r="CT30" i="2"/>
  <c r="CS30" i="2"/>
  <c r="CS29" i="2" s="1"/>
  <c r="CS28" i="2" s="1"/>
  <c r="CS52" i="2" s="1"/>
  <c r="CR30" i="2"/>
  <c r="CQ30" i="2"/>
  <c r="CP30" i="2"/>
  <c r="CO30" i="2"/>
  <c r="CN30" i="2"/>
  <c r="CN29" i="2" s="1"/>
  <c r="CN28" i="2" s="1"/>
  <c r="CN52" i="2" s="1"/>
  <c r="CN27" i="2" s="1"/>
  <c r="CN73" i="2" s="1"/>
  <c r="CM30" i="2"/>
  <c r="CL30" i="2"/>
  <c r="CL29" i="2" s="1"/>
  <c r="CK30" i="2"/>
  <c r="CK29" i="2" s="1"/>
  <c r="CJ30" i="2"/>
  <c r="CI30" i="2"/>
  <c r="CH30" i="2"/>
  <c r="CG30" i="2"/>
  <c r="CF30" i="2"/>
  <c r="CF29" i="2" s="1"/>
  <c r="CE30" i="2"/>
  <c r="CD30" i="2"/>
  <c r="CC30" i="2"/>
  <c r="CC29" i="2" s="1"/>
  <c r="CC28" i="2" s="1"/>
  <c r="CC52" i="2" s="1"/>
  <c r="CB30" i="2"/>
  <c r="CB29" i="2" s="1"/>
  <c r="CB28" i="2" s="1"/>
  <c r="CB52" i="2" s="1"/>
  <c r="CB27" i="2" s="1"/>
  <c r="CB73" i="2" s="1"/>
  <c r="CA30" i="2"/>
  <c r="BZ30" i="2"/>
  <c r="BY30" i="2"/>
  <c r="BX30" i="2"/>
  <c r="BW30" i="2"/>
  <c r="BV30" i="2"/>
  <c r="BU30" i="2"/>
  <c r="BU29" i="2" s="1"/>
  <c r="BT30" i="2"/>
  <c r="BS30" i="2"/>
  <c r="BR30" i="2"/>
  <c r="BQ30" i="2"/>
  <c r="BP30" i="2"/>
  <c r="BP29" i="2" s="1"/>
  <c r="BO30" i="2"/>
  <c r="BN30" i="2"/>
  <c r="BM30" i="2"/>
  <c r="BM29" i="2" s="1"/>
  <c r="BM28" i="2" s="1"/>
  <c r="BM52" i="2" s="1"/>
  <c r="BL30" i="2"/>
  <c r="BL29" i="2" s="1"/>
  <c r="BL28" i="2" s="1"/>
  <c r="BL52" i="2" s="1"/>
  <c r="BL27" i="2" s="1"/>
  <c r="BL73" i="2" s="1"/>
  <c r="BK30" i="2"/>
  <c r="BJ30" i="2"/>
  <c r="BI30" i="2"/>
  <c r="BH30" i="2"/>
  <c r="BG30" i="2"/>
  <c r="BF30" i="2"/>
  <c r="BF29" i="2" s="1"/>
  <c r="BE30" i="2"/>
  <c r="BE29" i="2" s="1"/>
  <c r="BD30" i="2"/>
  <c r="BD29" i="2" s="1"/>
  <c r="BD28" i="2" s="1"/>
  <c r="BD52" i="2" s="1"/>
  <c r="BD27" i="2" s="1"/>
  <c r="BD73" i="2" s="1"/>
  <c r="BC30" i="2"/>
  <c r="BB30" i="2"/>
  <c r="BA30" i="2"/>
  <c r="AZ30" i="2"/>
  <c r="AZ29" i="2" s="1"/>
  <c r="AY30" i="2"/>
  <c r="AX30" i="2"/>
  <c r="AW30" i="2"/>
  <c r="AW29" i="2" s="1"/>
  <c r="AW28" i="2" s="1"/>
  <c r="AW52" i="2" s="1"/>
  <c r="AV30" i="2"/>
  <c r="AV29" i="2" s="1"/>
  <c r="AU30" i="2"/>
  <c r="AT30" i="2"/>
  <c r="AS30" i="2"/>
  <c r="AR30" i="2"/>
  <c r="AQ30" i="2"/>
  <c r="AP30" i="2"/>
  <c r="AO30" i="2"/>
  <c r="AO29" i="2" s="1"/>
  <c r="AN30" i="2"/>
  <c r="AN29" i="2" s="1"/>
  <c r="AN28" i="2" s="1"/>
  <c r="AN52" i="2" s="1"/>
  <c r="AN27" i="2" s="1"/>
  <c r="AN73" i="2" s="1"/>
  <c r="AM30" i="2"/>
  <c r="AL30" i="2"/>
  <c r="AK30" i="2"/>
  <c r="AJ30" i="2"/>
  <c r="AJ29" i="2" s="1"/>
  <c r="AI30" i="2"/>
  <c r="AH30" i="2"/>
  <c r="AG30" i="2"/>
  <c r="AG29" i="2" s="1"/>
  <c r="AG28" i="2" s="1"/>
  <c r="AG52" i="2" s="1"/>
  <c r="AF30" i="2"/>
  <c r="AF29" i="2" s="1"/>
  <c r="AF28" i="2" s="1"/>
  <c r="AF52" i="2" s="1"/>
  <c r="AF27" i="2" s="1"/>
  <c r="AF73" i="2" s="1"/>
  <c r="AE30" i="2"/>
  <c r="AD30" i="2"/>
  <c r="AC30" i="2"/>
  <c r="AB30" i="2"/>
  <c r="AA30" i="2"/>
  <c r="Z30" i="2"/>
  <c r="Z29" i="2" s="1"/>
  <c r="Y30" i="2"/>
  <c r="Y29" i="2" s="1"/>
  <c r="X30" i="2"/>
  <c r="W30" i="2"/>
  <c r="V30" i="2"/>
  <c r="U30" i="2"/>
  <c r="T30" i="2"/>
  <c r="T29" i="2" s="1"/>
  <c r="T28" i="2" s="1"/>
  <c r="T52" i="2" s="1"/>
  <c r="T27" i="2" s="1"/>
  <c r="T73" i="2" s="1"/>
  <c r="S30" i="2"/>
  <c r="R30" i="2"/>
  <c r="Q30" i="2"/>
  <c r="Q29" i="2" s="1"/>
  <c r="Q28" i="2" s="1"/>
  <c r="Q52" i="2" s="1"/>
  <c r="P30" i="2"/>
  <c r="P29" i="2" s="1"/>
  <c r="O30" i="2"/>
  <c r="N30" i="2"/>
  <c r="M30" i="2"/>
  <c r="L30" i="2"/>
  <c r="K30" i="2"/>
  <c r="J30" i="2"/>
  <c r="I30" i="2"/>
  <c r="I29" i="2" s="1"/>
  <c r="H30" i="2"/>
  <c r="G30" i="2"/>
  <c r="F30" i="2"/>
  <c r="E30" i="2"/>
  <c r="D30" i="2"/>
  <c r="D29" i="2" s="1"/>
  <c r="D28" i="2" s="1"/>
  <c r="C30" i="2"/>
  <c r="DS30" i="2" s="1"/>
  <c r="B30" i="2"/>
  <c r="GV29" i="2"/>
  <c r="GV28" i="2" s="1"/>
  <c r="GV52" i="2" s="1"/>
  <c r="GV27" i="2" s="1"/>
  <c r="GV73" i="2" s="1"/>
  <c r="GR29" i="2"/>
  <c r="GR28" i="2" s="1"/>
  <c r="GR52" i="2" s="1"/>
  <c r="GR27" i="2" s="1"/>
  <c r="GR73" i="2" s="1"/>
  <c r="GQ29" i="2"/>
  <c r="GQ28" i="2" s="1"/>
  <c r="GQ52" i="2" s="1"/>
  <c r="GJ29" i="2"/>
  <c r="GH29" i="2"/>
  <c r="GH28" i="2" s="1"/>
  <c r="GH52" i="2" s="1"/>
  <c r="GH27" i="2" s="1"/>
  <c r="GH73" i="2" s="1"/>
  <c r="GF29" i="2"/>
  <c r="GF28" i="2" s="1"/>
  <c r="GF52" i="2" s="1"/>
  <c r="GF27" i="2" s="1"/>
  <c r="GF73" i="2" s="1"/>
  <c r="GB29" i="2"/>
  <c r="GB28" i="2" s="1"/>
  <c r="GB52" i="2" s="1"/>
  <c r="FZ29" i="2"/>
  <c r="FZ28" i="2" s="1"/>
  <c r="FZ52" i="2" s="1"/>
  <c r="FZ27" i="2" s="1"/>
  <c r="FZ73" i="2" s="1"/>
  <c r="FW29" i="2"/>
  <c r="FW28" i="2" s="1"/>
  <c r="FW52" i="2" s="1"/>
  <c r="FW27" i="2" s="1"/>
  <c r="FW73" i="2" s="1"/>
  <c r="FR29" i="2"/>
  <c r="FR28" i="2" s="1"/>
  <c r="FR52" i="2" s="1"/>
  <c r="FR27" i="2" s="1"/>
  <c r="FR73" i="2" s="1"/>
  <c r="FP29" i="2"/>
  <c r="FP28" i="2" s="1"/>
  <c r="FO29" i="2"/>
  <c r="FO28" i="2" s="1"/>
  <c r="FL29" i="2"/>
  <c r="FG29" i="2"/>
  <c r="FG28" i="2" s="1"/>
  <c r="FG52" i="2" s="1"/>
  <c r="FD29" i="2"/>
  <c r="FB29" i="2"/>
  <c r="EZ29" i="2"/>
  <c r="EZ28" i="2" s="1"/>
  <c r="ET29" i="2"/>
  <c r="ET28" i="2" s="1"/>
  <c r="ET52" i="2" s="1"/>
  <c r="ET27" i="2" s="1"/>
  <c r="ET73" i="2" s="1"/>
  <c r="EQ29" i="2"/>
  <c r="EQ28" i="2" s="1"/>
  <c r="EQ52" i="2" s="1"/>
  <c r="EP29" i="2"/>
  <c r="EJ29" i="2"/>
  <c r="EJ28" i="2" s="1"/>
  <c r="EJ52" i="2" s="1"/>
  <c r="EJ27" i="2" s="1"/>
  <c r="EJ73" i="2" s="1"/>
  <c r="EI29" i="2"/>
  <c r="EI28" i="2" s="1"/>
  <c r="EI52" i="2" s="1"/>
  <c r="EF29" i="2"/>
  <c r="EA29" i="2"/>
  <c r="EA28" i="2" s="1"/>
  <c r="EA52" i="2" s="1"/>
  <c r="DZ29" i="2"/>
  <c r="DX29" i="2"/>
  <c r="DP29" i="2"/>
  <c r="DP28" i="2" s="1"/>
  <c r="DP52" i="2" s="1"/>
  <c r="DP27" i="2" s="1"/>
  <c r="DP73" i="2" s="1"/>
  <c r="DO29" i="2"/>
  <c r="DO28" i="2" s="1"/>
  <c r="DO52" i="2" s="1"/>
  <c r="DJ29" i="2"/>
  <c r="DJ28" i="2" s="1"/>
  <c r="DJ52" i="2" s="1"/>
  <c r="DJ27" i="2" s="1"/>
  <c r="DJ73" i="2" s="1"/>
  <c r="DF29" i="2"/>
  <c r="DC29" i="2"/>
  <c r="DC28" i="2" s="1"/>
  <c r="DC52" i="2" s="1"/>
  <c r="DC27" i="2" s="1"/>
  <c r="DC73" i="2" s="1"/>
  <c r="CZ29" i="2"/>
  <c r="CZ28" i="2" s="1"/>
  <c r="CZ52" i="2" s="1"/>
  <c r="CZ27" i="2" s="1"/>
  <c r="CZ73" i="2" s="1"/>
  <c r="CY29" i="2"/>
  <c r="CY28" i="2" s="1"/>
  <c r="CY52" i="2" s="1"/>
  <c r="CT29" i="2"/>
  <c r="CT28" i="2" s="1"/>
  <c r="CT52" i="2" s="1"/>
  <c r="CT27" i="2" s="1"/>
  <c r="CT73" i="2" s="1"/>
  <c r="CR29" i="2"/>
  <c r="CR28" i="2" s="1"/>
  <c r="CR52" i="2" s="1"/>
  <c r="CR27" i="2" s="1"/>
  <c r="CR73" i="2" s="1"/>
  <c r="CP29" i="2"/>
  <c r="CJ29" i="2"/>
  <c r="CJ28" i="2" s="1"/>
  <c r="CJ52" i="2" s="1"/>
  <c r="CJ27" i="2" s="1"/>
  <c r="CJ73" i="2" s="1"/>
  <c r="CI29" i="2"/>
  <c r="CI28" i="2" s="1"/>
  <c r="CI52" i="2" s="1"/>
  <c r="CI27" i="2" s="1"/>
  <c r="CI73" i="2" s="1"/>
  <c r="CH29" i="2"/>
  <c r="CH28" i="2" s="1"/>
  <c r="CH52" i="2" s="1"/>
  <c r="CD29" i="2"/>
  <c r="BZ29" i="2"/>
  <c r="BZ28" i="2" s="1"/>
  <c r="BZ52" i="2" s="1"/>
  <c r="BX29" i="2"/>
  <c r="BX28" i="2" s="1"/>
  <c r="BX52" i="2" s="1"/>
  <c r="BX27" i="2" s="1"/>
  <c r="BX73" i="2" s="1"/>
  <c r="BT29" i="2"/>
  <c r="BT28" i="2" s="1"/>
  <c r="BT52" i="2" s="1"/>
  <c r="BT27" i="2" s="1"/>
  <c r="BT73" i="2" s="1"/>
  <c r="BS29" i="2"/>
  <c r="BS28" i="2" s="1"/>
  <c r="BS52" i="2" s="1"/>
  <c r="BO29" i="2"/>
  <c r="BO28" i="2" s="1"/>
  <c r="BO52" i="2" s="1"/>
  <c r="BO27" i="2" s="1"/>
  <c r="BO73" i="2" s="1"/>
  <c r="BJ29" i="2"/>
  <c r="BJ28" i="2" s="1"/>
  <c r="BJ52" i="2" s="1"/>
  <c r="BJ27" i="2" s="1"/>
  <c r="BJ73" i="2" s="1"/>
  <c r="BH29" i="2"/>
  <c r="BH28" i="2" s="1"/>
  <c r="BH52" i="2" s="1"/>
  <c r="BH27" i="2" s="1"/>
  <c r="BH73" i="2" s="1"/>
  <c r="BC29" i="2"/>
  <c r="BC28" i="2" s="1"/>
  <c r="BC52" i="2" s="1"/>
  <c r="BC27" i="2" s="1"/>
  <c r="BC73" i="2" s="1"/>
  <c r="BB29" i="2"/>
  <c r="BB28" i="2" s="1"/>
  <c r="BB52" i="2" s="1"/>
  <c r="AY29" i="2"/>
  <c r="AY28" i="2" s="1"/>
  <c r="AY52" i="2" s="1"/>
  <c r="AT29" i="2"/>
  <c r="AT28" i="2" s="1"/>
  <c r="AT52" i="2" s="1"/>
  <c r="AT27" i="2" s="1"/>
  <c r="AT73" i="2" s="1"/>
  <c r="AR29" i="2"/>
  <c r="AR28" i="2" s="1"/>
  <c r="AR52" i="2" s="1"/>
  <c r="AR27" i="2" s="1"/>
  <c r="AR73" i="2" s="1"/>
  <c r="AQ29" i="2"/>
  <c r="AQ28" i="2" s="1"/>
  <c r="AQ52" i="2" s="1"/>
  <c r="AQ27" i="2" s="1"/>
  <c r="AQ73" i="2" s="1"/>
  <c r="AM29" i="2"/>
  <c r="AM28" i="2" s="1"/>
  <c r="AM52" i="2" s="1"/>
  <c r="AI29" i="2"/>
  <c r="AI28" i="2" s="1"/>
  <c r="AI52" i="2" s="1"/>
  <c r="AI27" i="2" s="1"/>
  <c r="AI73" i="2" s="1"/>
  <c r="AH29" i="2"/>
  <c r="AH28" i="2" s="1"/>
  <c r="AH52" i="2" s="1"/>
  <c r="AH27" i="2" s="1"/>
  <c r="AH73" i="2" s="1"/>
  <c r="AD29" i="2"/>
  <c r="AB29" i="2"/>
  <c r="AB28" i="2" s="1"/>
  <c r="AB52" i="2" s="1"/>
  <c r="AB27" i="2" s="1"/>
  <c r="AB73" i="2" s="1"/>
  <c r="X29" i="2"/>
  <c r="X28" i="2" s="1"/>
  <c r="X52" i="2" s="1"/>
  <c r="X27" i="2" s="1"/>
  <c r="X73" i="2" s="1"/>
  <c r="V29" i="2"/>
  <c r="V28" i="2" s="1"/>
  <c r="V52" i="2" s="1"/>
  <c r="S29" i="2"/>
  <c r="S28" i="2" s="1"/>
  <c r="S52" i="2" s="1"/>
  <c r="R29" i="2"/>
  <c r="R28" i="2" s="1"/>
  <c r="R52" i="2" s="1"/>
  <c r="R27" i="2" s="1"/>
  <c r="R73" i="2" s="1"/>
  <c r="L29" i="2"/>
  <c r="L28" i="2" s="1"/>
  <c r="L52" i="2" s="1"/>
  <c r="K29" i="2"/>
  <c r="K28" i="2" s="1"/>
  <c r="K52" i="2" s="1"/>
  <c r="K27" i="2" s="1"/>
  <c r="K73" i="2" s="1"/>
  <c r="H29" i="2"/>
  <c r="C29" i="2"/>
  <c r="C28" i="2" s="1"/>
  <c r="B29" i="2"/>
  <c r="GS28" i="2"/>
  <c r="GS52" i="2" s="1"/>
  <c r="GO28" i="2"/>
  <c r="GO52" i="2" s="1"/>
  <c r="GJ28" i="2"/>
  <c r="GJ52" i="2" s="1"/>
  <c r="GG28" i="2"/>
  <c r="GG52" i="2" s="1"/>
  <c r="GG27" i="2" s="1"/>
  <c r="GG73" i="2" s="1"/>
  <c r="GD28" i="2"/>
  <c r="GD52" i="2" s="1"/>
  <c r="GC28" i="2"/>
  <c r="GC52" i="2" s="1"/>
  <c r="GC27" i="2" s="1"/>
  <c r="GC73" i="2" s="1"/>
  <c r="FT28" i="2"/>
  <c r="FT52" i="2" s="1"/>
  <c r="FM28" i="2"/>
  <c r="FM52" i="2" s="1"/>
  <c r="FM27" i="2" s="1"/>
  <c r="FM73" i="2" s="1"/>
  <c r="FL28" i="2"/>
  <c r="FL52" i="2" s="1"/>
  <c r="FL27" i="2" s="1"/>
  <c r="FL73" i="2" s="1"/>
  <c r="FD28" i="2"/>
  <c r="FD52" i="2" s="1"/>
  <c r="FB28" i="2"/>
  <c r="ES28" i="2"/>
  <c r="ES52" i="2" s="1"/>
  <c r="ES27" i="2" s="1"/>
  <c r="ES73" i="2" s="1"/>
  <c r="EP28" i="2"/>
  <c r="EP52" i="2" s="1"/>
  <c r="EN28" i="2"/>
  <c r="EN52" i="2" s="1"/>
  <c r="EN27" i="2" s="1"/>
  <c r="EN73" i="2" s="1"/>
  <c r="EF28" i="2"/>
  <c r="EF52" i="2" s="1"/>
  <c r="EF27" i="2" s="1"/>
  <c r="EF73" i="2" s="1"/>
  <c r="EC28" i="2"/>
  <c r="EC52" i="2" s="1"/>
  <c r="DX28" i="2"/>
  <c r="DX52" i="2" s="1"/>
  <c r="DQ28" i="2"/>
  <c r="DQ52" i="2" s="1"/>
  <c r="DL28" i="2"/>
  <c r="DL52" i="2" s="1"/>
  <c r="DL27" i="2" s="1"/>
  <c r="DL73" i="2" s="1"/>
  <c r="DH28" i="2"/>
  <c r="DH52" i="2" s="1"/>
  <c r="DF28" i="2"/>
  <c r="DF52" i="2" s="1"/>
  <c r="DF27" i="2" s="1"/>
  <c r="DF73" i="2" s="1"/>
  <c r="DA28" i="2"/>
  <c r="DA52" i="2" s="1"/>
  <c r="CV28" i="2"/>
  <c r="CV52" i="2" s="1"/>
  <c r="CV27" i="2" s="1"/>
  <c r="CV73" i="2" s="1"/>
  <c r="CP28" i="2"/>
  <c r="CP52" i="2" s="1"/>
  <c r="CP27" i="2" s="1"/>
  <c r="CP73" i="2" s="1"/>
  <c r="CL28" i="2"/>
  <c r="CL52" i="2" s="1"/>
  <c r="CK28" i="2"/>
  <c r="CK52" i="2" s="1"/>
  <c r="CF28" i="2"/>
  <c r="CF52" i="2" s="1"/>
  <c r="CF27" i="2" s="1"/>
  <c r="CF73" i="2" s="1"/>
  <c r="CD28" i="2"/>
  <c r="CD52" i="2" s="1"/>
  <c r="CD27" i="2" s="1"/>
  <c r="CD73" i="2" s="1"/>
  <c r="BU28" i="2"/>
  <c r="BU52" i="2" s="1"/>
  <c r="BP28" i="2"/>
  <c r="BP52" i="2" s="1"/>
  <c r="BP27" i="2" s="1"/>
  <c r="BP73" i="2" s="1"/>
  <c r="BF28" i="2"/>
  <c r="BF52" i="2" s="1"/>
  <c r="BE28" i="2"/>
  <c r="BE52" i="2" s="1"/>
  <c r="AZ28" i="2"/>
  <c r="AZ52" i="2" s="1"/>
  <c r="AZ27" i="2" s="1"/>
  <c r="AZ73" i="2" s="1"/>
  <c r="AV28" i="2"/>
  <c r="AV52" i="2" s="1"/>
  <c r="AP28" i="2"/>
  <c r="AP52" i="2" s="1"/>
  <c r="AO28" i="2"/>
  <c r="AO52" i="2" s="1"/>
  <c r="AO27" i="2" s="1"/>
  <c r="AO73" i="2" s="1"/>
  <c r="AJ28" i="2"/>
  <c r="AJ52" i="2" s="1"/>
  <c r="AJ27" i="2" s="1"/>
  <c r="AJ73" i="2" s="1"/>
  <c r="AD28" i="2"/>
  <c r="AD52" i="2" s="1"/>
  <c r="Z28" i="2"/>
  <c r="Z52" i="2" s="1"/>
  <c r="Y28" i="2"/>
  <c r="Y52" i="2" s="1"/>
  <c r="Y27" i="2" s="1"/>
  <c r="Y73" i="2" s="1"/>
  <c r="P28" i="2"/>
  <c r="P52" i="2" s="1"/>
  <c r="P27" i="2" s="1"/>
  <c r="P73" i="2" s="1"/>
  <c r="I28" i="2"/>
  <c r="I52" i="2" s="1"/>
  <c r="H28" i="2"/>
  <c r="H52" i="2" s="1"/>
  <c r="GQ27" i="2"/>
  <c r="GQ73" i="2" s="1"/>
  <c r="GJ27" i="2"/>
  <c r="GJ73" i="2" s="1"/>
  <c r="GE27" i="2"/>
  <c r="GE73" i="2" s="1"/>
  <c r="GD27" i="2"/>
  <c r="GD73" i="2" s="1"/>
  <c r="GB27" i="2"/>
  <c r="GB73" i="2" s="1"/>
  <c r="FT27" i="2"/>
  <c r="FT73" i="2" s="1"/>
  <c r="FG27" i="2"/>
  <c r="FG73" i="2" s="1"/>
  <c r="EP27" i="2"/>
  <c r="EP73" i="2" s="1"/>
  <c r="ED27" i="2"/>
  <c r="ED73" i="2" s="1"/>
  <c r="EC27" i="2"/>
  <c r="EC73" i="2" s="1"/>
  <c r="DQ27" i="2"/>
  <c r="DQ73" i="2" s="1"/>
  <c r="DO27" i="2"/>
  <c r="DO73" i="2" s="1"/>
  <c r="DI27" i="2"/>
  <c r="DI73" i="2" s="1"/>
  <c r="DH27" i="2"/>
  <c r="DH73" i="2" s="1"/>
  <c r="DG27" i="2"/>
  <c r="DG73" i="2" s="1"/>
  <c r="DA27" i="2"/>
  <c r="DA73" i="2" s="1"/>
  <c r="CY27" i="2"/>
  <c r="CY73" i="2" s="1"/>
  <c r="CS27" i="2"/>
  <c r="CS73" i="2" s="1"/>
  <c r="CQ27" i="2"/>
  <c r="CQ73" i="2" s="1"/>
  <c r="CL27" i="2"/>
  <c r="CL73" i="2" s="1"/>
  <c r="CK27" i="2"/>
  <c r="CK73" i="2" s="1"/>
  <c r="CH27" i="2"/>
  <c r="CH73" i="2" s="1"/>
  <c r="CC27" i="2"/>
  <c r="CC73" i="2" s="1"/>
  <c r="CA27" i="2"/>
  <c r="CA73" i="2" s="1"/>
  <c r="BU27" i="2"/>
  <c r="BU73" i="2" s="1"/>
  <c r="BS27" i="2"/>
  <c r="BS73" i="2" s="1"/>
  <c r="BM27" i="2"/>
  <c r="BM73" i="2" s="1"/>
  <c r="BK27" i="2"/>
  <c r="BK73" i="2" s="1"/>
  <c r="BF27" i="2"/>
  <c r="BF73" i="2" s="1"/>
  <c r="BE27" i="2"/>
  <c r="BE73" i="2" s="1"/>
  <c r="AW27" i="2"/>
  <c r="AW73" i="2" s="1"/>
  <c r="AV27" i="2"/>
  <c r="AV73" i="2" s="1"/>
  <c r="AU27" i="2"/>
  <c r="AU73" i="2" s="1"/>
  <c r="AP27" i="2"/>
  <c r="AP73" i="2" s="1"/>
  <c r="AM27" i="2"/>
  <c r="AM73" i="2" s="1"/>
  <c r="AG27" i="2"/>
  <c r="AG73" i="2" s="1"/>
  <c r="AE27" i="2"/>
  <c r="AE73" i="2" s="1"/>
  <c r="Z27" i="2"/>
  <c r="Z73" i="2" s="1"/>
  <c r="V27" i="2"/>
  <c r="V73" i="2" s="1"/>
  <c r="Q27" i="2"/>
  <c r="Q73" i="2" s="1"/>
  <c r="L27" i="2"/>
  <c r="L73" i="2" s="1"/>
  <c r="I27" i="2"/>
  <c r="I73" i="2" s="1"/>
  <c r="H27" i="2"/>
  <c r="H73" i="2" s="1"/>
  <c r="GW25" i="2"/>
  <c r="GV25" i="2"/>
  <c r="GU25" i="2"/>
  <c r="GT25" i="2"/>
  <c r="GS25" i="2"/>
  <c r="GR25" i="2"/>
  <c r="GQ25" i="2"/>
  <c r="GP25" i="2"/>
  <c r="GO25" i="2"/>
  <c r="GK25" i="2"/>
  <c r="GJ25" i="2"/>
  <c r="GI25" i="2"/>
  <c r="GH25" i="2"/>
  <c r="GG25" i="2"/>
  <c r="GF25" i="2"/>
  <c r="GE25" i="2"/>
  <c r="GD25" i="2"/>
  <c r="GC25" i="2"/>
  <c r="GB25" i="2"/>
  <c r="GA25" i="2"/>
  <c r="FZ25" i="2"/>
  <c r="FY25" i="2"/>
  <c r="FX25" i="2"/>
  <c r="FW25" i="2"/>
  <c r="FV25" i="2"/>
  <c r="FU25" i="2"/>
  <c r="FT25" i="2"/>
  <c r="FS25" i="2"/>
  <c r="FR25" i="2"/>
  <c r="FQ25" i="2"/>
  <c r="FP25" i="2"/>
  <c r="FO25" i="2"/>
  <c r="FN25" i="2"/>
  <c r="FM25" i="2"/>
  <c r="FL25" i="2"/>
  <c r="FK25" i="2"/>
  <c r="FJ25" i="2"/>
  <c r="FI25" i="2"/>
  <c r="FH25" i="2"/>
  <c r="FG25" i="2"/>
  <c r="FF25" i="2"/>
  <c r="FE25" i="2"/>
  <c r="FD25" i="2"/>
  <c r="GN25" i="2" s="1"/>
  <c r="GZ25" i="2" s="1"/>
  <c r="FC25" i="2"/>
  <c r="FB25" i="2"/>
  <c r="FA25" i="2"/>
  <c r="EZ25" i="2"/>
  <c r="GM25" i="2" s="1"/>
  <c r="GY25" i="2" s="1"/>
  <c r="EY25" i="2"/>
  <c r="GL25" i="2" s="1"/>
  <c r="GX25" i="2" s="1"/>
  <c r="EU25" i="2"/>
  <c r="ET25" i="2"/>
  <c r="ES25" i="2"/>
  <c r="ER25" i="2"/>
  <c r="EQ25" i="2"/>
  <c r="EP25" i="2"/>
  <c r="EO25" i="2"/>
  <c r="EN25" i="2"/>
  <c r="EM25" i="2"/>
  <c r="EL25" i="2"/>
  <c r="EK25" i="2"/>
  <c r="EJ25" i="2"/>
  <c r="EI25" i="2"/>
  <c r="EH25" i="2"/>
  <c r="EG25" i="2"/>
  <c r="EF25" i="2"/>
  <c r="EE25" i="2"/>
  <c r="ED25" i="2"/>
  <c r="EC25" i="2"/>
  <c r="EB25" i="2"/>
  <c r="EA25" i="2"/>
  <c r="DZ25" i="2"/>
  <c r="DY25" i="2"/>
  <c r="EW25" i="2" s="1"/>
  <c r="DX25" i="2"/>
  <c r="EV25" i="2" s="1"/>
  <c r="DW25" i="2"/>
  <c r="EX25" i="2" s="1"/>
  <c r="DV25" i="2"/>
  <c r="DU25" i="2"/>
  <c r="DQ25" i="2"/>
  <c r="DP25" i="2"/>
  <c r="DO25" i="2"/>
  <c r="DN25" i="2"/>
  <c r="DM25" i="2"/>
  <c r="DL25" i="2"/>
  <c r="DK25" i="2"/>
  <c r="DJ25" i="2"/>
  <c r="DI25" i="2"/>
  <c r="DH25" i="2"/>
  <c r="DG25" i="2"/>
  <c r="DF25" i="2"/>
  <c r="DE25" i="2"/>
  <c r="DD25" i="2"/>
  <c r="DC25" i="2"/>
  <c r="DB25" i="2"/>
  <c r="DA25" i="2"/>
  <c r="CZ25" i="2"/>
  <c r="CY25" i="2"/>
  <c r="CX25" i="2"/>
  <c r="CW25" i="2"/>
  <c r="CV25" i="2"/>
  <c r="CU25" i="2"/>
  <c r="CT25" i="2"/>
  <c r="CS25" i="2"/>
  <c r="CR25" i="2"/>
  <c r="CQ25" i="2"/>
  <c r="CP25" i="2"/>
  <c r="CO25" i="2"/>
  <c r="CN25" i="2"/>
  <c r="CM25" i="2"/>
  <c r="CL25" i="2"/>
  <c r="CK25" i="2"/>
  <c r="CJ25" i="2"/>
  <c r="CI25" i="2"/>
  <c r="CH25" i="2"/>
  <c r="CG25" i="2"/>
  <c r="CF25" i="2"/>
  <c r="CE25" i="2"/>
  <c r="CD25" i="2"/>
  <c r="CC25" i="2"/>
  <c r="CB25" i="2"/>
  <c r="CA25" i="2"/>
  <c r="BZ25" i="2"/>
  <c r="BY25" i="2"/>
  <c r="BX25" i="2"/>
  <c r="BW25" i="2"/>
  <c r="BV25" i="2"/>
  <c r="BU25" i="2"/>
  <c r="BT25" i="2"/>
  <c r="BS25" i="2"/>
  <c r="BR25" i="2"/>
  <c r="BQ25" i="2"/>
  <c r="BP25" i="2"/>
  <c r="BO25" i="2"/>
  <c r="BN25" i="2"/>
  <c r="BM25" i="2"/>
  <c r="BL25" i="2"/>
  <c r="BK25" i="2"/>
  <c r="BJ25" i="2"/>
  <c r="BI25" i="2"/>
  <c r="BH25" i="2"/>
  <c r="BG25" i="2"/>
  <c r="BF25" i="2"/>
  <c r="BE25" i="2"/>
  <c r="BD25" i="2"/>
  <c r="BC25" i="2"/>
  <c r="BB25" i="2"/>
  <c r="BA25" i="2"/>
  <c r="AZ25" i="2"/>
  <c r="AY25" i="2"/>
  <c r="AX25"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V25" i="2"/>
  <c r="U25" i="2"/>
  <c r="T25" i="2"/>
  <c r="S25" i="2"/>
  <c r="R25" i="2"/>
  <c r="Q25" i="2"/>
  <c r="P25" i="2"/>
  <c r="O25" i="2"/>
  <c r="N25" i="2"/>
  <c r="M25" i="2"/>
  <c r="L25" i="2"/>
  <c r="K25" i="2"/>
  <c r="J25" i="2"/>
  <c r="I25" i="2"/>
  <c r="H25" i="2"/>
  <c r="G25" i="2"/>
  <c r="F25" i="2"/>
  <c r="E25" i="2"/>
  <c r="D25" i="2"/>
  <c r="DT25" i="2" s="1"/>
  <c r="HC25" i="2" s="1"/>
  <c r="C25" i="2"/>
  <c r="DS25" i="2" s="1"/>
  <c r="HB25" i="2" s="1"/>
  <c r="B25" i="2"/>
  <c r="DR25" i="2" s="1"/>
  <c r="GW24" i="2"/>
  <c r="GV24" i="2"/>
  <c r="GU24" i="2"/>
  <c r="GT24" i="2"/>
  <c r="GS24" i="2"/>
  <c r="GR24" i="2"/>
  <c r="GQ24" i="2"/>
  <c r="GP24" i="2"/>
  <c r="GO24" i="2"/>
  <c r="GK24" i="2"/>
  <c r="GJ24" i="2"/>
  <c r="GI24" i="2"/>
  <c r="GH24" i="2"/>
  <c r="GG24" i="2"/>
  <c r="GF24" i="2"/>
  <c r="GE24" i="2"/>
  <c r="GD24" i="2"/>
  <c r="GC24" i="2"/>
  <c r="GB24" i="2"/>
  <c r="GA24" i="2"/>
  <c r="FZ24" i="2"/>
  <c r="FY24" i="2"/>
  <c r="FX24" i="2"/>
  <c r="FW24" i="2"/>
  <c r="FV24" i="2"/>
  <c r="FU24" i="2"/>
  <c r="FT24" i="2"/>
  <c r="FS24" i="2"/>
  <c r="FR24" i="2"/>
  <c r="FQ24" i="2"/>
  <c r="FP24" i="2"/>
  <c r="FO24" i="2"/>
  <c r="FN24" i="2"/>
  <c r="FM24" i="2"/>
  <c r="FL24" i="2"/>
  <c r="FK24" i="2"/>
  <c r="FJ24" i="2"/>
  <c r="FI24" i="2"/>
  <c r="FH24" i="2"/>
  <c r="FG24" i="2"/>
  <c r="FF24" i="2"/>
  <c r="GM24" i="2" s="1"/>
  <c r="GY24" i="2" s="1"/>
  <c r="FE24" i="2"/>
  <c r="FD24" i="2"/>
  <c r="FC24" i="2"/>
  <c r="FB24" i="2"/>
  <c r="GL24" i="2" s="1"/>
  <c r="GX24" i="2" s="1"/>
  <c r="FA24" i="2"/>
  <c r="GN24" i="2" s="1"/>
  <c r="GZ24" i="2" s="1"/>
  <c r="EZ24" i="2"/>
  <c r="EY24" i="2"/>
  <c r="EU24" i="2"/>
  <c r="ET24" i="2"/>
  <c r="ES24" i="2"/>
  <c r="ER24" i="2"/>
  <c r="EQ24" i="2"/>
  <c r="EP24" i="2"/>
  <c r="EO24" i="2"/>
  <c r="EN24" i="2"/>
  <c r="EM24" i="2"/>
  <c r="EL24" i="2"/>
  <c r="EK24" i="2"/>
  <c r="EJ24" i="2"/>
  <c r="EI24" i="2"/>
  <c r="EH24" i="2"/>
  <c r="EG24" i="2"/>
  <c r="EF24" i="2"/>
  <c r="EE24" i="2"/>
  <c r="ED24" i="2"/>
  <c r="EC24" i="2"/>
  <c r="EB24" i="2"/>
  <c r="EA24" i="2"/>
  <c r="DZ24" i="2"/>
  <c r="EX24" i="2" s="1"/>
  <c r="DY24" i="2"/>
  <c r="DX24" i="2"/>
  <c r="DW24" i="2"/>
  <c r="DV24" i="2"/>
  <c r="EW24" i="2" s="1"/>
  <c r="DU24" i="2"/>
  <c r="EV24" i="2" s="1"/>
  <c r="DQ24" i="2"/>
  <c r="DP24" i="2"/>
  <c r="DO24" i="2"/>
  <c r="DN24" i="2"/>
  <c r="DM24" i="2"/>
  <c r="DL24" i="2"/>
  <c r="DK24" i="2"/>
  <c r="DJ24" i="2"/>
  <c r="DI24" i="2"/>
  <c r="DH24" i="2"/>
  <c r="DG24" i="2"/>
  <c r="DF24" i="2"/>
  <c r="DE24" i="2"/>
  <c r="DD24" i="2"/>
  <c r="DC24" i="2"/>
  <c r="DB24" i="2"/>
  <c r="DA24" i="2"/>
  <c r="CZ24" i="2"/>
  <c r="CY24" i="2"/>
  <c r="CX24" i="2"/>
  <c r="CW24" i="2"/>
  <c r="CV24" i="2"/>
  <c r="CU24" i="2"/>
  <c r="CT24" i="2"/>
  <c r="CS24" i="2"/>
  <c r="CR24" i="2"/>
  <c r="CQ24" i="2"/>
  <c r="CP24" i="2"/>
  <c r="CO24" i="2"/>
  <c r="CN24" i="2"/>
  <c r="CM24" i="2"/>
  <c r="CL24" i="2"/>
  <c r="CK24" i="2"/>
  <c r="CJ24" i="2"/>
  <c r="CI24" i="2"/>
  <c r="CH24" i="2"/>
  <c r="CG24" i="2"/>
  <c r="CF24" i="2"/>
  <c r="CE24" i="2"/>
  <c r="CD24" i="2"/>
  <c r="CC24" i="2"/>
  <c r="CB24" i="2"/>
  <c r="CA24" i="2"/>
  <c r="BZ24" i="2"/>
  <c r="BY24" i="2"/>
  <c r="BX24" i="2"/>
  <c r="BW24" i="2"/>
  <c r="BV24" i="2"/>
  <c r="BU24" i="2"/>
  <c r="BT24" i="2"/>
  <c r="BS24" i="2"/>
  <c r="BR24" i="2"/>
  <c r="BQ24" i="2"/>
  <c r="BP24" i="2"/>
  <c r="BO24" i="2"/>
  <c r="BN24" i="2"/>
  <c r="BM24" i="2"/>
  <c r="BL24" i="2"/>
  <c r="BK24" i="2"/>
  <c r="BJ24" i="2"/>
  <c r="BI24" i="2"/>
  <c r="BH24" i="2"/>
  <c r="BG24" i="2"/>
  <c r="BF24" i="2"/>
  <c r="BE24" i="2"/>
  <c r="BD24" i="2"/>
  <c r="BC24" i="2"/>
  <c r="BB24" i="2"/>
  <c r="BA24" i="2"/>
  <c r="AZ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H24" i="2"/>
  <c r="G24" i="2"/>
  <c r="F24" i="2"/>
  <c r="E24" i="2"/>
  <c r="D24" i="2"/>
  <c r="DT24" i="2" s="1"/>
  <c r="C24" i="2"/>
  <c r="DS24" i="2" s="1"/>
  <c r="HB24" i="2" s="1"/>
  <c r="B24" i="2"/>
  <c r="DR24" i="2" s="1"/>
  <c r="HA24" i="2" s="1"/>
  <c r="GW23" i="2"/>
  <c r="GV23" i="2"/>
  <c r="GU23" i="2"/>
  <c r="GT23" i="2"/>
  <c r="GS23" i="2"/>
  <c r="GR23" i="2"/>
  <c r="GQ23" i="2"/>
  <c r="GP23" i="2"/>
  <c r="GO23" i="2"/>
  <c r="GK23" i="2"/>
  <c r="GJ23" i="2"/>
  <c r="GI23" i="2"/>
  <c r="GH23" i="2"/>
  <c r="GG23" i="2"/>
  <c r="GF23" i="2"/>
  <c r="GE23" i="2"/>
  <c r="GD23" i="2"/>
  <c r="GC23" i="2"/>
  <c r="GB23" i="2"/>
  <c r="GA23" i="2"/>
  <c r="FZ23" i="2"/>
  <c r="FY23" i="2"/>
  <c r="FX23" i="2"/>
  <c r="FW23" i="2"/>
  <c r="FV23" i="2"/>
  <c r="FU23" i="2"/>
  <c r="FT23" i="2"/>
  <c r="FS23" i="2"/>
  <c r="FR23" i="2"/>
  <c r="FQ23" i="2"/>
  <c r="FP23" i="2"/>
  <c r="FO23" i="2"/>
  <c r="FN23" i="2"/>
  <c r="FM23" i="2"/>
  <c r="FL23" i="2"/>
  <c r="FK23" i="2"/>
  <c r="FJ23" i="2"/>
  <c r="FI23" i="2"/>
  <c r="FH23" i="2"/>
  <c r="FG23" i="2"/>
  <c r="FF23" i="2"/>
  <c r="FE23" i="2"/>
  <c r="FD23" i="2"/>
  <c r="GN23" i="2" s="1"/>
  <c r="GZ23" i="2" s="1"/>
  <c r="FC23" i="2"/>
  <c r="FB23" i="2"/>
  <c r="FA23" i="2"/>
  <c r="EZ23" i="2"/>
  <c r="GM23" i="2" s="1"/>
  <c r="GY23" i="2" s="1"/>
  <c r="EY23" i="2"/>
  <c r="GL23" i="2" s="1"/>
  <c r="GX23" i="2" s="1"/>
  <c r="EU23" i="2"/>
  <c r="ET23" i="2"/>
  <c r="ES23" i="2"/>
  <c r="ER23" i="2"/>
  <c r="EQ23" i="2"/>
  <c r="EP23" i="2"/>
  <c r="EO23" i="2"/>
  <c r="EN23" i="2"/>
  <c r="EM23" i="2"/>
  <c r="EL23" i="2"/>
  <c r="EK23" i="2"/>
  <c r="EJ23" i="2"/>
  <c r="EI23" i="2"/>
  <c r="EH23" i="2"/>
  <c r="EG23" i="2"/>
  <c r="EF23" i="2"/>
  <c r="EE23" i="2"/>
  <c r="ED23" i="2"/>
  <c r="EC23" i="2"/>
  <c r="EB23" i="2"/>
  <c r="EA23" i="2"/>
  <c r="DZ23" i="2"/>
  <c r="DY23" i="2"/>
  <c r="EW23" i="2" s="1"/>
  <c r="DX23" i="2"/>
  <c r="EV23" i="2" s="1"/>
  <c r="DW23" i="2"/>
  <c r="EX23" i="2" s="1"/>
  <c r="DV23" i="2"/>
  <c r="DU23" i="2"/>
  <c r="DQ23" i="2"/>
  <c r="DP23" i="2"/>
  <c r="DO23" i="2"/>
  <c r="DN23" i="2"/>
  <c r="DM23" i="2"/>
  <c r="DL23" i="2"/>
  <c r="DK23" i="2"/>
  <c r="DJ23" i="2"/>
  <c r="DI23" i="2"/>
  <c r="DH23" i="2"/>
  <c r="DG23" i="2"/>
  <c r="DF23" i="2"/>
  <c r="DE23" i="2"/>
  <c r="DD23" i="2"/>
  <c r="DC23" i="2"/>
  <c r="DB23" i="2"/>
  <c r="DA23" i="2"/>
  <c r="CZ23" i="2"/>
  <c r="CY23" i="2"/>
  <c r="CX23" i="2"/>
  <c r="CW23" i="2"/>
  <c r="CV23" i="2"/>
  <c r="CU23" i="2"/>
  <c r="CT23" i="2"/>
  <c r="CS23" i="2"/>
  <c r="CR23" i="2"/>
  <c r="CQ23" i="2"/>
  <c r="CP23" i="2"/>
  <c r="CO23" i="2"/>
  <c r="CN23" i="2"/>
  <c r="CM23" i="2"/>
  <c r="CL23" i="2"/>
  <c r="CK23" i="2"/>
  <c r="CJ23" i="2"/>
  <c r="CI23" i="2"/>
  <c r="CH23" i="2"/>
  <c r="CG23" i="2"/>
  <c r="CF23" i="2"/>
  <c r="CE23" i="2"/>
  <c r="CD23" i="2"/>
  <c r="CC23" i="2"/>
  <c r="CB23" i="2"/>
  <c r="CA23" i="2"/>
  <c r="BZ23" i="2"/>
  <c r="BY23" i="2"/>
  <c r="BX23" i="2"/>
  <c r="BW23" i="2"/>
  <c r="BV23" i="2"/>
  <c r="BU23" i="2"/>
  <c r="BT23" i="2"/>
  <c r="BS23" i="2"/>
  <c r="BR23" i="2"/>
  <c r="BQ23" i="2"/>
  <c r="BP23" i="2"/>
  <c r="BO23" i="2"/>
  <c r="BN23" i="2"/>
  <c r="BM23" i="2"/>
  <c r="BL23" i="2"/>
  <c r="BK23" i="2"/>
  <c r="BJ23" i="2"/>
  <c r="BI23" i="2"/>
  <c r="BH23" i="2"/>
  <c r="BG23"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D23" i="2"/>
  <c r="DT23" i="2" s="1"/>
  <c r="C23" i="2"/>
  <c r="DS23" i="2" s="1"/>
  <c r="B23" i="2"/>
  <c r="DR23" i="2" s="1"/>
  <c r="HA23" i="2" s="1"/>
  <c r="GW22" i="2"/>
  <c r="GV22" i="2"/>
  <c r="GU22" i="2"/>
  <c r="GT22" i="2"/>
  <c r="GT21" i="2" s="1"/>
  <c r="GT18" i="2" s="1"/>
  <c r="GS22" i="2"/>
  <c r="GR22" i="2"/>
  <c r="GQ22" i="2"/>
  <c r="GP22" i="2"/>
  <c r="GP21" i="2" s="1"/>
  <c r="GP18" i="2" s="1"/>
  <c r="GO22" i="2"/>
  <c r="GK22" i="2"/>
  <c r="GJ22" i="2"/>
  <c r="GI22" i="2"/>
  <c r="GH22" i="2"/>
  <c r="GH21" i="2" s="1"/>
  <c r="GH18" i="2" s="1"/>
  <c r="GG22" i="2"/>
  <c r="GF22" i="2"/>
  <c r="GE22" i="2"/>
  <c r="GD22" i="2"/>
  <c r="GD21" i="2" s="1"/>
  <c r="GD18" i="2" s="1"/>
  <c r="GC22" i="2"/>
  <c r="GB22" i="2"/>
  <c r="GA22" i="2"/>
  <c r="FZ22" i="2"/>
  <c r="FZ21" i="2" s="1"/>
  <c r="FZ18" i="2" s="1"/>
  <c r="FY22" i="2"/>
  <c r="FX22" i="2"/>
  <c r="FW22" i="2"/>
  <c r="FV22" i="2"/>
  <c r="FV21" i="2" s="1"/>
  <c r="FV18" i="2" s="1"/>
  <c r="FU22" i="2"/>
  <c r="FT22" i="2"/>
  <c r="FS22" i="2"/>
  <c r="FR22" i="2"/>
  <c r="FR21" i="2" s="1"/>
  <c r="FR18" i="2" s="1"/>
  <c r="FQ22" i="2"/>
  <c r="FP22" i="2"/>
  <c r="FO22" i="2"/>
  <c r="FN22" i="2"/>
  <c r="FN21" i="2" s="1"/>
  <c r="FN18" i="2" s="1"/>
  <c r="FM22" i="2"/>
  <c r="FL22" i="2"/>
  <c r="FK22" i="2"/>
  <c r="FJ22" i="2"/>
  <c r="FJ21" i="2" s="1"/>
  <c r="FJ18" i="2" s="1"/>
  <c r="FI22" i="2"/>
  <c r="FH22" i="2"/>
  <c r="FG22" i="2"/>
  <c r="FF22" i="2"/>
  <c r="FF21" i="2" s="1"/>
  <c r="FF18" i="2" s="1"/>
  <c r="FE22" i="2"/>
  <c r="FD22" i="2"/>
  <c r="FC22" i="2"/>
  <c r="GM22" i="2" s="1"/>
  <c r="FB22" i="2"/>
  <c r="FB21" i="2" s="1"/>
  <c r="FB18" i="2" s="1"/>
  <c r="FA22" i="2"/>
  <c r="GN22" i="2" s="1"/>
  <c r="EZ22" i="2"/>
  <c r="EY22" i="2"/>
  <c r="EU22" i="2"/>
  <c r="ET22" i="2"/>
  <c r="ET21" i="2" s="1"/>
  <c r="ET18" i="2" s="1"/>
  <c r="ES22" i="2"/>
  <c r="ER22" i="2"/>
  <c r="EQ22" i="2"/>
  <c r="EP22" i="2"/>
  <c r="EP21" i="2" s="1"/>
  <c r="EP18" i="2" s="1"/>
  <c r="EO22" i="2"/>
  <c r="EN22" i="2"/>
  <c r="EM22" i="2"/>
  <c r="EL22" i="2"/>
  <c r="EL21" i="2" s="1"/>
  <c r="EL18" i="2" s="1"/>
  <c r="EK22" i="2"/>
  <c r="EJ22" i="2"/>
  <c r="EI22" i="2"/>
  <c r="EH22" i="2"/>
  <c r="EH21" i="2" s="1"/>
  <c r="EH18" i="2" s="1"/>
  <c r="EG22" i="2"/>
  <c r="EF22" i="2"/>
  <c r="EE22" i="2"/>
  <c r="ED22" i="2"/>
  <c r="ED21" i="2" s="1"/>
  <c r="ED18" i="2" s="1"/>
  <c r="EC22" i="2"/>
  <c r="EB22" i="2"/>
  <c r="EA22" i="2"/>
  <c r="DZ22" i="2"/>
  <c r="EX22" i="2" s="1"/>
  <c r="DY22" i="2"/>
  <c r="DX22" i="2"/>
  <c r="DW22" i="2"/>
  <c r="DV22" i="2"/>
  <c r="DV21" i="2" s="1"/>
  <c r="DV18" i="2" s="1"/>
  <c r="DU22" i="2"/>
  <c r="EV22" i="2" s="1"/>
  <c r="DQ22" i="2"/>
  <c r="DP22" i="2"/>
  <c r="DO22" i="2"/>
  <c r="DN22" i="2"/>
  <c r="DN21" i="2" s="1"/>
  <c r="DN18" i="2" s="1"/>
  <c r="DM22" i="2"/>
  <c r="DL22" i="2"/>
  <c r="DK22" i="2"/>
  <c r="DJ22" i="2"/>
  <c r="DJ21" i="2" s="1"/>
  <c r="DJ18" i="2" s="1"/>
  <c r="DI22" i="2"/>
  <c r="DH22" i="2"/>
  <c r="DG22" i="2"/>
  <c r="DF22" i="2"/>
  <c r="DF21" i="2" s="1"/>
  <c r="DF18" i="2" s="1"/>
  <c r="DE22" i="2"/>
  <c r="DD22" i="2"/>
  <c r="DC22" i="2"/>
  <c r="DB22" i="2"/>
  <c r="DB21" i="2" s="1"/>
  <c r="DB18" i="2" s="1"/>
  <c r="DA22" i="2"/>
  <c r="CZ22" i="2"/>
  <c r="CY22" i="2"/>
  <c r="CX22" i="2"/>
  <c r="CX21" i="2" s="1"/>
  <c r="CX18" i="2" s="1"/>
  <c r="CW22" i="2"/>
  <c r="CV22" i="2"/>
  <c r="CU22" i="2"/>
  <c r="CT22" i="2"/>
  <c r="CT21" i="2" s="1"/>
  <c r="CT18" i="2" s="1"/>
  <c r="CS22" i="2"/>
  <c r="CR22" i="2"/>
  <c r="CQ22" i="2"/>
  <c r="CP22" i="2"/>
  <c r="CP21" i="2" s="1"/>
  <c r="CP18" i="2" s="1"/>
  <c r="CO22" i="2"/>
  <c r="CN22" i="2"/>
  <c r="CM22" i="2"/>
  <c r="CL22" i="2"/>
  <c r="CL21" i="2" s="1"/>
  <c r="CK22" i="2"/>
  <c r="CJ22" i="2"/>
  <c r="CI22" i="2"/>
  <c r="CH22" i="2"/>
  <c r="CH21" i="2" s="1"/>
  <c r="CG22" i="2"/>
  <c r="CF22" i="2"/>
  <c r="CE22" i="2"/>
  <c r="CD22" i="2"/>
  <c r="CD21" i="2" s="1"/>
  <c r="CC22" i="2"/>
  <c r="CB22" i="2"/>
  <c r="CA22" i="2"/>
  <c r="BZ22" i="2"/>
  <c r="BZ21" i="2" s="1"/>
  <c r="BZ18" i="2" s="1"/>
  <c r="BY22" i="2"/>
  <c r="BX22" i="2"/>
  <c r="BW22" i="2"/>
  <c r="BV22" i="2"/>
  <c r="BV21" i="2" s="1"/>
  <c r="BU22" i="2"/>
  <c r="BT22" i="2"/>
  <c r="BS22" i="2"/>
  <c r="BR22" i="2"/>
  <c r="BR21" i="2" s="1"/>
  <c r="BQ22" i="2"/>
  <c r="BP22" i="2"/>
  <c r="BO22" i="2"/>
  <c r="BN22" i="2"/>
  <c r="BN21" i="2" s="1"/>
  <c r="BM22" i="2"/>
  <c r="BL22" i="2"/>
  <c r="BK22" i="2"/>
  <c r="BJ22" i="2"/>
  <c r="BJ21" i="2" s="1"/>
  <c r="BJ18" i="2" s="1"/>
  <c r="BI22" i="2"/>
  <c r="BH22" i="2"/>
  <c r="BG22" i="2"/>
  <c r="BF22" i="2"/>
  <c r="BF21" i="2" s="1"/>
  <c r="BE22" i="2"/>
  <c r="BD22" i="2"/>
  <c r="BC22" i="2"/>
  <c r="BB22" i="2"/>
  <c r="BB21" i="2" s="1"/>
  <c r="BA22" i="2"/>
  <c r="AZ22" i="2"/>
  <c r="AY22" i="2"/>
  <c r="AX22" i="2"/>
  <c r="AX21" i="2" s="1"/>
  <c r="AW22" i="2"/>
  <c r="AV22" i="2"/>
  <c r="AU22" i="2"/>
  <c r="AT22" i="2"/>
  <c r="AT21" i="2" s="1"/>
  <c r="AT18" i="2" s="1"/>
  <c r="AS22" i="2"/>
  <c r="AR22" i="2"/>
  <c r="AQ22" i="2"/>
  <c r="AP22" i="2"/>
  <c r="AP21" i="2" s="1"/>
  <c r="AO22" i="2"/>
  <c r="AN22" i="2"/>
  <c r="AM22" i="2"/>
  <c r="AL22" i="2"/>
  <c r="AL21" i="2" s="1"/>
  <c r="AK22" i="2"/>
  <c r="AJ22" i="2"/>
  <c r="AI22" i="2"/>
  <c r="AH22" i="2"/>
  <c r="AH21" i="2" s="1"/>
  <c r="AG22" i="2"/>
  <c r="AF22" i="2"/>
  <c r="AE22" i="2"/>
  <c r="AD22" i="2"/>
  <c r="AD21" i="2" s="1"/>
  <c r="AD18" i="2" s="1"/>
  <c r="AC22" i="2"/>
  <c r="AB22" i="2"/>
  <c r="AA22" i="2"/>
  <c r="Z22" i="2"/>
  <c r="Z21" i="2" s="1"/>
  <c r="Y22" i="2"/>
  <c r="X22" i="2"/>
  <c r="W22" i="2"/>
  <c r="V22" i="2"/>
  <c r="V21" i="2" s="1"/>
  <c r="U22" i="2"/>
  <c r="T22" i="2"/>
  <c r="S22" i="2"/>
  <c r="R22" i="2"/>
  <c r="R21" i="2" s="1"/>
  <c r="Q22" i="2"/>
  <c r="P22" i="2"/>
  <c r="O22" i="2"/>
  <c r="N22" i="2"/>
  <c r="N21" i="2" s="1"/>
  <c r="N18" i="2" s="1"/>
  <c r="M22" i="2"/>
  <c r="L22" i="2"/>
  <c r="K22" i="2"/>
  <c r="J22" i="2"/>
  <c r="J21" i="2" s="1"/>
  <c r="I22" i="2"/>
  <c r="H22" i="2"/>
  <c r="G22" i="2"/>
  <c r="F22" i="2"/>
  <c r="F21" i="2" s="1"/>
  <c r="E22" i="2"/>
  <c r="D22" i="2"/>
  <c r="DT22" i="2" s="1"/>
  <c r="C22" i="2"/>
  <c r="DS22" i="2" s="1"/>
  <c r="B22" i="2"/>
  <c r="DR22" i="2" s="1"/>
  <c r="GW21" i="2"/>
  <c r="GV21" i="2"/>
  <c r="GU21" i="2"/>
  <c r="GS21" i="2"/>
  <c r="GR21" i="2"/>
  <c r="GQ21" i="2"/>
  <c r="GO21" i="2"/>
  <c r="GK21" i="2"/>
  <c r="GJ21" i="2"/>
  <c r="GI21" i="2"/>
  <c r="GG21" i="2"/>
  <c r="GF21" i="2"/>
  <c r="GE21" i="2"/>
  <c r="GC21" i="2"/>
  <c r="GB21" i="2"/>
  <c r="GA21" i="2"/>
  <c r="FY21" i="2"/>
  <c r="FX21" i="2"/>
  <c r="FW21" i="2"/>
  <c r="FU21" i="2"/>
  <c r="FT21" i="2"/>
  <c r="FS21" i="2"/>
  <c r="FQ21" i="2"/>
  <c r="FP21" i="2"/>
  <c r="FO21" i="2"/>
  <c r="FM21" i="2"/>
  <c r="FL21" i="2"/>
  <c r="FK21" i="2"/>
  <c r="FI21" i="2"/>
  <c r="FH21" i="2"/>
  <c r="FG21" i="2"/>
  <c r="FE21" i="2"/>
  <c r="FD21" i="2"/>
  <c r="FC21" i="2"/>
  <c r="FA21" i="2"/>
  <c r="EZ21" i="2"/>
  <c r="EY21" i="2"/>
  <c r="EU21" i="2"/>
  <c r="ES21" i="2"/>
  <c r="ER21" i="2"/>
  <c r="EQ21" i="2"/>
  <c r="EO21" i="2"/>
  <c r="EN21" i="2"/>
  <c r="EM21" i="2"/>
  <c r="EK21" i="2"/>
  <c r="EJ21" i="2"/>
  <c r="EI21" i="2"/>
  <c r="EG21" i="2"/>
  <c r="EF21" i="2"/>
  <c r="EE21" i="2"/>
  <c r="EC21" i="2"/>
  <c r="EB21" i="2"/>
  <c r="EA21" i="2"/>
  <c r="DY21" i="2"/>
  <c r="DX21" i="2"/>
  <c r="DW21" i="2"/>
  <c r="DU21" i="2"/>
  <c r="DQ21" i="2"/>
  <c r="DP21" i="2"/>
  <c r="DO21" i="2"/>
  <c r="DM21" i="2"/>
  <c r="DL21" i="2"/>
  <c r="DK21" i="2"/>
  <c r="DI21" i="2"/>
  <c r="DH21" i="2"/>
  <c r="DG21" i="2"/>
  <c r="DE21" i="2"/>
  <c r="DD21" i="2"/>
  <c r="DC21" i="2"/>
  <c r="DA21" i="2"/>
  <c r="CZ21" i="2"/>
  <c r="CY21" i="2"/>
  <c r="CW21" i="2"/>
  <c r="CV21" i="2"/>
  <c r="CU21" i="2"/>
  <c r="CS21" i="2"/>
  <c r="CR21" i="2"/>
  <c r="CQ21" i="2"/>
  <c r="CO21" i="2"/>
  <c r="CN21" i="2"/>
  <c r="CM21" i="2"/>
  <c r="CK21" i="2"/>
  <c r="CJ21" i="2"/>
  <c r="CI21" i="2"/>
  <c r="CG21" i="2"/>
  <c r="CF21" i="2"/>
  <c r="CE21" i="2"/>
  <c r="CC21" i="2"/>
  <c r="CB21" i="2"/>
  <c r="CA21" i="2"/>
  <c r="BY21" i="2"/>
  <c r="BX21" i="2"/>
  <c r="BW21" i="2"/>
  <c r="BU21" i="2"/>
  <c r="BT21" i="2"/>
  <c r="BS21" i="2"/>
  <c r="BQ21" i="2"/>
  <c r="BP21" i="2"/>
  <c r="BO21" i="2"/>
  <c r="BM21" i="2"/>
  <c r="BL21" i="2"/>
  <c r="BK21" i="2"/>
  <c r="BI21" i="2"/>
  <c r="BH21" i="2"/>
  <c r="BG21" i="2"/>
  <c r="BE21" i="2"/>
  <c r="BD21" i="2"/>
  <c r="BC21" i="2"/>
  <c r="BA21" i="2"/>
  <c r="AZ21" i="2"/>
  <c r="AY21" i="2"/>
  <c r="AW21" i="2"/>
  <c r="AV21" i="2"/>
  <c r="AU21" i="2"/>
  <c r="AS21" i="2"/>
  <c r="AR21" i="2"/>
  <c r="AQ21" i="2"/>
  <c r="AO21" i="2"/>
  <c r="AN21" i="2"/>
  <c r="AM21" i="2"/>
  <c r="AK21" i="2"/>
  <c r="AJ21" i="2"/>
  <c r="AI21" i="2"/>
  <c r="AG21" i="2"/>
  <c r="AF21" i="2"/>
  <c r="AE21" i="2"/>
  <c r="AC21" i="2"/>
  <c r="AB21" i="2"/>
  <c r="AA21" i="2"/>
  <c r="Y21" i="2"/>
  <c r="X21" i="2"/>
  <c r="W21" i="2"/>
  <c r="U21" i="2"/>
  <c r="T21" i="2"/>
  <c r="S21" i="2"/>
  <c r="Q21" i="2"/>
  <c r="P21" i="2"/>
  <c r="O21" i="2"/>
  <c r="M21" i="2"/>
  <c r="L21" i="2"/>
  <c r="K21" i="2"/>
  <c r="I21" i="2"/>
  <c r="H21" i="2"/>
  <c r="G21" i="2"/>
  <c r="E21" i="2"/>
  <c r="D21" i="2"/>
  <c r="C21" i="2"/>
  <c r="GW20" i="2"/>
  <c r="GV20" i="2"/>
  <c r="GU20" i="2"/>
  <c r="GT20" i="2"/>
  <c r="GS20" i="2"/>
  <c r="GR20" i="2"/>
  <c r="GQ20" i="2"/>
  <c r="GP20" i="2"/>
  <c r="GO20" i="2"/>
  <c r="GK20" i="2"/>
  <c r="GJ20" i="2"/>
  <c r="GI20" i="2"/>
  <c r="GH20" i="2"/>
  <c r="GG20" i="2"/>
  <c r="GF20" i="2"/>
  <c r="GE20" i="2"/>
  <c r="GD20" i="2"/>
  <c r="GC20" i="2"/>
  <c r="GB20" i="2"/>
  <c r="GA20" i="2"/>
  <c r="FZ20" i="2"/>
  <c r="FY20" i="2"/>
  <c r="FX20" i="2"/>
  <c r="FW20" i="2"/>
  <c r="FV20" i="2"/>
  <c r="FU20" i="2"/>
  <c r="FT20" i="2"/>
  <c r="FS20" i="2"/>
  <c r="FR20" i="2"/>
  <c r="FQ20" i="2"/>
  <c r="FP20" i="2"/>
  <c r="FO20" i="2"/>
  <c r="FN20" i="2"/>
  <c r="FM20" i="2"/>
  <c r="FL20" i="2"/>
  <c r="FK20" i="2"/>
  <c r="FJ20" i="2"/>
  <c r="FI20" i="2"/>
  <c r="FH20" i="2"/>
  <c r="FG20" i="2"/>
  <c r="FF20" i="2"/>
  <c r="GM20" i="2" s="1"/>
  <c r="GY20" i="2" s="1"/>
  <c r="FE20" i="2"/>
  <c r="FD20" i="2"/>
  <c r="FC20" i="2"/>
  <c r="FB20" i="2"/>
  <c r="GL20" i="2" s="1"/>
  <c r="GX20" i="2" s="1"/>
  <c r="FA20" i="2"/>
  <c r="GN20" i="2" s="1"/>
  <c r="GZ20" i="2" s="1"/>
  <c r="EZ20" i="2"/>
  <c r="EY20" i="2"/>
  <c r="EU20" i="2"/>
  <c r="ET20" i="2"/>
  <c r="ES20" i="2"/>
  <c r="ER20" i="2"/>
  <c r="EQ20" i="2"/>
  <c r="EP20" i="2"/>
  <c r="EO20" i="2"/>
  <c r="EN20" i="2"/>
  <c r="EM20" i="2"/>
  <c r="EL20" i="2"/>
  <c r="EK20" i="2"/>
  <c r="EJ20" i="2"/>
  <c r="EI20" i="2"/>
  <c r="EH20" i="2"/>
  <c r="EG20" i="2"/>
  <c r="EF20" i="2"/>
  <c r="EE20" i="2"/>
  <c r="ED20" i="2"/>
  <c r="EC20" i="2"/>
  <c r="EB20" i="2"/>
  <c r="EA20" i="2"/>
  <c r="DZ20" i="2"/>
  <c r="EX20" i="2" s="1"/>
  <c r="DY20" i="2"/>
  <c r="DX20" i="2"/>
  <c r="DW20" i="2"/>
  <c r="DV20" i="2"/>
  <c r="EW20" i="2" s="1"/>
  <c r="DU20" i="2"/>
  <c r="EV20" i="2" s="1"/>
  <c r="DQ20" i="2"/>
  <c r="DP20" i="2"/>
  <c r="DO20" i="2"/>
  <c r="DN20" i="2"/>
  <c r="DM20" i="2"/>
  <c r="DL20" i="2"/>
  <c r="DK20" i="2"/>
  <c r="DJ20" i="2"/>
  <c r="DI20" i="2"/>
  <c r="DH20" i="2"/>
  <c r="DG20" i="2"/>
  <c r="DF20" i="2"/>
  <c r="DE20" i="2"/>
  <c r="DD20" i="2"/>
  <c r="DC20" i="2"/>
  <c r="DB20" i="2"/>
  <c r="DA20" i="2"/>
  <c r="CZ20" i="2"/>
  <c r="CY20" i="2"/>
  <c r="CX20" i="2"/>
  <c r="CW20" i="2"/>
  <c r="CV20" i="2"/>
  <c r="CU20" i="2"/>
  <c r="CT20" i="2"/>
  <c r="CS20" i="2"/>
  <c r="CR20" i="2"/>
  <c r="CQ20" i="2"/>
  <c r="CP20" i="2"/>
  <c r="CO20" i="2"/>
  <c r="CN20" i="2"/>
  <c r="CM20" i="2"/>
  <c r="CL20" i="2"/>
  <c r="CK20" i="2"/>
  <c r="CJ20" i="2"/>
  <c r="CI20" i="2"/>
  <c r="CH20" i="2"/>
  <c r="CG20" i="2"/>
  <c r="CF20" i="2"/>
  <c r="CE20" i="2"/>
  <c r="CD20" i="2"/>
  <c r="CC20" i="2"/>
  <c r="CB20" i="2"/>
  <c r="CA20" i="2"/>
  <c r="BZ20" i="2"/>
  <c r="BY20" i="2"/>
  <c r="BX20" i="2"/>
  <c r="BW20" i="2"/>
  <c r="BV20" i="2"/>
  <c r="BU20" i="2"/>
  <c r="BT20" i="2"/>
  <c r="BS20" i="2"/>
  <c r="BR20" i="2"/>
  <c r="BQ20" i="2"/>
  <c r="BP20" i="2"/>
  <c r="BO20" i="2"/>
  <c r="BN20" i="2"/>
  <c r="BM20" i="2"/>
  <c r="BL20" i="2"/>
  <c r="BK20" i="2"/>
  <c r="BJ20" i="2"/>
  <c r="BI20" i="2"/>
  <c r="BH20" i="2"/>
  <c r="BG20" i="2"/>
  <c r="BF20" i="2"/>
  <c r="BE20" i="2"/>
  <c r="BD20" i="2"/>
  <c r="BC20" i="2"/>
  <c r="BB20" i="2"/>
  <c r="BA20" i="2"/>
  <c r="AZ20" i="2"/>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H20" i="2"/>
  <c r="G20" i="2"/>
  <c r="F20" i="2"/>
  <c r="E20" i="2"/>
  <c r="D20" i="2"/>
  <c r="DT20" i="2" s="1"/>
  <c r="C20" i="2"/>
  <c r="DS20" i="2" s="1"/>
  <c r="HB20" i="2" s="1"/>
  <c r="B20" i="2"/>
  <c r="DR20" i="2" s="1"/>
  <c r="HA20" i="2" s="1"/>
  <c r="GW19" i="2"/>
  <c r="GV19" i="2"/>
  <c r="GV18" i="2" s="1"/>
  <c r="GU19" i="2"/>
  <c r="GT19" i="2"/>
  <c r="GS19" i="2"/>
  <c r="GR19" i="2"/>
  <c r="GR18" i="2" s="1"/>
  <c r="GQ19" i="2"/>
  <c r="GP19" i="2"/>
  <c r="GO19" i="2"/>
  <c r="GK19" i="2"/>
  <c r="GJ19" i="2"/>
  <c r="GJ18" i="2" s="1"/>
  <c r="GI19" i="2"/>
  <c r="GH19" i="2"/>
  <c r="GG19" i="2"/>
  <c r="GF19" i="2"/>
  <c r="GF18" i="2" s="1"/>
  <c r="GE19" i="2"/>
  <c r="GD19" i="2"/>
  <c r="GC19" i="2"/>
  <c r="GB19" i="2"/>
  <c r="GB18" i="2" s="1"/>
  <c r="GA19" i="2"/>
  <c r="FZ19" i="2"/>
  <c r="FY19" i="2"/>
  <c r="FX19" i="2"/>
  <c r="FX18" i="2" s="1"/>
  <c r="FW19" i="2"/>
  <c r="FV19" i="2"/>
  <c r="FU19" i="2"/>
  <c r="FT19" i="2"/>
  <c r="FT18" i="2" s="1"/>
  <c r="FS19" i="2"/>
  <c r="FR19" i="2"/>
  <c r="FQ19" i="2"/>
  <c r="FP19" i="2"/>
  <c r="FP18" i="2" s="1"/>
  <c r="FO19" i="2"/>
  <c r="FN19" i="2"/>
  <c r="FM19" i="2"/>
  <c r="FL19" i="2"/>
  <c r="FL18" i="2" s="1"/>
  <c r="FK19" i="2"/>
  <c r="FJ19" i="2"/>
  <c r="FI19" i="2"/>
  <c r="FH19" i="2"/>
  <c r="FH18" i="2" s="1"/>
  <c r="FG19" i="2"/>
  <c r="FF19" i="2"/>
  <c r="FE19" i="2"/>
  <c r="FD19" i="2"/>
  <c r="GN19" i="2" s="1"/>
  <c r="FC19" i="2"/>
  <c r="FB19" i="2"/>
  <c r="FA19" i="2"/>
  <c r="EZ19" i="2"/>
  <c r="GM19" i="2" s="1"/>
  <c r="EY19" i="2"/>
  <c r="GL19" i="2" s="1"/>
  <c r="EU19" i="2"/>
  <c r="ET19" i="2"/>
  <c r="ES19" i="2"/>
  <c r="ER19" i="2"/>
  <c r="ER18" i="2" s="1"/>
  <c r="EQ19" i="2"/>
  <c r="EP19" i="2"/>
  <c r="EO19" i="2"/>
  <c r="EN19" i="2"/>
  <c r="EN18" i="2" s="1"/>
  <c r="EM19" i="2"/>
  <c r="EL19" i="2"/>
  <c r="EK19" i="2"/>
  <c r="EJ19" i="2"/>
  <c r="EJ18" i="2" s="1"/>
  <c r="EI19" i="2"/>
  <c r="EH19" i="2"/>
  <c r="EG19" i="2"/>
  <c r="EF19" i="2"/>
  <c r="EF18" i="2" s="1"/>
  <c r="EE19" i="2"/>
  <c r="ED19" i="2"/>
  <c r="EC19" i="2"/>
  <c r="EB19" i="2"/>
  <c r="EB18" i="2" s="1"/>
  <c r="EA19" i="2"/>
  <c r="DZ19" i="2"/>
  <c r="DY19" i="2"/>
  <c r="EW19" i="2" s="1"/>
  <c r="DX19" i="2"/>
  <c r="EV19" i="2" s="1"/>
  <c r="DW19" i="2"/>
  <c r="EX19" i="2" s="1"/>
  <c r="DV19" i="2"/>
  <c r="DU19" i="2"/>
  <c r="DQ19" i="2"/>
  <c r="DP19" i="2"/>
  <c r="DP18" i="2" s="1"/>
  <c r="DO19" i="2"/>
  <c r="DN19" i="2"/>
  <c r="DM19" i="2"/>
  <c r="DL19" i="2"/>
  <c r="DL18" i="2" s="1"/>
  <c r="DK19" i="2"/>
  <c r="DJ19" i="2"/>
  <c r="DI19" i="2"/>
  <c r="DH19" i="2"/>
  <c r="DH18" i="2" s="1"/>
  <c r="DG19" i="2"/>
  <c r="DF19" i="2"/>
  <c r="DE19" i="2"/>
  <c r="DD19" i="2"/>
  <c r="DD18" i="2" s="1"/>
  <c r="DC19" i="2"/>
  <c r="DB19" i="2"/>
  <c r="DA19" i="2"/>
  <c r="CZ19" i="2"/>
  <c r="CZ18" i="2" s="1"/>
  <c r="CY19" i="2"/>
  <c r="CX19" i="2"/>
  <c r="CW19" i="2"/>
  <c r="CV19" i="2"/>
  <c r="CV18" i="2" s="1"/>
  <c r="CU19" i="2"/>
  <c r="CT19" i="2"/>
  <c r="CS19" i="2"/>
  <c r="CR19" i="2"/>
  <c r="CR18" i="2" s="1"/>
  <c r="CQ19" i="2"/>
  <c r="CP19" i="2"/>
  <c r="CO19" i="2"/>
  <c r="CN19" i="2"/>
  <c r="CN18" i="2" s="1"/>
  <c r="CM19" i="2"/>
  <c r="CL19" i="2"/>
  <c r="CK19" i="2"/>
  <c r="CJ19" i="2"/>
  <c r="CJ18" i="2" s="1"/>
  <c r="CI19" i="2"/>
  <c r="CH19" i="2"/>
  <c r="CG19" i="2"/>
  <c r="CF19" i="2"/>
  <c r="CF18" i="2" s="1"/>
  <c r="CE19" i="2"/>
  <c r="CD19" i="2"/>
  <c r="CC19" i="2"/>
  <c r="CB19" i="2"/>
  <c r="CB18" i="2" s="1"/>
  <c r="CA19" i="2"/>
  <c r="BZ19" i="2"/>
  <c r="BY19" i="2"/>
  <c r="BX19" i="2"/>
  <c r="BX18" i="2" s="1"/>
  <c r="BW19" i="2"/>
  <c r="BV19" i="2"/>
  <c r="BU19" i="2"/>
  <c r="BT19" i="2"/>
  <c r="BT18" i="2" s="1"/>
  <c r="BS19" i="2"/>
  <c r="BR19" i="2"/>
  <c r="BQ19" i="2"/>
  <c r="BP19" i="2"/>
  <c r="BP18" i="2" s="1"/>
  <c r="BO19" i="2"/>
  <c r="BN19" i="2"/>
  <c r="BM19" i="2"/>
  <c r="BL19" i="2"/>
  <c r="BL18" i="2" s="1"/>
  <c r="BK19" i="2"/>
  <c r="BJ19" i="2"/>
  <c r="BI19" i="2"/>
  <c r="BH19" i="2"/>
  <c r="BH18" i="2" s="1"/>
  <c r="BG19" i="2"/>
  <c r="BF19" i="2"/>
  <c r="BE19" i="2"/>
  <c r="BD19" i="2"/>
  <c r="BD18" i="2" s="1"/>
  <c r="BC19" i="2"/>
  <c r="BB19" i="2"/>
  <c r="BA19" i="2"/>
  <c r="AZ19" i="2"/>
  <c r="AZ18" i="2" s="1"/>
  <c r="AY19" i="2"/>
  <c r="AX19" i="2"/>
  <c r="AW19" i="2"/>
  <c r="AV19" i="2"/>
  <c r="AV18" i="2" s="1"/>
  <c r="AU19" i="2"/>
  <c r="AT19" i="2"/>
  <c r="AS19" i="2"/>
  <c r="AR19" i="2"/>
  <c r="AR18" i="2" s="1"/>
  <c r="AQ19" i="2"/>
  <c r="AP19" i="2"/>
  <c r="AO19" i="2"/>
  <c r="AN19" i="2"/>
  <c r="AN18" i="2" s="1"/>
  <c r="AM19" i="2"/>
  <c r="AL19" i="2"/>
  <c r="AK19" i="2"/>
  <c r="AJ19" i="2"/>
  <c r="AJ18" i="2" s="1"/>
  <c r="AI19" i="2"/>
  <c r="AH19" i="2"/>
  <c r="AG19" i="2"/>
  <c r="AF19" i="2"/>
  <c r="AF18" i="2" s="1"/>
  <c r="AE19" i="2"/>
  <c r="AD19" i="2"/>
  <c r="AC19" i="2"/>
  <c r="AB19" i="2"/>
  <c r="AB18" i="2" s="1"/>
  <c r="AA19" i="2"/>
  <c r="Z19" i="2"/>
  <c r="Y19" i="2"/>
  <c r="X19" i="2"/>
  <c r="X18" i="2" s="1"/>
  <c r="W19" i="2"/>
  <c r="V19" i="2"/>
  <c r="U19" i="2"/>
  <c r="T19" i="2"/>
  <c r="T18" i="2" s="1"/>
  <c r="S19" i="2"/>
  <c r="R19" i="2"/>
  <c r="Q19" i="2"/>
  <c r="P19" i="2"/>
  <c r="P18" i="2" s="1"/>
  <c r="O19" i="2"/>
  <c r="N19" i="2"/>
  <c r="M19" i="2"/>
  <c r="L19" i="2"/>
  <c r="L18" i="2" s="1"/>
  <c r="K19" i="2"/>
  <c r="J19" i="2"/>
  <c r="I19" i="2"/>
  <c r="H19" i="2"/>
  <c r="H18" i="2" s="1"/>
  <c r="G19" i="2"/>
  <c r="F19" i="2"/>
  <c r="E19" i="2"/>
  <c r="D19" i="2"/>
  <c r="DT19" i="2" s="1"/>
  <c r="C19" i="2"/>
  <c r="DS19" i="2" s="1"/>
  <c r="B19" i="2"/>
  <c r="DR19" i="2" s="1"/>
  <c r="GW18" i="2"/>
  <c r="GU18" i="2"/>
  <c r="GS18" i="2"/>
  <c r="GQ18" i="2"/>
  <c r="GO18" i="2"/>
  <c r="GK18" i="2"/>
  <c r="GI18" i="2"/>
  <c r="GG18" i="2"/>
  <c r="GE18" i="2"/>
  <c r="GC18" i="2"/>
  <c r="GA18" i="2"/>
  <c r="FY18" i="2"/>
  <c r="FW18" i="2"/>
  <c r="FU18" i="2"/>
  <c r="FS18" i="2"/>
  <c r="FQ18" i="2"/>
  <c r="FO18" i="2"/>
  <c r="FM18" i="2"/>
  <c r="FK18" i="2"/>
  <c r="FI18" i="2"/>
  <c r="FG18" i="2"/>
  <c r="FE18" i="2"/>
  <c r="FC18" i="2"/>
  <c r="FA18" i="2"/>
  <c r="EY18" i="2"/>
  <c r="EU18" i="2"/>
  <c r="ES18" i="2"/>
  <c r="EQ18" i="2"/>
  <c r="EO18" i="2"/>
  <c r="EM18" i="2"/>
  <c r="EK18" i="2"/>
  <c r="EI18" i="2"/>
  <c r="EG18" i="2"/>
  <c r="EE18" i="2"/>
  <c r="EC18" i="2"/>
  <c r="EA18" i="2"/>
  <c r="DY18" i="2"/>
  <c r="DW18" i="2"/>
  <c r="DU18" i="2"/>
  <c r="DQ18" i="2"/>
  <c r="DO18" i="2"/>
  <c r="DM18" i="2"/>
  <c r="DK18" i="2"/>
  <c r="DI18" i="2"/>
  <c r="DG18" i="2"/>
  <c r="DE18" i="2"/>
  <c r="DC18" i="2"/>
  <c r="DA18" i="2"/>
  <c r="CY18" i="2"/>
  <c r="CW18" i="2"/>
  <c r="CU18" i="2"/>
  <c r="CS18" i="2"/>
  <c r="CQ18" i="2"/>
  <c r="CO18" i="2"/>
  <c r="CM18" i="2"/>
  <c r="CL18" i="2"/>
  <c r="CK18" i="2"/>
  <c r="CI18" i="2"/>
  <c r="CH18" i="2"/>
  <c r="CG18" i="2"/>
  <c r="CE18" i="2"/>
  <c r="CD18" i="2"/>
  <c r="CC18" i="2"/>
  <c r="CA18" i="2"/>
  <c r="BY18" i="2"/>
  <c r="BW18" i="2"/>
  <c r="BV18" i="2"/>
  <c r="BU18" i="2"/>
  <c r="BS18" i="2"/>
  <c r="BR18" i="2"/>
  <c r="BQ18" i="2"/>
  <c r="BO18" i="2"/>
  <c r="BN18" i="2"/>
  <c r="BM18" i="2"/>
  <c r="BK18" i="2"/>
  <c r="BI18" i="2"/>
  <c r="BG18" i="2"/>
  <c r="BF18" i="2"/>
  <c r="BE18" i="2"/>
  <c r="BC18" i="2"/>
  <c r="BB18" i="2"/>
  <c r="BA18" i="2"/>
  <c r="AY18" i="2"/>
  <c r="AX18" i="2"/>
  <c r="AW18" i="2"/>
  <c r="AU18" i="2"/>
  <c r="AS18" i="2"/>
  <c r="AQ18" i="2"/>
  <c r="AP18" i="2"/>
  <c r="AO18" i="2"/>
  <c r="AM18" i="2"/>
  <c r="AL18" i="2"/>
  <c r="AK18" i="2"/>
  <c r="AI18" i="2"/>
  <c r="AH18" i="2"/>
  <c r="AG18" i="2"/>
  <c r="AE18" i="2"/>
  <c r="AC18" i="2"/>
  <c r="AA18" i="2"/>
  <c r="Z18" i="2"/>
  <c r="Y18" i="2"/>
  <c r="W18" i="2"/>
  <c r="V18" i="2"/>
  <c r="U18" i="2"/>
  <c r="S18" i="2"/>
  <c r="R18" i="2"/>
  <c r="Q18" i="2"/>
  <c r="O18" i="2"/>
  <c r="M18" i="2"/>
  <c r="K18" i="2"/>
  <c r="J18" i="2"/>
  <c r="I18" i="2"/>
  <c r="G18" i="2"/>
  <c r="F18" i="2"/>
  <c r="E18" i="2"/>
  <c r="C18" i="2"/>
  <c r="GW17" i="2"/>
  <c r="GV17" i="2"/>
  <c r="GU17" i="2"/>
  <c r="GT17" i="2"/>
  <c r="GS17" i="2"/>
  <c r="GR17" i="2"/>
  <c r="GQ17" i="2"/>
  <c r="GP17" i="2"/>
  <c r="GO17" i="2"/>
  <c r="GK17" i="2"/>
  <c r="GJ17" i="2"/>
  <c r="GI17" i="2"/>
  <c r="GH17" i="2"/>
  <c r="GG17" i="2"/>
  <c r="GF17" i="2"/>
  <c r="GE17" i="2"/>
  <c r="GD17" i="2"/>
  <c r="GC17" i="2"/>
  <c r="GB17" i="2"/>
  <c r="GA17" i="2"/>
  <c r="FZ17" i="2"/>
  <c r="FY17" i="2"/>
  <c r="FX17" i="2"/>
  <c r="FW17" i="2"/>
  <c r="FV17" i="2"/>
  <c r="FU17" i="2"/>
  <c r="FT17" i="2"/>
  <c r="FS17" i="2"/>
  <c r="FR17" i="2"/>
  <c r="FQ17" i="2"/>
  <c r="FP17" i="2"/>
  <c r="FO17" i="2"/>
  <c r="FN17" i="2"/>
  <c r="FM17" i="2"/>
  <c r="FL17" i="2"/>
  <c r="FK17" i="2"/>
  <c r="FJ17" i="2"/>
  <c r="FI17" i="2"/>
  <c r="FH17" i="2"/>
  <c r="FG17" i="2"/>
  <c r="FF17" i="2"/>
  <c r="FE17" i="2"/>
  <c r="FD17" i="2"/>
  <c r="GN17" i="2" s="1"/>
  <c r="GZ17" i="2" s="1"/>
  <c r="FC17" i="2"/>
  <c r="FB17" i="2"/>
  <c r="FA17" i="2"/>
  <c r="EZ17" i="2"/>
  <c r="GM17" i="2" s="1"/>
  <c r="GY17" i="2" s="1"/>
  <c r="EY17" i="2"/>
  <c r="EU17" i="2"/>
  <c r="ET17" i="2"/>
  <c r="ES17" i="2"/>
  <c r="ER17" i="2"/>
  <c r="EQ17" i="2"/>
  <c r="EP17" i="2"/>
  <c r="EO17" i="2"/>
  <c r="EN17" i="2"/>
  <c r="EM17" i="2"/>
  <c r="EL17" i="2"/>
  <c r="EK17" i="2"/>
  <c r="EJ17" i="2"/>
  <c r="EI17" i="2"/>
  <c r="EH17" i="2"/>
  <c r="EG17" i="2"/>
  <c r="EF17" i="2"/>
  <c r="EE17" i="2"/>
  <c r="ED17" i="2"/>
  <c r="EC17" i="2"/>
  <c r="EB17" i="2"/>
  <c r="EA17" i="2"/>
  <c r="DZ17" i="2"/>
  <c r="DY17" i="2"/>
  <c r="EW17" i="2" s="1"/>
  <c r="DX17" i="2"/>
  <c r="EV17" i="2" s="1"/>
  <c r="DW17" i="2"/>
  <c r="EX17" i="2" s="1"/>
  <c r="DV17" i="2"/>
  <c r="DU17" i="2"/>
  <c r="DQ17" i="2"/>
  <c r="DP17" i="2"/>
  <c r="DO17" i="2"/>
  <c r="DN17" i="2"/>
  <c r="DM17" i="2"/>
  <c r="DL17" i="2"/>
  <c r="DK17" i="2"/>
  <c r="DJ17" i="2"/>
  <c r="DI17" i="2"/>
  <c r="DH17" i="2"/>
  <c r="DG17" i="2"/>
  <c r="DF17" i="2"/>
  <c r="DE17" i="2"/>
  <c r="DD17" i="2"/>
  <c r="DC17" i="2"/>
  <c r="DB17" i="2"/>
  <c r="DA17" i="2"/>
  <c r="CZ17" i="2"/>
  <c r="CY17" i="2"/>
  <c r="CX17" i="2"/>
  <c r="CW17" i="2"/>
  <c r="CV17" i="2"/>
  <c r="CU17" i="2"/>
  <c r="CT17" i="2"/>
  <c r="CS17" i="2"/>
  <c r="CR17" i="2"/>
  <c r="CQ17" i="2"/>
  <c r="CP17" i="2"/>
  <c r="CO17" i="2"/>
  <c r="CN17" i="2"/>
  <c r="CM17" i="2"/>
  <c r="CL17" i="2"/>
  <c r="CK17" i="2"/>
  <c r="CJ17" i="2"/>
  <c r="CI17" i="2"/>
  <c r="CH17" i="2"/>
  <c r="CG17" i="2"/>
  <c r="CF17" i="2"/>
  <c r="CE17" i="2"/>
  <c r="CD17" i="2"/>
  <c r="CC17" i="2"/>
  <c r="CB17" i="2"/>
  <c r="CA17" i="2"/>
  <c r="BZ17" i="2"/>
  <c r="BY17" i="2"/>
  <c r="BX17" i="2"/>
  <c r="BW17" i="2"/>
  <c r="BV17" i="2"/>
  <c r="BU17" i="2"/>
  <c r="BT17" i="2"/>
  <c r="BS17" i="2"/>
  <c r="BR17" i="2"/>
  <c r="BQ17" i="2"/>
  <c r="BP17" i="2"/>
  <c r="BO17" i="2"/>
  <c r="BN17" i="2"/>
  <c r="BM17" i="2"/>
  <c r="BL17" i="2"/>
  <c r="BK17" i="2"/>
  <c r="BJ17" i="2"/>
  <c r="BI17" i="2"/>
  <c r="BH17" i="2"/>
  <c r="BG17" i="2"/>
  <c r="BF17" i="2"/>
  <c r="BE17" i="2"/>
  <c r="BD17" i="2"/>
  <c r="BC17" i="2"/>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DT17" i="2" s="1"/>
  <c r="C17" i="2"/>
  <c r="B17" i="2"/>
  <c r="GW16" i="2"/>
  <c r="GV16" i="2"/>
  <c r="GU16" i="2"/>
  <c r="GT16" i="2"/>
  <c r="GT12" i="2" s="1"/>
  <c r="GT7" i="2" s="1"/>
  <c r="GT26" i="2" s="1"/>
  <c r="GT6" i="2" s="1"/>
  <c r="GT72" i="2" s="1"/>
  <c r="GS16" i="2"/>
  <c r="GR16" i="2"/>
  <c r="GQ16" i="2"/>
  <c r="GP16" i="2"/>
  <c r="GP12" i="2" s="1"/>
  <c r="GP7" i="2" s="1"/>
  <c r="GP26" i="2" s="1"/>
  <c r="GP6" i="2" s="1"/>
  <c r="GP72" i="2" s="1"/>
  <c r="GO16" i="2"/>
  <c r="GK16" i="2"/>
  <c r="GJ16" i="2"/>
  <c r="GI16" i="2"/>
  <c r="GH16" i="2"/>
  <c r="GG16" i="2"/>
  <c r="GF16" i="2"/>
  <c r="GE16" i="2"/>
  <c r="GD16" i="2"/>
  <c r="GC16" i="2"/>
  <c r="GB16" i="2"/>
  <c r="GA16" i="2"/>
  <c r="FZ16" i="2"/>
  <c r="FY16" i="2"/>
  <c r="FX16" i="2"/>
  <c r="FW16" i="2"/>
  <c r="FV16" i="2"/>
  <c r="FU16" i="2"/>
  <c r="FT16" i="2"/>
  <c r="FS16" i="2"/>
  <c r="FR16" i="2"/>
  <c r="FQ16" i="2"/>
  <c r="FP16" i="2"/>
  <c r="FO16" i="2"/>
  <c r="FN16" i="2"/>
  <c r="FM16" i="2"/>
  <c r="FL16" i="2"/>
  <c r="FK16" i="2"/>
  <c r="FJ16" i="2"/>
  <c r="FI16" i="2"/>
  <c r="FH16" i="2"/>
  <c r="FG16" i="2"/>
  <c r="FF16" i="2"/>
  <c r="FE16" i="2"/>
  <c r="FD16" i="2"/>
  <c r="FC16" i="2"/>
  <c r="GM16" i="2" s="1"/>
  <c r="GY16" i="2" s="1"/>
  <c r="FB16" i="2"/>
  <c r="FA16" i="2"/>
  <c r="EZ16" i="2"/>
  <c r="EY16" i="2"/>
  <c r="GL16" i="2" s="1"/>
  <c r="GX16" i="2" s="1"/>
  <c r="EU16" i="2"/>
  <c r="ET16" i="2"/>
  <c r="ES16" i="2"/>
  <c r="ER16" i="2"/>
  <c r="EQ16" i="2"/>
  <c r="EP16" i="2"/>
  <c r="EO16" i="2"/>
  <c r="EN16" i="2"/>
  <c r="EM16" i="2"/>
  <c r="EL16" i="2"/>
  <c r="EK16" i="2"/>
  <c r="EJ16" i="2"/>
  <c r="EI16" i="2"/>
  <c r="EH16" i="2"/>
  <c r="EG16" i="2"/>
  <c r="EF16" i="2"/>
  <c r="EE16" i="2"/>
  <c r="ED16" i="2"/>
  <c r="EC16" i="2"/>
  <c r="EB16" i="2"/>
  <c r="EA16" i="2"/>
  <c r="DZ16" i="2"/>
  <c r="DY16" i="2"/>
  <c r="DX16" i="2"/>
  <c r="DW16" i="2"/>
  <c r="EX16" i="2" s="1"/>
  <c r="DV16" i="2"/>
  <c r="EW16" i="2" s="1"/>
  <c r="DU16" i="2"/>
  <c r="DQ16" i="2"/>
  <c r="DP16" i="2"/>
  <c r="DO16" i="2"/>
  <c r="DN16" i="2"/>
  <c r="DM16" i="2"/>
  <c r="DL16" i="2"/>
  <c r="DK16" i="2"/>
  <c r="DJ16" i="2"/>
  <c r="DI16" i="2"/>
  <c r="DH16" i="2"/>
  <c r="DG16" i="2"/>
  <c r="DF16" i="2"/>
  <c r="DE16" i="2"/>
  <c r="DD16" i="2"/>
  <c r="DC16" i="2"/>
  <c r="DB16" i="2"/>
  <c r="DA16" i="2"/>
  <c r="CZ16" i="2"/>
  <c r="CY16" i="2"/>
  <c r="CX16" i="2"/>
  <c r="CW16" i="2"/>
  <c r="CV16" i="2"/>
  <c r="CU16" i="2"/>
  <c r="CT16" i="2"/>
  <c r="CS16" i="2"/>
  <c r="CR16" i="2"/>
  <c r="CQ16" i="2"/>
  <c r="CP16" i="2"/>
  <c r="CO16" i="2"/>
  <c r="CN16" i="2"/>
  <c r="CM16" i="2"/>
  <c r="CL16" i="2"/>
  <c r="CK16" i="2"/>
  <c r="CJ16" i="2"/>
  <c r="CI16" i="2"/>
  <c r="CH16" i="2"/>
  <c r="CG16" i="2"/>
  <c r="CF16" i="2"/>
  <c r="CE16" i="2"/>
  <c r="CD16" i="2"/>
  <c r="CC16" i="2"/>
  <c r="CB16" i="2"/>
  <c r="CA16" i="2"/>
  <c r="BZ16" i="2"/>
  <c r="BY16" i="2"/>
  <c r="BX16" i="2"/>
  <c r="BW16" i="2"/>
  <c r="BV16" i="2"/>
  <c r="BU16" i="2"/>
  <c r="BT16" i="2"/>
  <c r="BS16" i="2"/>
  <c r="BR16" i="2"/>
  <c r="BQ16" i="2"/>
  <c r="BP16" i="2"/>
  <c r="BO16" i="2"/>
  <c r="BN16" i="2"/>
  <c r="BM16" i="2"/>
  <c r="BL16" i="2"/>
  <c r="BK16" i="2"/>
  <c r="BJ16" i="2"/>
  <c r="BI16" i="2"/>
  <c r="BH16" i="2"/>
  <c r="BG16" i="2"/>
  <c r="BF16" i="2"/>
  <c r="BE16" i="2"/>
  <c r="BD16" i="2"/>
  <c r="BC16" i="2"/>
  <c r="BB16" i="2"/>
  <c r="BA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J16" i="2"/>
  <c r="I16" i="2"/>
  <c r="H16" i="2"/>
  <c r="G16" i="2"/>
  <c r="F16" i="2"/>
  <c r="E16" i="2"/>
  <c r="D16" i="2"/>
  <c r="C16" i="2"/>
  <c r="DS16" i="2" s="1"/>
  <c r="B16" i="2"/>
  <c r="DR16" i="2" s="1"/>
  <c r="GW15" i="2"/>
  <c r="GV15" i="2"/>
  <c r="GU15" i="2"/>
  <c r="GT15" i="2"/>
  <c r="GS15" i="2"/>
  <c r="GR15" i="2"/>
  <c r="GQ15" i="2"/>
  <c r="GP15" i="2"/>
  <c r="GO15" i="2"/>
  <c r="GK15" i="2"/>
  <c r="GJ15" i="2"/>
  <c r="GI15" i="2"/>
  <c r="GH15" i="2"/>
  <c r="GG15" i="2"/>
  <c r="GG12" i="2" s="1"/>
  <c r="GG7" i="2" s="1"/>
  <c r="GG26" i="2" s="1"/>
  <c r="GG6" i="2" s="1"/>
  <c r="GG72" i="2" s="1"/>
  <c r="GG74" i="2" s="1"/>
  <c r="GF15" i="2"/>
  <c r="GE15" i="2"/>
  <c r="GD15" i="2"/>
  <c r="GC15" i="2"/>
  <c r="GB15" i="2"/>
  <c r="GA15" i="2"/>
  <c r="FZ15" i="2"/>
  <c r="FY15" i="2"/>
  <c r="FY12" i="2" s="1"/>
  <c r="FY7" i="2" s="1"/>
  <c r="FY26" i="2" s="1"/>
  <c r="FY6" i="2" s="1"/>
  <c r="FY72" i="2" s="1"/>
  <c r="FY74" i="2" s="1"/>
  <c r="FX15" i="2"/>
  <c r="FW15" i="2"/>
  <c r="FV15" i="2"/>
  <c r="FU15" i="2"/>
  <c r="FT15" i="2"/>
  <c r="FS15" i="2"/>
  <c r="FR15" i="2"/>
  <c r="FQ15" i="2"/>
  <c r="FQ12" i="2" s="1"/>
  <c r="FQ7" i="2" s="1"/>
  <c r="FQ26" i="2" s="1"/>
  <c r="FQ6" i="2" s="1"/>
  <c r="FQ72" i="2" s="1"/>
  <c r="FQ74" i="2" s="1"/>
  <c r="FP15" i="2"/>
  <c r="FO15" i="2"/>
  <c r="FN15" i="2"/>
  <c r="FM15" i="2"/>
  <c r="FL15" i="2"/>
  <c r="FK15" i="2"/>
  <c r="FJ15" i="2"/>
  <c r="FI15" i="2"/>
  <c r="FI12" i="2" s="1"/>
  <c r="FI7" i="2" s="1"/>
  <c r="FI26" i="2" s="1"/>
  <c r="FI6" i="2" s="1"/>
  <c r="FI72" i="2" s="1"/>
  <c r="FH15" i="2"/>
  <c r="FG15" i="2"/>
  <c r="FF15" i="2"/>
  <c r="FE15" i="2"/>
  <c r="FD15" i="2"/>
  <c r="FC15" i="2"/>
  <c r="FB15" i="2"/>
  <c r="FA15" i="2"/>
  <c r="FA12" i="2" s="1"/>
  <c r="FA7" i="2" s="1"/>
  <c r="FA26" i="2" s="1"/>
  <c r="FA6" i="2" s="1"/>
  <c r="FA72" i="2" s="1"/>
  <c r="EZ15" i="2"/>
  <c r="GM15" i="2" s="1"/>
  <c r="GY15" i="2" s="1"/>
  <c r="EY15" i="2"/>
  <c r="EU15" i="2"/>
  <c r="ET15" i="2"/>
  <c r="ES15" i="2"/>
  <c r="ER15" i="2"/>
  <c r="EQ15" i="2"/>
  <c r="EP15" i="2"/>
  <c r="EO15" i="2"/>
  <c r="EN15" i="2"/>
  <c r="EM15" i="2"/>
  <c r="EL15" i="2"/>
  <c r="EK15" i="2"/>
  <c r="EJ15" i="2"/>
  <c r="EI15" i="2"/>
  <c r="EH15" i="2"/>
  <c r="EG15" i="2"/>
  <c r="EF15" i="2"/>
  <c r="EE15" i="2"/>
  <c r="ED15" i="2"/>
  <c r="EC15" i="2"/>
  <c r="EB15" i="2"/>
  <c r="EA15" i="2"/>
  <c r="DZ15" i="2"/>
  <c r="DY15" i="2"/>
  <c r="EW15" i="2" s="1"/>
  <c r="DX15" i="2"/>
  <c r="EV15" i="2" s="1"/>
  <c r="DW15" i="2"/>
  <c r="DV15" i="2"/>
  <c r="DU15" i="2"/>
  <c r="DQ15" i="2"/>
  <c r="DP15" i="2"/>
  <c r="DO15" i="2"/>
  <c r="DN15" i="2"/>
  <c r="DM15" i="2"/>
  <c r="DL15" i="2"/>
  <c r="DK15" i="2"/>
  <c r="DK12" i="2" s="1"/>
  <c r="DJ15" i="2"/>
  <c r="DI15" i="2"/>
  <c r="DH15" i="2"/>
  <c r="DG15" i="2"/>
  <c r="DF15" i="2"/>
  <c r="DE15" i="2"/>
  <c r="DD15" i="2"/>
  <c r="DC15" i="2"/>
  <c r="DC12" i="2" s="1"/>
  <c r="DB15" i="2"/>
  <c r="DA15" i="2"/>
  <c r="CZ15" i="2"/>
  <c r="CY15" i="2"/>
  <c r="CX15" i="2"/>
  <c r="CW15" i="2"/>
  <c r="CV15" i="2"/>
  <c r="CU15" i="2"/>
  <c r="CU12" i="2" s="1"/>
  <c r="CT15" i="2"/>
  <c r="CS15" i="2"/>
  <c r="CR15" i="2"/>
  <c r="CQ15" i="2"/>
  <c r="CP15" i="2"/>
  <c r="CO15" i="2"/>
  <c r="CN15" i="2"/>
  <c r="CM15" i="2"/>
  <c r="CM12" i="2" s="1"/>
  <c r="CL15" i="2"/>
  <c r="CK15" i="2"/>
  <c r="CJ15" i="2"/>
  <c r="CI15" i="2"/>
  <c r="CH15" i="2"/>
  <c r="CG15" i="2"/>
  <c r="CF15" i="2"/>
  <c r="CE15" i="2"/>
  <c r="CE12" i="2" s="1"/>
  <c r="CD15" i="2"/>
  <c r="CC15" i="2"/>
  <c r="CB15" i="2"/>
  <c r="CA15" i="2"/>
  <c r="BZ15" i="2"/>
  <c r="BY15" i="2"/>
  <c r="BX15" i="2"/>
  <c r="BW15" i="2"/>
  <c r="BW12" i="2" s="1"/>
  <c r="BV15" i="2"/>
  <c r="BU15" i="2"/>
  <c r="BT15" i="2"/>
  <c r="BS15" i="2"/>
  <c r="BR15" i="2"/>
  <c r="BQ15" i="2"/>
  <c r="BP15" i="2"/>
  <c r="BO15" i="2"/>
  <c r="BO12" i="2" s="1"/>
  <c r="BN15" i="2"/>
  <c r="BM15" i="2"/>
  <c r="BL15" i="2"/>
  <c r="BK15" i="2"/>
  <c r="BJ15" i="2"/>
  <c r="BI15" i="2"/>
  <c r="BH15" i="2"/>
  <c r="BG15" i="2"/>
  <c r="BG12" i="2" s="1"/>
  <c r="BF15" i="2"/>
  <c r="BE15" i="2"/>
  <c r="BD15" i="2"/>
  <c r="BC15" i="2"/>
  <c r="BB15" i="2"/>
  <c r="BA15" i="2"/>
  <c r="AZ15" i="2"/>
  <c r="AY15" i="2"/>
  <c r="AY12" i="2" s="1"/>
  <c r="AX15" i="2"/>
  <c r="AW15" i="2"/>
  <c r="AV15" i="2"/>
  <c r="AU15" i="2"/>
  <c r="AT15" i="2"/>
  <c r="AS15" i="2"/>
  <c r="AR15" i="2"/>
  <c r="AQ15" i="2"/>
  <c r="AQ12" i="2" s="1"/>
  <c r="AP15" i="2"/>
  <c r="AO15" i="2"/>
  <c r="AN15" i="2"/>
  <c r="AM15" i="2"/>
  <c r="AL15" i="2"/>
  <c r="AK15" i="2"/>
  <c r="AJ15" i="2"/>
  <c r="AI15" i="2"/>
  <c r="AI12" i="2" s="1"/>
  <c r="AH15" i="2"/>
  <c r="AG15" i="2"/>
  <c r="AF15" i="2"/>
  <c r="AE15" i="2"/>
  <c r="AD15" i="2"/>
  <c r="AC15" i="2"/>
  <c r="AB15" i="2"/>
  <c r="AA15" i="2"/>
  <c r="AA12" i="2" s="1"/>
  <c r="Z15" i="2"/>
  <c r="Y15" i="2"/>
  <c r="X15" i="2"/>
  <c r="W15" i="2"/>
  <c r="V15" i="2"/>
  <c r="U15" i="2"/>
  <c r="T15" i="2"/>
  <c r="S15" i="2"/>
  <c r="S12" i="2" s="1"/>
  <c r="R15" i="2"/>
  <c r="Q15" i="2"/>
  <c r="P15" i="2"/>
  <c r="O15" i="2"/>
  <c r="N15" i="2"/>
  <c r="M15" i="2"/>
  <c r="L15" i="2"/>
  <c r="K15" i="2"/>
  <c r="K12" i="2" s="1"/>
  <c r="J15" i="2"/>
  <c r="I15" i="2"/>
  <c r="H15" i="2"/>
  <c r="G15" i="2"/>
  <c r="DT15" i="2" s="1"/>
  <c r="F15" i="2"/>
  <c r="E15" i="2"/>
  <c r="D15" i="2"/>
  <c r="C15" i="2"/>
  <c r="C12" i="2" s="1"/>
  <c r="B15" i="2"/>
  <c r="GW14" i="2"/>
  <c r="GV14" i="2"/>
  <c r="GU14" i="2"/>
  <c r="GT14" i="2"/>
  <c r="GS14" i="2"/>
  <c r="GR14" i="2"/>
  <c r="GQ14" i="2"/>
  <c r="GP14" i="2"/>
  <c r="GO14" i="2"/>
  <c r="GK14" i="2"/>
  <c r="GJ14" i="2"/>
  <c r="GI14" i="2"/>
  <c r="GI12" i="2" s="1"/>
  <c r="GH14" i="2"/>
  <c r="GH12" i="2" s="1"/>
  <c r="GH7" i="2" s="1"/>
  <c r="GH26" i="2" s="1"/>
  <c r="GH6" i="2" s="1"/>
  <c r="GH72" i="2" s="1"/>
  <c r="GH74" i="2" s="1"/>
  <c r="GG14" i="2"/>
  <c r="GF14" i="2"/>
  <c r="GE14" i="2"/>
  <c r="GE12" i="2" s="1"/>
  <c r="GD14" i="2"/>
  <c r="GD12" i="2" s="1"/>
  <c r="GD7" i="2" s="1"/>
  <c r="GD26" i="2" s="1"/>
  <c r="GD6" i="2" s="1"/>
  <c r="GD72" i="2" s="1"/>
  <c r="GD74" i="2" s="1"/>
  <c r="GC14" i="2"/>
  <c r="GB14" i="2"/>
  <c r="GA14" i="2"/>
  <c r="GA12" i="2" s="1"/>
  <c r="FZ14" i="2"/>
  <c r="FZ12" i="2" s="1"/>
  <c r="FZ7" i="2" s="1"/>
  <c r="FZ26" i="2" s="1"/>
  <c r="FZ6" i="2" s="1"/>
  <c r="FZ72" i="2" s="1"/>
  <c r="FZ74" i="2" s="1"/>
  <c r="FY14" i="2"/>
  <c r="FX14" i="2"/>
  <c r="FW14" i="2"/>
  <c r="FW12" i="2" s="1"/>
  <c r="FV14" i="2"/>
  <c r="FV12" i="2" s="1"/>
  <c r="FV7" i="2" s="1"/>
  <c r="FV26" i="2" s="1"/>
  <c r="FV6" i="2" s="1"/>
  <c r="FV72" i="2" s="1"/>
  <c r="FV74" i="2" s="1"/>
  <c r="FU14" i="2"/>
  <c r="FT14" i="2"/>
  <c r="FS14" i="2"/>
  <c r="FS12" i="2" s="1"/>
  <c r="FR14" i="2"/>
  <c r="FR12" i="2" s="1"/>
  <c r="FR7" i="2" s="1"/>
  <c r="FR26" i="2" s="1"/>
  <c r="FR6" i="2" s="1"/>
  <c r="FR72" i="2" s="1"/>
  <c r="FR74" i="2" s="1"/>
  <c r="FQ14" i="2"/>
  <c r="FP14" i="2"/>
  <c r="FO14" i="2"/>
  <c r="FO12" i="2" s="1"/>
  <c r="FN14" i="2"/>
  <c r="FN12" i="2" s="1"/>
  <c r="FN7" i="2" s="1"/>
  <c r="FN26" i="2" s="1"/>
  <c r="FN6" i="2" s="1"/>
  <c r="FN72" i="2" s="1"/>
  <c r="FN74" i="2" s="1"/>
  <c r="FM14" i="2"/>
  <c r="FL14" i="2"/>
  <c r="FK14" i="2"/>
  <c r="FK12" i="2" s="1"/>
  <c r="FJ14" i="2"/>
  <c r="FJ12" i="2" s="1"/>
  <c r="FJ7" i="2" s="1"/>
  <c r="FJ26" i="2" s="1"/>
  <c r="FJ6" i="2" s="1"/>
  <c r="FJ72" i="2" s="1"/>
  <c r="FJ74" i="2" s="1"/>
  <c r="FI14" i="2"/>
  <c r="FH14" i="2"/>
  <c r="FG14" i="2"/>
  <c r="FG12" i="2" s="1"/>
  <c r="FF14" i="2"/>
  <c r="FF12" i="2" s="1"/>
  <c r="FF7" i="2" s="1"/>
  <c r="FF26" i="2" s="1"/>
  <c r="FF6" i="2" s="1"/>
  <c r="FF72" i="2" s="1"/>
  <c r="FF74" i="2" s="1"/>
  <c r="FE14" i="2"/>
  <c r="FD14" i="2"/>
  <c r="FC14" i="2"/>
  <c r="FC12" i="2" s="1"/>
  <c r="FB14" i="2"/>
  <c r="FB12" i="2" s="1"/>
  <c r="FB7" i="2" s="1"/>
  <c r="FB26" i="2" s="1"/>
  <c r="FB6" i="2" s="1"/>
  <c r="FB72" i="2" s="1"/>
  <c r="FA14" i="2"/>
  <c r="EZ14" i="2"/>
  <c r="EY14" i="2"/>
  <c r="EY12" i="2" s="1"/>
  <c r="EU14" i="2"/>
  <c r="ET14" i="2"/>
  <c r="ET12" i="2" s="1"/>
  <c r="ET7" i="2" s="1"/>
  <c r="ET26" i="2" s="1"/>
  <c r="ET6" i="2" s="1"/>
  <c r="ET72" i="2" s="1"/>
  <c r="ET74" i="2" s="1"/>
  <c r="ES14" i="2"/>
  <c r="ER14" i="2"/>
  <c r="EQ14" i="2"/>
  <c r="EP14" i="2"/>
  <c r="EP12" i="2" s="1"/>
  <c r="EP7" i="2" s="1"/>
  <c r="EP26" i="2" s="1"/>
  <c r="EP6" i="2" s="1"/>
  <c r="EP72" i="2" s="1"/>
  <c r="EP74" i="2" s="1"/>
  <c r="EO14" i="2"/>
  <c r="EN14" i="2"/>
  <c r="EM14" i="2"/>
  <c r="EL14" i="2"/>
  <c r="EL12" i="2" s="1"/>
  <c r="EL7" i="2" s="1"/>
  <c r="EL26" i="2" s="1"/>
  <c r="EL6" i="2" s="1"/>
  <c r="EL72" i="2" s="1"/>
  <c r="EL74" i="2" s="1"/>
  <c r="EK14" i="2"/>
  <c r="EJ14" i="2"/>
  <c r="EI14" i="2"/>
  <c r="EH14" i="2"/>
  <c r="EH12" i="2" s="1"/>
  <c r="EH7" i="2" s="1"/>
  <c r="EH26" i="2" s="1"/>
  <c r="EH6" i="2" s="1"/>
  <c r="EH72" i="2" s="1"/>
  <c r="EH74" i="2" s="1"/>
  <c r="EG14" i="2"/>
  <c r="EF14" i="2"/>
  <c r="EE14" i="2"/>
  <c r="ED14" i="2"/>
  <c r="ED12" i="2" s="1"/>
  <c r="ED7" i="2" s="1"/>
  <c r="ED26" i="2" s="1"/>
  <c r="ED6" i="2" s="1"/>
  <c r="ED72" i="2" s="1"/>
  <c r="ED74" i="2" s="1"/>
  <c r="EC14" i="2"/>
  <c r="EB14" i="2"/>
  <c r="EA14" i="2"/>
  <c r="DZ14" i="2"/>
  <c r="DZ12" i="2" s="1"/>
  <c r="DZ7" i="2" s="1"/>
  <c r="DY14" i="2"/>
  <c r="DX14" i="2"/>
  <c r="DW14" i="2"/>
  <c r="DV14" i="2"/>
  <c r="EW14" i="2" s="1"/>
  <c r="DU14" i="2"/>
  <c r="DQ14" i="2"/>
  <c r="DQ12" i="2" s="1"/>
  <c r="DQ7" i="2" s="1"/>
  <c r="DQ26" i="2" s="1"/>
  <c r="DQ6" i="2" s="1"/>
  <c r="DQ72" i="2" s="1"/>
  <c r="DQ74" i="2" s="1"/>
  <c r="DP14" i="2"/>
  <c r="DO14" i="2"/>
  <c r="DN14" i="2"/>
  <c r="DN12" i="2" s="1"/>
  <c r="DN7" i="2" s="1"/>
  <c r="DN26" i="2" s="1"/>
  <c r="DN6" i="2" s="1"/>
  <c r="DN72" i="2" s="1"/>
  <c r="DN74" i="2" s="1"/>
  <c r="DM14" i="2"/>
  <c r="DM12" i="2" s="1"/>
  <c r="DM7" i="2" s="1"/>
  <c r="DM26" i="2" s="1"/>
  <c r="DM6" i="2" s="1"/>
  <c r="DM72" i="2" s="1"/>
  <c r="DL14" i="2"/>
  <c r="DK14" i="2"/>
  <c r="DJ14" i="2"/>
  <c r="DJ12" i="2" s="1"/>
  <c r="DJ7" i="2" s="1"/>
  <c r="DJ26" i="2" s="1"/>
  <c r="DJ6" i="2" s="1"/>
  <c r="DJ72" i="2" s="1"/>
  <c r="DJ74" i="2" s="1"/>
  <c r="DI14" i="2"/>
  <c r="DI12" i="2" s="1"/>
  <c r="DI7" i="2" s="1"/>
  <c r="DI26" i="2" s="1"/>
  <c r="DI6" i="2" s="1"/>
  <c r="DI72" i="2" s="1"/>
  <c r="DI74" i="2" s="1"/>
  <c r="DH14" i="2"/>
  <c r="DG14" i="2"/>
  <c r="DF14" i="2"/>
  <c r="DF12" i="2" s="1"/>
  <c r="DF7" i="2" s="1"/>
  <c r="DF26" i="2" s="1"/>
  <c r="DF6" i="2" s="1"/>
  <c r="DF72" i="2" s="1"/>
  <c r="DF74" i="2" s="1"/>
  <c r="DE14" i="2"/>
  <c r="DE12" i="2" s="1"/>
  <c r="DE7" i="2" s="1"/>
  <c r="DE26" i="2" s="1"/>
  <c r="DE6" i="2" s="1"/>
  <c r="DE72" i="2" s="1"/>
  <c r="DD14" i="2"/>
  <c r="DC14" i="2"/>
  <c r="DB14" i="2"/>
  <c r="DB12" i="2" s="1"/>
  <c r="DB7" i="2" s="1"/>
  <c r="DB26" i="2" s="1"/>
  <c r="DB6" i="2" s="1"/>
  <c r="DB72" i="2" s="1"/>
  <c r="DA14" i="2"/>
  <c r="DA12" i="2" s="1"/>
  <c r="DA7" i="2" s="1"/>
  <c r="DA26" i="2" s="1"/>
  <c r="DA6" i="2" s="1"/>
  <c r="DA72" i="2" s="1"/>
  <c r="DA74" i="2" s="1"/>
  <c r="CZ14" i="2"/>
  <c r="CY14" i="2"/>
  <c r="CX14" i="2"/>
  <c r="CX12" i="2" s="1"/>
  <c r="CX7" i="2" s="1"/>
  <c r="CX26" i="2" s="1"/>
  <c r="CX6" i="2" s="1"/>
  <c r="CX72" i="2" s="1"/>
  <c r="CW14" i="2"/>
  <c r="CW12" i="2" s="1"/>
  <c r="CW7" i="2" s="1"/>
  <c r="CW26" i="2" s="1"/>
  <c r="CW6" i="2" s="1"/>
  <c r="CW72" i="2" s="1"/>
  <c r="CV14" i="2"/>
  <c r="CU14" i="2"/>
  <c r="CT14" i="2"/>
  <c r="CT12" i="2" s="1"/>
  <c r="CT7" i="2" s="1"/>
  <c r="CT26" i="2" s="1"/>
  <c r="CT6" i="2" s="1"/>
  <c r="CT72" i="2" s="1"/>
  <c r="CT74" i="2" s="1"/>
  <c r="CS14" i="2"/>
  <c r="CS12" i="2" s="1"/>
  <c r="CS7" i="2" s="1"/>
  <c r="CS26" i="2" s="1"/>
  <c r="CS6" i="2" s="1"/>
  <c r="CS72" i="2" s="1"/>
  <c r="CS74" i="2" s="1"/>
  <c r="CR14" i="2"/>
  <c r="CQ14" i="2"/>
  <c r="CP14" i="2"/>
  <c r="CP12" i="2" s="1"/>
  <c r="CP7" i="2" s="1"/>
  <c r="CP26" i="2" s="1"/>
  <c r="CP6" i="2" s="1"/>
  <c r="CP72" i="2" s="1"/>
  <c r="CP74" i="2" s="1"/>
  <c r="CO14" i="2"/>
  <c r="CO12" i="2" s="1"/>
  <c r="CO7" i="2" s="1"/>
  <c r="CO26" i="2" s="1"/>
  <c r="CO6" i="2" s="1"/>
  <c r="CO72" i="2" s="1"/>
  <c r="CN14" i="2"/>
  <c r="CM14" i="2"/>
  <c r="CL14" i="2"/>
  <c r="CL12" i="2" s="1"/>
  <c r="CL7" i="2" s="1"/>
  <c r="CL26" i="2" s="1"/>
  <c r="CL6" i="2" s="1"/>
  <c r="CL72" i="2" s="1"/>
  <c r="CL74" i="2" s="1"/>
  <c r="CK14" i="2"/>
  <c r="CK12" i="2" s="1"/>
  <c r="CK7" i="2" s="1"/>
  <c r="CK26" i="2" s="1"/>
  <c r="CK6" i="2" s="1"/>
  <c r="CK72" i="2" s="1"/>
  <c r="CK74" i="2" s="1"/>
  <c r="CJ14" i="2"/>
  <c r="CI14" i="2"/>
  <c r="CH14" i="2"/>
  <c r="CH12" i="2" s="1"/>
  <c r="CH7" i="2" s="1"/>
  <c r="CH26" i="2" s="1"/>
  <c r="CH6" i="2" s="1"/>
  <c r="CH72" i="2" s="1"/>
  <c r="CH74" i="2" s="1"/>
  <c r="CG14" i="2"/>
  <c r="CG12" i="2" s="1"/>
  <c r="CG7" i="2" s="1"/>
  <c r="CG26" i="2" s="1"/>
  <c r="CG6" i="2" s="1"/>
  <c r="CG72" i="2" s="1"/>
  <c r="CF14" i="2"/>
  <c r="CE14" i="2"/>
  <c r="CD14" i="2"/>
  <c r="CD12" i="2" s="1"/>
  <c r="CD7" i="2" s="1"/>
  <c r="CD26" i="2" s="1"/>
  <c r="CD6" i="2" s="1"/>
  <c r="CD72" i="2" s="1"/>
  <c r="CD74" i="2" s="1"/>
  <c r="CC14" i="2"/>
  <c r="CC12" i="2" s="1"/>
  <c r="CC7" i="2" s="1"/>
  <c r="CC26" i="2" s="1"/>
  <c r="CC6" i="2" s="1"/>
  <c r="CC72" i="2" s="1"/>
  <c r="CC74" i="2" s="1"/>
  <c r="CB14" i="2"/>
  <c r="CA14" i="2"/>
  <c r="BZ14" i="2"/>
  <c r="BZ12" i="2" s="1"/>
  <c r="BZ7" i="2" s="1"/>
  <c r="BZ26" i="2" s="1"/>
  <c r="BZ6" i="2" s="1"/>
  <c r="BZ72" i="2" s="1"/>
  <c r="BY14" i="2"/>
  <c r="BY12" i="2" s="1"/>
  <c r="BY7" i="2" s="1"/>
  <c r="BY26" i="2" s="1"/>
  <c r="BY6" i="2" s="1"/>
  <c r="BY72" i="2" s="1"/>
  <c r="BX14" i="2"/>
  <c r="BW14" i="2"/>
  <c r="BV14" i="2"/>
  <c r="BV12" i="2" s="1"/>
  <c r="BV7" i="2" s="1"/>
  <c r="BV26" i="2" s="1"/>
  <c r="BV6" i="2" s="1"/>
  <c r="BV72" i="2" s="1"/>
  <c r="BU14" i="2"/>
  <c r="BU12" i="2" s="1"/>
  <c r="BU7" i="2" s="1"/>
  <c r="BU26" i="2" s="1"/>
  <c r="BU6" i="2" s="1"/>
  <c r="BU72" i="2" s="1"/>
  <c r="BU74" i="2" s="1"/>
  <c r="BT14" i="2"/>
  <c r="BS14" i="2"/>
  <c r="BR14" i="2"/>
  <c r="BR12" i="2" s="1"/>
  <c r="BR7" i="2" s="1"/>
  <c r="BR26" i="2" s="1"/>
  <c r="BR6" i="2" s="1"/>
  <c r="BR72" i="2" s="1"/>
  <c r="BQ14" i="2"/>
  <c r="BQ12" i="2" s="1"/>
  <c r="BQ7" i="2" s="1"/>
  <c r="BQ26" i="2" s="1"/>
  <c r="BQ6" i="2" s="1"/>
  <c r="BQ72" i="2" s="1"/>
  <c r="BP14" i="2"/>
  <c r="BO14" i="2"/>
  <c r="BN14" i="2"/>
  <c r="BN12" i="2" s="1"/>
  <c r="BN7" i="2" s="1"/>
  <c r="BN26" i="2" s="1"/>
  <c r="BN6" i="2" s="1"/>
  <c r="BN72" i="2" s="1"/>
  <c r="BN74" i="2" s="1"/>
  <c r="BM14" i="2"/>
  <c r="BM12" i="2" s="1"/>
  <c r="BM7" i="2" s="1"/>
  <c r="BM26" i="2" s="1"/>
  <c r="BM6" i="2" s="1"/>
  <c r="BM72" i="2" s="1"/>
  <c r="BM74" i="2" s="1"/>
  <c r="BL14" i="2"/>
  <c r="BK14" i="2"/>
  <c r="BJ14" i="2"/>
  <c r="BI14" i="2"/>
  <c r="BI12" i="2" s="1"/>
  <c r="BI7" i="2" s="1"/>
  <c r="BI26" i="2" s="1"/>
  <c r="BI6" i="2" s="1"/>
  <c r="BI72" i="2" s="1"/>
  <c r="BH14" i="2"/>
  <c r="BG14" i="2"/>
  <c r="BF14" i="2"/>
  <c r="BE14" i="2"/>
  <c r="BE12" i="2" s="1"/>
  <c r="BE7" i="2" s="1"/>
  <c r="BE26" i="2" s="1"/>
  <c r="BE6" i="2" s="1"/>
  <c r="BE72" i="2" s="1"/>
  <c r="BE74" i="2" s="1"/>
  <c r="BD14" i="2"/>
  <c r="BC14" i="2"/>
  <c r="BB14" i="2"/>
  <c r="BA14" i="2"/>
  <c r="BA12" i="2" s="1"/>
  <c r="BA7" i="2" s="1"/>
  <c r="BA26" i="2" s="1"/>
  <c r="BA6" i="2" s="1"/>
  <c r="BA72" i="2" s="1"/>
  <c r="AZ14" i="2"/>
  <c r="AY14" i="2"/>
  <c r="AX14" i="2"/>
  <c r="AW14" i="2"/>
  <c r="AW12" i="2" s="1"/>
  <c r="AW7" i="2" s="1"/>
  <c r="AW26" i="2" s="1"/>
  <c r="AW6" i="2" s="1"/>
  <c r="AW72" i="2" s="1"/>
  <c r="AW74" i="2" s="1"/>
  <c r="AV14" i="2"/>
  <c r="AU14" i="2"/>
  <c r="AT14" i="2"/>
  <c r="AS14" i="2"/>
  <c r="AS12" i="2" s="1"/>
  <c r="AS7" i="2" s="1"/>
  <c r="AS26" i="2" s="1"/>
  <c r="AS6" i="2" s="1"/>
  <c r="AS72" i="2" s="1"/>
  <c r="AR14" i="2"/>
  <c r="AQ14" i="2"/>
  <c r="AP14" i="2"/>
  <c r="AO14" i="2"/>
  <c r="AO12" i="2" s="1"/>
  <c r="AO7" i="2" s="1"/>
  <c r="AO26" i="2" s="1"/>
  <c r="AO6" i="2" s="1"/>
  <c r="AO72" i="2" s="1"/>
  <c r="AO74" i="2" s="1"/>
  <c r="AN14" i="2"/>
  <c r="AM14" i="2"/>
  <c r="AL14" i="2"/>
  <c r="AK14" i="2"/>
  <c r="AK12" i="2" s="1"/>
  <c r="AK7" i="2" s="1"/>
  <c r="AK26" i="2" s="1"/>
  <c r="AK6" i="2" s="1"/>
  <c r="AK72" i="2" s="1"/>
  <c r="AJ14" i="2"/>
  <c r="AI14" i="2"/>
  <c r="AH14" i="2"/>
  <c r="AG14" i="2"/>
  <c r="AG12" i="2" s="1"/>
  <c r="AG7" i="2" s="1"/>
  <c r="AG26" i="2" s="1"/>
  <c r="AG6" i="2" s="1"/>
  <c r="AG72" i="2" s="1"/>
  <c r="AG74" i="2" s="1"/>
  <c r="AF14" i="2"/>
  <c r="AE14" i="2"/>
  <c r="AD14" i="2"/>
  <c r="AC14" i="2"/>
  <c r="AC12" i="2" s="1"/>
  <c r="AC7" i="2" s="1"/>
  <c r="AC26" i="2" s="1"/>
  <c r="AC6" i="2" s="1"/>
  <c r="AC72" i="2" s="1"/>
  <c r="AB14" i="2"/>
  <c r="AA14" i="2"/>
  <c r="Z14" i="2"/>
  <c r="Y14" i="2"/>
  <c r="Y12" i="2" s="1"/>
  <c r="Y7" i="2" s="1"/>
  <c r="Y26" i="2" s="1"/>
  <c r="Y6" i="2" s="1"/>
  <c r="Y72" i="2" s="1"/>
  <c r="Y74" i="2" s="1"/>
  <c r="X14" i="2"/>
  <c r="W14" i="2"/>
  <c r="V14" i="2"/>
  <c r="U14" i="2"/>
  <c r="U12" i="2" s="1"/>
  <c r="U7" i="2" s="1"/>
  <c r="U26" i="2" s="1"/>
  <c r="U6" i="2" s="1"/>
  <c r="U72" i="2" s="1"/>
  <c r="T14" i="2"/>
  <c r="S14" i="2"/>
  <c r="R14" i="2"/>
  <c r="Q14" i="2"/>
  <c r="Q12" i="2" s="1"/>
  <c r="Q7" i="2" s="1"/>
  <c r="Q26" i="2" s="1"/>
  <c r="Q6" i="2" s="1"/>
  <c r="Q72" i="2" s="1"/>
  <c r="Q74" i="2" s="1"/>
  <c r="P14" i="2"/>
  <c r="O14" i="2"/>
  <c r="N14" i="2"/>
  <c r="M14" i="2"/>
  <c r="M12" i="2" s="1"/>
  <c r="M7" i="2" s="1"/>
  <c r="M26" i="2" s="1"/>
  <c r="M6" i="2" s="1"/>
  <c r="M72" i="2" s="1"/>
  <c r="L14" i="2"/>
  <c r="K14" i="2"/>
  <c r="J14" i="2"/>
  <c r="I14" i="2"/>
  <c r="I12" i="2" s="1"/>
  <c r="I7" i="2" s="1"/>
  <c r="I26" i="2" s="1"/>
  <c r="I6" i="2" s="1"/>
  <c r="I72" i="2" s="1"/>
  <c r="I74" i="2" s="1"/>
  <c r="H14" i="2"/>
  <c r="G14" i="2"/>
  <c r="F14" i="2"/>
  <c r="E14" i="2"/>
  <c r="E12" i="2" s="1"/>
  <c r="E7" i="2" s="1"/>
  <c r="E26" i="2" s="1"/>
  <c r="E6" i="2" s="1"/>
  <c r="E72" i="2" s="1"/>
  <c r="D14" i="2"/>
  <c r="C14" i="2"/>
  <c r="DS14" i="2" s="1"/>
  <c r="B14" i="2"/>
  <c r="DR14" i="2" s="1"/>
  <c r="GW13" i="2"/>
  <c r="GW12" i="2" s="1"/>
  <c r="GW7" i="2" s="1"/>
  <c r="GW26" i="2" s="1"/>
  <c r="GW6" i="2" s="1"/>
  <c r="GW72" i="2" s="1"/>
  <c r="GV13" i="2"/>
  <c r="GU13" i="2"/>
  <c r="GT13" i="2"/>
  <c r="GS13" i="2"/>
  <c r="GS12" i="2" s="1"/>
  <c r="GS7" i="2" s="1"/>
  <c r="GS26" i="2" s="1"/>
  <c r="GS6" i="2" s="1"/>
  <c r="GS72" i="2" s="1"/>
  <c r="GR13" i="2"/>
  <c r="GQ13" i="2"/>
  <c r="GP13" i="2"/>
  <c r="GO13" i="2"/>
  <c r="GO12" i="2" s="1"/>
  <c r="GO7" i="2" s="1"/>
  <c r="GO26" i="2" s="1"/>
  <c r="GO6" i="2" s="1"/>
  <c r="GO72" i="2" s="1"/>
  <c r="GK13" i="2"/>
  <c r="GJ13" i="2"/>
  <c r="GI13" i="2"/>
  <c r="GH13" i="2"/>
  <c r="GG13" i="2"/>
  <c r="GF13" i="2"/>
  <c r="GE13" i="2"/>
  <c r="GD13" i="2"/>
  <c r="GC13" i="2"/>
  <c r="GB13" i="2"/>
  <c r="GA13" i="2"/>
  <c r="FZ13" i="2"/>
  <c r="FY13" i="2"/>
  <c r="FX13" i="2"/>
  <c r="FW13" i="2"/>
  <c r="FV13" i="2"/>
  <c r="FU13" i="2"/>
  <c r="FT13" i="2"/>
  <c r="FS13" i="2"/>
  <c r="FR13" i="2"/>
  <c r="FQ13" i="2"/>
  <c r="FP13" i="2"/>
  <c r="FO13" i="2"/>
  <c r="FN13" i="2"/>
  <c r="FM13" i="2"/>
  <c r="FL13" i="2"/>
  <c r="FK13" i="2"/>
  <c r="FJ13" i="2"/>
  <c r="FI13" i="2"/>
  <c r="FH13" i="2"/>
  <c r="FG13" i="2"/>
  <c r="FF13" i="2"/>
  <c r="FE13" i="2"/>
  <c r="FD13" i="2"/>
  <c r="FC13" i="2"/>
  <c r="FB13" i="2"/>
  <c r="FA13" i="2"/>
  <c r="GN13" i="2" s="1"/>
  <c r="EZ13" i="2"/>
  <c r="GM13" i="2" s="1"/>
  <c r="EY13" i="2"/>
  <c r="EU13" i="2"/>
  <c r="EU12" i="2" s="1"/>
  <c r="ET13" i="2"/>
  <c r="ES13" i="2"/>
  <c r="ER13" i="2"/>
  <c r="EQ13" i="2"/>
  <c r="EQ12" i="2" s="1"/>
  <c r="EP13" i="2"/>
  <c r="EO13" i="2"/>
  <c r="EN13" i="2"/>
  <c r="EM13" i="2"/>
  <c r="EM12" i="2" s="1"/>
  <c r="EL13" i="2"/>
  <c r="EK13" i="2"/>
  <c r="EJ13" i="2"/>
  <c r="EI13" i="2"/>
  <c r="EI12" i="2" s="1"/>
  <c r="EH13" i="2"/>
  <c r="EG13" i="2"/>
  <c r="EF13" i="2"/>
  <c r="EE13" i="2"/>
  <c r="EE12" i="2" s="1"/>
  <c r="ED13" i="2"/>
  <c r="EC13" i="2"/>
  <c r="EB13" i="2"/>
  <c r="EA13" i="2"/>
  <c r="EA12" i="2" s="1"/>
  <c r="DZ13" i="2"/>
  <c r="DY13" i="2"/>
  <c r="EW13" i="2" s="1"/>
  <c r="EW12" i="2" s="1"/>
  <c r="DX13" i="2"/>
  <c r="EV13" i="2" s="1"/>
  <c r="DW13" i="2"/>
  <c r="EX13" i="2" s="1"/>
  <c r="DV13" i="2"/>
  <c r="DU13" i="2"/>
  <c r="DQ13" i="2"/>
  <c r="DP13" i="2"/>
  <c r="DO13" i="2"/>
  <c r="DN13" i="2"/>
  <c r="DM13" i="2"/>
  <c r="DL13" i="2"/>
  <c r="DK13" i="2"/>
  <c r="DJ13" i="2"/>
  <c r="DI13" i="2"/>
  <c r="DH13" i="2"/>
  <c r="DG13" i="2"/>
  <c r="DF13" i="2"/>
  <c r="DE13" i="2"/>
  <c r="DD13" i="2"/>
  <c r="DC13" i="2"/>
  <c r="DB13" i="2"/>
  <c r="DA13" i="2"/>
  <c r="CZ13" i="2"/>
  <c r="CY13" i="2"/>
  <c r="CX13" i="2"/>
  <c r="CW13" i="2"/>
  <c r="CV13" i="2"/>
  <c r="CU13" i="2"/>
  <c r="CT13" i="2"/>
  <c r="CS13" i="2"/>
  <c r="CR13" i="2"/>
  <c r="CQ13" i="2"/>
  <c r="CP13" i="2"/>
  <c r="CO13" i="2"/>
  <c r="CN13" i="2"/>
  <c r="CM13" i="2"/>
  <c r="CL13" i="2"/>
  <c r="CK13" i="2"/>
  <c r="CJ13" i="2"/>
  <c r="CI13" i="2"/>
  <c r="CH13" i="2"/>
  <c r="CG13" i="2"/>
  <c r="CF13" i="2"/>
  <c r="CE13" i="2"/>
  <c r="CD13" i="2"/>
  <c r="CC13" i="2"/>
  <c r="CB13" i="2"/>
  <c r="CA13" i="2"/>
  <c r="BZ13" i="2"/>
  <c r="BY13" i="2"/>
  <c r="BX13" i="2"/>
  <c r="BW13" i="2"/>
  <c r="BV13" i="2"/>
  <c r="BU13" i="2"/>
  <c r="BT13" i="2"/>
  <c r="BS13" i="2"/>
  <c r="BR13" i="2"/>
  <c r="BQ13" i="2"/>
  <c r="BP13" i="2"/>
  <c r="BO13" i="2"/>
  <c r="BN13" i="2"/>
  <c r="BM13" i="2"/>
  <c r="BL13" i="2"/>
  <c r="BK13" i="2"/>
  <c r="BJ13" i="2"/>
  <c r="BJ12" i="2" s="1"/>
  <c r="BJ7" i="2" s="1"/>
  <c r="BJ26" i="2" s="1"/>
  <c r="BJ6" i="2" s="1"/>
  <c r="BJ72" i="2" s="1"/>
  <c r="BJ74" i="2" s="1"/>
  <c r="BI13" i="2"/>
  <c r="BH13" i="2"/>
  <c r="BG13" i="2"/>
  <c r="BF13" i="2"/>
  <c r="BF12" i="2" s="1"/>
  <c r="BF7" i="2" s="1"/>
  <c r="BF26" i="2" s="1"/>
  <c r="BF6" i="2" s="1"/>
  <c r="BF72" i="2" s="1"/>
  <c r="BF74" i="2" s="1"/>
  <c r="BE13" i="2"/>
  <c r="BD13" i="2"/>
  <c r="BC13" i="2"/>
  <c r="BB13" i="2"/>
  <c r="BB12" i="2" s="1"/>
  <c r="BB7" i="2" s="1"/>
  <c r="BB26" i="2" s="1"/>
  <c r="BB6" i="2" s="1"/>
  <c r="BB72" i="2" s="1"/>
  <c r="BA13" i="2"/>
  <c r="AZ13" i="2"/>
  <c r="AY13" i="2"/>
  <c r="AX13" i="2"/>
  <c r="AX12" i="2" s="1"/>
  <c r="AX7" i="2" s="1"/>
  <c r="AX26" i="2" s="1"/>
  <c r="AX6" i="2" s="1"/>
  <c r="AX72" i="2" s="1"/>
  <c r="AX74" i="2" s="1"/>
  <c r="AW13" i="2"/>
  <c r="AV13" i="2"/>
  <c r="AU13" i="2"/>
  <c r="AT13" i="2"/>
  <c r="AT12" i="2" s="1"/>
  <c r="AT7" i="2" s="1"/>
  <c r="AT26" i="2" s="1"/>
  <c r="AT6" i="2" s="1"/>
  <c r="AT72" i="2" s="1"/>
  <c r="AT74" i="2" s="1"/>
  <c r="AS13" i="2"/>
  <c r="AR13" i="2"/>
  <c r="AQ13" i="2"/>
  <c r="AP13" i="2"/>
  <c r="AP12" i="2" s="1"/>
  <c r="AP7" i="2" s="1"/>
  <c r="AP26" i="2" s="1"/>
  <c r="AP6" i="2" s="1"/>
  <c r="AP72" i="2" s="1"/>
  <c r="AP74" i="2" s="1"/>
  <c r="AO13" i="2"/>
  <c r="AN13" i="2"/>
  <c r="AM13" i="2"/>
  <c r="AL13" i="2"/>
  <c r="AL12" i="2" s="1"/>
  <c r="AL7" i="2" s="1"/>
  <c r="AL26" i="2" s="1"/>
  <c r="AL6" i="2" s="1"/>
  <c r="AL72" i="2" s="1"/>
  <c r="AK13" i="2"/>
  <c r="AJ13" i="2"/>
  <c r="AI13" i="2"/>
  <c r="AH13" i="2"/>
  <c r="AH12" i="2" s="1"/>
  <c r="AH7" i="2" s="1"/>
  <c r="AH26" i="2" s="1"/>
  <c r="AH6" i="2" s="1"/>
  <c r="AH72" i="2" s="1"/>
  <c r="AH74" i="2" s="1"/>
  <c r="AG13" i="2"/>
  <c r="AF13" i="2"/>
  <c r="AE13" i="2"/>
  <c r="AD13" i="2"/>
  <c r="AD12" i="2" s="1"/>
  <c r="AD7" i="2" s="1"/>
  <c r="AD26" i="2" s="1"/>
  <c r="AD6" i="2" s="1"/>
  <c r="AD72" i="2" s="1"/>
  <c r="AC13" i="2"/>
  <c r="AB13" i="2"/>
  <c r="AA13" i="2"/>
  <c r="Z13" i="2"/>
  <c r="Z12" i="2" s="1"/>
  <c r="Z7" i="2" s="1"/>
  <c r="Z26" i="2" s="1"/>
  <c r="Z6" i="2" s="1"/>
  <c r="Z72" i="2" s="1"/>
  <c r="Z74" i="2" s="1"/>
  <c r="Y13" i="2"/>
  <c r="X13" i="2"/>
  <c r="W13" i="2"/>
  <c r="V13" i="2"/>
  <c r="V12" i="2" s="1"/>
  <c r="V7" i="2" s="1"/>
  <c r="V26" i="2" s="1"/>
  <c r="V6" i="2" s="1"/>
  <c r="V72" i="2" s="1"/>
  <c r="V74" i="2" s="1"/>
  <c r="U13" i="2"/>
  <c r="T13" i="2"/>
  <c r="S13" i="2"/>
  <c r="R13" i="2"/>
  <c r="R12" i="2" s="1"/>
  <c r="R7" i="2" s="1"/>
  <c r="R26" i="2" s="1"/>
  <c r="R6" i="2" s="1"/>
  <c r="R72" i="2" s="1"/>
  <c r="R74" i="2" s="1"/>
  <c r="Q13" i="2"/>
  <c r="P13" i="2"/>
  <c r="O13" i="2"/>
  <c r="N13" i="2"/>
  <c r="N12" i="2" s="1"/>
  <c r="N7" i="2" s="1"/>
  <c r="N26" i="2" s="1"/>
  <c r="N6" i="2" s="1"/>
  <c r="N72" i="2" s="1"/>
  <c r="N74" i="2" s="1"/>
  <c r="M13" i="2"/>
  <c r="L13" i="2"/>
  <c r="K13" i="2"/>
  <c r="J13" i="2"/>
  <c r="J12" i="2" s="1"/>
  <c r="J7" i="2" s="1"/>
  <c r="J26" i="2" s="1"/>
  <c r="J6" i="2" s="1"/>
  <c r="J72" i="2" s="1"/>
  <c r="J74" i="2" s="1"/>
  <c r="I13" i="2"/>
  <c r="H13" i="2"/>
  <c r="G13" i="2"/>
  <c r="DT13" i="2" s="1"/>
  <c r="F13" i="2"/>
  <c r="DS13" i="2" s="1"/>
  <c r="E13" i="2"/>
  <c r="D13" i="2"/>
  <c r="C13" i="2"/>
  <c r="B13" i="2"/>
  <c r="B12" i="2" s="1"/>
  <c r="B7" i="2" s="1"/>
  <c r="GV12" i="2"/>
  <c r="GU12" i="2"/>
  <c r="GR12" i="2"/>
  <c r="GQ12" i="2"/>
  <c r="GK12" i="2"/>
  <c r="GJ12" i="2"/>
  <c r="GF12" i="2"/>
  <c r="GC12" i="2"/>
  <c r="GB12" i="2"/>
  <c r="FX12" i="2"/>
  <c r="FU12" i="2"/>
  <c r="FT12" i="2"/>
  <c r="FP12" i="2"/>
  <c r="FM12" i="2"/>
  <c r="FL12" i="2"/>
  <c r="FH12" i="2"/>
  <c r="FE12" i="2"/>
  <c r="FD12" i="2"/>
  <c r="EZ12" i="2"/>
  <c r="ES12" i="2"/>
  <c r="ER12" i="2"/>
  <c r="EO12" i="2"/>
  <c r="EN12" i="2"/>
  <c r="EK12" i="2"/>
  <c r="EJ12" i="2"/>
  <c r="EG12" i="2"/>
  <c r="EF12" i="2"/>
  <c r="EC12" i="2"/>
  <c r="EB12" i="2"/>
  <c r="DY12" i="2"/>
  <c r="DX12" i="2"/>
  <c r="DU12" i="2"/>
  <c r="DP12" i="2"/>
  <c r="DO12" i="2"/>
  <c r="DL12" i="2"/>
  <c r="DH12" i="2"/>
  <c r="DG12" i="2"/>
  <c r="DD12" i="2"/>
  <c r="CZ12" i="2"/>
  <c r="CY12" i="2"/>
  <c r="CV12" i="2"/>
  <c r="CR12" i="2"/>
  <c r="CQ12" i="2"/>
  <c r="CN12" i="2"/>
  <c r="CJ12" i="2"/>
  <c r="CI12" i="2"/>
  <c r="CF12" i="2"/>
  <c r="CB12" i="2"/>
  <c r="CA12" i="2"/>
  <c r="BX12" i="2"/>
  <c r="BT12" i="2"/>
  <c r="BS12" i="2"/>
  <c r="BP12" i="2"/>
  <c r="BL12" i="2"/>
  <c r="BK12" i="2"/>
  <c r="BH12" i="2"/>
  <c r="BD12" i="2"/>
  <c r="BC12" i="2"/>
  <c r="AZ12" i="2"/>
  <c r="AV12" i="2"/>
  <c r="AU12" i="2"/>
  <c r="AR12" i="2"/>
  <c r="AN12" i="2"/>
  <c r="AM12" i="2"/>
  <c r="AJ12" i="2"/>
  <c r="AF12" i="2"/>
  <c r="AE12" i="2"/>
  <c r="AB12" i="2"/>
  <c r="X12" i="2"/>
  <c r="W12" i="2"/>
  <c r="T12" i="2"/>
  <c r="P12" i="2"/>
  <c r="O12" i="2"/>
  <c r="L12" i="2"/>
  <c r="H12" i="2"/>
  <c r="G12" i="2"/>
  <c r="D12" i="2"/>
  <c r="GW11" i="2"/>
  <c r="GV11" i="2"/>
  <c r="GU11" i="2"/>
  <c r="GT11" i="2"/>
  <c r="GS11" i="2"/>
  <c r="GR11" i="2"/>
  <c r="GQ11" i="2"/>
  <c r="GP11" i="2"/>
  <c r="GO11" i="2"/>
  <c r="GK11" i="2"/>
  <c r="GJ11" i="2"/>
  <c r="GI11" i="2"/>
  <c r="GH11" i="2"/>
  <c r="GG11" i="2"/>
  <c r="GF11" i="2"/>
  <c r="GE11" i="2"/>
  <c r="GD11" i="2"/>
  <c r="GC11" i="2"/>
  <c r="GB11" i="2"/>
  <c r="GA11" i="2"/>
  <c r="FZ11" i="2"/>
  <c r="FY11" i="2"/>
  <c r="FX11" i="2"/>
  <c r="FW11" i="2"/>
  <c r="FV11" i="2"/>
  <c r="FU11" i="2"/>
  <c r="FT11" i="2"/>
  <c r="FS11" i="2"/>
  <c r="FR11" i="2"/>
  <c r="FQ11" i="2"/>
  <c r="FP11" i="2"/>
  <c r="FO11" i="2"/>
  <c r="FN11" i="2"/>
  <c r="GL11" i="2" s="1"/>
  <c r="GX11" i="2" s="1"/>
  <c r="FM11" i="2"/>
  <c r="FL11" i="2"/>
  <c r="FK11" i="2"/>
  <c r="FJ11" i="2"/>
  <c r="FI11" i="2"/>
  <c r="FH11" i="2"/>
  <c r="FG11" i="2"/>
  <c r="FF11" i="2"/>
  <c r="FE11" i="2"/>
  <c r="FD11" i="2"/>
  <c r="FC11" i="2"/>
  <c r="GM11" i="2" s="1"/>
  <c r="GY11" i="2" s="1"/>
  <c r="FB11" i="2"/>
  <c r="FA11" i="2"/>
  <c r="GN11" i="2" s="1"/>
  <c r="GZ11" i="2" s="1"/>
  <c r="EZ11" i="2"/>
  <c r="EY11" i="2"/>
  <c r="EU11" i="2"/>
  <c r="ET11" i="2"/>
  <c r="ES11" i="2"/>
  <c r="ER11" i="2"/>
  <c r="EQ11" i="2"/>
  <c r="EP11" i="2"/>
  <c r="EO11" i="2"/>
  <c r="EN11" i="2"/>
  <c r="EM11" i="2"/>
  <c r="EL11" i="2"/>
  <c r="EK11" i="2"/>
  <c r="EJ11" i="2"/>
  <c r="EI11" i="2"/>
  <c r="EH11" i="2"/>
  <c r="EG11" i="2"/>
  <c r="EF11" i="2"/>
  <c r="EE11" i="2"/>
  <c r="ED11" i="2"/>
  <c r="EC11" i="2"/>
  <c r="EB11" i="2"/>
  <c r="EA11" i="2"/>
  <c r="DZ11" i="2"/>
  <c r="EX11" i="2" s="1"/>
  <c r="DY11" i="2"/>
  <c r="DX11" i="2"/>
  <c r="DW11" i="2"/>
  <c r="DV11" i="2"/>
  <c r="EW11" i="2" s="1"/>
  <c r="DU11" i="2"/>
  <c r="EV11" i="2" s="1"/>
  <c r="DQ11" i="2"/>
  <c r="DP11" i="2"/>
  <c r="DO11" i="2"/>
  <c r="DN11" i="2"/>
  <c r="DM11" i="2"/>
  <c r="DL11" i="2"/>
  <c r="DK11" i="2"/>
  <c r="DJ11" i="2"/>
  <c r="DI11" i="2"/>
  <c r="DH11" i="2"/>
  <c r="DG11" i="2"/>
  <c r="DF11" i="2"/>
  <c r="DE11" i="2"/>
  <c r="DD11" i="2"/>
  <c r="DC11" i="2"/>
  <c r="DB11" i="2"/>
  <c r="DA11" i="2"/>
  <c r="CZ11" i="2"/>
  <c r="CY11" i="2"/>
  <c r="CX11" i="2"/>
  <c r="CW11" i="2"/>
  <c r="CV11" i="2"/>
  <c r="CU11" i="2"/>
  <c r="CT11" i="2"/>
  <c r="CS11" i="2"/>
  <c r="CR11" i="2"/>
  <c r="CQ11" i="2"/>
  <c r="CP11" i="2"/>
  <c r="CO11" i="2"/>
  <c r="CN11" i="2"/>
  <c r="CM11" i="2"/>
  <c r="CL11" i="2"/>
  <c r="CK11" i="2"/>
  <c r="CJ11" i="2"/>
  <c r="CI11" i="2"/>
  <c r="CH11" i="2"/>
  <c r="CG11" i="2"/>
  <c r="CF11" i="2"/>
  <c r="CE11" i="2"/>
  <c r="CD11" i="2"/>
  <c r="CC11" i="2"/>
  <c r="CB11" i="2"/>
  <c r="CA11" i="2"/>
  <c r="BZ11" i="2"/>
  <c r="BY11" i="2"/>
  <c r="BX11" i="2"/>
  <c r="BW11" i="2"/>
  <c r="BV11" i="2"/>
  <c r="BU11" i="2"/>
  <c r="BT11" i="2"/>
  <c r="BS11" i="2"/>
  <c r="BR11" i="2"/>
  <c r="BQ11" i="2"/>
  <c r="BP11" i="2"/>
  <c r="BO11" i="2"/>
  <c r="BN11" i="2"/>
  <c r="BM11" i="2"/>
  <c r="BL11" i="2"/>
  <c r="BK11" i="2"/>
  <c r="BJ11" i="2"/>
  <c r="BI11" i="2"/>
  <c r="BH11" i="2"/>
  <c r="BG11" i="2"/>
  <c r="BF11" i="2"/>
  <c r="BE11" i="2"/>
  <c r="BD11" i="2"/>
  <c r="BC11" i="2"/>
  <c r="BB11" i="2"/>
  <c r="BA11" i="2"/>
  <c r="AZ11" i="2"/>
  <c r="AY11" i="2"/>
  <c r="AX11" i="2"/>
  <c r="AW11" i="2"/>
  <c r="AV11" i="2"/>
  <c r="AU11" i="2"/>
  <c r="AT11"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DT11" i="2" s="1"/>
  <c r="HC11" i="2" s="1"/>
  <c r="C11" i="2"/>
  <c r="DS11" i="2" s="1"/>
  <c r="B11" i="2"/>
  <c r="DR11" i="2" s="1"/>
  <c r="HA11" i="2" s="1"/>
  <c r="GW10" i="2"/>
  <c r="GV10" i="2"/>
  <c r="GU10" i="2"/>
  <c r="GT10" i="2"/>
  <c r="GS10" i="2"/>
  <c r="GR10" i="2"/>
  <c r="GQ10" i="2"/>
  <c r="GP10" i="2"/>
  <c r="GO10" i="2"/>
  <c r="GK10" i="2"/>
  <c r="GJ10" i="2"/>
  <c r="GI10" i="2"/>
  <c r="GH10" i="2"/>
  <c r="GG10" i="2"/>
  <c r="GF10" i="2"/>
  <c r="GE10" i="2"/>
  <c r="GD10" i="2"/>
  <c r="GC10" i="2"/>
  <c r="GB10" i="2"/>
  <c r="GA10" i="2"/>
  <c r="FZ10" i="2"/>
  <c r="FY10" i="2"/>
  <c r="FX10" i="2"/>
  <c r="FW10" i="2"/>
  <c r="FV10" i="2"/>
  <c r="FU10" i="2"/>
  <c r="FT10" i="2"/>
  <c r="FS10" i="2"/>
  <c r="FR10" i="2"/>
  <c r="FQ10" i="2"/>
  <c r="FP10" i="2"/>
  <c r="FO10" i="2"/>
  <c r="FN10" i="2"/>
  <c r="FM10" i="2"/>
  <c r="FL10" i="2"/>
  <c r="FK10" i="2"/>
  <c r="FJ10" i="2"/>
  <c r="FI10" i="2"/>
  <c r="FH10" i="2"/>
  <c r="FG10" i="2"/>
  <c r="FF10" i="2"/>
  <c r="FE10" i="2"/>
  <c r="FD10" i="2"/>
  <c r="GN10" i="2" s="1"/>
  <c r="GZ10" i="2" s="1"/>
  <c r="FC10" i="2"/>
  <c r="FB10" i="2"/>
  <c r="FA10" i="2"/>
  <c r="EZ10" i="2"/>
  <c r="GM10" i="2" s="1"/>
  <c r="GY10" i="2" s="1"/>
  <c r="EY10" i="2"/>
  <c r="GL10" i="2" s="1"/>
  <c r="GX10" i="2" s="1"/>
  <c r="EU10" i="2"/>
  <c r="ET10" i="2"/>
  <c r="ES10" i="2"/>
  <c r="ER10" i="2"/>
  <c r="EQ10" i="2"/>
  <c r="EP10" i="2"/>
  <c r="EO10" i="2"/>
  <c r="EN10" i="2"/>
  <c r="EM10" i="2"/>
  <c r="EL10" i="2"/>
  <c r="EK10" i="2"/>
  <c r="EJ10" i="2"/>
  <c r="EI10" i="2"/>
  <c r="EH10" i="2"/>
  <c r="EG10" i="2"/>
  <c r="EF10" i="2"/>
  <c r="EE10" i="2"/>
  <c r="ED10" i="2"/>
  <c r="EC10" i="2"/>
  <c r="EB10" i="2"/>
  <c r="EA10" i="2"/>
  <c r="DZ10" i="2"/>
  <c r="DY10" i="2"/>
  <c r="EW10" i="2" s="1"/>
  <c r="DX10" i="2"/>
  <c r="EV10" i="2" s="1"/>
  <c r="DW10" i="2"/>
  <c r="EX10" i="2" s="1"/>
  <c r="DV10" i="2"/>
  <c r="DU10" i="2"/>
  <c r="DQ10" i="2"/>
  <c r="DP10" i="2"/>
  <c r="DO10" i="2"/>
  <c r="DN10" i="2"/>
  <c r="DM10" i="2"/>
  <c r="DL10" i="2"/>
  <c r="DK10" i="2"/>
  <c r="DJ10" i="2"/>
  <c r="DI10" i="2"/>
  <c r="DH10" i="2"/>
  <c r="DG10" i="2"/>
  <c r="DF10" i="2"/>
  <c r="DE10" i="2"/>
  <c r="DD10" i="2"/>
  <c r="DC10" i="2"/>
  <c r="DB10" i="2"/>
  <c r="DA10" i="2"/>
  <c r="CZ10" i="2"/>
  <c r="CY10" i="2"/>
  <c r="CX10" i="2"/>
  <c r="CW10" i="2"/>
  <c r="CV10" i="2"/>
  <c r="CU10"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M10" i="2"/>
  <c r="BL10" i="2"/>
  <c r="BK10" i="2"/>
  <c r="BJ10" i="2"/>
  <c r="BI10" i="2"/>
  <c r="BH10" i="2"/>
  <c r="BG10" i="2"/>
  <c r="BF10" i="2"/>
  <c r="BE10" i="2"/>
  <c r="BD10" i="2"/>
  <c r="BC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DT10" i="2" s="1"/>
  <c r="HC10" i="2" s="1"/>
  <c r="C10" i="2"/>
  <c r="DS10" i="2" s="1"/>
  <c r="HB10" i="2" s="1"/>
  <c r="B10" i="2"/>
  <c r="DR10" i="2" s="1"/>
  <c r="GW9" i="2"/>
  <c r="GV9" i="2"/>
  <c r="GU9" i="2"/>
  <c r="GT9" i="2"/>
  <c r="GS9" i="2"/>
  <c r="GR9" i="2"/>
  <c r="GQ9" i="2"/>
  <c r="GP9" i="2"/>
  <c r="GO9" i="2"/>
  <c r="GK9" i="2"/>
  <c r="GJ9" i="2"/>
  <c r="GI9" i="2"/>
  <c r="GH9" i="2"/>
  <c r="GG9" i="2"/>
  <c r="GF9" i="2"/>
  <c r="GE9" i="2"/>
  <c r="GD9" i="2"/>
  <c r="GC9" i="2"/>
  <c r="GB9" i="2"/>
  <c r="GA9" i="2"/>
  <c r="FZ9" i="2"/>
  <c r="FY9" i="2"/>
  <c r="FX9" i="2"/>
  <c r="FW9" i="2"/>
  <c r="FV9" i="2"/>
  <c r="FU9" i="2"/>
  <c r="FT9" i="2"/>
  <c r="FS9" i="2"/>
  <c r="FR9" i="2"/>
  <c r="FQ9" i="2"/>
  <c r="FP9" i="2"/>
  <c r="FO9" i="2"/>
  <c r="FN9" i="2"/>
  <c r="FM9" i="2"/>
  <c r="FL9" i="2"/>
  <c r="FK9" i="2"/>
  <c r="FJ9" i="2"/>
  <c r="FI9" i="2"/>
  <c r="FH9" i="2"/>
  <c r="FG9" i="2"/>
  <c r="FF9" i="2"/>
  <c r="FE9" i="2"/>
  <c r="FD9" i="2"/>
  <c r="FC9" i="2"/>
  <c r="GM9" i="2" s="1"/>
  <c r="GY9" i="2" s="1"/>
  <c r="FB9" i="2"/>
  <c r="GL9" i="2" s="1"/>
  <c r="GX9" i="2" s="1"/>
  <c r="FA9" i="2"/>
  <c r="GN9" i="2" s="1"/>
  <c r="GZ9" i="2" s="1"/>
  <c r="EZ9" i="2"/>
  <c r="EY9" i="2"/>
  <c r="EU9" i="2"/>
  <c r="ET9" i="2"/>
  <c r="ES9" i="2"/>
  <c r="ER9" i="2"/>
  <c r="EQ9" i="2"/>
  <c r="EP9" i="2"/>
  <c r="EO9" i="2"/>
  <c r="EN9" i="2"/>
  <c r="EM9" i="2"/>
  <c r="EL9" i="2"/>
  <c r="EK9" i="2"/>
  <c r="EJ9" i="2"/>
  <c r="EI9" i="2"/>
  <c r="EH9" i="2"/>
  <c r="EG9" i="2"/>
  <c r="EF9" i="2"/>
  <c r="EE9" i="2"/>
  <c r="ED9" i="2"/>
  <c r="EC9" i="2"/>
  <c r="EB9" i="2"/>
  <c r="EA9" i="2"/>
  <c r="DZ9" i="2"/>
  <c r="EX9" i="2" s="1"/>
  <c r="DY9" i="2"/>
  <c r="DX9" i="2"/>
  <c r="DW9" i="2"/>
  <c r="DV9" i="2"/>
  <c r="EW9" i="2" s="1"/>
  <c r="DU9" i="2"/>
  <c r="EV9" i="2" s="1"/>
  <c r="DQ9" i="2"/>
  <c r="DP9" i="2"/>
  <c r="DO9" i="2"/>
  <c r="DN9" i="2"/>
  <c r="DM9" i="2"/>
  <c r="DL9" i="2"/>
  <c r="DK9" i="2"/>
  <c r="DJ9" i="2"/>
  <c r="DI9" i="2"/>
  <c r="DH9" i="2"/>
  <c r="DG9" i="2"/>
  <c r="DF9" i="2"/>
  <c r="DE9" i="2"/>
  <c r="DD9" i="2"/>
  <c r="DC9" i="2"/>
  <c r="DB9" i="2"/>
  <c r="DA9" i="2"/>
  <c r="CZ9" i="2"/>
  <c r="CY9" i="2"/>
  <c r="CX9" i="2"/>
  <c r="CW9" i="2"/>
  <c r="CV9" i="2"/>
  <c r="CU9" i="2"/>
  <c r="CT9" i="2"/>
  <c r="CS9" i="2"/>
  <c r="CR9" i="2"/>
  <c r="CQ9" i="2"/>
  <c r="CP9" i="2"/>
  <c r="CO9" i="2"/>
  <c r="CN9" i="2"/>
  <c r="CM9" i="2"/>
  <c r="CL9" i="2"/>
  <c r="CK9" i="2"/>
  <c r="CJ9" i="2"/>
  <c r="CI9" i="2"/>
  <c r="CH9" i="2"/>
  <c r="CG9" i="2"/>
  <c r="CF9" i="2"/>
  <c r="CE9" i="2"/>
  <c r="CD9" i="2"/>
  <c r="CC9" i="2"/>
  <c r="CB9" i="2"/>
  <c r="CA9" i="2"/>
  <c r="BZ9" i="2"/>
  <c r="BY9" i="2"/>
  <c r="BX9" i="2"/>
  <c r="BW9" i="2"/>
  <c r="BV9" i="2"/>
  <c r="BU9" i="2"/>
  <c r="BT9" i="2"/>
  <c r="BS9" i="2"/>
  <c r="BR9" i="2"/>
  <c r="BQ9" i="2"/>
  <c r="BP9" i="2"/>
  <c r="BO9" i="2"/>
  <c r="BN9" i="2"/>
  <c r="BM9" i="2"/>
  <c r="BL9" i="2"/>
  <c r="BK9" i="2"/>
  <c r="BJ9" i="2"/>
  <c r="BI9" i="2"/>
  <c r="BH9" i="2"/>
  <c r="BG9" i="2"/>
  <c r="BF9" i="2"/>
  <c r="BE9" i="2"/>
  <c r="BD9" i="2"/>
  <c r="BC9" i="2"/>
  <c r="BB9" i="2"/>
  <c r="BA9" i="2"/>
  <c r="AZ9" i="2"/>
  <c r="AY9" i="2"/>
  <c r="AX9" i="2"/>
  <c r="AW9" i="2"/>
  <c r="AV9" i="2"/>
  <c r="AU9" i="2"/>
  <c r="AT9" i="2"/>
  <c r="AS9" i="2"/>
  <c r="AR9" i="2"/>
  <c r="AQ9" i="2"/>
  <c r="AP9" i="2"/>
  <c r="AO9" i="2"/>
  <c r="AN9" i="2"/>
  <c r="AM9" i="2"/>
  <c r="AL9" i="2"/>
  <c r="AK9" i="2"/>
  <c r="AJ9" i="2"/>
  <c r="AI9" i="2"/>
  <c r="AH9" i="2"/>
  <c r="AG9" i="2"/>
  <c r="AF9" i="2"/>
  <c r="AE9" i="2"/>
  <c r="AD9" i="2"/>
  <c r="AC9" i="2"/>
  <c r="AB9" i="2"/>
  <c r="AA9" i="2"/>
  <c r="Z9" i="2"/>
  <c r="Y9" i="2"/>
  <c r="X9" i="2"/>
  <c r="W9" i="2"/>
  <c r="V9" i="2"/>
  <c r="U9" i="2"/>
  <c r="T9" i="2"/>
  <c r="S9" i="2"/>
  <c r="R9" i="2"/>
  <c r="Q9" i="2"/>
  <c r="P9" i="2"/>
  <c r="O9" i="2"/>
  <c r="N9" i="2"/>
  <c r="M9" i="2"/>
  <c r="L9" i="2"/>
  <c r="K9" i="2"/>
  <c r="J9" i="2"/>
  <c r="I9" i="2"/>
  <c r="H9" i="2"/>
  <c r="G9" i="2"/>
  <c r="F9" i="2"/>
  <c r="E9" i="2"/>
  <c r="D9" i="2"/>
  <c r="DT9" i="2" s="1"/>
  <c r="HC9" i="2" s="1"/>
  <c r="C9" i="2"/>
  <c r="DS9" i="2" s="1"/>
  <c r="HB9" i="2" s="1"/>
  <c r="B9" i="2"/>
  <c r="DR9" i="2" s="1"/>
  <c r="GW8" i="2"/>
  <c r="GV8" i="2"/>
  <c r="GV7" i="2" s="1"/>
  <c r="GV26" i="2" s="1"/>
  <c r="GV6" i="2" s="1"/>
  <c r="GV72" i="2" s="1"/>
  <c r="GV74" i="2" s="1"/>
  <c r="GU8" i="2"/>
  <c r="GU7" i="2" s="1"/>
  <c r="GU26" i="2" s="1"/>
  <c r="GU6" i="2" s="1"/>
  <c r="GU72" i="2" s="1"/>
  <c r="GU74" i="2" s="1"/>
  <c r="GT8" i="2"/>
  <c r="GS8" i="2"/>
  <c r="GR8" i="2"/>
  <c r="GR7" i="2" s="1"/>
  <c r="GR26" i="2" s="1"/>
  <c r="GR6" i="2" s="1"/>
  <c r="GR72" i="2" s="1"/>
  <c r="GR74" i="2" s="1"/>
  <c r="GQ8" i="2"/>
  <c r="GQ7" i="2" s="1"/>
  <c r="GQ26" i="2" s="1"/>
  <c r="GQ6" i="2" s="1"/>
  <c r="GQ72" i="2" s="1"/>
  <c r="GQ74" i="2" s="1"/>
  <c r="GP8" i="2"/>
  <c r="GO8" i="2"/>
  <c r="GK8" i="2"/>
  <c r="GJ8" i="2"/>
  <c r="GJ7" i="2" s="1"/>
  <c r="GJ26" i="2" s="1"/>
  <c r="GJ6" i="2" s="1"/>
  <c r="GJ72" i="2" s="1"/>
  <c r="GJ74" i="2" s="1"/>
  <c r="GI8" i="2"/>
  <c r="GI7" i="2" s="1"/>
  <c r="GI26" i="2" s="1"/>
  <c r="GI6" i="2" s="1"/>
  <c r="GI72" i="2" s="1"/>
  <c r="GI74" i="2" s="1"/>
  <c r="GH8" i="2"/>
  <c r="GG8" i="2"/>
  <c r="GF8" i="2"/>
  <c r="GF7" i="2" s="1"/>
  <c r="GF26" i="2" s="1"/>
  <c r="GF6" i="2" s="1"/>
  <c r="GF72" i="2" s="1"/>
  <c r="GF74" i="2" s="1"/>
  <c r="GE8" i="2"/>
  <c r="GE7" i="2" s="1"/>
  <c r="GE26" i="2" s="1"/>
  <c r="GE6" i="2" s="1"/>
  <c r="GE72" i="2" s="1"/>
  <c r="GE74" i="2" s="1"/>
  <c r="GD8" i="2"/>
  <c r="GC8" i="2"/>
  <c r="GB8" i="2"/>
  <c r="GB7" i="2" s="1"/>
  <c r="GB26" i="2" s="1"/>
  <c r="GB6" i="2" s="1"/>
  <c r="GB72" i="2" s="1"/>
  <c r="GB74" i="2" s="1"/>
  <c r="GA8" i="2"/>
  <c r="GA7" i="2" s="1"/>
  <c r="GA26" i="2" s="1"/>
  <c r="GA6" i="2" s="1"/>
  <c r="GA72" i="2" s="1"/>
  <c r="GA74" i="2" s="1"/>
  <c r="FZ8" i="2"/>
  <c r="FY8" i="2"/>
  <c r="FX8" i="2"/>
  <c r="FX7" i="2" s="1"/>
  <c r="FX26" i="2" s="1"/>
  <c r="FX6" i="2" s="1"/>
  <c r="FX72" i="2" s="1"/>
  <c r="FW8" i="2"/>
  <c r="FW7" i="2" s="1"/>
  <c r="FW26" i="2" s="1"/>
  <c r="FW6" i="2" s="1"/>
  <c r="FW72" i="2" s="1"/>
  <c r="FW74" i="2" s="1"/>
  <c r="FV8" i="2"/>
  <c r="FU8" i="2"/>
  <c r="FT8" i="2"/>
  <c r="FT7" i="2" s="1"/>
  <c r="FT26" i="2" s="1"/>
  <c r="FT6" i="2" s="1"/>
  <c r="FT72" i="2" s="1"/>
  <c r="FT74" i="2" s="1"/>
  <c r="FS8" i="2"/>
  <c r="FS7" i="2" s="1"/>
  <c r="FS26" i="2" s="1"/>
  <c r="FS6" i="2" s="1"/>
  <c r="FS72" i="2" s="1"/>
  <c r="FS74" i="2" s="1"/>
  <c r="FR8" i="2"/>
  <c r="FQ8" i="2"/>
  <c r="FP8" i="2"/>
  <c r="FP7" i="2" s="1"/>
  <c r="FP26" i="2" s="1"/>
  <c r="FP6" i="2" s="1"/>
  <c r="FP72" i="2" s="1"/>
  <c r="FO8" i="2"/>
  <c r="FO7" i="2" s="1"/>
  <c r="FO26" i="2" s="1"/>
  <c r="FO6" i="2" s="1"/>
  <c r="FO72" i="2" s="1"/>
  <c r="FN8" i="2"/>
  <c r="FM8" i="2"/>
  <c r="FL8" i="2"/>
  <c r="FL7" i="2" s="1"/>
  <c r="FL26" i="2" s="1"/>
  <c r="FL6" i="2" s="1"/>
  <c r="FL72" i="2" s="1"/>
  <c r="FL74" i="2" s="1"/>
  <c r="FK8" i="2"/>
  <c r="FK7" i="2" s="1"/>
  <c r="FK26" i="2" s="1"/>
  <c r="FK6" i="2" s="1"/>
  <c r="FK72" i="2" s="1"/>
  <c r="FK74" i="2" s="1"/>
  <c r="FJ8" i="2"/>
  <c r="FI8" i="2"/>
  <c r="FH8" i="2"/>
  <c r="FH7" i="2" s="1"/>
  <c r="FH26" i="2" s="1"/>
  <c r="FH6" i="2" s="1"/>
  <c r="FH72" i="2" s="1"/>
  <c r="FG8" i="2"/>
  <c r="FG7" i="2" s="1"/>
  <c r="FG26" i="2" s="1"/>
  <c r="FG6" i="2" s="1"/>
  <c r="FG72" i="2" s="1"/>
  <c r="FG74" i="2" s="1"/>
  <c r="FF8" i="2"/>
  <c r="FE8" i="2"/>
  <c r="FD8" i="2"/>
  <c r="GN8" i="2" s="1"/>
  <c r="FC8" i="2"/>
  <c r="FC7" i="2" s="1"/>
  <c r="FC26" i="2" s="1"/>
  <c r="FC6" i="2" s="1"/>
  <c r="FC72" i="2" s="1"/>
  <c r="FC74" i="2" s="1"/>
  <c r="FB8" i="2"/>
  <c r="FA8" i="2"/>
  <c r="EZ8" i="2"/>
  <c r="GM8" i="2" s="1"/>
  <c r="EY8" i="2"/>
  <c r="GL8" i="2" s="1"/>
  <c r="EU8" i="2"/>
  <c r="ET8" i="2"/>
  <c r="ES8" i="2"/>
  <c r="ER8" i="2"/>
  <c r="ER7" i="2" s="1"/>
  <c r="ER26" i="2" s="1"/>
  <c r="ER6" i="2" s="1"/>
  <c r="ER72" i="2" s="1"/>
  <c r="ER74" i="2" s="1"/>
  <c r="EQ8" i="2"/>
  <c r="EP8" i="2"/>
  <c r="EO8" i="2"/>
  <c r="EN8" i="2"/>
  <c r="EN7" i="2" s="1"/>
  <c r="EN26" i="2" s="1"/>
  <c r="EN6" i="2" s="1"/>
  <c r="EN72" i="2" s="1"/>
  <c r="EN74" i="2" s="1"/>
  <c r="EM8" i="2"/>
  <c r="EL8" i="2"/>
  <c r="EK8" i="2"/>
  <c r="EJ8" i="2"/>
  <c r="EJ7" i="2" s="1"/>
  <c r="EJ26" i="2" s="1"/>
  <c r="EJ6" i="2" s="1"/>
  <c r="EJ72" i="2" s="1"/>
  <c r="EJ74" i="2" s="1"/>
  <c r="EI8" i="2"/>
  <c r="EH8" i="2"/>
  <c r="EG8" i="2"/>
  <c r="EF8" i="2"/>
  <c r="EF7" i="2" s="1"/>
  <c r="EF26" i="2" s="1"/>
  <c r="EF6" i="2" s="1"/>
  <c r="EF72" i="2" s="1"/>
  <c r="EF74" i="2" s="1"/>
  <c r="EE8" i="2"/>
  <c r="ED8" i="2"/>
  <c r="EC8" i="2"/>
  <c r="EB8" i="2"/>
  <c r="EB7" i="2" s="1"/>
  <c r="EB26" i="2" s="1"/>
  <c r="EB6" i="2" s="1"/>
  <c r="EB72" i="2" s="1"/>
  <c r="EB74" i="2" s="1"/>
  <c r="EA8" i="2"/>
  <c r="DZ8" i="2"/>
  <c r="DY8" i="2"/>
  <c r="EW8" i="2" s="1"/>
  <c r="EW7" i="2" s="1"/>
  <c r="DX8" i="2"/>
  <c r="EV8" i="2" s="1"/>
  <c r="DW8" i="2"/>
  <c r="DV8" i="2"/>
  <c r="DU8" i="2"/>
  <c r="DQ8" i="2"/>
  <c r="DP8" i="2"/>
  <c r="DP7" i="2" s="1"/>
  <c r="DP26" i="2" s="1"/>
  <c r="DP6" i="2" s="1"/>
  <c r="DP72" i="2" s="1"/>
  <c r="DP74" i="2" s="1"/>
  <c r="DO8" i="2"/>
  <c r="DO7" i="2" s="1"/>
  <c r="DO26" i="2" s="1"/>
  <c r="DO6" i="2" s="1"/>
  <c r="DO72" i="2" s="1"/>
  <c r="DO74" i="2" s="1"/>
  <c r="DN8" i="2"/>
  <c r="DM8" i="2"/>
  <c r="DL8" i="2"/>
  <c r="DL7" i="2" s="1"/>
  <c r="DL26" i="2" s="1"/>
  <c r="DL6" i="2" s="1"/>
  <c r="DL72" i="2" s="1"/>
  <c r="DL74" i="2" s="1"/>
  <c r="DK8" i="2"/>
  <c r="DK7" i="2" s="1"/>
  <c r="DK26" i="2" s="1"/>
  <c r="DK6" i="2" s="1"/>
  <c r="DK72" i="2" s="1"/>
  <c r="DK74" i="2" s="1"/>
  <c r="DJ8" i="2"/>
  <c r="DI8" i="2"/>
  <c r="DH8" i="2"/>
  <c r="DH7" i="2" s="1"/>
  <c r="DH26" i="2" s="1"/>
  <c r="DH6" i="2" s="1"/>
  <c r="DH72" i="2" s="1"/>
  <c r="DH74" i="2" s="1"/>
  <c r="DG8" i="2"/>
  <c r="DG7" i="2" s="1"/>
  <c r="DG26" i="2" s="1"/>
  <c r="DG6" i="2" s="1"/>
  <c r="DG72" i="2" s="1"/>
  <c r="DG74" i="2" s="1"/>
  <c r="DF8" i="2"/>
  <c r="DE8" i="2"/>
  <c r="DD8" i="2"/>
  <c r="DD7" i="2" s="1"/>
  <c r="DD26" i="2" s="1"/>
  <c r="DD6" i="2" s="1"/>
  <c r="DD72" i="2" s="1"/>
  <c r="DD74" i="2" s="1"/>
  <c r="DC8" i="2"/>
  <c r="DC7" i="2" s="1"/>
  <c r="DC26" i="2" s="1"/>
  <c r="DC6" i="2" s="1"/>
  <c r="DC72" i="2" s="1"/>
  <c r="DC74" i="2" s="1"/>
  <c r="DB8" i="2"/>
  <c r="DA8" i="2"/>
  <c r="CZ8" i="2"/>
  <c r="CZ7" i="2" s="1"/>
  <c r="CZ26" i="2" s="1"/>
  <c r="CZ6" i="2" s="1"/>
  <c r="CZ72" i="2" s="1"/>
  <c r="CZ74" i="2" s="1"/>
  <c r="CY8" i="2"/>
  <c r="CY7" i="2" s="1"/>
  <c r="CY26" i="2" s="1"/>
  <c r="CY6" i="2" s="1"/>
  <c r="CY72" i="2" s="1"/>
  <c r="CY74" i="2" s="1"/>
  <c r="CX8" i="2"/>
  <c r="CW8" i="2"/>
  <c r="CV8" i="2"/>
  <c r="CV7" i="2" s="1"/>
  <c r="CV26" i="2" s="1"/>
  <c r="CV6" i="2" s="1"/>
  <c r="CV72" i="2" s="1"/>
  <c r="CV74" i="2" s="1"/>
  <c r="CU8" i="2"/>
  <c r="CU7" i="2" s="1"/>
  <c r="CU26" i="2" s="1"/>
  <c r="CU6" i="2" s="1"/>
  <c r="CU72" i="2" s="1"/>
  <c r="CT8" i="2"/>
  <c r="CS8" i="2"/>
  <c r="CR8" i="2"/>
  <c r="CR7" i="2" s="1"/>
  <c r="CR26" i="2" s="1"/>
  <c r="CR6" i="2" s="1"/>
  <c r="CR72" i="2" s="1"/>
  <c r="CR74" i="2" s="1"/>
  <c r="CQ8" i="2"/>
  <c r="CQ7" i="2" s="1"/>
  <c r="CQ26" i="2" s="1"/>
  <c r="CP8" i="2"/>
  <c r="CO8" i="2"/>
  <c r="CN8" i="2"/>
  <c r="CN7" i="2" s="1"/>
  <c r="CN26" i="2" s="1"/>
  <c r="CN6" i="2" s="1"/>
  <c r="CN72" i="2" s="1"/>
  <c r="CN74" i="2" s="1"/>
  <c r="CM8" i="2"/>
  <c r="CM7" i="2" s="1"/>
  <c r="CM26" i="2" s="1"/>
  <c r="CM6" i="2" s="1"/>
  <c r="CM72" i="2" s="1"/>
  <c r="CM74" i="2" s="1"/>
  <c r="CL8" i="2"/>
  <c r="CK8" i="2"/>
  <c r="CJ8" i="2"/>
  <c r="CJ7" i="2" s="1"/>
  <c r="CJ26" i="2" s="1"/>
  <c r="CJ6" i="2" s="1"/>
  <c r="CJ72" i="2" s="1"/>
  <c r="CJ74" i="2" s="1"/>
  <c r="CI8" i="2"/>
  <c r="CI7" i="2" s="1"/>
  <c r="CI26" i="2" s="1"/>
  <c r="CH8" i="2"/>
  <c r="CG8" i="2"/>
  <c r="CF8" i="2"/>
  <c r="CF7" i="2" s="1"/>
  <c r="CF26" i="2" s="1"/>
  <c r="CF6" i="2" s="1"/>
  <c r="CF72" i="2" s="1"/>
  <c r="CF74" i="2" s="1"/>
  <c r="CE8" i="2"/>
  <c r="CE7" i="2" s="1"/>
  <c r="CE26" i="2" s="1"/>
  <c r="CD8" i="2"/>
  <c r="CC8" i="2"/>
  <c r="CB8" i="2"/>
  <c r="CB7" i="2" s="1"/>
  <c r="CB26" i="2" s="1"/>
  <c r="CB6" i="2" s="1"/>
  <c r="CB72" i="2" s="1"/>
  <c r="CB74" i="2" s="1"/>
  <c r="CA8" i="2"/>
  <c r="CA7" i="2" s="1"/>
  <c r="CA26" i="2" s="1"/>
  <c r="CA6" i="2" s="1"/>
  <c r="CA72" i="2" s="1"/>
  <c r="CA74" i="2" s="1"/>
  <c r="BZ8" i="2"/>
  <c r="BY8" i="2"/>
  <c r="BX8" i="2"/>
  <c r="BX7" i="2" s="1"/>
  <c r="BX26" i="2" s="1"/>
  <c r="BW8" i="2"/>
  <c r="BW7" i="2" s="1"/>
  <c r="BW26" i="2" s="1"/>
  <c r="BV8" i="2"/>
  <c r="BU8" i="2"/>
  <c r="BT8" i="2"/>
  <c r="BT7" i="2" s="1"/>
  <c r="BT26" i="2" s="1"/>
  <c r="BT6" i="2" s="1"/>
  <c r="BT72" i="2" s="1"/>
  <c r="BT74" i="2" s="1"/>
  <c r="BS8" i="2"/>
  <c r="BS7" i="2" s="1"/>
  <c r="BS26" i="2" s="1"/>
  <c r="BR8" i="2"/>
  <c r="BQ8" i="2"/>
  <c r="BP8" i="2"/>
  <c r="BP7" i="2" s="1"/>
  <c r="BP26" i="2" s="1"/>
  <c r="BO8" i="2"/>
  <c r="BO7" i="2" s="1"/>
  <c r="BO26" i="2" s="1"/>
  <c r="BO6" i="2" s="1"/>
  <c r="BO72" i="2" s="1"/>
  <c r="BO74" i="2" s="1"/>
  <c r="BN8" i="2"/>
  <c r="BM8" i="2"/>
  <c r="BL8" i="2"/>
  <c r="BL7" i="2" s="1"/>
  <c r="BL26" i="2" s="1"/>
  <c r="BL6" i="2" s="1"/>
  <c r="BL72" i="2" s="1"/>
  <c r="BL74" i="2" s="1"/>
  <c r="BK8" i="2"/>
  <c r="BK7" i="2" s="1"/>
  <c r="BK26" i="2" s="1"/>
  <c r="BJ8" i="2"/>
  <c r="BI8" i="2"/>
  <c r="BH8" i="2"/>
  <c r="BH7" i="2" s="1"/>
  <c r="BH26" i="2" s="1"/>
  <c r="BG8" i="2"/>
  <c r="BG7" i="2" s="1"/>
  <c r="BG26" i="2" s="1"/>
  <c r="BG6" i="2" s="1"/>
  <c r="BG72" i="2" s="1"/>
  <c r="BG74" i="2" s="1"/>
  <c r="BF8" i="2"/>
  <c r="BE8" i="2"/>
  <c r="BD8" i="2"/>
  <c r="BD7" i="2" s="1"/>
  <c r="BD26" i="2" s="1"/>
  <c r="BD6" i="2" s="1"/>
  <c r="BD72" i="2" s="1"/>
  <c r="BD74" i="2" s="1"/>
  <c r="BC8" i="2"/>
  <c r="BC7" i="2" s="1"/>
  <c r="BC26" i="2" s="1"/>
  <c r="BC6" i="2" s="1"/>
  <c r="BC72" i="2" s="1"/>
  <c r="BC74" i="2" s="1"/>
  <c r="BB8" i="2"/>
  <c r="BA8" i="2"/>
  <c r="AZ8" i="2"/>
  <c r="AZ7" i="2" s="1"/>
  <c r="AZ26" i="2" s="1"/>
  <c r="AY8" i="2"/>
  <c r="AY7" i="2" s="1"/>
  <c r="AY26" i="2" s="1"/>
  <c r="AX8" i="2"/>
  <c r="AW8" i="2"/>
  <c r="AV8" i="2"/>
  <c r="AV7" i="2" s="1"/>
  <c r="AV26" i="2" s="1"/>
  <c r="AU8" i="2"/>
  <c r="AU7" i="2" s="1"/>
  <c r="AU26" i="2" s="1"/>
  <c r="AU6" i="2" s="1"/>
  <c r="AU72" i="2" s="1"/>
  <c r="AU74" i="2" s="1"/>
  <c r="AT8" i="2"/>
  <c r="AS8" i="2"/>
  <c r="AR8" i="2"/>
  <c r="AR7" i="2" s="1"/>
  <c r="AR26" i="2" s="1"/>
  <c r="AQ8" i="2"/>
  <c r="AQ7" i="2" s="1"/>
  <c r="AQ26" i="2" s="1"/>
  <c r="AP8" i="2"/>
  <c r="AO8" i="2"/>
  <c r="AN8" i="2"/>
  <c r="AN7" i="2" s="1"/>
  <c r="AN26" i="2" s="1"/>
  <c r="AM8" i="2"/>
  <c r="AM7" i="2" s="1"/>
  <c r="AM26" i="2" s="1"/>
  <c r="AM6" i="2" s="1"/>
  <c r="AM72" i="2" s="1"/>
  <c r="AM74" i="2" s="1"/>
  <c r="AL8" i="2"/>
  <c r="AK8" i="2"/>
  <c r="AJ8" i="2"/>
  <c r="AJ7" i="2" s="1"/>
  <c r="AJ26" i="2" s="1"/>
  <c r="AI8" i="2"/>
  <c r="AI7" i="2" s="1"/>
  <c r="AI26" i="2" s="1"/>
  <c r="AH8" i="2"/>
  <c r="AG8" i="2"/>
  <c r="AF8" i="2"/>
  <c r="AF7" i="2" s="1"/>
  <c r="AF26" i="2" s="1"/>
  <c r="AE8" i="2"/>
  <c r="AE7" i="2" s="1"/>
  <c r="AE26" i="2" s="1"/>
  <c r="AE6" i="2" s="1"/>
  <c r="AE72" i="2" s="1"/>
  <c r="AE74" i="2" s="1"/>
  <c r="AD8" i="2"/>
  <c r="AC8" i="2"/>
  <c r="AB8" i="2"/>
  <c r="AB7" i="2" s="1"/>
  <c r="AB26" i="2" s="1"/>
  <c r="AA8" i="2"/>
  <c r="AA7" i="2" s="1"/>
  <c r="AA26" i="2" s="1"/>
  <c r="Z8" i="2"/>
  <c r="Y8" i="2"/>
  <c r="X8" i="2"/>
  <c r="X7" i="2" s="1"/>
  <c r="X26" i="2" s="1"/>
  <c r="W8" i="2"/>
  <c r="W7" i="2" s="1"/>
  <c r="W26" i="2" s="1"/>
  <c r="W6" i="2" s="1"/>
  <c r="W72" i="2" s="1"/>
  <c r="W74" i="2" s="1"/>
  <c r="V8" i="2"/>
  <c r="U8" i="2"/>
  <c r="T8" i="2"/>
  <c r="T7" i="2" s="1"/>
  <c r="T26" i="2" s="1"/>
  <c r="S8" i="2"/>
  <c r="S7" i="2" s="1"/>
  <c r="S26" i="2" s="1"/>
  <c r="R8" i="2"/>
  <c r="Q8" i="2"/>
  <c r="P8" i="2"/>
  <c r="P7" i="2" s="1"/>
  <c r="P26" i="2" s="1"/>
  <c r="O8" i="2"/>
  <c r="O7" i="2" s="1"/>
  <c r="O26" i="2" s="1"/>
  <c r="O6" i="2" s="1"/>
  <c r="O72" i="2" s="1"/>
  <c r="O74" i="2" s="1"/>
  <c r="N8" i="2"/>
  <c r="M8" i="2"/>
  <c r="L8" i="2"/>
  <c r="L7" i="2" s="1"/>
  <c r="L26" i="2" s="1"/>
  <c r="K8" i="2"/>
  <c r="K7" i="2" s="1"/>
  <c r="K26" i="2" s="1"/>
  <c r="J8" i="2"/>
  <c r="I8" i="2"/>
  <c r="H8" i="2"/>
  <c r="H7" i="2" s="1"/>
  <c r="H26" i="2" s="1"/>
  <c r="G8" i="2"/>
  <c r="G7" i="2" s="1"/>
  <c r="G26" i="2" s="1"/>
  <c r="G6" i="2" s="1"/>
  <c r="G72" i="2" s="1"/>
  <c r="F8" i="2"/>
  <c r="E8" i="2"/>
  <c r="D8" i="2"/>
  <c r="DT8" i="2" s="1"/>
  <c r="C8" i="2"/>
  <c r="DS8" i="2" s="1"/>
  <c r="B8" i="2"/>
  <c r="DR8" i="2" s="1"/>
  <c r="GK7" i="2"/>
  <c r="GK26" i="2" s="1"/>
  <c r="GK6" i="2" s="1"/>
  <c r="GK72" i="2" s="1"/>
  <c r="GK74" i="2" s="1"/>
  <c r="GC7" i="2"/>
  <c r="GC26" i="2" s="1"/>
  <c r="GC6" i="2" s="1"/>
  <c r="GC72" i="2" s="1"/>
  <c r="GC74" i="2" s="1"/>
  <c r="FU7" i="2"/>
  <c r="FU26" i="2" s="1"/>
  <c r="FU6" i="2" s="1"/>
  <c r="FU72" i="2" s="1"/>
  <c r="FU74" i="2" s="1"/>
  <c r="FM7" i="2"/>
  <c r="FM26" i="2" s="1"/>
  <c r="FM6" i="2" s="1"/>
  <c r="FM72" i="2" s="1"/>
  <c r="FM74" i="2" s="1"/>
  <c r="FE7" i="2"/>
  <c r="FE26" i="2" s="1"/>
  <c r="FE6" i="2" s="1"/>
  <c r="FE72" i="2" s="1"/>
  <c r="ES7" i="2"/>
  <c r="ES26" i="2" s="1"/>
  <c r="ES6" i="2" s="1"/>
  <c r="ES72" i="2" s="1"/>
  <c r="ES74" i="2" s="1"/>
  <c r="EO7" i="2"/>
  <c r="EO26" i="2" s="1"/>
  <c r="EO6" i="2" s="1"/>
  <c r="EO72" i="2" s="1"/>
  <c r="EO74" i="2" s="1"/>
  <c r="EK7" i="2"/>
  <c r="EK26" i="2" s="1"/>
  <c r="EK6" i="2" s="1"/>
  <c r="EK72" i="2" s="1"/>
  <c r="EK74" i="2" s="1"/>
  <c r="EG7" i="2"/>
  <c r="EG26" i="2" s="1"/>
  <c r="EG6" i="2" s="1"/>
  <c r="EG72" i="2" s="1"/>
  <c r="EG74" i="2" s="1"/>
  <c r="EC7" i="2"/>
  <c r="EC26" i="2" s="1"/>
  <c r="EC6" i="2" s="1"/>
  <c r="EC72" i="2" s="1"/>
  <c r="EC74" i="2" s="1"/>
  <c r="DY7" i="2"/>
  <c r="DY26" i="2" s="1"/>
  <c r="DU7" i="2"/>
  <c r="DU26" i="2" s="1"/>
  <c r="DU6" i="2" s="1"/>
  <c r="DU72" i="2" s="1"/>
  <c r="CQ6" i="2"/>
  <c r="CQ72" i="2" s="1"/>
  <c r="CQ74" i="2" s="1"/>
  <c r="CI6" i="2"/>
  <c r="CI72" i="2" s="1"/>
  <c r="CI74" i="2" s="1"/>
  <c r="CE6" i="2"/>
  <c r="CE72" i="2" s="1"/>
  <c r="CE74" i="2" s="1"/>
  <c r="BX6" i="2"/>
  <c r="BX72" i="2" s="1"/>
  <c r="BX74" i="2" s="1"/>
  <c r="BW6" i="2"/>
  <c r="BW72" i="2" s="1"/>
  <c r="BS6" i="2"/>
  <c r="BS72" i="2" s="1"/>
  <c r="BS74" i="2" s="1"/>
  <c r="BP6" i="2"/>
  <c r="BP72" i="2" s="1"/>
  <c r="BP74" i="2" s="1"/>
  <c r="BK6" i="2"/>
  <c r="BK72" i="2" s="1"/>
  <c r="BK74" i="2" s="1"/>
  <c r="BH6" i="2"/>
  <c r="BH72" i="2" s="1"/>
  <c r="BH74" i="2" s="1"/>
  <c r="AZ6" i="2"/>
  <c r="AZ72" i="2" s="1"/>
  <c r="AZ74" i="2" s="1"/>
  <c r="AY6" i="2"/>
  <c r="AY72" i="2" s="1"/>
  <c r="AV6" i="2"/>
  <c r="AV72" i="2" s="1"/>
  <c r="AV74" i="2" s="1"/>
  <c r="AR6" i="2"/>
  <c r="AR72" i="2" s="1"/>
  <c r="AR74" i="2" s="1"/>
  <c r="AQ6" i="2"/>
  <c r="AQ72" i="2" s="1"/>
  <c r="AQ74" i="2" s="1"/>
  <c r="AN6" i="2"/>
  <c r="AN72" i="2" s="1"/>
  <c r="AN74" i="2" s="1"/>
  <c r="AJ6" i="2"/>
  <c r="AJ72" i="2" s="1"/>
  <c r="AJ74" i="2" s="1"/>
  <c r="AI6" i="2"/>
  <c r="AI72" i="2" s="1"/>
  <c r="AI74" i="2" s="1"/>
  <c r="AF6" i="2"/>
  <c r="AF72" i="2" s="1"/>
  <c r="AF74" i="2" s="1"/>
  <c r="AB6" i="2"/>
  <c r="AB72" i="2" s="1"/>
  <c r="AB74" i="2" s="1"/>
  <c r="AA6" i="2"/>
  <c r="AA72" i="2" s="1"/>
  <c r="AA74" i="2" s="1"/>
  <c r="X6" i="2"/>
  <c r="X72" i="2" s="1"/>
  <c r="X74" i="2" s="1"/>
  <c r="T6" i="2"/>
  <c r="T72" i="2" s="1"/>
  <c r="T74" i="2" s="1"/>
  <c r="S6" i="2"/>
  <c r="S72" i="2" s="1"/>
  <c r="P6" i="2"/>
  <c r="P72" i="2" s="1"/>
  <c r="P74" i="2" s="1"/>
  <c r="L6" i="2"/>
  <c r="L72" i="2" s="1"/>
  <c r="L74" i="2" s="1"/>
  <c r="K6" i="2"/>
  <c r="K72" i="2" s="1"/>
  <c r="K74" i="2" s="1"/>
  <c r="H6" i="2"/>
  <c r="H72" i="2" s="1"/>
  <c r="H74" i="2" s="1"/>
  <c r="AZ9" i="17" l="1"/>
  <c r="AZ21" i="17"/>
  <c r="D6" i="17"/>
  <c r="AZ6" i="17" s="1"/>
  <c r="AB20" i="17"/>
  <c r="AZ20" i="17" s="1"/>
  <c r="W23" i="17"/>
  <c r="Y23" i="17" s="1"/>
  <c r="P8" i="17"/>
  <c r="AZ8" i="17" s="1"/>
  <c r="AX9" i="17"/>
  <c r="D5" i="17"/>
  <c r="AZ5" i="17" s="1"/>
  <c r="AX5" i="17"/>
  <c r="AX25" i="17" s="1"/>
  <c r="N23" i="17"/>
  <c r="P23" i="17" s="1"/>
  <c r="AZ23" i="17" s="1"/>
  <c r="AL23" i="17"/>
  <c r="AN23" i="17" s="1"/>
  <c r="AB8" i="16"/>
  <c r="AB14" i="16"/>
  <c r="AB17" i="16"/>
  <c r="Z6" i="16"/>
  <c r="R6" i="16"/>
  <c r="P5" i="16"/>
  <c r="Z5" i="16" s="1"/>
  <c r="R9" i="16"/>
  <c r="Z9" i="16"/>
  <c r="AB9" i="16" s="1"/>
  <c r="Z19" i="16"/>
  <c r="AB19" i="16" s="1"/>
  <c r="R19" i="16"/>
  <c r="R4" i="16"/>
  <c r="Z4" i="16"/>
  <c r="AB4" i="16" s="1"/>
  <c r="AA6" i="16"/>
  <c r="Q5" i="16"/>
  <c r="AA5" i="16" s="1"/>
  <c r="Z12" i="16"/>
  <c r="AB12" i="16" s="1"/>
  <c r="R12" i="16"/>
  <c r="R15" i="16"/>
  <c r="Z15" i="16"/>
  <c r="AB15" i="16" s="1"/>
  <c r="AB20" i="16"/>
  <c r="AB10" i="16"/>
  <c r="Z18" i="16"/>
  <c r="AB18" i="16" s="1"/>
  <c r="R18" i="16"/>
  <c r="Z7" i="16"/>
  <c r="AB7" i="16" s="1"/>
  <c r="R7" i="16"/>
  <c r="R11" i="16"/>
  <c r="R17" i="16"/>
  <c r="K5" i="16"/>
  <c r="K24" i="16"/>
  <c r="R14" i="16"/>
  <c r="M66" i="15"/>
  <c r="AB54" i="15"/>
  <c r="AE60" i="15"/>
  <c r="AC61" i="15"/>
  <c r="J66" i="15"/>
  <c r="AE35" i="15"/>
  <c r="AB33" i="15"/>
  <c r="AE62" i="15"/>
  <c r="V66" i="15"/>
  <c r="P6" i="15"/>
  <c r="AE4" i="15"/>
  <c r="AE42" i="15"/>
  <c r="P3" i="15"/>
  <c r="AE3" i="15" s="1"/>
  <c r="AD3" i="15"/>
  <c r="AD5" i="15"/>
  <c r="J33" i="15"/>
  <c r="Z33" i="15"/>
  <c r="AC33" i="15" s="1"/>
  <c r="P50" i="15"/>
  <c r="AE50" i="15" s="1"/>
  <c r="P56" i="15"/>
  <c r="N61" i="15"/>
  <c r="AE5" i="15"/>
  <c r="AA33" i="15"/>
  <c r="AD33" i="15" s="1"/>
  <c r="P63" i="15"/>
  <c r="AE63" i="15" s="1"/>
  <c r="Z66" i="15"/>
  <c r="AC66" i="15" s="1"/>
  <c r="AA6" i="15"/>
  <c r="AD6" i="15" s="1"/>
  <c r="AD8" i="15"/>
  <c r="AB6" i="15"/>
  <c r="V33" i="15"/>
  <c r="Z54" i="15"/>
  <c r="AC54" i="15" s="1"/>
  <c r="AA54" i="15"/>
  <c r="AD54" i="15" s="1"/>
  <c r="N66" i="15"/>
  <c r="S10" i="14"/>
  <c r="S11" i="14" s="1"/>
  <c r="P10" i="14"/>
  <c r="P11" i="14" s="1"/>
  <c r="Q10" i="14"/>
  <c r="Q11" i="14" s="1"/>
  <c r="R6" i="14"/>
  <c r="R10" i="14" s="1"/>
  <c r="R11" i="14" s="1"/>
  <c r="Q7" i="14"/>
  <c r="D84" i="13"/>
  <c r="AH39" i="13"/>
  <c r="O84" i="13"/>
  <c r="H84" i="13"/>
  <c r="AE6" i="13"/>
  <c r="AH4" i="13"/>
  <c r="AH6" i="13" s="1"/>
  <c r="AC83" i="13"/>
  <c r="AC84" i="13" s="1"/>
  <c r="AF4" i="13"/>
  <c r="AF6" i="13" s="1"/>
  <c r="AF9" i="13"/>
  <c r="P41" i="13"/>
  <c r="AH41" i="13" s="1"/>
  <c r="AC77" i="13"/>
  <c r="AF77" i="13" s="1"/>
  <c r="AD80" i="13"/>
  <c r="AG80" i="13" s="1"/>
  <c r="AG4" i="13"/>
  <c r="AG6" i="13" s="1"/>
  <c r="S6" i="13"/>
  <c r="S84" i="13" s="1"/>
  <c r="AG9" i="13"/>
  <c r="AE10" i="13"/>
  <c r="AH10" i="13" s="1"/>
  <c r="V79" i="13"/>
  <c r="AE79" i="13" s="1"/>
  <c r="AH79" i="13" s="1"/>
  <c r="J47" i="13"/>
  <c r="P47" i="13" s="1"/>
  <c r="AH47" i="13" s="1"/>
  <c r="P9" i="13"/>
  <c r="J44" i="13"/>
  <c r="P44" i="13" s="1"/>
  <c r="AH44" i="13" s="1"/>
  <c r="AE59" i="13"/>
  <c r="AH59" i="13" s="1"/>
  <c r="R8" i="12"/>
  <c r="G8" i="12"/>
  <c r="J8" i="12"/>
  <c r="D4" i="12"/>
  <c r="D8" i="12" s="1"/>
  <c r="P6" i="12"/>
  <c r="F7" i="12"/>
  <c r="F8" i="12" s="1"/>
  <c r="N7" i="12"/>
  <c r="N8" i="12" s="1"/>
  <c r="P3" i="12"/>
  <c r="O4" i="12"/>
  <c r="O8" i="12" s="1"/>
  <c r="T14" i="11"/>
  <c r="J14" i="11"/>
  <c r="X14" i="11"/>
  <c r="G13" i="11"/>
  <c r="G14" i="11" s="1"/>
  <c r="X13" i="11"/>
  <c r="Y4" i="11"/>
  <c r="Y5" i="11" s="1"/>
  <c r="W8" i="11"/>
  <c r="W13" i="11" s="1"/>
  <c r="W14" i="11" s="1"/>
  <c r="V7" i="11"/>
  <c r="U13" i="11"/>
  <c r="U5" i="11"/>
  <c r="AE5" i="10"/>
  <c r="AE19" i="10"/>
  <c r="L28" i="10"/>
  <c r="L76" i="10" s="1"/>
  <c r="AA76" i="10"/>
  <c r="AE27" i="10"/>
  <c r="K76" i="10"/>
  <c r="Y76" i="10"/>
  <c r="Z18" i="10"/>
  <c r="AC18" i="10" s="1"/>
  <c r="AC3" i="10"/>
  <c r="J6" i="10"/>
  <c r="M6" i="10" s="1"/>
  <c r="AE6" i="10" s="1"/>
  <c r="AE28" i="10" s="1"/>
  <c r="W28" i="10"/>
  <c r="W76" i="10" s="1"/>
  <c r="J74" i="10"/>
  <c r="M74" i="10" s="1"/>
  <c r="AE74" i="10" s="1"/>
  <c r="H75" i="10"/>
  <c r="H76" i="10" s="1"/>
  <c r="AC7" i="10"/>
  <c r="AD30" i="10"/>
  <c r="AD75" i="10" s="1"/>
  <c r="AD4" i="10"/>
  <c r="AD28" i="10" s="1"/>
  <c r="L6" i="10"/>
  <c r="AD6" i="10" s="1"/>
  <c r="AE30" i="10"/>
  <c r="AB33" i="10"/>
  <c r="AE33" i="10" s="1"/>
  <c r="P24" i="9"/>
  <c r="S3" i="9"/>
  <c r="S34" i="9"/>
  <c r="Q17" i="9"/>
  <c r="E44" i="9"/>
  <c r="F45" i="9"/>
  <c r="S7" i="9"/>
  <c r="Q8" i="9"/>
  <c r="S33" i="9"/>
  <c r="S6" i="9"/>
  <c r="M45" i="9"/>
  <c r="E24" i="9"/>
  <c r="N45" i="9"/>
  <c r="R44" i="9"/>
  <c r="E8" i="9"/>
  <c r="B24" i="9"/>
  <c r="B45" i="9" s="1"/>
  <c r="J24" i="9"/>
  <c r="J45" i="9" s="1"/>
  <c r="O44" i="9"/>
  <c r="O45" i="9" s="1"/>
  <c r="P26" i="9"/>
  <c r="Q3" i="9"/>
  <c r="Q24" i="9" s="1"/>
  <c r="Q26" i="9"/>
  <c r="D36" i="9"/>
  <c r="G36" i="9" s="1"/>
  <c r="S36" i="9" s="1"/>
  <c r="R3" i="9"/>
  <c r="R24" i="9" s="1"/>
  <c r="D17" i="9"/>
  <c r="G17" i="9" s="1"/>
  <c r="S17" i="9" s="1"/>
  <c r="E36" i="9"/>
  <c r="Q36" i="9" s="1"/>
  <c r="G26" i="9"/>
  <c r="G44" i="9" s="1"/>
  <c r="T13" i="8"/>
  <c r="G14" i="8"/>
  <c r="H14" i="8"/>
  <c r="I14" i="8"/>
  <c r="S6" i="8"/>
  <c r="V5" i="8"/>
  <c r="V8" i="8"/>
  <c r="V13" i="8" s="1"/>
  <c r="P14" i="8"/>
  <c r="T3" i="8"/>
  <c r="T6" i="8" s="1"/>
  <c r="M6" i="8"/>
  <c r="M14" i="8" s="1"/>
  <c r="U3" i="8"/>
  <c r="U6" i="8" s="1"/>
  <c r="S13" i="8"/>
  <c r="S14" i="8" s="1"/>
  <c r="J3" i="8"/>
  <c r="J6" i="8" s="1"/>
  <c r="J14" i="8" s="1"/>
  <c r="D13" i="8"/>
  <c r="D14" i="8" s="1"/>
  <c r="U8" i="8"/>
  <c r="U13" i="8" s="1"/>
  <c r="J218" i="7"/>
  <c r="J219" i="7" s="1"/>
  <c r="N219" i="7"/>
  <c r="O219" i="7"/>
  <c r="T74" i="7"/>
  <c r="T219" i="7"/>
  <c r="F219" i="7"/>
  <c r="R219" i="7"/>
  <c r="V4" i="7"/>
  <c r="L74" i="7"/>
  <c r="L219" i="7" s="1"/>
  <c r="V8" i="7"/>
  <c r="E74" i="7"/>
  <c r="E219" i="7" s="1"/>
  <c r="G134" i="7"/>
  <c r="V134" i="7" s="1"/>
  <c r="G153" i="7"/>
  <c r="V153" i="7" s="1"/>
  <c r="M67" i="7"/>
  <c r="G85" i="7"/>
  <c r="U134" i="7"/>
  <c r="U218" i="7" s="1"/>
  <c r="U219" i="7" s="1"/>
  <c r="I30" i="6"/>
  <c r="G30" i="6"/>
  <c r="J26" i="6"/>
  <c r="J30" i="6"/>
  <c r="D19" i="6"/>
  <c r="J18" i="6"/>
  <c r="G4" i="6"/>
  <c r="I5" i="6"/>
  <c r="I17" i="6" s="1"/>
  <c r="F17" i="6"/>
  <c r="F19" i="6" s="1"/>
  <c r="I26" i="6"/>
  <c r="I18" i="6"/>
  <c r="F30" i="6"/>
  <c r="G6" i="6"/>
  <c r="J6" i="6" s="1"/>
  <c r="C19" i="6"/>
  <c r="G29" i="6"/>
  <c r="J29" i="6" s="1"/>
  <c r="Y32" i="5"/>
  <c r="I47" i="5"/>
  <c r="I34" i="5"/>
  <c r="I49" i="5" s="1"/>
  <c r="AB27" i="5"/>
  <c r="R46" i="5"/>
  <c r="Z47" i="5"/>
  <c r="AD4" i="5"/>
  <c r="AD27" i="5"/>
  <c r="D46" i="5"/>
  <c r="I46" i="5"/>
  <c r="O48" i="5"/>
  <c r="AB32" i="5"/>
  <c r="S32" i="5"/>
  <c r="T47" i="5"/>
  <c r="T34" i="5"/>
  <c r="T49" i="5" s="1"/>
  <c r="D48" i="5"/>
  <c r="Y46" i="5"/>
  <c r="AB25" i="5"/>
  <c r="E49" i="5"/>
  <c r="V45" i="5"/>
  <c r="V48" i="5" s="1"/>
  <c r="Y29" i="5"/>
  <c r="F31" i="5"/>
  <c r="D32" i="5"/>
  <c r="Y33" i="5"/>
  <c r="Y48" i="5" s="1"/>
  <c r="N34" i="5"/>
  <c r="N49" i="5" s="1"/>
  <c r="AD37" i="5"/>
  <c r="V41" i="5"/>
  <c r="X41" i="5" s="1"/>
  <c r="X45" i="5" s="1"/>
  <c r="F44" i="5"/>
  <c r="F46" i="5" s="1"/>
  <c r="E47" i="5"/>
  <c r="M47" i="5"/>
  <c r="X4" i="5"/>
  <c r="AC32" i="5"/>
  <c r="Z33" i="5"/>
  <c r="Z48" i="5" s="1"/>
  <c r="G34" i="5"/>
  <c r="G49" i="5" s="1"/>
  <c r="W34" i="5"/>
  <c r="W49" i="5" s="1"/>
  <c r="D45" i="5"/>
  <c r="U25" i="5"/>
  <c r="AD25" i="5" s="1"/>
  <c r="V32" i="5"/>
  <c r="AA6" i="5"/>
  <c r="AA27" i="5"/>
  <c r="AA28" i="5"/>
  <c r="R29" i="5"/>
  <c r="R32" i="5" s="1"/>
  <c r="P32" i="5"/>
  <c r="AD36" i="5"/>
  <c r="U38" i="5"/>
  <c r="AD38" i="5" s="1"/>
  <c r="X40" i="5"/>
  <c r="X44" i="5" s="1"/>
  <c r="X46" i="5" s="1"/>
  <c r="O32" i="5"/>
  <c r="J41" i="5"/>
  <c r="U4" i="5"/>
  <c r="U6" i="5"/>
  <c r="AD6" i="5" s="1"/>
  <c r="Y25" i="5"/>
  <c r="I45" i="5"/>
  <c r="I48" i="5" s="1"/>
  <c r="K32" i="5"/>
  <c r="H73" i="4"/>
  <c r="N70" i="4"/>
  <c r="I73" i="4"/>
  <c r="I75" i="4" s="1"/>
  <c r="J73" i="4"/>
  <c r="J75" i="4" s="1"/>
  <c r="J74" i="4"/>
  <c r="H74" i="4"/>
  <c r="I74" i="4"/>
  <c r="L81" i="4"/>
  <c r="L75" i="4"/>
  <c r="F73" i="4"/>
  <c r="F75" i="4" s="1"/>
  <c r="F74" i="4"/>
  <c r="N24" i="4"/>
  <c r="N69" i="4" s="1"/>
  <c r="N64" i="4"/>
  <c r="E70" i="4"/>
  <c r="E72" i="4" s="1"/>
  <c r="G72" i="4"/>
  <c r="C73" i="4"/>
  <c r="C75" i="4" s="1"/>
  <c r="K73" i="4"/>
  <c r="K75" i="4" s="1"/>
  <c r="M25" i="4"/>
  <c r="M70" i="4" s="1"/>
  <c r="M72" i="4" s="1"/>
  <c r="M37" i="4"/>
  <c r="M71" i="4" s="1"/>
  <c r="M59" i="4"/>
  <c r="D69" i="4"/>
  <c r="N37" i="4"/>
  <c r="N71" i="4" s="1"/>
  <c r="N59" i="4"/>
  <c r="N73" i="4" s="1"/>
  <c r="M64" i="4"/>
  <c r="AX7" i="3"/>
  <c r="AW18" i="3"/>
  <c r="AX6" i="3"/>
  <c r="AW10" i="3"/>
  <c r="AW20" i="3"/>
  <c r="AV6" i="3"/>
  <c r="AW16" i="3"/>
  <c r="M4" i="3"/>
  <c r="AW4" i="3" s="1"/>
  <c r="M5" i="3"/>
  <c r="AW5" i="3" s="1"/>
  <c r="M6" i="3"/>
  <c r="AW6" i="3" s="1"/>
  <c r="M7" i="3"/>
  <c r="AW7" i="3" s="1"/>
  <c r="M8" i="3"/>
  <c r="AW8" i="3" s="1"/>
  <c r="M9" i="3"/>
  <c r="AW9" i="3" s="1"/>
  <c r="X12" i="3"/>
  <c r="M13" i="3"/>
  <c r="AW13" i="3" s="1"/>
  <c r="X16" i="3"/>
  <c r="M17" i="3"/>
  <c r="AW17" i="3" s="1"/>
  <c r="X20" i="3"/>
  <c r="AT20" i="3"/>
  <c r="AM23" i="3"/>
  <c r="AQ26" i="3"/>
  <c r="Y28" i="3"/>
  <c r="AL28" i="3"/>
  <c r="AX28" i="3" s="1"/>
  <c r="AJ32" i="3"/>
  <c r="AT33" i="3"/>
  <c r="AO34" i="3"/>
  <c r="N35" i="3"/>
  <c r="X35" i="3"/>
  <c r="AX39" i="3"/>
  <c r="N9" i="3"/>
  <c r="AX9" i="3" s="1"/>
  <c r="AO9" i="3"/>
  <c r="L10" i="3"/>
  <c r="AJ11" i="3"/>
  <c r="N13" i="3"/>
  <c r="AX13" i="3" s="1"/>
  <c r="L14" i="3"/>
  <c r="AJ15" i="3"/>
  <c r="N17" i="3"/>
  <c r="AX17" i="3" s="1"/>
  <c r="L18" i="3"/>
  <c r="AJ19" i="3"/>
  <c r="AQ20" i="3"/>
  <c r="Y20" i="3"/>
  <c r="Y22" i="3"/>
  <c r="AW22" i="3" s="1"/>
  <c r="AL22" i="3"/>
  <c r="AX22" i="3" s="1"/>
  <c r="AM22" i="3"/>
  <c r="M23" i="3"/>
  <c r="AW23" i="3" s="1"/>
  <c r="AJ26" i="3"/>
  <c r="X29" i="3"/>
  <c r="X30" i="3"/>
  <c r="L33" i="3"/>
  <c r="AM33" i="3"/>
  <c r="M34" i="3"/>
  <c r="Y37" i="3"/>
  <c r="Z38" i="3"/>
  <c r="AX38" i="3" s="1"/>
  <c r="AM4" i="3"/>
  <c r="AM5" i="3"/>
  <c r="AM6" i="3"/>
  <c r="AM7" i="3"/>
  <c r="AM8" i="3"/>
  <c r="AM10" i="3"/>
  <c r="AM14" i="3"/>
  <c r="AM18" i="3"/>
  <c r="AO22" i="3"/>
  <c r="AM27" i="3"/>
  <c r="AW28" i="3"/>
  <c r="Z35" i="3"/>
  <c r="N10" i="3"/>
  <c r="AX10" i="3" s="1"/>
  <c r="L11" i="3"/>
  <c r="AJ12" i="3"/>
  <c r="AT12" i="3"/>
  <c r="N14" i="3"/>
  <c r="AX14" i="3" s="1"/>
  <c r="L15" i="3"/>
  <c r="AJ16" i="3"/>
  <c r="AT16" i="3"/>
  <c r="N18" i="3"/>
  <c r="AX18" i="3" s="1"/>
  <c r="L19" i="3"/>
  <c r="L21" i="3"/>
  <c r="AM21" i="3"/>
  <c r="AQ24" i="3"/>
  <c r="Y26" i="3"/>
  <c r="AL26" i="3"/>
  <c r="AX26" i="3" s="1"/>
  <c r="AJ30" i="3"/>
  <c r="AO32" i="3"/>
  <c r="AO33" i="3"/>
  <c r="X33" i="3"/>
  <c r="X34" i="3"/>
  <c r="AW40" i="3"/>
  <c r="AS41" i="3"/>
  <c r="L41" i="3"/>
  <c r="AO4" i="3"/>
  <c r="AO5" i="3"/>
  <c r="AO6" i="3"/>
  <c r="AO7" i="3"/>
  <c r="AO8" i="3"/>
  <c r="X10" i="3"/>
  <c r="M11" i="3"/>
  <c r="AW11" i="3" s="1"/>
  <c r="X14" i="3"/>
  <c r="M15" i="3"/>
  <c r="AW15" i="3" s="1"/>
  <c r="X18" i="3"/>
  <c r="M19" i="3"/>
  <c r="AW19" i="3" s="1"/>
  <c r="AL20" i="3"/>
  <c r="AX20" i="3" s="1"/>
  <c r="AM20" i="3"/>
  <c r="M21" i="3"/>
  <c r="AW21" i="3" s="1"/>
  <c r="AJ24" i="3"/>
  <c r="X27" i="3"/>
  <c r="AV27" i="3" s="1"/>
  <c r="X28" i="3"/>
  <c r="L31" i="3"/>
  <c r="AM31" i="3"/>
  <c r="M32" i="3"/>
  <c r="AW32" i="3" s="1"/>
  <c r="AQ34" i="3"/>
  <c r="M36" i="3"/>
  <c r="AW36" i="3" s="1"/>
  <c r="N11" i="3"/>
  <c r="AX11" i="3" s="1"/>
  <c r="AV12" i="3"/>
  <c r="AT13" i="3"/>
  <c r="N15" i="3"/>
  <c r="AX15" i="3" s="1"/>
  <c r="AV16" i="3"/>
  <c r="N19" i="3"/>
  <c r="AX19" i="3" s="1"/>
  <c r="AV20" i="3"/>
  <c r="AO20" i="3"/>
  <c r="AO21" i="3"/>
  <c r="AM25" i="3"/>
  <c r="AW26" i="3"/>
  <c r="AQ28" i="3"/>
  <c r="AX36" i="3"/>
  <c r="X11" i="3"/>
  <c r="AM12" i="3"/>
  <c r="X15" i="3"/>
  <c r="AM16" i="3"/>
  <c r="X19" i="3"/>
  <c r="AQ22" i="3"/>
  <c r="Y24" i="3"/>
  <c r="AW24" i="3" s="1"/>
  <c r="AL24" i="3"/>
  <c r="AX24" i="3" s="1"/>
  <c r="AM24" i="3"/>
  <c r="AJ28" i="3"/>
  <c r="X31" i="3"/>
  <c r="AQ31" i="3"/>
  <c r="X32" i="3"/>
  <c r="AM35" i="3"/>
  <c r="L35" i="3"/>
  <c r="AW37" i="3"/>
  <c r="AT38" i="3"/>
  <c r="M38" i="3"/>
  <c r="AW38" i="3" s="1"/>
  <c r="AV9" i="3"/>
  <c r="N12" i="3"/>
  <c r="AX12" i="3" s="1"/>
  <c r="L13" i="3"/>
  <c r="AV13" i="3" s="1"/>
  <c r="N16" i="3"/>
  <c r="AX16" i="3" s="1"/>
  <c r="L17" i="3"/>
  <c r="AV17" i="3" s="1"/>
  <c r="AJ22" i="3"/>
  <c r="X26" i="3"/>
  <c r="AM29" i="3"/>
  <c r="AW30" i="3"/>
  <c r="AQ32" i="3"/>
  <c r="Y34" i="3"/>
  <c r="M35" i="3"/>
  <c r="AW35" i="3" s="1"/>
  <c r="AO37" i="3"/>
  <c r="N37" i="3"/>
  <c r="AX37" i="3" s="1"/>
  <c r="N21" i="3"/>
  <c r="AX21" i="3" s="1"/>
  <c r="L22" i="3"/>
  <c r="AV22" i="3" s="1"/>
  <c r="AJ23" i="3"/>
  <c r="AV23" i="3" s="1"/>
  <c r="N25" i="3"/>
  <c r="AX25" i="3" s="1"/>
  <c r="L26" i="3"/>
  <c r="AV26" i="3" s="1"/>
  <c r="AJ27" i="3"/>
  <c r="N29" i="3"/>
  <c r="AX29" i="3" s="1"/>
  <c r="L30" i="3"/>
  <c r="AV30" i="3" s="1"/>
  <c r="AJ31" i="3"/>
  <c r="N33" i="3"/>
  <c r="AX33" i="3" s="1"/>
  <c r="L34" i="3"/>
  <c r="AV34" i="3" s="1"/>
  <c r="AJ35" i="3"/>
  <c r="AJ36" i="3"/>
  <c r="AO39" i="3"/>
  <c r="AO40" i="3"/>
  <c r="N40" i="3"/>
  <c r="AX40" i="3" s="1"/>
  <c r="AL42" i="3"/>
  <c r="AN42" i="3"/>
  <c r="AJ45" i="3"/>
  <c r="AN45" i="3"/>
  <c r="AP49" i="3"/>
  <c r="L49" i="3"/>
  <c r="AV49" i="3" s="1"/>
  <c r="AP50" i="3"/>
  <c r="L50" i="3"/>
  <c r="AV50" i="3" s="1"/>
  <c r="X40" i="3"/>
  <c r="AN46" i="3"/>
  <c r="AX53" i="3"/>
  <c r="AP55" i="3"/>
  <c r="L55" i="3"/>
  <c r="AV55" i="3" s="1"/>
  <c r="X39" i="3"/>
  <c r="Z41" i="3"/>
  <c r="AO44" i="3"/>
  <c r="AP54" i="3"/>
  <c r="L54" i="3"/>
  <c r="AV54" i="3" s="1"/>
  <c r="AP44" i="3"/>
  <c r="L44" i="3"/>
  <c r="AW57" i="3"/>
  <c r="AP59" i="3"/>
  <c r="L59" i="3"/>
  <c r="AV59" i="3" s="1"/>
  <c r="AJ21" i="3"/>
  <c r="N23" i="3"/>
  <c r="AX23" i="3" s="1"/>
  <c r="L24" i="3"/>
  <c r="AV24" i="3" s="1"/>
  <c r="AJ25" i="3"/>
  <c r="AV25" i="3" s="1"/>
  <c r="N27" i="3"/>
  <c r="AX27" i="3" s="1"/>
  <c r="L28" i="3"/>
  <c r="AV28" i="3" s="1"/>
  <c r="AJ29" i="3"/>
  <c r="AV29" i="3" s="1"/>
  <c r="N31" i="3"/>
  <c r="AX31" i="3" s="1"/>
  <c r="L32" i="3"/>
  <c r="AV32" i="3" s="1"/>
  <c r="AJ33" i="3"/>
  <c r="X37" i="3"/>
  <c r="AS40" i="3"/>
  <c r="AJ40" i="3"/>
  <c r="Z45" i="3"/>
  <c r="AO45" i="3"/>
  <c r="AW47" i="3"/>
  <c r="AP58" i="3"/>
  <c r="L58" i="3"/>
  <c r="AV58" i="3" s="1"/>
  <c r="AJ39" i="3"/>
  <c r="AP42" i="3"/>
  <c r="L42" i="3"/>
  <c r="AV42" i="3" s="1"/>
  <c r="Y42" i="3"/>
  <c r="AW42" i="3" s="1"/>
  <c r="AV43" i="3"/>
  <c r="AR45" i="3"/>
  <c r="N45" i="3"/>
  <c r="AX45" i="3" s="1"/>
  <c r="AP46" i="3"/>
  <c r="L46" i="3"/>
  <c r="AV46" i="3" s="1"/>
  <c r="AW56" i="3"/>
  <c r="AW61" i="3"/>
  <c r="AJ38" i="3"/>
  <c r="AN41" i="3"/>
  <c r="AJ41" i="3"/>
  <c r="AO43" i="3"/>
  <c r="N43" i="3"/>
  <c r="AX43" i="3" s="1"/>
  <c r="M43" i="3"/>
  <c r="AW43" i="3" s="1"/>
  <c r="N41" i="3"/>
  <c r="AX41" i="3" s="1"/>
  <c r="AO41" i="3"/>
  <c r="AR42" i="3"/>
  <c r="AP48" i="3"/>
  <c r="L48" i="3"/>
  <c r="AV48" i="3" s="1"/>
  <c r="AX49" i="3"/>
  <c r="AP51" i="3"/>
  <c r="L51" i="3"/>
  <c r="AV51" i="3" s="1"/>
  <c r="L36" i="3"/>
  <c r="AV36" i="3" s="1"/>
  <c r="L37" i="3"/>
  <c r="AV37" i="3" s="1"/>
  <c r="L38" i="3"/>
  <c r="L39" i="3"/>
  <c r="AV39" i="3" s="1"/>
  <c r="L40" i="3"/>
  <c r="AV40" i="3" s="1"/>
  <c r="N46" i="3"/>
  <c r="AX46" i="3" s="1"/>
  <c r="AW54" i="3"/>
  <c r="AX54" i="3"/>
  <c r="AP56" i="3"/>
  <c r="L56" i="3"/>
  <c r="AV56" i="3" s="1"/>
  <c r="Y56" i="3"/>
  <c r="AW62" i="3"/>
  <c r="AX62" i="3"/>
  <c r="AP64" i="3"/>
  <c r="L64" i="3"/>
  <c r="AV64" i="3" s="1"/>
  <c r="Y64" i="3"/>
  <c r="AP63" i="3"/>
  <c r="L63" i="3"/>
  <c r="AV63" i="3" s="1"/>
  <c r="AP62" i="3"/>
  <c r="L62" i="3"/>
  <c r="AV62" i="3" s="1"/>
  <c r="AP43" i="3"/>
  <c r="M44" i="3"/>
  <c r="AW44" i="3" s="1"/>
  <c r="AJ44" i="3"/>
  <c r="AX47" i="3"/>
  <c r="AW48" i="3"/>
  <c r="AW51" i="3"/>
  <c r="AX51" i="3"/>
  <c r="AP53" i="3"/>
  <c r="L53" i="3"/>
  <c r="AV53" i="3" s="1"/>
  <c r="Y53" i="3"/>
  <c r="AW53" i="3" s="1"/>
  <c r="AW59" i="3"/>
  <c r="AX59" i="3"/>
  <c r="AP61" i="3"/>
  <c r="L61" i="3"/>
  <c r="AV61" i="3" s="1"/>
  <c r="Y61" i="3"/>
  <c r="AX67" i="3"/>
  <c r="Z42" i="3"/>
  <c r="AX42" i="3" s="1"/>
  <c r="N44" i="3"/>
  <c r="AX44" i="3" s="1"/>
  <c r="AP45" i="3"/>
  <c r="L45" i="3"/>
  <c r="AV45" i="3" s="1"/>
  <c r="AP47" i="3"/>
  <c r="L47" i="3"/>
  <c r="AV47" i="3" s="1"/>
  <c r="AX48" i="3"/>
  <c r="AW50" i="3"/>
  <c r="AX50" i="3"/>
  <c r="AP52" i="3"/>
  <c r="L52" i="3"/>
  <c r="AV52" i="3" s="1"/>
  <c r="Y52" i="3"/>
  <c r="AW52" i="3" s="1"/>
  <c r="AW58" i="3"/>
  <c r="AX58" i="3"/>
  <c r="AP60" i="3"/>
  <c r="L60" i="3"/>
  <c r="AV60" i="3" s="1"/>
  <c r="Y60" i="3"/>
  <c r="AW60" i="3" s="1"/>
  <c r="AW66" i="3"/>
  <c r="AX66" i="3"/>
  <c r="AP68" i="3"/>
  <c r="L68" i="3"/>
  <c r="AV68" i="3" s="1"/>
  <c r="Y68" i="3"/>
  <c r="AP67" i="3"/>
  <c r="L67" i="3"/>
  <c r="AV67" i="3" s="1"/>
  <c r="AW64" i="3"/>
  <c r="AX64" i="3"/>
  <c r="AP66" i="3"/>
  <c r="L66" i="3"/>
  <c r="AV66" i="3" s="1"/>
  <c r="AP41" i="3"/>
  <c r="AR44" i="3"/>
  <c r="AS45" i="3"/>
  <c r="AW46" i="3"/>
  <c r="Y49" i="3"/>
  <c r="AW49" i="3" s="1"/>
  <c r="AW55" i="3"/>
  <c r="AX55" i="3"/>
  <c r="AP57" i="3"/>
  <c r="L57" i="3"/>
  <c r="AV57" i="3" s="1"/>
  <c r="Y57" i="3"/>
  <c r="AW63" i="3"/>
  <c r="AX63" i="3"/>
  <c r="AP65" i="3"/>
  <c r="L65" i="3"/>
  <c r="AV65" i="3" s="1"/>
  <c r="Y65" i="3"/>
  <c r="AW65" i="3" s="1"/>
  <c r="M67" i="3"/>
  <c r="AW67" i="3" s="1"/>
  <c r="M68" i="3"/>
  <c r="AW68" i="3" s="1"/>
  <c r="AN47" i="3"/>
  <c r="AN48" i="3"/>
  <c r="AN49" i="3"/>
  <c r="AN50" i="3"/>
  <c r="AN51" i="3"/>
  <c r="AN52" i="3"/>
  <c r="AN53" i="3"/>
  <c r="AN54" i="3"/>
  <c r="AN55" i="3"/>
  <c r="AN56" i="3"/>
  <c r="AN57" i="3"/>
  <c r="AN58" i="3"/>
  <c r="AN59" i="3"/>
  <c r="AN60" i="3"/>
  <c r="AN61" i="3"/>
  <c r="AN62" i="3"/>
  <c r="AN63" i="3"/>
  <c r="AN64" i="3"/>
  <c r="AN65" i="3"/>
  <c r="AN66" i="3"/>
  <c r="AO49" i="3"/>
  <c r="AO50" i="3"/>
  <c r="AO51" i="3"/>
  <c r="AO52" i="3"/>
  <c r="AO53" i="3"/>
  <c r="AO54" i="3"/>
  <c r="AO55" i="3"/>
  <c r="GY8" i="2"/>
  <c r="EA7" i="2"/>
  <c r="EA26" i="2" s="1"/>
  <c r="EA6" i="2" s="1"/>
  <c r="EA72" i="2" s="1"/>
  <c r="EI7" i="2"/>
  <c r="EI26" i="2" s="1"/>
  <c r="EI6" i="2" s="1"/>
  <c r="EI72" i="2" s="1"/>
  <c r="EQ7" i="2"/>
  <c r="EQ26" i="2" s="1"/>
  <c r="EQ6" i="2" s="1"/>
  <c r="EQ72" i="2" s="1"/>
  <c r="HA10" i="2"/>
  <c r="HC13" i="2"/>
  <c r="GZ13" i="2"/>
  <c r="HC17" i="2"/>
  <c r="GZ8" i="2"/>
  <c r="HB8" i="2"/>
  <c r="EE7" i="2"/>
  <c r="EE26" i="2" s="1"/>
  <c r="EE6" i="2" s="1"/>
  <c r="EE72" i="2" s="1"/>
  <c r="EE74" i="2" s="1"/>
  <c r="EM7" i="2"/>
  <c r="EM26" i="2" s="1"/>
  <c r="EM6" i="2" s="1"/>
  <c r="EM72" i="2" s="1"/>
  <c r="EM74" i="2" s="1"/>
  <c r="EU7" i="2"/>
  <c r="EU26" i="2" s="1"/>
  <c r="EU6" i="2" s="1"/>
  <c r="EU72" i="2" s="1"/>
  <c r="EU74" i="2" s="1"/>
  <c r="HB11" i="2"/>
  <c r="GX8" i="2"/>
  <c r="HA9" i="2"/>
  <c r="HB16" i="2"/>
  <c r="HB13" i="2"/>
  <c r="GY13" i="2"/>
  <c r="DX7" i="2"/>
  <c r="FD7" i="2"/>
  <c r="FD26" i="2" s="1"/>
  <c r="FD6" i="2" s="1"/>
  <c r="FD72" i="2" s="1"/>
  <c r="F12" i="2"/>
  <c r="F7" i="2" s="1"/>
  <c r="F26" i="2" s="1"/>
  <c r="F6" i="2" s="1"/>
  <c r="F72" i="2" s="1"/>
  <c r="DV12" i="2"/>
  <c r="DV7" i="2" s="1"/>
  <c r="DV26" i="2" s="1"/>
  <c r="DV6" i="2" s="1"/>
  <c r="DV72" i="2" s="1"/>
  <c r="GL15" i="2"/>
  <c r="GX15" i="2" s="1"/>
  <c r="GN15" i="2"/>
  <c r="GZ15" i="2" s="1"/>
  <c r="DT16" i="2"/>
  <c r="EV16" i="2"/>
  <c r="HA16" i="2" s="1"/>
  <c r="DT18" i="2"/>
  <c r="DS21" i="2"/>
  <c r="DS18" i="2" s="1"/>
  <c r="HA25" i="2"/>
  <c r="DW12" i="2"/>
  <c r="DW7" i="2" s="1"/>
  <c r="DW26" i="2" s="1"/>
  <c r="DW6" i="2" s="1"/>
  <c r="DW72" i="2" s="1"/>
  <c r="EX14" i="2"/>
  <c r="EX12" i="2" s="1"/>
  <c r="GL14" i="2"/>
  <c r="GX14" i="2" s="1"/>
  <c r="DR15" i="2"/>
  <c r="HA15" i="2" s="1"/>
  <c r="DS15" i="2"/>
  <c r="HB15" i="2" s="1"/>
  <c r="GL17" i="2"/>
  <c r="GX17" i="2" s="1"/>
  <c r="GX19" i="2"/>
  <c r="DT21" i="2"/>
  <c r="GM14" i="2"/>
  <c r="GY14" i="2" s="1"/>
  <c r="HB14" i="2" s="1"/>
  <c r="GY19" i="2"/>
  <c r="EY7" i="2"/>
  <c r="EY26" i="2" s="1"/>
  <c r="EY6" i="2" s="1"/>
  <c r="EY72" i="2" s="1"/>
  <c r="HC20" i="2"/>
  <c r="HB23" i="2"/>
  <c r="C7" i="2"/>
  <c r="C26" i="2" s="1"/>
  <c r="D7" i="2"/>
  <c r="EZ7" i="2"/>
  <c r="EX8" i="2"/>
  <c r="GN14" i="2"/>
  <c r="GZ14" i="2" s="1"/>
  <c r="DR17" i="2"/>
  <c r="HA17" i="2" s="1"/>
  <c r="EX21" i="2"/>
  <c r="EX18" i="2" s="1"/>
  <c r="GN21" i="2"/>
  <c r="GZ22" i="2"/>
  <c r="GZ21" i="2" s="1"/>
  <c r="HC23" i="2"/>
  <c r="GL13" i="2"/>
  <c r="DT14" i="2"/>
  <c r="DT12" i="2" s="1"/>
  <c r="DT7" i="2" s="1"/>
  <c r="DT26" i="2" s="1"/>
  <c r="EV14" i="2"/>
  <c r="HA14" i="2" s="1"/>
  <c r="EX15" i="2"/>
  <c r="HC15" i="2" s="1"/>
  <c r="DS17" i="2"/>
  <c r="HB17" i="2" s="1"/>
  <c r="DR13" i="2"/>
  <c r="HA19" i="2"/>
  <c r="GN18" i="2"/>
  <c r="GZ19" i="2"/>
  <c r="HC19" i="2" s="1"/>
  <c r="GY22" i="2"/>
  <c r="GY21" i="2" s="1"/>
  <c r="GM21" i="2"/>
  <c r="GM18" i="2" s="1"/>
  <c r="GN16" i="2"/>
  <c r="GZ16" i="2" s="1"/>
  <c r="HB19" i="2"/>
  <c r="DR21" i="2"/>
  <c r="DR18" i="2" s="1"/>
  <c r="EV21" i="2"/>
  <c r="EV18" i="2" s="1"/>
  <c r="HC24" i="2"/>
  <c r="DX18" i="2"/>
  <c r="FD18" i="2"/>
  <c r="B21" i="2"/>
  <c r="B18" i="2" s="1"/>
  <c r="B26" i="2" s="1"/>
  <c r="B6" i="2" s="1"/>
  <c r="B72" i="2" s="1"/>
  <c r="DZ21" i="2"/>
  <c r="DZ18" i="2" s="1"/>
  <c r="DZ26" i="2" s="1"/>
  <c r="DZ6" i="2" s="1"/>
  <c r="DZ72" i="2" s="1"/>
  <c r="G29" i="2"/>
  <c r="G28" i="2" s="1"/>
  <c r="G52" i="2" s="1"/>
  <c r="G27" i="2" s="1"/>
  <c r="G73" i="2" s="1"/>
  <c r="G74" i="2" s="1"/>
  <c r="DV29" i="2"/>
  <c r="DV28" i="2" s="1"/>
  <c r="GM30" i="2"/>
  <c r="FH29" i="2"/>
  <c r="FH28" i="2" s="1"/>
  <c r="FH52" i="2" s="1"/>
  <c r="FH27" i="2" s="1"/>
  <c r="FH73" i="2" s="1"/>
  <c r="FH74" i="2" s="1"/>
  <c r="FX29" i="2"/>
  <c r="FX28" i="2" s="1"/>
  <c r="FX52" i="2" s="1"/>
  <c r="FX27" i="2" s="1"/>
  <c r="FX73" i="2" s="1"/>
  <c r="FX74" i="2" s="1"/>
  <c r="GP29" i="2"/>
  <c r="GP28" i="2" s="1"/>
  <c r="GP52" i="2" s="1"/>
  <c r="GP27" i="2" s="1"/>
  <c r="GP73" i="2" s="1"/>
  <c r="GP74" i="2" s="1"/>
  <c r="GM32" i="2"/>
  <c r="GY32" i="2" s="1"/>
  <c r="DR36" i="2"/>
  <c r="HA36" i="2" s="1"/>
  <c r="DT36" i="2"/>
  <c r="HC36" i="2" s="1"/>
  <c r="EW22" i="2"/>
  <c r="EW21" i="2" s="1"/>
  <c r="EW18" i="2" s="1"/>
  <c r="EW26" i="2" s="1"/>
  <c r="DR30" i="2"/>
  <c r="DT30" i="2"/>
  <c r="FA29" i="2"/>
  <c r="FA28" i="2" s="1"/>
  <c r="FA52" i="2" s="1"/>
  <c r="GN30" i="2"/>
  <c r="BV29" i="2"/>
  <c r="BV28" i="2" s="1"/>
  <c r="BV52" i="2" s="1"/>
  <c r="BV27" i="2" s="1"/>
  <c r="BV73" i="2" s="1"/>
  <c r="BV74" i="2" s="1"/>
  <c r="DB29" i="2"/>
  <c r="DB28" i="2" s="1"/>
  <c r="DB52" i="2" s="1"/>
  <c r="DB27" i="2" s="1"/>
  <c r="DB73" i="2" s="1"/>
  <c r="DB74" i="2" s="1"/>
  <c r="GM34" i="2"/>
  <c r="GY34" i="2" s="1"/>
  <c r="GL22" i="2"/>
  <c r="DU29" i="2"/>
  <c r="DU28" i="2" s="1"/>
  <c r="EV30" i="2"/>
  <c r="EV29" i="2" s="1"/>
  <c r="EV28" i="2" s="1"/>
  <c r="GX32" i="2"/>
  <c r="HA32" i="2" s="1"/>
  <c r="DR33" i="2"/>
  <c r="HA33" i="2" s="1"/>
  <c r="DS34" i="2"/>
  <c r="DR35" i="2"/>
  <c r="HA35" i="2" s="1"/>
  <c r="DT31" i="2"/>
  <c r="HC31" i="2" s="1"/>
  <c r="DS32" i="2"/>
  <c r="HB32" i="2" s="1"/>
  <c r="DS33" i="2"/>
  <c r="DS35" i="2"/>
  <c r="HB35" i="2" s="1"/>
  <c r="HA38" i="2"/>
  <c r="HA37" i="2" s="1"/>
  <c r="DR37" i="2"/>
  <c r="D18" i="2"/>
  <c r="EZ18" i="2"/>
  <c r="E29" i="2"/>
  <c r="E28" i="2" s="1"/>
  <c r="E52" i="2" s="1"/>
  <c r="E27" i="2" s="1"/>
  <c r="E73" i="2" s="1"/>
  <c r="E74" i="2" s="1"/>
  <c r="M29" i="2"/>
  <c r="M28" i="2" s="1"/>
  <c r="M52" i="2" s="1"/>
  <c r="M27" i="2" s="1"/>
  <c r="M73" i="2" s="1"/>
  <c r="M74" i="2" s="1"/>
  <c r="U29" i="2"/>
  <c r="U28" i="2" s="1"/>
  <c r="U52" i="2" s="1"/>
  <c r="U27" i="2" s="1"/>
  <c r="U73" i="2" s="1"/>
  <c r="U74" i="2" s="1"/>
  <c r="AC29" i="2"/>
  <c r="AC28" i="2" s="1"/>
  <c r="AC52" i="2" s="1"/>
  <c r="AC27" i="2" s="1"/>
  <c r="AC73" i="2" s="1"/>
  <c r="AC74" i="2" s="1"/>
  <c r="AK29" i="2"/>
  <c r="AK28" i="2" s="1"/>
  <c r="AK52" i="2" s="1"/>
  <c r="AK27" i="2" s="1"/>
  <c r="AK73" i="2" s="1"/>
  <c r="AK74" i="2" s="1"/>
  <c r="AS29" i="2"/>
  <c r="AS28" i="2" s="1"/>
  <c r="AS52" i="2" s="1"/>
  <c r="AS27" i="2" s="1"/>
  <c r="AS73" i="2" s="1"/>
  <c r="AS74" i="2" s="1"/>
  <c r="BA29" i="2"/>
  <c r="BA28" i="2" s="1"/>
  <c r="BA52" i="2" s="1"/>
  <c r="BA27" i="2" s="1"/>
  <c r="BA73" i="2" s="1"/>
  <c r="BA74" i="2" s="1"/>
  <c r="BI29" i="2"/>
  <c r="BI28" i="2" s="1"/>
  <c r="BI52" i="2" s="1"/>
  <c r="BI27" i="2" s="1"/>
  <c r="BI73" i="2" s="1"/>
  <c r="BI74" i="2" s="1"/>
  <c r="BQ29" i="2"/>
  <c r="BQ28" i="2" s="1"/>
  <c r="BQ52" i="2" s="1"/>
  <c r="BQ27" i="2" s="1"/>
  <c r="BQ73" i="2" s="1"/>
  <c r="BQ74" i="2" s="1"/>
  <c r="GT29" i="2"/>
  <c r="GT28" i="2" s="1"/>
  <c r="GT52" i="2" s="1"/>
  <c r="GT27" i="2" s="1"/>
  <c r="GT73" i="2" s="1"/>
  <c r="GT74" i="2" s="1"/>
  <c r="EW31" i="2"/>
  <c r="HB31" i="2" s="1"/>
  <c r="GN33" i="2"/>
  <c r="GZ33" i="2" s="1"/>
  <c r="GN35" i="2"/>
  <c r="GZ35" i="2" s="1"/>
  <c r="HC35" i="2" s="1"/>
  <c r="EW30" i="2"/>
  <c r="F29" i="2"/>
  <c r="F28" i="2" s="1"/>
  <c r="F52" i="2" s="1"/>
  <c r="F27" i="2" s="1"/>
  <c r="F73" i="2" s="1"/>
  <c r="AL29" i="2"/>
  <c r="AL28" i="2" s="1"/>
  <c r="AL52" i="2" s="1"/>
  <c r="AL27" i="2" s="1"/>
  <c r="AL73" i="2" s="1"/>
  <c r="AL74" i="2" s="1"/>
  <c r="BR29" i="2"/>
  <c r="BR28" i="2" s="1"/>
  <c r="BR52" i="2" s="1"/>
  <c r="BR27" i="2" s="1"/>
  <c r="BR73" i="2" s="1"/>
  <c r="BR74" i="2" s="1"/>
  <c r="CX29" i="2"/>
  <c r="CX28" i="2" s="1"/>
  <c r="CX52" i="2" s="1"/>
  <c r="EX33" i="2"/>
  <c r="HC33" i="2" s="1"/>
  <c r="DW29" i="2"/>
  <c r="DW28" i="2" s="1"/>
  <c r="DW52" i="2" s="1"/>
  <c r="GN34" i="2"/>
  <c r="GZ34" i="2" s="1"/>
  <c r="HC34" i="2" s="1"/>
  <c r="HC38" i="2"/>
  <c r="DT37" i="2"/>
  <c r="EX30" i="2"/>
  <c r="GL30" i="2"/>
  <c r="GL31" i="2"/>
  <c r="GX31" i="2" s="1"/>
  <c r="HA31" i="2" s="1"/>
  <c r="EY29" i="2"/>
  <c r="EY28" i="2" s="1"/>
  <c r="EW33" i="2"/>
  <c r="EW35" i="2"/>
  <c r="DS38" i="2"/>
  <c r="HC39" i="2"/>
  <c r="HC44" i="2"/>
  <c r="GM36" i="2"/>
  <c r="GY36" i="2" s="1"/>
  <c r="DT41" i="2"/>
  <c r="DS36" i="2"/>
  <c r="HB36" i="2" s="1"/>
  <c r="GL41" i="2"/>
  <c r="GX42" i="2"/>
  <c r="GX41" i="2" s="1"/>
  <c r="GY42" i="2"/>
  <c r="BY29" i="2"/>
  <c r="BY28" i="2" s="1"/>
  <c r="BY52" i="2" s="1"/>
  <c r="BY27" i="2" s="1"/>
  <c r="BY73" i="2" s="1"/>
  <c r="BY74" i="2" s="1"/>
  <c r="CG29" i="2"/>
  <c r="CG28" i="2" s="1"/>
  <c r="CG52" i="2" s="1"/>
  <c r="CG27" i="2" s="1"/>
  <c r="CG73" i="2" s="1"/>
  <c r="CG74" i="2" s="1"/>
  <c r="CO29" i="2"/>
  <c r="CO28" i="2" s="1"/>
  <c r="CO52" i="2" s="1"/>
  <c r="CO27" i="2" s="1"/>
  <c r="CO73" i="2" s="1"/>
  <c r="CO74" i="2" s="1"/>
  <c r="CW29" i="2"/>
  <c r="CW28" i="2" s="1"/>
  <c r="CW52" i="2" s="1"/>
  <c r="CW27" i="2" s="1"/>
  <c r="CW73" i="2" s="1"/>
  <c r="CW74" i="2" s="1"/>
  <c r="DE29" i="2"/>
  <c r="DE28" i="2" s="1"/>
  <c r="DE52" i="2" s="1"/>
  <c r="DE27" i="2" s="1"/>
  <c r="DE73" i="2" s="1"/>
  <c r="DE74" i="2" s="1"/>
  <c r="DM29" i="2"/>
  <c r="DM28" i="2" s="1"/>
  <c r="DM52" i="2" s="1"/>
  <c r="DM27" i="2" s="1"/>
  <c r="DM73" i="2" s="1"/>
  <c r="DM74" i="2" s="1"/>
  <c r="HC45" i="2"/>
  <c r="EW34" i="2"/>
  <c r="EW36" i="2"/>
  <c r="DZ37" i="2"/>
  <c r="DZ28" i="2" s="1"/>
  <c r="DZ52" i="2" s="1"/>
  <c r="DZ27" i="2" s="1"/>
  <c r="DZ73" i="2" s="1"/>
  <c r="GL37" i="2"/>
  <c r="EX41" i="2"/>
  <c r="HC43" i="2"/>
  <c r="GM33" i="2"/>
  <c r="GY33" i="2" s="1"/>
  <c r="GM35" i="2"/>
  <c r="GY35" i="2" s="1"/>
  <c r="B37" i="2"/>
  <c r="B28" i="2" s="1"/>
  <c r="B52" i="2" s="1"/>
  <c r="B27" i="2" s="1"/>
  <c r="B73" i="2" s="1"/>
  <c r="GN37" i="2"/>
  <c r="HA44" i="2"/>
  <c r="GM37" i="2"/>
  <c r="GY38" i="2"/>
  <c r="GY37" i="2" s="1"/>
  <c r="HB39" i="2"/>
  <c r="DR41" i="2"/>
  <c r="GN41" i="2"/>
  <c r="GN40" i="2" s="1"/>
  <c r="GZ42" i="2"/>
  <c r="GZ41" i="2" s="1"/>
  <c r="DU41" i="2"/>
  <c r="DU40" i="2" s="1"/>
  <c r="DS43" i="2"/>
  <c r="HB43" i="2" s="1"/>
  <c r="GM43" i="2"/>
  <c r="GY43" i="2" s="1"/>
  <c r="EW45" i="2"/>
  <c r="EW47" i="2"/>
  <c r="DS48" i="2"/>
  <c r="HB48" i="2" s="1"/>
  <c r="EX50" i="2"/>
  <c r="EX49" i="2" s="1"/>
  <c r="HC51" i="2"/>
  <c r="GM54" i="2"/>
  <c r="EW44" i="2"/>
  <c r="HB44" i="2" s="1"/>
  <c r="GM46" i="2"/>
  <c r="GY46" i="2" s="1"/>
  <c r="FB49" i="2"/>
  <c r="FB40" i="2" s="1"/>
  <c r="FB52" i="2" s="1"/>
  <c r="FB27" i="2" s="1"/>
  <c r="FB73" i="2" s="1"/>
  <c r="FB74" i="2" s="1"/>
  <c r="GL50" i="2"/>
  <c r="DS46" i="2"/>
  <c r="HB46" i="2" s="1"/>
  <c r="EV47" i="2"/>
  <c r="HA47" i="2" s="1"/>
  <c r="EW48" i="2"/>
  <c r="EW42" i="2"/>
  <c r="HB42" i="2" s="1"/>
  <c r="GZ47" i="2"/>
  <c r="HC47" i="2" s="1"/>
  <c r="DR50" i="2"/>
  <c r="GZ50" i="2"/>
  <c r="GZ49" i="2" s="1"/>
  <c r="GN49" i="2"/>
  <c r="DY41" i="2"/>
  <c r="DY40" i="2" s="1"/>
  <c r="DY52" i="2" s="1"/>
  <c r="DY27" i="2" s="1"/>
  <c r="DY73" i="2" s="1"/>
  <c r="FE41" i="2"/>
  <c r="FE40" i="2" s="1"/>
  <c r="FE52" i="2" s="1"/>
  <c r="FE27" i="2" s="1"/>
  <c r="FE73" i="2" s="1"/>
  <c r="FE74" i="2" s="1"/>
  <c r="EW46" i="2"/>
  <c r="GM47" i="2"/>
  <c r="GY47" i="2" s="1"/>
  <c r="EV48" i="2"/>
  <c r="HA48" i="2" s="1"/>
  <c r="DS50" i="2"/>
  <c r="DV49" i="2"/>
  <c r="DV40" i="2" s="1"/>
  <c r="EW50" i="2"/>
  <c r="EW49" i="2" s="1"/>
  <c r="GM45" i="2"/>
  <c r="GY45" i="2" s="1"/>
  <c r="GZ48" i="2"/>
  <c r="HC48" i="2" s="1"/>
  <c r="DT50" i="2"/>
  <c r="EY41" i="2"/>
  <c r="EY40" i="2" s="1"/>
  <c r="FO41" i="2"/>
  <c r="FO40" i="2" s="1"/>
  <c r="FO52" i="2" s="1"/>
  <c r="FO27" i="2" s="1"/>
  <c r="FO73" i="2" s="1"/>
  <c r="FO74" i="2" s="1"/>
  <c r="DS45" i="2"/>
  <c r="HB45" i="2" s="1"/>
  <c r="DS47" i="2"/>
  <c r="GY48" i="2"/>
  <c r="HA51" i="2"/>
  <c r="GM50" i="2"/>
  <c r="C49" i="2"/>
  <c r="C40" i="2" s="1"/>
  <c r="C52" i="2" s="1"/>
  <c r="C27" i="2" s="1"/>
  <c r="C73" i="2" s="1"/>
  <c r="DY54" i="2"/>
  <c r="DY53" i="2" s="1"/>
  <c r="DY6" i="2" s="1"/>
  <c r="DY72" i="2" s="1"/>
  <c r="DT55" i="2"/>
  <c r="GY55" i="2"/>
  <c r="GY54" i="2" s="1"/>
  <c r="GN57" i="2"/>
  <c r="GZ57" i="2" s="1"/>
  <c r="DR59" i="2"/>
  <c r="EV58" i="2"/>
  <c r="D49" i="2"/>
  <c r="D40" i="2" s="1"/>
  <c r="D52" i="2" s="1"/>
  <c r="D27" i="2" s="1"/>
  <c r="D73" i="2" s="1"/>
  <c r="EZ49" i="2"/>
  <c r="EZ40" i="2" s="1"/>
  <c r="EZ52" i="2" s="1"/>
  <c r="EZ27" i="2" s="1"/>
  <c r="EZ73" i="2" s="1"/>
  <c r="FP49" i="2"/>
  <c r="FP40" i="2" s="1"/>
  <c r="FP52" i="2" s="1"/>
  <c r="FP27" i="2" s="1"/>
  <c r="FP73" i="2" s="1"/>
  <c r="FP74" i="2" s="1"/>
  <c r="EW56" i="2"/>
  <c r="HB56" i="2" s="1"/>
  <c r="DS59" i="2"/>
  <c r="DR62" i="2"/>
  <c r="C54" i="2"/>
  <c r="DR57" i="2"/>
  <c r="HA57" i="2" s="1"/>
  <c r="C58" i="2"/>
  <c r="DT59" i="2"/>
  <c r="HA66" i="2"/>
  <c r="EX55" i="2"/>
  <c r="EX54" i="2" s="1"/>
  <c r="EV57" i="2"/>
  <c r="GL58" i="2"/>
  <c r="GX59" i="2"/>
  <c r="GX58" i="2" s="1"/>
  <c r="DT62" i="2"/>
  <c r="DT57" i="2"/>
  <c r="HC57" i="2" s="1"/>
  <c r="HB60" i="2"/>
  <c r="HA64" i="2"/>
  <c r="HC66" i="2"/>
  <c r="GN58" i="2"/>
  <c r="GZ59" i="2"/>
  <c r="GZ58" i="2" s="1"/>
  <c r="BZ61" i="2"/>
  <c r="BZ27" i="2" s="1"/>
  <c r="BZ73" i="2" s="1"/>
  <c r="BZ74" i="2" s="1"/>
  <c r="GL55" i="2"/>
  <c r="GN55" i="2"/>
  <c r="DT56" i="2"/>
  <c r="HC56" i="2" s="1"/>
  <c r="EV56" i="2"/>
  <c r="HA56" i="2" s="1"/>
  <c r="EX62" i="2"/>
  <c r="DR55" i="2"/>
  <c r="DS55" i="2"/>
  <c r="EW57" i="2"/>
  <c r="HB57" i="2" s="1"/>
  <c r="GX63" i="2"/>
  <c r="GX62" i="2" s="1"/>
  <c r="GL62" i="2"/>
  <c r="DX62" i="2"/>
  <c r="DX61" i="2" s="1"/>
  <c r="DX27" i="2" s="1"/>
  <c r="DX73" i="2" s="1"/>
  <c r="FD62" i="2"/>
  <c r="FD61" i="2" s="1"/>
  <c r="FD27" i="2" s="1"/>
  <c r="FD73" i="2" s="1"/>
  <c r="DS63" i="2"/>
  <c r="GM63" i="2"/>
  <c r="GO62" i="2"/>
  <c r="GO61" i="2" s="1"/>
  <c r="GO27" i="2" s="1"/>
  <c r="GO73" i="2" s="1"/>
  <c r="GO74" i="2" s="1"/>
  <c r="GW62" i="2"/>
  <c r="GW61" i="2" s="1"/>
  <c r="GW27" i="2" s="1"/>
  <c r="GW73" i="2" s="1"/>
  <c r="GW74" i="2" s="1"/>
  <c r="DX67" i="2"/>
  <c r="DT68" i="2"/>
  <c r="EX68" i="2"/>
  <c r="DW67" i="2"/>
  <c r="DW61" i="2" s="1"/>
  <c r="EW64" i="2"/>
  <c r="HB64" i="2" s="1"/>
  <c r="GN69" i="2"/>
  <c r="GZ69" i="2" s="1"/>
  <c r="FA67" i="2"/>
  <c r="FA61" i="2" s="1"/>
  <c r="GM69" i="2"/>
  <c r="GY69" i="2" s="1"/>
  <c r="HB69" i="2" s="1"/>
  <c r="FI67" i="2"/>
  <c r="FI61" i="2" s="1"/>
  <c r="FI27" i="2" s="1"/>
  <c r="FI73" i="2" s="1"/>
  <c r="FI74" i="2" s="1"/>
  <c r="AD67" i="2"/>
  <c r="AD61" i="2" s="1"/>
  <c r="AD27" i="2" s="1"/>
  <c r="AD73" i="2" s="1"/>
  <c r="AD74" i="2" s="1"/>
  <c r="BB67" i="2"/>
  <c r="BB61" i="2" s="1"/>
  <c r="BB27" i="2" s="1"/>
  <c r="BB73" i="2" s="1"/>
  <c r="BB74" i="2" s="1"/>
  <c r="BZ67" i="2"/>
  <c r="CX67" i="2"/>
  <c r="CX61" i="2" s="1"/>
  <c r="GL68" i="2"/>
  <c r="EY67" i="2"/>
  <c r="GM68" i="2"/>
  <c r="FO67" i="2"/>
  <c r="FO61" i="2" s="1"/>
  <c r="DT69" i="2"/>
  <c r="D58" i="2"/>
  <c r="D53" i="2" s="1"/>
  <c r="EX59" i="2"/>
  <c r="EX58" i="2" s="1"/>
  <c r="EY62" i="2"/>
  <c r="EV63" i="2"/>
  <c r="EV62" i="2" s="1"/>
  <c r="GS62" i="2"/>
  <c r="GS61" i="2" s="1"/>
  <c r="GS27" i="2" s="1"/>
  <c r="GS73" i="2" s="1"/>
  <c r="GS74" i="2" s="1"/>
  <c r="EA67" i="2"/>
  <c r="EA61" i="2" s="1"/>
  <c r="EA27" i="2" s="1"/>
  <c r="EA73" i="2" s="1"/>
  <c r="EI67" i="2"/>
  <c r="EI61" i="2" s="1"/>
  <c r="EI27" i="2" s="1"/>
  <c r="EI73" i="2" s="1"/>
  <c r="EQ67" i="2"/>
  <c r="EQ61" i="2" s="1"/>
  <c r="EQ27" i="2" s="1"/>
  <c r="EQ73" i="2" s="1"/>
  <c r="EV69" i="2"/>
  <c r="EV67" i="2" s="1"/>
  <c r="GM59" i="2"/>
  <c r="EW63" i="2"/>
  <c r="EW62" i="2" s="1"/>
  <c r="DS65" i="2"/>
  <c r="GM65" i="2"/>
  <c r="GY65" i="2" s="1"/>
  <c r="GN63" i="2"/>
  <c r="EW66" i="2"/>
  <c r="HB66" i="2" s="1"/>
  <c r="DS68" i="2"/>
  <c r="S67" i="2"/>
  <c r="S61" i="2" s="1"/>
  <c r="S27" i="2" s="1"/>
  <c r="S73" i="2" s="1"/>
  <c r="S74" i="2" s="1"/>
  <c r="AY67" i="2"/>
  <c r="AY61" i="2" s="1"/>
  <c r="AY27" i="2" s="1"/>
  <c r="AY73" i="2" s="1"/>
  <c r="AY74" i="2" s="1"/>
  <c r="BW67" i="2"/>
  <c r="BW61" i="2" s="1"/>
  <c r="BW27" i="2" s="1"/>
  <c r="BW73" i="2" s="1"/>
  <c r="BW74" i="2" s="1"/>
  <c r="CU67" i="2"/>
  <c r="CU61" i="2" s="1"/>
  <c r="CU27" i="2" s="1"/>
  <c r="CU73" i="2" s="1"/>
  <c r="CU74" i="2" s="1"/>
  <c r="C67" i="2"/>
  <c r="C61" i="2" s="1"/>
  <c r="GN70" i="2"/>
  <c r="GZ70" i="2" s="1"/>
  <c r="DR68" i="2"/>
  <c r="GN68" i="2"/>
  <c r="DT70" i="2"/>
  <c r="HC70" i="2" s="1"/>
  <c r="EW69" i="2"/>
  <c r="GL69" i="2"/>
  <c r="GX69" i="2" s="1"/>
  <c r="EW68" i="2"/>
  <c r="EW67" i="2" s="1"/>
  <c r="EX69" i="2"/>
  <c r="EV70" i="2"/>
  <c r="HA70" i="2" s="1"/>
  <c r="AX23" i="17" l="1"/>
  <c r="Q24" i="16"/>
  <c r="P24" i="16"/>
  <c r="R5" i="16"/>
  <c r="R24" i="16" s="1"/>
  <c r="AB6" i="16"/>
  <c r="AB5" i="16" s="1"/>
  <c r="AB66" i="15"/>
  <c r="AE6" i="15"/>
  <c r="AE56" i="15"/>
  <c r="P54" i="15"/>
  <c r="AE54" i="15" s="1"/>
  <c r="P33" i="15"/>
  <c r="P66" i="15" s="1"/>
  <c r="AE33" i="15"/>
  <c r="P61" i="15"/>
  <c r="AE61" i="15" s="1"/>
  <c r="AA66" i="15"/>
  <c r="AD66" i="15" s="1"/>
  <c r="J83" i="13"/>
  <c r="J84" i="13" s="1"/>
  <c r="P83" i="13"/>
  <c r="P84" i="13" s="1"/>
  <c r="AH9" i="13"/>
  <c r="AH83" i="13" s="1"/>
  <c r="AF83" i="13"/>
  <c r="AH84" i="13"/>
  <c r="AF84" i="13"/>
  <c r="AE84" i="13"/>
  <c r="AE83" i="13"/>
  <c r="AG83" i="13"/>
  <c r="AG84" i="13" s="1"/>
  <c r="AD83" i="13"/>
  <c r="AD84" i="13" s="1"/>
  <c r="V83" i="13"/>
  <c r="V84" i="13" s="1"/>
  <c r="S6" i="12"/>
  <c r="S7" i="12" s="1"/>
  <c r="P7" i="12"/>
  <c r="S3" i="12"/>
  <c r="S4" i="12" s="1"/>
  <c r="P4" i="12"/>
  <c r="U14" i="11"/>
  <c r="Y7" i="11"/>
  <c r="Y13" i="11" s="1"/>
  <c r="V13" i="11"/>
  <c r="V14" i="11" s="1"/>
  <c r="Y14" i="11"/>
  <c r="J75" i="10"/>
  <c r="AE75" i="10"/>
  <c r="AE76" i="10" s="1"/>
  <c r="Z28" i="10"/>
  <c r="Z76" i="10" s="1"/>
  <c r="M75" i="10"/>
  <c r="AC28" i="10"/>
  <c r="AC76" i="10" s="1"/>
  <c r="AB75" i="10"/>
  <c r="AB76" i="10" s="1"/>
  <c r="J28" i="10"/>
  <c r="M28" i="10"/>
  <c r="AD76" i="10"/>
  <c r="E45" i="9"/>
  <c r="G24" i="9"/>
  <c r="D44" i="9"/>
  <c r="D45" i="9" s="1"/>
  <c r="Q44" i="9"/>
  <c r="Q45" i="9" s="1"/>
  <c r="R45" i="9"/>
  <c r="S26" i="9"/>
  <c r="S44" i="9" s="1"/>
  <c r="P44" i="9"/>
  <c r="P45" i="9" s="1"/>
  <c r="G45" i="9"/>
  <c r="D24" i="9"/>
  <c r="S24" i="9"/>
  <c r="V3" i="8"/>
  <c r="V6" i="8" s="1"/>
  <c r="U14" i="8"/>
  <c r="V14" i="8"/>
  <c r="T14" i="8"/>
  <c r="V74" i="7"/>
  <c r="V85" i="7"/>
  <c r="V218" i="7" s="1"/>
  <c r="V219" i="7" s="1"/>
  <c r="G218" i="7"/>
  <c r="G219" i="7" s="1"/>
  <c r="M74" i="7"/>
  <c r="M219" i="7" s="1"/>
  <c r="V67" i="7"/>
  <c r="I19" i="6"/>
  <c r="J4" i="6"/>
  <c r="J17" i="6" s="1"/>
  <c r="J19" i="6" s="1"/>
  <c r="G17" i="6"/>
  <c r="G19" i="6" s="1"/>
  <c r="R47" i="5"/>
  <c r="R34" i="5"/>
  <c r="R49" i="5" s="1"/>
  <c r="S47" i="5"/>
  <c r="S34" i="5"/>
  <c r="S49" i="5" s="1"/>
  <c r="L41" i="5"/>
  <c r="AB41" i="5"/>
  <c r="Z34" i="5"/>
  <c r="Z49" i="5" s="1"/>
  <c r="AC34" i="5"/>
  <c r="AC49" i="5" s="1"/>
  <c r="AC47" i="5"/>
  <c r="J45" i="5"/>
  <c r="J48" i="5" s="1"/>
  <c r="K47" i="5"/>
  <c r="K34" i="5"/>
  <c r="K49" i="5" s="1"/>
  <c r="V34" i="5"/>
  <c r="D47" i="5"/>
  <c r="D34" i="5"/>
  <c r="D49" i="5" s="1"/>
  <c r="J32" i="5"/>
  <c r="U45" i="5"/>
  <c r="U44" i="5"/>
  <c r="U46" i="5" s="1"/>
  <c r="Y47" i="5"/>
  <c r="Y34" i="5"/>
  <c r="Y49" i="5" s="1"/>
  <c r="O47" i="5"/>
  <c r="O34" i="5"/>
  <c r="O49" i="5" s="1"/>
  <c r="X33" i="5"/>
  <c r="X48" i="5" s="1"/>
  <c r="X32" i="5"/>
  <c r="L31" i="5"/>
  <c r="F33" i="5"/>
  <c r="F48" i="5" s="1"/>
  <c r="F32" i="5"/>
  <c r="X31" i="5"/>
  <c r="J44" i="5"/>
  <c r="J46" i="5" s="1"/>
  <c r="P47" i="5"/>
  <c r="P34" i="5"/>
  <c r="P49" i="5" s="1"/>
  <c r="V44" i="5"/>
  <c r="V46" i="5" s="1"/>
  <c r="U29" i="5"/>
  <c r="AD29" i="5" s="1"/>
  <c r="AA29" i="5"/>
  <c r="AA32" i="5" s="1"/>
  <c r="U33" i="5"/>
  <c r="AB34" i="5"/>
  <c r="N74" i="4"/>
  <c r="N75" i="4" s="1"/>
  <c r="M73" i="4"/>
  <c r="M75" i="4" s="1"/>
  <c r="E73" i="4"/>
  <c r="E75" i="4" s="1"/>
  <c r="N72" i="4"/>
  <c r="M74" i="4"/>
  <c r="H75" i="4"/>
  <c r="AV10" i="3"/>
  <c r="AV44" i="3"/>
  <c r="AV35" i="3"/>
  <c r="AV21" i="3"/>
  <c r="AV18" i="3"/>
  <c r="AV19" i="3"/>
  <c r="AV11" i="3"/>
  <c r="AV31" i="3"/>
  <c r="AW34" i="3"/>
  <c r="AV14" i="3"/>
  <c r="AX35" i="3"/>
  <c r="AV41" i="3"/>
  <c r="AV38" i="3"/>
  <c r="AV15" i="3"/>
  <c r="AV33" i="3"/>
  <c r="DZ74" i="2"/>
  <c r="DY74" i="2"/>
  <c r="HB41" i="2"/>
  <c r="B74" i="2"/>
  <c r="GX55" i="2"/>
  <c r="GX54" i="2" s="1"/>
  <c r="GX53" i="2" s="1"/>
  <c r="GL54" i="2"/>
  <c r="GL53" i="2" s="1"/>
  <c r="EX53" i="2"/>
  <c r="HA63" i="2"/>
  <c r="HA62" i="2" s="1"/>
  <c r="HA59" i="2"/>
  <c r="HA58" i="2" s="1"/>
  <c r="DR58" i="2"/>
  <c r="EV54" i="2"/>
  <c r="EV53" i="2" s="1"/>
  <c r="GM41" i="2"/>
  <c r="DW27" i="2"/>
  <c r="DW73" i="2" s="1"/>
  <c r="DW74" i="2" s="1"/>
  <c r="DT29" i="2"/>
  <c r="DT28" i="2" s="1"/>
  <c r="HC22" i="2"/>
  <c r="HC21" i="2" s="1"/>
  <c r="HC18" i="2" s="1"/>
  <c r="F74" i="2"/>
  <c r="HB12" i="2"/>
  <c r="HB7" i="2" s="1"/>
  <c r="HB26" i="2" s="1"/>
  <c r="EV12" i="2"/>
  <c r="EV7" i="2" s="1"/>
  <c r="EV26" i="2" s="1"/>
  <c r="GN12" i="2"/>
  <c r="GN7" i="2" s="1"/>
  <c r="GN26" i="2" s="1"/>
  <c r="HB68" i="2"/>
  <c r="HB67" i="2" s="1"/>
  <c r="DS67" i="2"/>
  <c r="EX67" i="2"/>
  <c r="EX61" i="2" s="1"/>
  <c r="DS58" i="2"/>
  <c r="EW54" i="2"/>
  <c r="EW53" i="2" s="1"/>
  <c r="EW6" i="2" s="1"/>
  <c r="EW72" i="2" s="1"/>
  <c r="EW74" i="2" s="1"/>
  <c r="DR29" i="2"/>
  <c r="DR28" i="2" s="1"/>
  <c r="DR12" i="2"/>
  <c r="DR7" i="2" s="1"/>
  <c r="DR26" i="2" s="1"/>
  <c r="GY18" i="2"/>
  <c r="FD74" i="2"/>
  <c r="HC69" i="2"/>
  <c r="HA69" i="2"/>
  <c r="DR67" i="2"/>
  <c r="HC68" i="2"/>
  <c r="HC67" i="2" s="1"/>
  <c r="DT67" i="2"/>
  <c r="EX40" i="2"/>
  <c r="CX27" i="2"/>
  <c r="CX73" i="2" s="1"/>
  <c r="CX74" i="2" s="1"/>
  <c r="HB34" i="2"/>
  <c r="GX22" i="2"/>
  <c r="GL21" i="2"/>
  <c r="GL18" i="2" s="1"/>
  <c r="GY30" i="2"/>
  <c r="GM29" i="2"/>
  <c r="GM28" i="2" s="1"/>
  <c r="DX26" i="2"/>
  <c r="DX6" i="2" s="1"/>
  <c r="DX72" i="2" s="1"/>
  <c r="DX74" i="2" s="1"/>
  <c r="GX7" i="2"/>
  <c r="GZ68" i="2"/>
  <c r="GZ67" i="2" s="1"/>
  <c r="GN67" i="2"/>
  <c r="GN62" i="2"/>
  <c r="GZ63" i="2"/>
  <c r="GY68" i="2"/>
  <c r="GY67" i="2" s="1"/>
  <c r="GM67" i="2"/>
  <c r="GN54" i="2"/>
  <c r="GN53" i="2" s="1"/>
  <c r="GZ55" i="2"/>
  <c r="GZ54" i="2" s="1"/>
  <c r="GZ53" i="2" s="1"/>
  <c r="DT61" i="2"/>
  <c r="HC59" i="2"/>
  <c r="HC58" i="2" s="1"/>
  <c r="DT58" i="2"/>
  <c r="DT54" i="2"/>
  <c r="HB47" i="2"/>
  <c r="EV40" i="2"/>
  <c r="EV52" i="2" s="1"/>
  <c r="EV27" i="2" s="1"/>
  <c r="EV73" i="2" s="1"/>
  <c r="DS41" i="2"/>
  <c r="DS40" i="2" s="1"/>
  <c r="DV52" i="2"/>
  <c r="DV27" i="2" s="1"/>
  <c r="DV73" i="2" s="1"/>
  <c r="HA8" i="2"/>
  <c r="GY7" i="2"/>
  <c r="GY26" i="2" s="1"/>
  <c r="DS49" i="2"/>
  <c r="GZ40" i="2"/>
  <c r="EY52" i="2"/>
  <c r="EY27" i="2" s="1"/>
  <c r="EY73" i="2" s="1"/>
  <c r="EY74" i="2" s="1"/>
  <c r="HC16" i="2"/>
  <c r="GM12" i="2"/>
  <c r="GM7" i="2" s="1"/>
  <c r="GM26" i="2" s="1"/>
  <c r="EQ74" i="2"/>
  <c r="HB65" i="2"/>
  <c r="DR49" i="2"/>
  <c r="GL49" i="2"/>
  <c r="GL40" i="2" s="1"/>
  <c r="GX50" i="2"/>
  <c r="GX49" i="2" s="1"/>
  <c r="GX40" i="2" s="1"/>
  <c r="HB33" i="2"/>
  <c r="GZ18" i="2"/>
  <c r="HC14" i="2"/>
  <c r="HC12" i="2" s="1"/>
  <c r="EX7" i="2"/>
  <c r="EX26" i="2" s="1"/>
  <c r="EX6" i="2" s="1"/>
  <c r="EX72" i="2" s="1"/>
  <c r="GY12" i="2"/>
  <c r="EI74" i="2"/>
  <c r="EV61" i="2"/>
  <c r="EY61" i="2"/>
  <c r="HB55" i="2"/>
  <c r="HB54" i="2" s="1"/>
  <c r="DS54" i="2"/>
  <c r="DS53" i="2" s="1"/>
  <c r="C53" i="2"/>
  <c r="C6" i="2" s="1"/>
  <c r="C72" i="2" s="1"/>
  <c r="C74" i="2" s="1"/>
  <c r="GY50" i="2"/>
  <c r="GY49" i="2" s="1"/>
  <c r="GM49" i="2"/>
  <c r="DR40" i="2"/>
  <c r="HC42" i="2"/>
  <c r="HC41" i="2" s="1"/>
  <c r="HC40" i="2" s="1"/>
  <c r="HB38" i="2"/>
  <c r="HB37" i="2" s="1"/>
  <c r="DS37" i="2"/>
  <c r="GX30" i="2"/>
  <c r="GX29" i="2" s="1"/>
  <c r="GX28" i="2" s="1"/>
  <c r="GL29" i="2"/>
  <c r="GL28" i="2" s="1"/>
  <c r="HC37" i="2"/>
  <c r="DU52" i="2"/>
  <c r="DU27" i="2" s="1"/>
  <c r="DU73" i="2" s="1"/>
  <c r="DU74" i="2" s="1"/>
  <c r="GN29" i="2"/>
  <c r="GN28" i="2" s="1"/>
  <c r="GN52" i="2" s="1"/>
  <c r="GZ30" i="2"/>
  <c r="GZ29" i="2" s="1"/>
  <c r="GZ28" i="2" s="1"/>
  <c r="GZ52" i="2" s="1"/>
  <c r="GX13" i="2"/>
  <c r="GX12" i="2" s="1"/>
  <c r="GL12" i="2"/>
  <c r="GL7" i="2" s="1"/>
  <c r="EZ26" i="2"/>
  <c r="EZ6" i="2" s="1"/>
  <c r="EZ72" i="2" s="1"/>
  <c r="EZ74" i="2" s="1"/>
  <c r="HC8" i="2"/>
  <c r="EA74" i="2"/>
  <c r="GX61" i="2"/>
  <c r="GX68" i="2"/>
  <c r="GX67" i="2" s="1"/>
  <c r="GL67" i="2"/>
  <c r="GL61" i="2" s="1"/>
  <c r="EW61" i="2"/>
  <c r="GY63" i="2"/>
  <c r="GY62" i="2" s="1"/>
  <c r="GY61" i="2" s="1"/>
  <c r="GM62" i="2"/>
  <c r="GM61" i="2" s="1"/>
  <c r="GY59" i="2"/>
  <c r="GY58" i="2" s="1"/>
  <c r="GY53" i="2" s="1"/>
  <c r="GM58" i="2"/>
  <c r="GM53" i="2" s="1"/>
  <c r="DS62" i="2"/>
  <c r="DS61" i="2" s="1"/>
  <c r="DR54" i="2"/>
  <c r="DR53" i="2" s="1"/>
  <c r="HA55" i="2"/>
  <c r="HA54" i="2" s="1"/>
  <c r="DR61" i="2"/>
  <c r="HC50" i="2"/>
  <c r="HC49" i="2" s="1"/>
  <c r="DT49" i="2"/>
  <c r="EW41" i="2"/>
  <c r="EW40" i="2" s="1"/>
  <c r="HA42" i="2"/>
  <c r="HA41" i="2" s="1"/>
  <c r="GY41" i="2"/>
  <c r="GY40" i="2" s="1"/>
  <c r="DT40" i="2"/>
  <c r="EX29" i="2"/>
  <c r="EX28" i="2" s="1"/>
  <c r="EX52" i="2" s="1"/>
  <c r="EW29" i="2"/>
  <c r="EW28" i="2" s="1"/>
  <c r="EW52" i="2" s="1"/>
  <c r="EW27" i="2" s="1"/>
  <c r="EW73" i="2" s="1"/>
  <c r="DS29" i="2"/>
  <c r="DS28" i="2" s="1"/>
  <c r="DS52" i="2" s="1"/>
  <c r="FA27" i="2"/>
  <c r="FA73" i="2" s="1"/>
  <c r="FA74" i="2" s="1"/>
  <c r="D26" i="2"/>
  <c r="D6" i="2" s="1"/>
  <c r="D72" i="2" s="1"/>
  <c r="D74" i="2" s="1"/>
  <c r="HB22" i="2"/>
  <c r="HB21" i="2" s="1"/>
  <c r="HB18" i="2" s="1"/>
  <c r="DV74" i="2"/>
  <c r="DS12" i="2"/>
  <c r="DS7" i="2" s="1"/>
  <c r="DS26" i="2" s="1"/>
  <c r="GZ12" i="2"/>
  <c r="GZ7" i="2" s="1"/>
  <c r="GZ26" i="2" s="1"/>
  <c r="GZ6" i="2" s="1"/>
  <c r="GZ72" i="2" s="1"/>
  <c r="P36" i="16" l="1"/>
  <c r="Z24" i="16"/>
  <c r="AB24" i="16" s="1"/>
  <c r="Q36" i="16"/>
  <c r="AA36" i="16" s="1"/>
  <c r="AA24" i="16"/>
  <c r="AE66" i="15"/>
  <c r="P8" i="12"/>
  <c r="S8" i="12"/>
  <c r="M76" i="10"/>
  <c r="J76" i="10"/>
  <c r="S45" i="9"/>
  <c r="AA47" i="5"/>
  <c r="AA34" i="5"/>
  <c r="AA49" i="5" s="1"/>
  <c r="F47" i="5"/>
  <c r="F34" i="5"/>
  <c r="F49" i="5" s="1"/>
  <c r="L32" i="5"/>
  <c r="AD31" i="5"/>
  <c r="AD33" i="5" s="1"/>
  <c r="L33" i="5"/>
  <c r="L48" i="5" s="1"/>
  <c r="V49" i="5"/>
  <c r="AB45" i="5"/>
  <c r="AB48" i="5" s="1"/>
  <c r="AB44" i="5"/>
  <c r="V47" i="5"/>
  <c r="L44" i="5"/>
  <c r="AD41" i="5"/>
  <c r="L45" i="5"/>
  <c r="X47" i="5"/>
  <c r="X34" i="5"/>
  <c r="X49" i="5" s="1"/>
  <c r="U32" i="5"/>
  <c r="U48" i="5"/>
  <c r="J47" i="5"/>
  <c r="J34" i="5"/>
  <c r="J49" i="5" s="1"/>
  <c r="GX52" i="2"/>
  <c r="GX27" i="2" s="1"/>
  <c r="GX73" i="2" s="1"/>
  <c r="GY6" i="2"/>
  <c r="GY72" i="2" s="1"/>
  <c r="GZ62" i="2"/>
  <c r="GZ61" i="2" s="1"/>
  <c r="GZ27" i="2" s="1"/>
  <c r="GZ73" i="2" s="1"/>
  <c r="GZ74" i="2" s="1"/>
  <c r="HC63" i="2"/>
  <c r="HC62" i="2" s="1"/>
  <c r="HC61" i="2" s="1"/>
  <c r="DS6" i="2"/>
  <c r="DS72" i="2" s="1"/>
  <c r="DS74" i="2" s="1"/>
  <c r="GM6" i="2"/>
  <c r="GM72" i="2" s="1"/>
  <c r="HA68" i="2"/>
  <c r="HA67" i="2" s="1"/>
  <c r="DR6" i="2"/>
  <c r="DR72" i="2" s="1"/>
  <c r="DR74" i="2" s="1"/>
  <c r="DR52" i="2"/>
  <c r="DR27" i="2" s="1"/>
  <c r="DR73" i="2" s="1"/>
  <c r="GX26" i="2"/>
  <c r="GX6" i="2" s="1"/>
  <c r="GX72" i="2" s="1"/>
  <c r="GX74" i="2" s="1"/>
  <c r="HA30" i="2"/>
  <c r="HA29" i="2" s="1"/>
  <c r="HA28" i="2" s="1"/>
  <c r="HA52" i="2" s="1"/>
  <c r="HA27" i="2" s="1"/>
  <c r="HA73" i="2" s="1"/>
  <c r="HA50" i="2"/>
  <c r="HA49" i="2" s="1"/>
  <c r="GN6" i="2"/>
  <c r="GN72" i="2" s="1"/>
  <c r="HA61" i="2"/>
  <c r="HB63" i="2"/>
  <c r="HB62" i="2" s="1"/>
  <c r="HB61" i="2" s="1"/>
  <c r="HC7" i="2"/>
  <c r="HC26" i="2" s="1"/>
  <c r="HC55" i="2"/>
  <c r="HC54" i="2" s="1"/>
  <c r="HC53" i="2" s="1"/>
  <c r="GM52" i="2"/>
  <c r="GM27" i="2" s="1"/>
  <c r="GM73" i="2" s="1"/>
  <c r="DT52" i="2"/>
  <c r="DT27" i="2" s="1"/>
  <c r="DT73" i="2" s="1"/>
  <c r="HA40" i="2"/>
  <c r="DS27" i="2"/>
  <c r="DS73" i="2" s="1"/>
  <c r="GL52" i="2"/>
  <c r="GL27" i="2" s="1"/>
  <c r="GL73" i="2" s="1"/>
  <c r="HB50" i="2"/>
  <c r="HB49" i="2" s="1"/>
  <c r="HB40" i="2" s="1"/>
  <c r="DT53" i="2"/>
  <c r="DT6" i="2" s="1"/>
  <c r="DT72" i="2" s="1"/>
  <c r="DT74" i="2" s="1"/>
  <c r="GY29" i="2"/>
  <c r="GY28" i="2" s="1"/>
  <c r="GY52" i="2" s="1"/>
  <c r="GY27" i="2" s="1"/>
  <c r="GY73" i="2" s="1"/>
  <c r="HB30" i="2"/>
  <c r="HB29" i="2" s="1"/>
  <c r="HB28" i="2" s="1"/>
  <c r="EV6" i="2"/>
  <c r="EV72" i="2" s="1"/>
  <c r="EV74" i="2" s="1"/>
  <c r="HC30" i="2"/>
  <c r="HC29" i="2" s="1"/>
  <c r="HC28" i="2" s="1"/>
  <c r="HC52" i="2" s="1"/>
  <c r="HC27" i="2" s="1"/>
  <c r="HC73" i="2" s="1"/>
  <c r="EX27" i="2"/>
  <c r="EX73" i="2" s="1"/>
  <c r="EX74" i="2" s="1"/>
  <c r="HA53" i="2"/>
  <c r="GL26" i="2"/>
  <c r="GL6" i="2" s="1"/>
  <c r="GL72" i="2" s="1"/>
  <c r="HB53" i="2"/>
  <c r="HB6" i="2" s="1"/>
  <c r="HB72" i="2" s="1"/>
  <c r="HA7" i="2"/>
  <c r="GN61" i="2"/>
  <c r="GN27" i="2" s="1"/>
  <c r="GN73" i="2" s="1"/>
  <c r="GX21" i="2"/>
  <c r="GX18" i="2" s="1"/>
  <c r="HA22" i="2"/>
  <c r="HA21" i="2" s="1"/>
  <c r="HA18" i="2" s="1"/>
  <c r="HA77" i="2" s="1"/>
  <c r="HA13" i="2"/>
  <c r="HA12" i="2" s="1"/>
  <c r="HB59" i="2"/>
  <c r="HB58" i="2" s="1"/>
  <c r="GM40" i="2"/>
  <c r="Z36" i="16" l="1"/>
  <c r="AB36" i="16" s="1"/>
  <c r="R36" i="16"/>
  <c r="AD44" i="5"/>
  <c r="AD45" i="5"/>
  <c r="AD48" i="5" s="1"/>
  <c r="L47" i="5"/>
  <c r="L34" i="5"/>
  <c r="L49" i="5" s="1"/>
  <c r="AD32" i="5"/>
  <c r="L46" i="5"/>
  <c r="U34" i="5"/>
  <c r="U49" i="5" s="1"/>
  <c r="U47" i="5"/>
  <c r="AB46" i="5"/>
  <c r="AB49" i="5" s="1"/>
  <c r="AB47" i="5"/>
  <c r="HB52" i="2"/>
  <c r="HB27" i="2" s="1"/>
  <c r="HB73" i="2" s="1"/>
  <c r="HB74" i="2" s="1"/>
  <c r="GM74" i="2"/>
  <c r="HA76" i="2"/>
  <c r="HA26" i="2"/>
  <c r="HA6" i="2" s="1"/>
  <c r="HA72" i="2" s="1"/>
  <c r="HA74" i="2" s="1"/>
  <c r="GL74" i="2"/>
  <c r="HC6" i="2"/>
  <c r="HC72" i="2" s="1"/>
  <c r="HC74" i="2" s="1"/>
  <c r="GY74" i="2"/>
  <c r="GN74" i="2"/>
  <c r="AD47" i="5" l="1"/>
  <c r="AD34" i="5"/>
  <c r="AD46" i="5"/>
  <c r="AD49" i="5" l="1"/>
</calcChain>
</file>

<file path=xl/sharedStrings.xml><?xml version="1.0" encoding="utf-8"?>
<sst xmlns="http://schemas.openxmlformats.org/spreadsheetml/2006/main" count="2824" uniqueCount="1092">
  <si>
    <t>Cím          és alcím</t>
  </si>
  <si>
    <t>Címrend megnevezése</t>
  </si>
  <si>
    <t>Feladatot ellátó szervezeti egység</t>
  </si>
  <si>
    <t xml:space="preserve">Kötelező feladatok </t>
  </si>
  <si>
    <t xml:space="preserve">Önként vállalt feladatok </t>
  </si>
  <si>
    <t xml:space="preserve">Államigazgatási feladatok </t>
  </si>
  <si>
    <t>Józsefvárosi Önkormányzat</t>
  </si>
  <si>
    <t>Önkormányzati feladatok                                                ( Önkormányzati költségvetés)</t>
  </si>
  <si>
    <t>Polgármester</t>
  </si>
  <si>
    <t xml:space="preserve">Tisztségviselők, bizottságok </t>
  </si>
  <si>
    <t>Polgármesteri Kabinet         Városvezetési Ügyosztály</t>
  </si>
  <si>
    <t>tisztségviselők illetménye, költségtérítése, egyéb költségek</t>
  </si>
  <si>
    <t>képviselők, bizottsági tagok, egyéb Kt.által meghatározott feladatra létrehozott munkacsoportok tiszteletdíja, költségtérítése, reprezentáció, cafeteria, költségtérítések, tisztségviselők saját keretei, promóciós ajándékok</t>
  </si>
  <si>
    <t>Nemzetközi kapcsolatok</t>
  </si>
  <si>
    <t xml:space="preserve">Polgármesteri Kabinet        Városvezetési Ügyosztály     </t>
  </si>
  <si>
    <t>nemzetközi kapcsolatok</t>
  </si>
  <si>
    <t xml:space="preserve">PR tevékenységek </t>
  </si>
  <si>
    <t>Polgármesteri Kabinet Városvezetési Ügyosztály</t>
  </si>
  <si>
    <t>online közvetítés</t>
  </si>
  <si>
    <t>Kitüntetések, közmeghallgatás</t>
  </si>
  <si>
    <t>Polgármesteri Kabinet</t>
  </si>
  <si>
    <t>helyi rendelet alapján kitüntetésekhez jutalom (köztisztviselői, pedagógus, szociális munka, Semmelweis napi, közrendvédelmi kitüntetés), munkáltatói kölcsön</t>
  </si>
  <si>
    <t>Tagsági díjak és támogatások</t>
  </si>
  <si>
    <t xml:space="preserve">Humánszolgáltatási Ügyosztály, Humánkapcsolati Iroda </t>
  </si>
  <si>
    <t xml:space="preserve">civil szervezetek, alapítványok, egyházak, egyházi közösségek, magánszemélyek, sportszervezetek, egyesületek, nemzetiségi önkormányzatok pályázati és működési támogatása,  egyéb nem önkormányzati tulajdonú szervezetek támogatása,  Budapesti Önkormányzatok Szövetsége tagsági díj, </t>
  </si>
  <si>
    <t>üres</t>
  </si>
  <si>
    <t>Tartalékok</t>
  </si>
  <si>
    <t>11107-01</t>
  </si>
  <si>
    <t>Működési cél és általános tartalék</t>
  </si>
  <si>
    <t>Gazdasági szervezet vezetője, Pénzügyi Ügyosztály</t>
  </si>
  <si>
    <t>11107-02</t>
  </si>
  <si>
    <t>Felhalmozási céltartalék</t>
  </si>
  <si>
    <t>Egyéb feladatok ( helyi adók, támogatások, pénzmaradvány, stb.)</t>
  </si>
  <si>
    <t>11108-01</t>
  </si>
  <si>
    <t>Helyi és központi adók</t>
  </si>
  <si>
    <t>Gazdasági szervezet vezetője, Pénzügyi Ügyosztály,               Adóügyi Iroda</t>
  </si>
  <si>
    <t xml:space="preserve">gépjárműadó, iparűzési adó, telekadó, idegenforgalmi adó, építményadó, kommunális adó, talajterhelési díj, adóbírságok, </t>
  </si>
  <si>
    <t>11108-02</t>
  </si>
  <si>
    <t>Támogatások</t>
  </si>
  <si>
    <t>Pénzügyi Ügyosztály  Pénzügyi, Számviteli és Költségvetési Iroda</t>
  </si>
  <si>
    <t>költségvetési szervek felügyeleti szervi kötelező feladat támogatása, önkormányzat központi költségvetési támogatásai kötelező feladatra</t>
  </si>
  <si>
    <t>költségvetési szervek felügyeleti szervi önként vállalt feladat támogatása, önkormányzat központi költségvetési támogatásai önként vállalt feladatra</t>
  </si>
  <si>
    <t>11108-03</t>
  </si>
  <si>
    <t>11108-04</t>
  </si>
  <si>
    <t xml:space="preserve"> Költségvetési maradvány</t>
  </si>
  <si>
    <t xml:space="preserve">Gazdasági szervezet vezetője, Pénzügyi Ügyosztály Pénzügyi, Számviteli és Költségvetési Iroda           </t>
  </si>
  <si>
    <t>költségvetési   maradvány elszámolás kötelező feladat</t>
  </si>
  <si>
    <t>költségvetési maradvány elszámolás önként vállalt feladat</t>
  </si>
  <si>
    <t>Oktatási. közművelődési, ifjúsági és sport feladatok</t>
  </si>
  <si>
    <t>Oktatáshoz, neveléshez kapcsolódó feladatok</t>
  </si>
  <si>
    <t>óvodai neveléshez kapcsolódó tevékenységek</t>
  </si>
  <si>
    <t xml:space="preserve">ösztöndíj, tankerülettől átvállalt költségek  </t>
  </si>
  <si>
    <t>Szociális feladatellátás</t>
  </si>
  <si>
    <t xml:space="preserve">Szociális feladatok </t>
  </si>
  <si>
    <t>Polgármesteri és Jegyzői Kabinet,             Humánszolgáltatási Ügyosztály Humánkapcsolati Iroda</t>
  </si>
  <si>
    <t>családok átmeneti otthoni elhelyezése,  pszichiátriai betegek nappali ellátása, kötelező feladatok szolgáltatással történő kiváltása</t>
  </si>
  <si>
    <t>Józsefvárosi kártya, Idősügyi Tanács működtetése, Józsefvárosi Kábítószerügyi Egyeztető Fórum,          EU-s adományok</t>
  </si>
  <si>
    <t>Települési támogatások</t>
  </si>
  <si>
    <t>Humánszolgáltatási Ügyosztály Családtámogatási Iroda</t>
  </si>
  <si>
    <t>rendkívüli élethelyzet létfenntartási, köztemetés, gyógyszertámogatás, stb.</t>
  </si>
  <si>
    <t xml:space="preserve">első osztályosok támogatása, téli fűtési támogatás, lakhatási kiadásokhoz kapcsolódó hátralékosok támogatása, táboroztatási támogatás, születés támogatása, </t>
  </si>
  <si>
    <t>Vagyonkezelési , városfejlesztési feladatok</t>
  </si>
  <si>
    <t>Parkolás-üzemeltetés</t>
  </si>
  <si>
    <t>Gazdálkodási Ügyosztály, Józsefvárosi Gazdálkodási Központ Zrt., Gazdasági szervezet vezetője</t>
  </si>
  <si>
    <t>önkormányzati tulajdonú parkolóhelyek üzemeltetése, fenntartása, működtetése közszolgáltatási szerződés keretében</t>
  </si>
  <si>
    <t>cafeteria, jutalom</t>
  </si>
  <si>
    <t>Környezetvédelem</t>
  </si>
  <si>
    <t>Gazdálkodási Ügyosztály, Gazdasági szervezet vezetője</t>
  </si>
  <si>
    <t>környezetvédelemmel kapcsolatos feladatok</t>
  </si>
  <si>
    <t>11404-01</t>
  </si>
  <si>
    <t>Térfigyelő-kamerarendszer működtetése</t>
  </si>
  <si>
    <t>Közterület-felügyeleti Ügyosztály, Közigazgatási Iroda, Gazdasági szervezet vezetője,</t>
  </si>
  <si>
    <t>térfigyelő-kamerarendszer, behatolásjelzők működtetése, karbantartása</t>
  </si>
  <si>
    <t>fejlesztések</t>
  </si>
  <si>
    <t>11404-02</t>
  </si>
  <si>
    <t xml:space="preserve">Közterületi feladatok </t>
  </si>
  <si>
    <t>az Önkormányzat tulajdonában álló közterületek használatára vonatkozó szabályok, díjak, utca névtáblák cseréje</t>
  </si>
  <si>
    <t>társasházaknak közterület-foglalási bevételből visszafizetés</t>
  </si>
  <si>
    <t>Közvilágítás</t>
  </si>
  <si>
    <t>karácsonyi díszkivilágítás</t>
  </si>
  <si>
    <t>Útkár miatti kártérítés</t>
  </si>
  <si>
    <t>kártérítés</t>
  </si>
  <si>
    <t>Új Teleki téri piac, őstermelői piacok</t>
  </si>
  <si>
    <t>kistermelők, őstermelők számára értékesítési lehetőség biztosítása, piac működtetése, ideiglenes piacok működtetése, szolgáltatási díj közszolgáltatási szerződés keretében</t>
  </si>
  <si>
    <t>cafeteria, jutalom, hírdető felületek hasznosítása, fenntartása</t>
  </si>
  <si>
    <t>Vagyon és lakásgazdálkodás</t>
  </si>
  <si>
    <t>Lakásvásárlási támogatás</t>
  </si>
  <si>
    <t xml:space="preserve">helyi lakásvásárlási támogatás, </t>
  </si>
  <si>
    <t>Vagyongazdálkodás</t>
  </si>
  <si>
    <t>Gazdálkodási Ügyosztály, Gazdasűgi szervezet vezetője</t>
  </si>
  <si>
    <t>vagyonnal kapcsolatos nyilvántartások, eljárási díjak</t>
  </si>
  <si>
    <t>Önkormányzati tulajdonú, vagy résztulajdonú gazdasági társaságok által végzett vagyongazdálkodási,vagyonkezelési, köztisztasági, településüzemeltetési, intézményműködtetés, közszolgáltatási feladatok</t>
  </si>
  <si>
    <t>Törzsvagyon karbantartása, fejlesztése</t>
  </si>
  <si>
    <t>Józsefvárosi Gazdálkodási Központ Zrt., Gazdálkodási Ügyosztály, Gazdasági szervezet vezetője</t>
  </si>
  <si>
    <t xml:space="preserve">törzsvagyon bérbeadása </t>
  </si>
  <si>
    <t>felújítások, beruházások, pályázatok</t>
  </si>
  <si>
    <t>11601-01</t>
  </si>
  <si>
    <t>Oktatási, nevelési intézményekkel kapcsolatos feladatok</t>
  </si>
  <si>
    <t>Józsefvárosi Gazdálkodási Központ Zrt., Gazdálkodási Ügyosztály, Humánszolgáltatási Ügyosztály, Gazdasági szervezet vezetője</t>
  </si>
  <si>
    <t>közszolgáltatási szerződés keretében ingatlanok fenntartása, üzemeltetés, karbantartás, működtetés</t>
  </si>
  <si>
    <t>cafeteria, jutalom, sportpálya, uszoda, iskolabusz, Tankerület költségeinek átvállalása</t>
  </si>
  <si>
    <t>11601-02</t>
  </si>
  <si>
    <t>11601-03</t>
  </si>
  <si>
    <t>Településüzemeltetés, út-park karbantartás, növényvédelem, köztisztaság</t>
  </si>
  <si>
    <t>közszolgáltatási szerződés keretében településüzemeltetés, út-parkfenntartás, karbantartás, köztisztaság</t>
  </si>
  <si>
    <t>felújítások, beruházások, cafeteria, jutalom, közösségi kertek, kerületgondnok,illegális szemétszállítás, nem önkormányzati területeken végzett feladatok</t>
  </si>
  <si>
    <t>11601-04</t>
  </si>
  <si>
    <t>Józsefvárosi Gazdálkodási Központ Zrt. üzleti vagyonnal kapcsolatos feladatai</t>
  </si>
  <si>
    <t>Józsefvárosi Gazdálkodási Köpont Zrt., Vagyongazdálkodási Ügyosztály, Gazdasági szervezet vezetője</t>
  </si>
  <si>
    <t>közszolgáltatási szerződés keretében vagyonbérbeadás, karbantartás, épületek működtetése</t>
  </si>
  <si>
    <t>vagyonértékesítés, felújítások, cafeteria, jutalom</t>
  </si>
  <si>
    <t xml:space="preserve">Corvin Sétány Projekt </t>
  </si>
  <si>
    <t>Polgármesteri Kabinet, RÉV8 Zrt, Gazdálkodási Ügyosztály,  Főépítész, Gazdasági szervezet vezetője</t>
  </si>
  <si>
    <t>teljes projekt</t>
  </si>
  <si>
    <t>Magdolna-Orczy Negyed Projekt</t>
  </si>
  <si>
    <t>TÉR_KÖZ pályázat és egyéb fejlesztési projektek</t>
  </si>
  <si>
    <t>Polgármesteri Kabinet, Főépítész, RÉV8 Zrt,Józsefvárosi Gazdálkodási Központ Zrt., Gazdasági szervezet vezetője</t>
  </si>
  <si>
    <t>Egyéb feladatok</t>
  </si>
  <si>
    <t>Hitel felvétel, törlesztések, kamatok</t>
  </si>
  <si>
    <t>Gazdasági szervezet vezetője, Pénzügyi Ügyosztály               Pénzügyi, Számviteli és Költségvetési Iroda</t>
  </si>
  <si>
    <t>teljes</t>
  </si>
  <si>
    <t>Védelmi feladatok</t>
  </si>
  <si>
    <t>katasztrófa esetén védekezéssel összefüggő feladatok</t>
  </si>
  <si>
    <t>Főépítészi feladatok</t>
  </si>
  <si>
    <t>Főépítész, Városépítészeti Iroda</t>
  </si>
  <si>
    <t>helyi településrendezési tervek,     kerületfejlesztési koncepció,           tervtanács</t>
  </si>
  <si>
    <t>egyéb tervek, koncepciók</t>
  </si>
  <si>
    <t>Egészségügyi feladatok</t>
  </si>
  <si>
    <t>Humánszolgáltatási Ügyosztály Humánkapcsolati Iroda</t>
  </si>
  <si>
    <t xml:space="preserve">fogászati ellátás kiváltása, privatizált háziorvosok helyiség biztosítása, helyiség karbantartása, gyermek egészségügy ügyeleti ellátás, </t>
  </si>
  <si>
    <t>privatizált háziorvosok rezsiköltségeinek átvállalása, háziorvosi rendelők felújítása</t>
  </si>
  <si>
    <t>Társasházak  felújítási támogatása, kölcsöne</t>
  </si>
  <si>
    <t>Gazdálkodási  Ügyosztály, Gazdasági szervezet vezetője</t>
  </si>
  <si>
    <t>Társasházak vissza és vissza nem térítendő felújítási támogatásai, gázvez.felújításhoz kölcsön nyújtás, panelprogram</t>
  </si>
  <si>
    <t>11706-01</t>
  </si>
  <si>
    <t xml:space="preserve">Önkormányzati tulajdonhoz kapcsolódó feladatok </t>
  </si>
  <si>
    <t>Humánszolgáltatási Ügyosztály, Belső Ellátási Iroda, Gazdálkodási Ügyosztály, Józsefvárosi Gazdálkodási Központ Zrt., Gazdasági szervezet vezetője</t>
  </si>
  <si>
    <t>vagyonbiztosítás</t>
  </si>
  <si>
    <t>Szemünk fénye (Commenius), hőszolgáltatás (RFV)</t>
  </si>
  <si>
    <t>11706-02</t>
  </si>
  <si>
    <t>Önkormányzati egyéb feladatok</t>
  </si>
  <si>
    <t>Polgármesteri Kabinet, Jegyzői Kabinet, Gazdasági szervezet vezetője</t>
  </si>
  <si>
    <t>közbeszerzési díjak, peres ügyek, végrehajtási és közzétételi díjak, bankköltség</t>
  </si>
  <si>
    <t>könyvvizsgálat, egyéb szakértői díjak</t>
  </si>
  <si>
    <t>Önkormányzati tulajdonú, vagy résztulajdonú gazdasági társaságok támogatása</t>
  </si>
  <si>
    <t>RÉV8 Zrt.</t>
  </si>
  <si>
    <t>Polgármesteri Kabinet, Gazdálkodási Ügyosztály, Gazdasági szervezet vezetője</t>
  </si>
  <si>
    <t>városrehabilitációs feladatellátás közszolgáltatási szerződés keretében</t>
  </si>
  <si>
    <t>Józsefváros Közösségeiért Nonprofit Zrt.</t>
  </si>
  <si>
    <t>közszolgáltatási szerződés keretében Galéria, közművelődési tevékenység, közfoglalkoztatás</t>
  </si>
  <si>
    <t>közszolgáltatási szerződés keretében, valamennyi pályázattal vállalt feladat, helyi kitüntetések átadásának rendezvénye, Józsefvárosi Újság, PR, tevékenység, üdültetés, nyári szabadidő szolgáltatás étkeztetéssel, egyéb szociális, felzárkóztatási, közösségi feladatok, szabadidő sportfeladatok, H13,  Magdolna Negyed III. projekt fenntartása, üdültetés,  színházi tevékenység, cafeteria, jutalom ,  beruházás, felújítás</t>
  </si>
  <si>
    <t>KÖLTSÉGVETÉSI SZERVEK</t>
  </si>
  <si>
    <t>Józsefvárosi Önkormányzat Polgármesteri Hivatala</t>
  </si>
  <si>
    <t>Jegyző</t>
  </si>
  <si>
    <t>Hatósági feladatok</t>
  </si>
  <si>
    <t>Építésigazgatási feladatok</t>
  </si>
  <si>
    <t>Hatósági Ügyosztály                  Építésügyi Iroda</t>
  </si>
  <si>
    <t>építésigazgatási tevékenység, hatósági feladatok</t>
  </si>
  <si>
    <t>Igazgatási tevékenységek</t>
  </si>
  <si>
    <t>Hatósági Ügyosztály                 Igazgatási Iroda</t>
  </si>
  <si>
    <t>ipari és kereskedelmi tevékenységgel kapcsolatos hatósági feladatok , hatósági ellenőrzések, állatvédelem</t>
  </si>
  <si>
    <t>Anyakönyvi feladatok</t>
  </si>
  <si>
    <t>Hatósági Ügyosztály                 Anyakönyvi Iroda</t>
  </si>
  <si>
    <t xml:space="preserve">anyakönyvi, hatósági feladatok </t>
  </si>
  <si>
    <t xml:space="preserve">Hivatal működtetése </t>
  </si>
  <si>
    <t>12201-01</t>
  </si>
  <si>
    <t>Hivatal működtetése</t>
  </si>
  <si>
    <t xml:space="preserve">Jegyzői Kabinet                        Belső Ellátási Iroda,Gazdasági szervezet vezetője </t>
  </si>
  <si>
    <t>hivatal működtetése, épület fenntartása</t>
  </si>
  <si>
    <t>reprezentáció, üzleti ajándék, természetbeni juttatások</t>
  </si>
  <si>
    <t>12201-02</t>
  </si>
  <si>
    <t>Hivatal informatikai feladatai</t>
  </si>
  <si>
    <t>Jegyzői Kabinet                        Belső Ellátási Iroda,Gazdasági szervezet vezetője Ügyviteli Iroda</t>
  </si>
  <si>
    <t>hivatal működtetésével kapcsolatos informatikai feladatok</t>
  </si>
  <si>
    <t>12201-03</t>
  </si>
  <si>
    <t>Hivatal egyéb feladatai</t>
  </si>
  <si>
    <t>Jegyzői Kabinet, Gazdasági szervezet vezetője</t>
  </si>
  <si>
    <t>peres ügyek, bankköltség, közbeszerzési díjak, végrehajtási díjak, közfoglalkoztatás, választás</t>
  </si>
  <si>
    <t>tanácsadói, szakértői díjak, egyéb megbízási díjak</t>
  </si>
  <si>
    <t>12201-04</t>
  </si>
  <si>
    <t>Nemzetiségi Önkormányzatok működtetése</t>
  </si>
  <si>
    <t>Jegyzői Kabinet                       Belső Ellátási Iroda, Gazdasági szervezet vezetője</t>
  </si>
  <si>
    <t>nemzetiségi önkormányzatok működtetés feltételeinek biztosítása</t>
  </si>
  <si>
    <t>Hivatali alkalmazottak foglalkoztatásával összefüggő kiadások</t>
  </si>
  <si>
    <t>Jegyzői Kabinet                        Személyügyi Iroda</t>
  </si>
  <si>
    <t xml:space="preserve">hivatal foglalkoztatottainak bére, juttatásai  </t>
  </si>
  <si>
    <t>cafeteria, hűségjutalom, jutalom, szakmai továbbépzés, konferencia, szakértői, tanácsadói, egyéb külső megbízási díjak</t>
  </si>
  <si>
    <t>Közterület-felügyelet</t>
  </si>
  <si>
    <t>Közterület-felügyeleti Ügyosztály, Személyügyi Iroda, Belső Ellátási Iroda, Gazdasági szervezet vezetője</t>
  </si>
  <si>
    <t>felügyeleti feladatok, kerékbilincselés, roncsautó elszállítás</t>
  </si>
  <si>
    <t>cafateria, hűségjutalom, jutalom</t>
  </si>
  <si>
    <t>Közterület-felügyelet,                            Parkolás -Térfigyelés</t>
  </si>
  <si>
    <t xml:space="preserve">Szociális és Gyermekjóléti Intézmények </t>
  </si>
  <si>
    <t>Józsefvárosi Szociális Szolgáltató és Gyermekjóléti Központ</t>
  </si>
  <si>
    <t>LÉLEKHÁZ, LÉLEK PROGRAM</t>
  </si>
  <si>
    <t>lakhatás biztosítása: a Lélek-Ház és a Családos Közösségi Szállás, Lélek-Fészek lakások, utógondozás-utánkövetés,</t>
  </si>
  <si>
    <t>40102-01</t>
  </si>
  <si>
    <t xml:space="preserve"> Gazdasági szervezet és Központi irányítás </t>
  </si>
  <si>
    <t>központi irányítás,  pénzügyi - gazdasági feladatok, Napraforgó Egyesített Óvoda, valamint a Józsefvárosi Egyesített Bölcsődék pénzügyi-gazdasági feladatainak ellátása</t>
  </si>
  <si>
    <t>cafeteria, hűségjutalom, jutalom, jogszabály alapján nem kötelezően előírt juttatások, költségek átvállalása</t>
  </si>
  <si>
    <t>40102-02</t>
  </si>
  <si>
    <t>Család és Gyermekjóléti Központ</t>
  </si>
  <si>
    <t>hatósági tevékenységhez kapcsolódó feladatok: gyermekek családban történő nevelésének
elősegítése, a veszélyeztetettség megelőzése és a kialakult veszélyeztetettség
megszüntetése, valamint a gyermekek családjából történő kiemelésének a megelőzése</t>
  </si>
  <si>
    <t>40102-03</t>
  </si>
  <si>
    <t>Egyéb szociális szolgáltatás</t>
  </si>
  <si>
    <t>speciális szolgáltatások (utcai, kórházi szociális munka), mentálhigiénés, pszichológiai és fejlesztő pedagógiai szolgáltatás,</t>
  </si>
  <si>
    <t xml:space="preserve">hátralékkezelési szolgáltatás, intenzív családmegtartó szolgáltatás, iskolai-óvodai szociális munka, mosodai szolgáltatás, fiatalok mentorálása, iskolai megkereső munka, utcai megkereső munka(FiDo Ifjúsági Központ), Kálvária tér InfoPont és játszótér közösségi-szociális program, diákmunka mentorálás, cafeteria, jutalom, hűségjutalom, jogszabály alapján nem kötelezően előírt juttatások, költségek átvállalása, Magdolna-Orczy Projekt
</t>
  </si>
  <si>
    <t>Család és Gyermekjóléti Szolgálat</t>
  </si>
  <si>
    <t>családsegítés- és gyermekjóléti szolgáltatások</t>
  </si>
  <si>
    <t>cafeteria, hűségjutalom, jutalom, jogszabály alapján nem kötelezően előírt juttatások,  jogszabály alapján nem kötelezően előírt juttatások, költségek átvállalása</t>
  </si>
  <si>
    <t>40104-01</t>
  </si>
  <si>
    <t>Szociális étkeztetés</t>
  </si>
  <si>
    <t>étkeztetés, népkonyha</t>
  </si>
  <si>
    <t>hétvégi étkeztetés, cafeteria, hűségjutalom, jutalom,jogszabály alapján nem kötelezően előírt juttatások, költségek átvállalása</t>
  </si>
  <si>
    <t>40104-02</t>
  </si>
  <si>
    <t>Házi Segítségnyújtás</t>
  </si>
  <si>
    <t>házi segítségnyújtás</t>
  </si>
  <si>
    <t>cafeteria, hűségjutalom,jutalom, fodrász, pedikür, gyógymasszőr, gyógytorna, jogszabály alapján nem kötelezően előírt juttatások, költségek átvállalása</t>
  </si>
  <si>
    <t>Nappali Ellátás</t>
  </si>
  <si>
    <t>időskorúak, szenvedélybetegek,      fogyatékos személyek, pszichiátriai betegek nappali ellátása</t>
  </si>
  <si>
    <t>Idősek Átmeneti Otthona / Gondozóház</t>
  </si>
  <si>
    <t>idősek átmeneti elhelyezése, államilag nem finanszírozott álláshelyekkel együtt</t>
  </si>
  <si>
    <t>cafeteria, hűségjutalom,  jutalom, jogszabály alapján nem kötelezően előírt juttatások, költségek átvállalása</t>
  </si>
  <si>
    <t>Jelzőrendszeres házi segítségnyújtás</t>
  </si>
  <si>
    <t>teljes feladat</t>
  </si>
  <si>
    <t xml:space="preserve"> Gyermekek Átmeneti Otthona</t>
  </si>
  <si>
    <t>gyermekek átmeneti otthont nyújtó ellátás, államilag nem finanszírozott álláshelyekkel együtt</t>
  </si>
  <si>
    <t>Oktatási-nevelési intézményekben étkeztetés biztosítása</t>
  </si>
  <si>
    <t>köznevelési intézményekben gyermekétkeztetés, munkahelyi étkeztetés</t>
  </si>
  <si>
    <t>Családok Átmeneti Otthona</t>
  </si>
  <si>
    <t>lehetőség megteremtése a család egyben tartására, minimális intervenciós szolgáltatás nyújtása, az átmenetileg krízishelyzetbe került, lakhatási gondokkal küzdő családok részére,</t>
  </si>
  <si>
    <t>40100-02</t>
  </si>
  <si>
    <t>Józsefvárosi Egyesített Bölcsődék</t>
  </si>
  <si>
    <t>kisgyermekek                 napközbeni ellátása</t>
  </si>
  <si>
    <t>cafeteria, hűségjutalom, Biztos Kezdet Gyerekházak program, időszakos gyermekfelügyelet, otthoni gyermekgonodzás, hétvégi játszóház, jogszabály alapján nem kötelezően előírt juttatások, költségek átvállalása</t>
  </si>
  <si>
    <t xml:space="preserve">Egészségügyi Intézmények </t>
  </si>
  <si>
    <t>Józsefvárosi Szent Kozma Egészségügyi Központ</t>
  </si>
  <si>
    <t xml:space="preserve">alapellátás,                       szakrendelés </t>
  </si>
  <si>
    <t>cafeteria, hűségjutalom, önkormányzati foglalkozáseü., háziorvosok rezsiköltség támogatása, jogszabály alapján nem kötelezően előírt juttatások, költségek átvállalása</t>
  </si>
  <si>
    <t>Oktatás-óvodai nevelés</t>
  </si>
  <si>
    <t>Intézmények működtetése</t>
  </si>
  <si>
    <t>Óvodai nevelés</t>
  </si>
  <si>
    <t>72100-04</t>
  </si>
  <si>
    <t>72100-05</t>
  </si>
  <si>
    <t>72100-06</t>
  </si>
  <si>
    <t>72100-07</t>
  </si>
  <si>
    <t>72100-08</t>
  </si>
  <si>
    <t>72100-09</t>
  </si>
  <si>
    <t>72100-10</t>
  </si>
  <si>
    <t>72100-11</t>
  </si>
  <si>
    <t>72100-12</t>
  </si>
  <si>
    <t>72100-13</t>
  </si>
  <si>
    <t>72100-14</t>
  </si>
  <si>
    <t>72100-15</t>
  </si>
  <si>
    <t>72100-16</t>
  </si>
  <si>
    <t>72100-17</t>
  </si>
  <si>
    <t xml:space="preserve"> Napraforgó Egyesített Óvoda </t>
  </si>
  <si>
    <t>óvodai nevelés, szakmai és kisegítők álláshelye, államilag nem finanszírozott álláshelyekkel együtt</t>
  </si>
  <si>
    <t>cafateria, hűségjutalom, jutalom, jogszabály alapján nem kötelezően előírt juttatások, költségek átvállalása</t>
  </si>
  <si>
    <t>Köztisztaság, közbiztonság, településüzemeltetés</t>
  </si>
  <si>
    <t xml:space="preserve">Önkormányzati feladatok összesen </t>
  </si>
  <si>
    <t>Polgármesteri Hivatal összesen</t>
  </si>
  <si>
    <t>KÖLTSÉGVETÉSI SZERVEK MIND ÖSSZESEN</t>
  </si>
  <si>
    <t>ÖNKORMÁNYZAT MIND ÖSSZESEN</t>
  </si>
  <si>
    <t>Címrend/összesen</t>
  </si>
  <si>
    <t>Tisztségviselők, bizottságok</t>
  </si>
  <si>
    <t>PR tevékenység</t>
  </si>
  <si>
    <t>Működési cél- és általános tartalék</t>
  </si>
  <si>
    <t>Költségvetési maradvány</t>
  </si>
  <si>
    <t>Szociális feladatok</t>
  </si>
  <si>
    <t>Közterületi feladatok</t>
  </si>
  <si>
    <t xml:space="preserve">Új  Teleki Téri piac, őstermelői piacok </t>
  </si>
  <si>
    <t xml:space="preserve">Oktatási, nevelési intézményekkel kapcsolatos feladatok </t>
  </si>
  <si>
    <t>Corvin Sétány Projekt</t>
  </si>
  <si>
    <t xml:space="preserve">Orczy Negyed Projekt </t>
  </si>
  <si>
    <t>Társasházak felújítási támogatása, kölcsöne</t>
  </si>
  <si>
    <t>Önkormányzati tulajdonhoz kapcsolódó feladatok</t>
  </si>
  <si>
    <t>Építés-igazgatási feladatok</t>
  </si>
  <si>
    <t>Közterület- felügyelet</t>
  </si>
  <si>
    <t>Gazdasági szervezet és Központi irányítás</t>
  </si>
  <si>
    <t xml:space="preserve">Házi Segítségnyújtás </t>
  </si>
  <si>
    <t>Gyermekek Átmeneti Otthona</t>
  </si>
  <si>
    <t>Oktatási - nevelési intézményekben étkeztetés biztosítása</t>
  </si>
  <si>
    <t>Józsefvárosi Szociális Szolgáltató és Gyermekjóléti Központ összesen</t>
  </si>
  <si>
    <t xml:space="preserve">Józsefvárosi Egyesített Bölcsődék </t>
  </si>
  <si>
    <t xml:space="preserve">Józsefvárosi Szent Kozma Egészségügyi Központ </t>
  </si>
  <si>
    <t xml:space="preserve"> Napraforgó Egyesített Óvoda</t>
  </si>
  <si>
    <t>Előirányzat megnevezése</t>
  </si>
  <si>
    <t>2019. évi</t>
  </si>
  <si>
    <t>Elfogadott</t>
  </si>
  <si>
    <t>Módosítás</t>
  </si>
  <si>
    <t>Módosított</t>
  </si>
  <si>
    <t>előirányzat</t>
  </si>
  <si>
    <t>01 KIADÁSOK (21+48)</t>
  </si>
  <si>
    <t xml:space="preserve"> 02 MŰKÖDÉSI KIADÁSOK (03+….+07)</t>
  </si>
  <si>
    <t xml:space="preserve">  03 Személyi juttatás</t>
  </si>
  <si>
    <t xml:space="preserve">  04 Munkaadót terhelő járulékok és szociális hozzájárulási adó</t>
  </si>
  <si>
    <t xml:space="preserve">  05 Dologi kiadások</t>
  </si>
  <si>
    <t xml:space="preserve">  06 Ellátottak pénzbeli juttatása</t>
  </si>
  <si>
    <t xml:space="preserve">  07 Egyéb működési célú kiadás (08+….+12)</t>
  </si>
  <si>
    <t xml:space="preserve">  08 Elvonások, befizetések és elszámolások kiadásai</t>
  </si>
  <si>
    <t xml:space="preserve">  09 Műk-i c. visszatéritendő tám., kölcsön nyújtása, törlesztése</t>
  </si>
  <si>
    <t xml:space="preserve">  10 Egyéb működési célú támogatások államháztartáson belülre</t>
  </si>
  <si>
    <t xml:space="preserve">  11 Egyéb működési célú támogatások államháztartáson kívülre</t>
  </si>
  <si>
    <t xml:space="preserve">  12 Működési cél és általános tartalék</t>
  </si>
  <si>
    <t xml:space="preserve"> 13 FELHALMOZÁSI KIADÁSOK (14+15+16)</t>
  </si>
  <si>
    <t xml:space="preserve">  14 Beruházások</t>
  </si>
  <si>
    <t xml:space="preserve">  15 Felújítások</t>
  </si>
  <si>
    <t xml:space="preserve">  16 Egyéb felhalmozási kiadások (17+……+20)</t>
  </si>
  <si>
    <t xml:space="preserve">  17 Felhalm. célú visszatérítendő tám., kölcsön nyújtása, törlesztése</t>
  </si>
  <si>
    <t xml:space="preserve">  18 Egyéb felhalmozási célú támogatások államháztartáson belülre</t>
  </si>
  <si>
    <t xml:space="preserve">  19 Egyéb felhalmozási célú támogatások államháztartáson kívülre</t>
  </si>
  <si>
    <t xml:space="preserve">  20 Felhalmozási céltartalék</t>
  </si>
  <si>
    <t>21 KÖLTSÉGVETÉSI KIADÁSOK   ÖSSZESEN (02+13)</t>
  </si>
  <si>
    <t>22 BEVÉTELEK (47+56)</t>
  </si>
  <si>
    <t xml:space="preserve"> 23 MŰKÖDÉSI BEVÉTELEK (24+30+31+32)</t>
  </si>
  <si>
    <t xml:space="preserve">  24 Működési célú támogatások államháztartáson belülről (25+...+29)</t>
  </si>
  <si>
    <t xml:space="preserve">  25 Önkormányzatok működési támogatásai</t>
  </si>
  <si>
    <t xml:space="preserve">  26 Elvonások és befizetések bevételei</t>
  </si>
  <si>
    <t xml:space="preserve">  27 Műk. c. visszatér. tám., kölcs. visszatérülése áht-on belülről</t>
  </si>
  <si>
    <t xml:space="preserve">  28 Műk. c. visszatér. tám., kölcs. igénybevétele áht-on belülről</t>
  </si>
  <si>
    <t xml:space="preserve">  29 Egyéb működési célú támogatások bevételei áht-on belülről</t>
  </si>
  <si>
    <t xml:space="preserve">  30 Közhatalmi bevételek</t>
  </si>
  <si>
    <t xml:space="preserve">  31 Működési bevételek</t>
  </si>
  <si>
    <t xml:space="preserve">  32 Működési célú átvett pénzeszközök (33+34)</t>
  </si>
  <si>
    <t xml:space="preserve">  33 Műk. c. visszatér. tám., kölcsön visszatérülése áht-on kívülről </t>
  </si>
  <si>
    <t xml:space="preserve">  34 Egyéb működési célú átvett pénzeszközök áht-on kívülről </t>
  </si>
  <si>
    <t xml:space="preserve"> 35 FELHALMOZÁSI BEVÉTELEK (36+41+42+43+44)</t>
  </si>
  <si>
    <t xml:space="preserve">  36 Felhalmozási célú támogatások áht-on belülről (37+……+40)</t>
  </si>
  <si>
    <t xml:space="preserve">  37 Felhalmozási célú önkormányzati támogatások</t>
  </si>
  <si>
    <t xml:space="preserve">  38 Felhalmozási célú visszatér. támog., kölcs. visszatér. áht-on belülről</t>
  </si>
  <si>
    <t xml:space="preserve">  39 Felhal. c. visszatér. támog., kölcs. igénybevétele áht-on belülről</t>
  </si>
  <si>
    <t xml:space="preserve">  40 Egyéb felhalmozási c. támogatások bevételei áht-on belülről</t>
  </si>
  <si>
    <t xml:space="preserve">  41 Ingatlanok értékesítése</t>
  </si>
  <si>
    <t xml:space="preserve">  42 Immateriális javak és egyéb tárgyi eszközök értékesítése</t>
  </si>
  <si>
    <t xml:space="preserve">  43 Részesedések értékesítése és megszűnéséhez kapcsolódó bevételek</t>
  </si>
  <si>
    <t xml:space="preserve">  44 Felhalmozási célú átvett pénzeszközök (45+46)</t>
  </si>
  <si>
    <t xml:space="preserve">  45 Felhalmozási célú visszatér. támog., kölcs. visszatér. áht-on kívülről</t>
  </si>
  <si>
    <t xml:space="preserve">  46 Egyéb felhalmozási célú átvett pénzeszközök</t>
  </si>
  <si>
    <t>47 KÖLTSÉGVETÉSI BEVÉTELEK ÖSSZESEN (23+35)</t>
  </si>
  <si>
    <t xml:space="preserve"> 48 FINANSZÍROZÁSI KIADÁSOK (49+53)</t>
  </si>
  <si>
    <t xml:space="preserve">  49 Finanszírozási működési kiadások (50+…+52)</t>
  </si>
  <si>
    <t xml:space="preserve">  50 Államháztartáson belüli megelőlegezések visszafizetése</t>
  </si>
  <si>
    <t xml:space="preserve">  51 Forgatási célú belföldi értékpapírok vásárlása</t>
  </si>
  <si>
    <t xml:space="preserve">  52 Központi, irányító szervi támogatás folyósítása</t>
  </si>
  <si>
    <t xml:space="preserve">  53 Finanszírozási felhalmozási kiadások (54+55)</t>
  </si>
  <si>
    <t xml:space="preserve">  54 Központi, irányítószervi támogatás folyósítása</t>
  </si>
  <si>
    <t xml:space="preserve">  55 Hosszúlejáratú hitelek, váltó törlesztése</t>
  </si>
  <si>
    <t xml:space="preserve"> 56 FINANSZÍROZÁSI BEVÉTELEK (57+62)</t>
  </si>
  <si>
    <t xml:space="preserve">  57 Finanszírozási működési bevételek (58+…+61)</t>
  </si>
  <si>
    <t xml:space="preserve">  58 Központi, irányítószervi támogatás</t>
  </si>
  <si>
    <t xml:space="preserve">  59 Államháztartáson belüli megelőlegezések </t>
  </si>
  <si>
    <t xml:space="preserve">  60 Forgatási célú belföldi értékpapírok beváltása, értékesítése</t>
  </si>
  <si>
    <t xml:space="preserve">  61 Maradvány igénybevétele</t>
  </si>
  <si>
    <t xml:space="preserve">  62 Finanszírozási felhalmozási bevételek (63+65)</t>
  </si>
  <si>
    <t xml:space="preserve">  63 Központi, irányítószervi támogatás</t>
  </si>
  <si>
    <t xml:space="preserve">  64 Forgatási célú belföldi értékpapírok beváltása, értékesítése</t>
  </si>
  <si>
    <t xml:space="preserve">  65 Maradvány igénybevétele</t>
  </si>
  <si>
    <t>Címrend</t>
  </si>
  <si>
    <t>Intézményi kör</t>
  </si>
  <si>
    <t>Polgármesteri Hivatal</t>
  </si>
  <si>
    <t>Önkormányzati kör</t>
  </si>
  <si>
    <t>Józsefvárosi Önkormányzat Összesen</t>
  </si>
  <si>
    <t>Sor-szám</t>
  </si>
  <si>
    <t>Kötelező feladatok</t>
  </si>
  <si>
    <t>Államigazgatási feladatok</t>
  </si>
  <si>
    <t>Intézményi kör összesen</t>
  </si>
  <si>
    <t>Önkormányzati kör összesen</t>
  </si>
  <si>
    <t>Józsefvárosi Önkormányzat összesen</t>
  </si>
  <si>
    <t>Elfogadott  előirányzat</t>
  </si>
  <si>
    <t>Módosított  előirányzat</t>
  </si>
  <si>
    <t>01</t>
  </si>
  <si>
    <t>KIADÁSOK (21+47)</t>
  </si>
  <si>
    <t>02</t>
  </si>
  <si>
    <t>MŰKÖDÉSI KIADÁSOK (03+….+07)</t>
  </si>
  <si>
    <t>03</t>
  </si>
  <si>
    <t>Személyi juttatás</t>
  </si>
  <si>
    <t>04</t>
  </si>
  <si>
    <t>Munkaadót terhelő járulékok és szociális hozzájárulási adó</t>
  </si>
  <si>
    <t>05</t>
  </si>
  <si>
    <t>Dologi kiadások</t>
  </si>
  <si>
    <t>06</t>
  </si>
  <si>
    <t>Ellátottak pénzbeli juttatása</t>
  </si>
  <si>
    <t>07</t>
  </si>
  <si>
    <t>Egyéb működési célú kiadás (08+….+12)</t>
  </si>
  <si>
    <t>08</t>
  </si>
  <si>
    <t>Elvonások, befizetések és elszámolások kiadásai</t>
  </si>
  <si>
    <t>09</t>
  </si>
  <si>
    <t>Műk-i c. visszatéritendő tám., kölcsön nyújtása, törlesztése</t>
  </si>
  <si>
    <t>Egyéb működési célú támogatások államháztartáson belülre</t>
  </si>
  <si>
    <t>11</t>
  </si>
  <si>
    <t>Egyéb működési célú támogatások államháztartáson kívülre</t>
  </si>
  <si>
    <t>13</t>
  </si>
  <si>
    <t>FELHALMOZÁSI KIADÁSOK (14+15+16)</t>
  </si>
  <si>
    <t>Beruházások</t>
  </si>
  <si>
    <t>15</t>
  </si>
  <si>
    <t>Felújítások</t>
  </si>
  <si>
    <t>Egyéb felhalmozási kiadások (17+……+20)</t>
  </si>
  <si>
    <t>17</t>
  </si>
  <si>
    <t>Felhalm. célú visszatérítendő tám., kölcsön nyújtása, törlesztése</t>
  </si>
  <si>
    <t>18</t>
  </si>
  <si>
    <t>Egyéb felhalmozási célú támogatások államháztartáson belülre</t>
  </si>
  <si>
    <t>Egyéb felhalmozási célú támogatások államháztartáson kívülre</t>
  </si>
  <si>
    <t>20</t>
  </si>
  <si>
    <t>21</t>
  </si>
  <si>
    <t>KÖLTSÉGVETÉSI KIADÁSOK   ÖSSZESEN (02+13)</t>
  </si>
  <si>
    <t>BEVÉTELEK (46+55)</t>
  </si>
  <si>
    <t>23</t>
  </si>
  <si>
    <t>MŰKÖDÉSI BEVÉTELEK (24+30+31+32)</t>
  </si>
  <si>
    <t>Működési célú támogatások államháztartáson belülről (25+...+29)</t>
  </si>
  <si>
    <t>25</t>
  </si>
  <si>
    <t>Önkormányzatok működési támogatásai</t>
  </si>
  <si>
    <t>Elvonások és befizetések bevételei</t>
  </si>
  <si>
    <t>27</t>
  </si>
  <si>
    <t>Műk. c. visszatér. tám., kölcs. visszatérülése áht-on belülről</t>
  </si>
  <si>
    <t>28</t>
  </si>
  <si>
    <t>Műk. c. visszatér. tám., kölcs. igénybevétele áht-on belülről</t>
  </si>
  <si>
    <t>29</t>
  </si>
  <si>
    <t>Egyéb működési célú támogatások bevételei áht-on belülről</t>
  </si>
  <si>
    <t>Közhatalmi bevételek</t>
  </si>
  <si>
    <t>31</t>
  </si>
  <si>
    <t>Működési bevételek</t>
  </si>
  <si>
    <t>Működési célú átvett pénzeszközök (33+34)</t>
  </si>
  <si>
    <t xml:space="preserve">Műk. c. visszatér. tám., kölcsön visszatérülése áht-on kívülről </t>
  </si>
  <si>
    <t xml:space="preserve">Egyéb működési célú átvett pénzeszközök áht-on kívülről </t>
  </si>
  <si>
    <t>FELHALMOZÁSI BEVÉTELEK (36+41+42+43)</t>
  </si>
  <si>
    <t>36</t>
  </si>
  <si>
    <t>Felhalmozási célú támogatások áht-on belülről (36+……+40)</t>
  </si>
  <si>
    <t>Felhalmozási célú önkormányzati támogatások</t>
  </si>
  <si>
    <t>38</t>
  </si>
  <si>
    <t>Felhalmozási célú visszatér. támog., kölcs. visszatér. áht-on belülről</t>
  </si>
  <si>
    <t>Felhal. c. visszatér. támog., kölcs. igénybevétele áht-on belülről</t>
  </si>
  <si>
    <t>40</t>
  </si>
  <si>
    <t>Egyéb felhalmozási c. támogatások bevételei áht-on belülről</t>
  </si>
  <si>
    <t>Ingatlanok értékesítése</t>
  </si>
  <si>
    <t>42</t>
  </si>
  <si>
    <t>Immateriális javak és egyéb tárgyi eszközök értékesítése</t>
  </si>
  <si>
    <t>Részesedések értékesítése és megszűnéséhez kapcsolódó bevételek</t>
  </si>
  <si>
    <t>44</t>
  </si>
  <si>
    <t>Felhalmozási célú átvett pénzeszközök (45+46)</t>
  </si>
  <si>
    <t>Felhalmozási célú visszatér. támog., kölcs. visszatér. áht-on kívülről</t>
  </si>
  <si>
    <t>46</t>
  </si>
  <si>
    <t>Egyéb felhalmozási célú átvett pénzeszközök</t>
  </si>
  <si>
    <t>47</t>
  </si>
  <si>
    <t>KÖLTSÉGVETÉSI BEVÉTELEK ÖSSZESEN (23+35)</t>
  </si>
  <si>
    <t>48</t>
  </si>
  <si>
    <t>FINANSZÍROZÁSI KIADÁSOK (49+53)</t>
  </si>
  <si>
    <t>Finanszírozási működési kiadások (50+…+52)</t>
  </si>
  <si>
    <t>50</t>
  </si>
  <si>
    <t>Államháztartáson belüli megelőlegezések visszafizetése</t>
  </si>
  <si>
    <t>Forgatási célú belföldi értékpapírok vásárlása</t>
  </si>
  <si>
    <t>52</t>
  </si>
  <si>
    <t>Központi, irányító szervi támogatás folyósítása</t>
  </si>
  <si>
    <t>Finanszírozási felhalmozási kiadások (54+55)</t>
  </si>
  <si>
    <t>54</t>
  </si>
  <si>
    <t>Központi, irányítószervi támogatás folyósítása</t>
  </si>
  <si>
    <t>Hosszúlejáratú hitelek, váltó törlesztése</t>
  </si>
  <si>
    <t>FINANSZÍROZÁSI BEVÉTELEK (57+62)</t>
  </si>
  <si>
    <t>Finanszírozási működési bevételek (58+…+61)</t>
  </si>
  <si>
    <t>58</t>
  </si>
  <si>
    <t>Központi, irányítószervi támogatás</t>
  </si>
  <si>
    <t xml:space="preserve">Államháztartáson belüli megelőlegezések </t>
  </si>
  <si>
    <t>60</t>
  </si>
  <si>
    <t>Forgatási célú belföldi értékpapírok beváltása, értékesítése</t>
  </si>
  <si>
    <t>Maradvány igénybevétele</t>
  </si>
  <si>
    <t>Finanszírozási felhalmozási bevételek (63+64)</t>
  </si>
  <si>
    <t>63</t>
  </si>
  <si>
    <t>64</t>
  </si>
  <si>
    <t>Önkormányzat összesen</t>
  </si>
  <si>
    <t>2019. évi Elfogadott előirányzat</t>
  </si>
  <si>
    <t>2019. évi Módosítás</t>
  </si>
  <si>
    <t>2019. évi Módosított előirányzat</t>
  </si>
  <si>
    <t>KIADÁSOK (21+48)</t>
  </si>
  <si>
    <t>BEVÉTELEK (47+56)</t>
  </si>
  <si>
    <t>FELHALMOZÁSI BEVÉTELEK (36+41+42+43+44)</t>
  </si>
  <si>
    <t>Felhalmozási célú támogatások áht-on belülről (37+……+40)</t>
  </si>
  <si>
    <t xml:space="preserve">48 </t>
  </si>
  <si>
    <t>Finanszírozási felhalmozási bevételek (63+65)</t>
  </si>
  <si>
    <t>Korrekció (irányító szervi támogatás)</t>
  </si>
  <si>
    <t>NETTÓSÍTOTT KERÜLETI ÖSSZESEN</t>
  </si>
  <si>
    <t>Működési költségvetési egyenleg</t>
  </si>
  <si>
    <t>Felhalmozási  költségvetési egyenleg</t>
  </si>
  <si>
    <t>Költségvetési egyenleg összesen</t>
  </si>
  <si>
    <t>Működési egyenleg összesen</t>
  </si>
  <si>
    <t>Felhalmozási egyenleg összesen</t>
  </si>
  <si>
    <t>Egyenleg összesen</t>
  </si>
  <si>
    <t>Besorolás Áht. szerint</t>
  </si>
  <si>
    <t>11108-04 cím</t>
  </si>
  <si>
    <t xml:space="preserve">Szabad költségvetési maradvány </t>
  </si>
  <si>
    <t>Feladattal terhelt költségvetési maradvány</t>
  </si>
  <si>
    <t>Összesen</t>
  </si>
  <si>
    <t>Költségvetési szerv/feladat megnevezése</t>
  </si>
  <si>
    <t>Működési</t>
  </si>
  <si>
    <t>Felhalmozási</t>
  </si>
  <si>
    <t xml:space="preserve">Összesen </t>
  </si>
  <si>
    <t>kötelező feladat</t>
  </si>
  <si>
    <t>Fapótlás és környezetvédelmi céltartalék</t>
  </si>
  <si>
    <t>Állami támogatások lemondása céltartalék</t>
  </si>
  <si>
    <t>önként váll. feladat</t>
  </si>
  <si>
    <t>Parkolás megváltás céltartalék</t>
  </si>
  <si>
    <t>Teréz Anya Nővéreinek rendje által használt VIII. kerület Tömő u. 19. és  a VIII. kerület Szigony u. 35. és 37. szám alatti ingatlan átalakítását követő telekcsere</t>
  </si>
  <si>
    <t>Közterületfelügyelet-Parkolás öltözőinek szátválasztása és kialakítása</t>
  </si>
  <si>
    <t>Ügyfélszolgálat, telephely felújítása</t>
  </si>
  <si>
    <t>RÉV8 Józsefvárosi Rehabilitációs és Városfejlesztési Zrt. Részvényeinek kivásárlása</t>
  </si>
  <si>
    <t>Szigony u.-Práter u. szakasz közterületek fejlesztése (zöldfelület, burkolatok) II. ütem</t>
  </si>
  <si>
    <t>Lakatos Menyhért Iskola udvar felújítás</t>
  </si>
  <si>
    <t xml:space="preserve">Százados negyed KMB iroda Hungária krt.16. helyiség felújítása </t>
  </si>
  <si>
    <t>Kerepesi u. 29. felújítás tervezése</t>
  </si>
  <si>
    <t>JSZSZGYK telephelyének tervezése</t>
  </si>
  <si>
    <t>Illés u. 36. addiktológiai rendelő kialakítása</t>
  </si>
  <si>
    <t>Kincskereső Tagóvoda homlokzat felújítás, nyílászárók cseréje, elektromos és érintésvédelmi hálózat felújítása</t>
  </si>
  <si>
    <t>Palotanegyedi Idősklub építés</t>
  </si>
  <si>
    <t>Tolnai Lajos u. felújítás</t>
  </si>
  <si>
    <t>Bezerédj u. (Kiss J. u. - II. János Pál P.t.) felújítás</t>
  </si>
  <si>
    <t>Horváth Mihály tér 16. B épület felújítás tervezés</t>
  </si>
  <si>
    <t>FIDO tér közösségi épület csapadékvíz elvezetés bővítés, kiépítése</t>
  </si>
  <si>
    <t>Vay Ádám u. 6. tető és homlokzat felúj. tervezés</t>
  </si>
  <si>
    <t>CSP projekt utak felújítása</t>
  </si>
  <si>
    <t>Orczy Negyed Projekt önrész</t>
  </si>
  <si>
    <t>Orczy Negyed Projekt 2018. évi önrész</t>
  </si>
  <si>
    <t>Orczy Negyed Projekt 2019. évre jutó tám.</t>
  </si>
  <si>
    <t xml:space="preserve">Orczy Negyed Projekt tám. visszafizetés </t>
  </si>
  <si>
    <t>Orczy Negyed Projekt támogatásból 2020-2021 felhaszn.</t>
  </si>
  <si>
    <t>EUB III. TÉR_KÖZ "B" 2016</t>
  </si>
  <si>
    <t>Szabad működési maradvány</t>
  </si>
  <si>
    <t>Önkormányzati költségvetésben összesen kimutatott maradvány, melyből 3.055.656 e Ft forgatási célú belföldi értékpapírok beváltása, értékesítése jogcímen jelenik meg</t>
  </si>
  <si>
    <t>ebből kötelező feladatok összesen</t>
  </si>
  <si>
    <t>ebből önként vállalt feladatok összesen</t>
  </si>
  <si>
    <t xml:space="preserve">Intézményi költségvetésben kimutatott maradvány </t>
  </si>
  <si>
    <t>JSZSZGYK Egyéb szociális szolgáltatás (MORCZY)</t>
  </si>
  <si>
    <t>JSZSZGYK Nappali ellátás</t>
  </si>
  <si>
    <t>JSZSZGYK Idősek átmeneti otthona/gondozóház</t>
  </si>
  <si>
    <t>JSZSZGYK Gazdasági szervezet és központi irányítás</t>
  </si>
  <si>
    <t xml:space="preserve">JSZSZGYK Egyéb szociális szolgáltatás </t>
  </si>
  <si>
    <t>JEB dologi karbantartási és felhalmozási előirányzatok</t>
  </si>
  <si>
    <t>önként vállalt feladat</t>
  </si>
  <si>
    <t>JEB felhjalmozási előirányzatok</t>
  </si>
  <si>
    <t>NEÓ dologi karbantartási és felhalmozási előirányzatok</t>
  </si>
  <si>
    <t>Intézményi költségvetésben kimutatott maradvány összesen</t>
  </si>
  <si>
    <t>Kerület összesen</t>
  </si>
  <si>
    <t>MŰKÖDÉSI CÉL ÉS ÁLTALÁNOS TARTALÉK</t>
  </si>
  <si>
    <t>Tartalékok megnevezése</t>
  </si>
  <si>
    <t>Kötelező feladat</t>
  </si>
  <si>
    <t>Önként vállalt feladat</t>
  </si>
  <si>
    <t>Előirányzat módosítási / átcsoportosítási hatáskör</t>
  </si>
  <si>
    <t xml:space="preserve">Céltartalékok </t>
  </si>
  <si>
    <t xml:space="preserve">Polgármesteri keret </t>
  </si>
  <si>
    <t>polgármester</t>
  </si>
  <si>
    <t>Alpolgármesteri keret I.</t>
  </si>
  <si>
    <t>alpolgármester javaslatára  polgármester</t>
  </si>
  <si>
    <t xml:space="preserve">Alpolgármesteri keret II. </t>
  </si>
  <si>
    <t>Alpolgármesteri keret III.</t>
  </si>
  <si>
    <t xml:space="preserve">Közfoglalkoztatás önrész </t>
  </si>
  <si>
    <t xml:space="preserve">Józsefvárosi Nemzetiségi Önkormányzatok programjaihoz támogatás </t>
  </si>
  <si>
    <t>Emberi Erőforrás Bizottság javaslatára Polgármester</t>
  </si>
  <si>
    <t>Civil szervezetek, alapítványok támogatása</t>
  </si>
  <si>
    <t>Emberi Erőforrás Bizottság javaslatára Polgármester, kivéve az alapítványok</t>
  </si>
  <si>
    <t>Egyházak, egyházi közösségek támogatása</t>
  </si>
  <si>
    <t>Sportolók, sportszervezetek támogatása</t>
  </si>
  <si>
    <t>Rendkívüli események (tűz, vihar, lakosságvédelmi intézkedés) költségeire</t>
  </si>
  <si>
    <t>Állami támogatások lemondása</t>
  </si>
  <si>
    <t>Minimálbér, garantált illetmény emelés</t>
  </si>
  <si>
    <t>Képviselő-testület</t>
  </si>
  <si>
    <t>Céltartalékok összesen</t>
  </si>
  <si>
    <t>Általános tartalék</t>
  </si>
  <si>
    <t>Polgármester/Képviselő-testület</t>
  </si>
  <si>
    <t>Működési cél és általános tartalékok összesen</t>
  </si>
  <si>
    <t xml:space="preserve">FELHALMOZÁSI CÉLTARTALÉK </t>
  </si>
  <si>
    <t>Parkolás megváltás</t>
  </si>
  <si>
    <t xml:space="preserve">Háziorvosi pályázati támogatás </t>
  </si>
  <si>
    <t>Magdolna-Orczy Negyed Projekt önkormányzati önrész</t>
  </si>
  <si>
    <t>Polgármester értékhatár nélkül</t>
  </si>
  <si>
    <t>Magdolna-Orczy Negyed Projekt EU-s támogatás</t>
  </si>
  <si>
    <t>Teréz Anya Nővéreinek rendje által használt VIII. kerület Tömő u. 19. és  a VIII. kerület Szigony u. 35 és 37. szám átalakítását követő telekcsere</t>
  </si>
  <si>
    <t>Fejlesztési céltartalék</t>
  </si>
  <si>
    <t>Felhalmozási céltartalék összesen</t>
  </si>
  <si>
    <t>Feladat megnevezése</t>
  </si>
  <si>
    <t xml:space="preserve">Felújítások </t>
  </si>
  <si>
    <t xml:space="preserve"> Egyéb felhalmozási célú támogatások államháztartáson kívülre</t>
  </si>
  <si>
    <t>Mindösszesen</t>
  </si>
  <si>
    <t>Józsefváros Közbiztonságáért Közalapítvány</t>
  </si>
  <si>
    <t>Baross utca 75.szám helyiségében bekövetkezett károk helyreállítása, műszaki tárgyak pótlása</t>
  </si>
  <si>
    <t>Háziorvosok eszközpályázat</t>
  </si>
  <si>
    <t>Karácsony Sándor Közalapítvány támogatás</t>
  </si>
  <si>
    <t>Tankerület támogatása Vajda Ált. Isk. támogatása fitnesz eszk. vás.</t>
  </si>
  <si>
    <t>Egyházak, egyházközösségek támogatása</t>
  </si>
  <si>
    <t>Fazekas Mihály Okt.Kult.és Sport Alapítvány támogatása</t>
  </si>
  <si>
    <t>BPTK-n keresztül a Főv.Pedagógiai Szaszolgálat VIII.ker.Tagint.</t>
  </si>
  <si>
    <t>BPTK-n keresztül a Losonci Téri Általános Iskola (padok cseréje)</t>
  </si>
  <si>
    <t>Magyar Belgyógyász Alapítvány támogatása</t>
  </si>
  <si>
    <t>Rákóczi u. 57. Társasház támogatása (épület homlokzat felúj.terv.)</t>
  </si>
  <si>
    <t>Ciprus u.12. Társasház támogatása (vízvezeték csere)</t>
  </si>
  <si>
    <t>"Mindszenty József bíboros prímás esztergomi érsek tiszteletére emlékhely létráhozására" pályázat elszámolása</t>
  </si>
  <si>
    <t>Parkoló automatákba alaplapok, modemek cseréje</t>
  </si>
  <si>
    <t>50 db pénzkazetta beszerzés</t>
  </si>
  <si>
    <t xml:space="preserve">Információs táblák </t>
  </si>
  <si>
    <t xml:space="preserve">Intelligens gyalogátkelőhelyek kialakítása </t>
  </si>
  <si>
    <t>Térfigyelő adatátviteli hálózat felújítása</t>
  </si>
  <si>
    <t>Térfigyelő szerver felújítás</t>
  </si>
  <si>
    <t>Térfigyelő szoftver beszerzés</t>
  </si>
  <si>
    <t>1 db térfigyelő kamera telepítés</t>
  </si>
  <si>
    <t xml:space="preserve">Térfigyelő kamerarendszer bővítés </t>
  </si>
  <si>
    <t>Társasházaknak közterületfoglalási bevételből vissza nem térítendő támogatás</t>
  </si>
  <si>
    <t>Csarnok fűtése, temperálása, gázüzemű sugárzó fűtőpanelek beépítése a kereskedelmi egységek közötti folyosók fölé tervezés</t>
  </si>
  <si>
    <t>Csarnok bejáratainak PVC termo függöny cseréje, a huzat megszüntetése és a madarak berepülésének megakadályozása érdekében</t>
  </si>
  <si>
    <t>Galambmentesítés láncos rendszer kiépítésével, fésűs hézagmentesítéssel</t>
  </si>
  <si>
    <t>Csarnokvilágítás korszerűsítése</t>
  </si>
  <si>
    <t>Részletezve külön mellékletben</t>
  </si>
  <si>
    <t>1 db agynyomású adapter beszerzése, meglévő önjáró takarítógéphez</t>
  </si>
  <si>
    <t>Baross u. 81, Baross u. 84. klima telepítés</t>
  </si>
  <si>
    <t>Fűnyíró traktor beszerzés</t>
  </si>
  <si>
    <t>Orczy Negyed Projekt</t>
  </si>
  <si>
    <t>Rehabilitációk, fejlesztési projektek</t>
  </si>
  <si>
    <t>Golyónyomok emléktáblák</t>
  </si>
  <si>
    <t>Értékvédelmi emléktáblák</t>
  </si>
  <si>
    <t>Botlatókövek</t>
  </si>
  <si>
    <t>Országos Mentőszolgálat Alapítvány eszközpark fejlesztése</t>
  </si>
  <si>
    <t>"Egészséges Budapest" program</t>
  </si>
  <si>
    <t>Józsefvárosi Mentőállomásnak váladékszívó berendezés beszerzés</t>
  </si>
  <si>
    <t>Társasházak felújítására kölcsön és vissza nem térítendő támogatás nyújtás</t>
  </si>
  <si>
    <t>Társasházakba kamera telepítés</t>
  </si>
  <si>
    <t>Házfalak szigetelése, tűzfalfestés</t>
  </si>
  <si>
    <t>6 db réztábla gyártása</t>
  </si>
  <si>
    <t>Felhalmozási támogatás (közszolgáltatási szerződés)</t>
  </si>
  <si>
    <t>Önkormányzati feladatok összesen</t>
  </si>
  <si>
    <t>Költségvetési szervek</t>
  </si>
  <si>
    <t>Bútor beszerzés</t>
  </si>
  <si>
    <t>Irattári polcok, dobozok beszerzése</t>
  </si>
  <si>
    <t>Márványtáblák kiegészítése</t>
  </si>
  <si>
    <t>Klímarendszer 1 db blokkjának cseréje</t>
  </si>
  <si>
    <t>Víg u. irattár felújítása</t>
  </si>
  <si>
    <t xml:space="preserve">Szoftver beszerzések </t>
  </si>
  <si>
    <t>Számítástechnikai eszközök beszerzése</t>
  </si>
  <si>
    <t>Szerver operációs rendszer csere 2008-ról 2016-ra</t>
  </si>
  <si>
    <t>Windows operációs rendszer frissítések a jelenleg futó rendszereknél</t>
  </si>
  <si>
    <t>Storage bővítése</t>
  </si>
  <si>
    <t>Storage licenc</t>
  </si>
  <si>
    <t>Szerver szoba kialakítás</t>
  </si>
  <si>
    <t>ASP miatt adóküldeményező szoftver beszerzés</t>
  </si>
  <si>
    <t>Választási fülke beszerzés</t>
  </si>
  <si>
    <t xml:space="preserve">PDA bírságoló készülék beszerzés  </t>
  </si>
  <si>
    <t>Kerékbilincs zár beszerzés</t>
  </si>
  <si>
    <t>Gazdasági szervezet és központi irányítás</t>
  </si>
  <si>
    <t xml:space="preserve">Éven túl elhasználódó eszközök beszerzése </t>
  </si>
  <si>
    <t>Család- és Gyermekjóléti Központ</t>
  </si>
  <si>
    <t>VEKOP pályázat irodai bútorok beszerzése</t>
  </si>
  <si>
    <t>Melegvíz kialakítása - bojler (Déri M.u.3.</t>
  </si>
  <si>
    <t>Konvektorok cseréje (Kőris u.35.)</t>
  </si>
  <si>
    <t>Kamera felszerelése (Dobozi u.23.)</t>
  </si>
  <si>
    <t>Család- és Gyermekjóléti Szolgálat</t>
  </si>
  <si>
    <t>Szociális Étkeztetés</t>
  </si>
  <si>
    <t>Kamera felszerelése (Magdolna u.43.)</t>
  </si>
  <si>
    <t>Bejárat felújítása (Orczy u.41.)</t>
  </si>
  <si>
    <t>Akadálymentesítés</t>
  </si>
  <si>
    <t>Nyílászárók beszerelése, csere (Mátyás tér 4.)</t>
  </si>
  <si>
    <t>Berendezési tárgyak bewzerzése (Idősek Klubja Vas u.14.)</t>
  </si>
  <si>
    <t>3db külső raktárhelyiség felújítása, garázskapu beszerzés</t>
  </si>
  <si>
    <t>Tálalókonyha-étkező felújítása</t>
  </si>
  <si>
    <t>Nyílászáró csere 17 db beltéri (GYÁO)</t>
  </si>
  <si>
    <t>Nyílászáró csere 11 db kültéri ablak (GYÁO)</t>
  </si>
  <si>
    <t>Oktatási- nevelési Intézményekben étkeztetés biztosítása</t>
  </si>
  <si>
    <t>Mosogatógép beszerzése – 3 db</t>
  </si>
  <si>
    <t>Józsefvárosi  Egyesített Bölcsődék</t>
  </si>
  <si>
    <t>Székhely</t>
  </si>
  <si>
    <t xml:space="preserve">Informatikai és egyéb eszközök beszerzése </t>
  </si>
  <si>
    <t>Egyéb tárgyieszköz beszerzés</t>
  </si>
  <si>
    <t>Duál képzés</t>
  </si>
  <si>
    <t>Tücsök-lak</t>
  </si>
  <si>
    <t xml:space="preserve"> Bölcsőde udvari tároló ajtóinak cseréje</t>
  </si>
  <si>
    <t xml:space="preserve"> Bölcsőde kódos beléptetőrendszer kialakítása</t>
  </si>
  <si>
    <t>Játékvár</t>
  </si>
  <si>
    <t xml:space="preserve"> Bölcsőde udvari gumiburkolat cseréje</t>
  </si>
  <si>
    <t xml:space="preserve"> Bölcsőde tornaszoba kialakítása</t>
  </si>
  <si>
    <t xml:space="preserve"> Bölcsőde automata öntözőrendszer kialakítása</t>
  </si>
  <si>
    <t>Sószoba átalakítása parajdi téglásra</t>
  </si>
  <si>
    <t>Gyermekkert</t>
  </si>
  <si>
    <t xml:space="preserve"> Bölcsőde világítás korszerűsítése az egész épületben</t>
  </si>
  <si>
    <t>Homokozó köré gumiburkolat lerakása</t>
  </si>
  <si>
    <t>Udvari gyermek WC kialakítása</t>
  </si>
  <si>
    <t>Fecsegő-tipegők</t>
  </si>
  <si>
    <t>Nyílászárók cseréje (közös tulajdon, egyeztetés kell rá)</t>
  </si>
  <si>
    <t>Fűtés korszerűsítése (radiátorok cseréje)</t>
  </si>
  <si>
    <t>Nyílászárók cseréje</t>
  </si>
  <si>
    <t xml:space="preserve"> Proxy mágneszáras beengedő rendszer kialakítása</t>
  </si>
  <si>
    <t>Galéria kialakítása, terület bővítés</t>
  </si>
  <si>
    <t>Katica</t>
  </si>
  <si>
    <t>Dolgozói zuhanyzó és bölcsőde öntözőrendszer kialakítása</t>
  </si>
  <si>
    <t xml:space="preserve"> Bölcsőde gumiburkolat </t>
  </si>
  <si>
    <t>Kerti szerszámoknak tároló kialakítása az óvodához felvezető lépcső alatt-kapu</t>
  </si>
  <si>
    <t>Mosókonyha főzőkonyha csempecsere-funkcióváltás</t>
  </si>
  <si>
    <t>Babóca</t>
  </si>
  <si>
    <t>Mini-Manó</t>
  </si>
  <si>
    <t>Informatikai eszközök beszerzése</t>
  </si>
  <si>
    <t>Videó colonoscop és gastrocop beszerzés</t>
  </si>
  <si>
    <t>Átmenő szivattyúk, nyomáscsökkentő, fűtési és légtechnika</t>
  </si>
  <si>
    <t>Auróra háziorvosi rendelőbe berendezések, felszerelések</t>
  </si>
  <si>
    <t>Háziorvosi ügyeleti ellátás kialakítása</t>
  </si>
  <si>
    <t>Napraforgó Egyesített Óvoda</t>
  </si>
  <si>
    <t>Minden óvoda</t>
  </si>
  <si>
    <t>Számkódos beléptető rendszer kialakítása</t>
  </si>
  <si>
    <t>Bútorok cseréje</t>
  </si>
  <si>
    <t>Szőnyegek cseréje</t>
  </si>
  <si>
    <t>Laptopok pedagógusok foglalkozásához</t>
  </si>
  <si>
    <t>Új technika bevezetése két óvodában</t>
  </si>
  <si>
    <t xml:space="preserve">Smart interaktív tábla </t>
  </si>
  <si>
    <t>Napsugár, Pitypang, Virágkoszorú, Hétszínvirág, TÁ-TI-KA</t>
  </si>
  <si>
    <t>Udvari hinta, mászókák, csúszdák, rugós játék</t>
  </si>
  <si>
    <t>Kincskereső, Virágkoszorú, Gyerekvirág, Csodasziget</t>
  </si>
  <si>
    <t>Udvari játéktároló kisház</t>
  </si>
  <si>
    <t>Napsugár, Várunk rád, Csodasziget</t>
  </si>
  <si>
    <t>Gumitégla csere műfű beszerzés</t>
  </si>
  <si>
    <t>Csodasziget, Mesepalota, Pitypang, Virágkoszorú, Hétszínvirág, Katica</t>
  </si>
  <si>
    <t>Árnyékoló az udvarokra a homokozók fölé</t>
  </si>
  <si>
    <t>Központ</t>
  </si>
  <si>
    <t>Teraszkorlát felújítás</t>
  </si>
  <si>
    <t>Sakkjátszótérhez eszköz beszerzés</t>
  </si>
  <si>
    <t>Multimédiás eszközök, szoftverek beszerzése (Karácsony S.A.)</t>
  </si>
  <si>
    <t>Tárgyieszköz beszerzés (kötelező eszköznorma)</t>
  </si>
  <si>
    <t>NEO</t>
  </si>
  <si>
    <t>NEO székhelyén négy csoportszoba ablakcseréje</t>
  </si>
  <si>
    <t>Csodasziget</t>
  </si>
  <si>
    <t>Kerítés feújítás, vaskapuk cseréje</t>
  </si>
  <si>
    <t>Külső tárolók kialakítása</t>
  </si>
  <si>
    <t xml:space="preserve">Csodasziget </t>
  </si>
  <si>
    <t>Óvoda komplett kerítésének felújítása, vaskapuk cseréje ei. kieg.</t>
  </si>
  <si>
    <t>Az udvar gumitéglázása (50 nm)</t>
  </si>
  <si>
    <t>Kombinált udvari játékeszközök (beszerzés; telepítés)</t>
  </si>
  <si>
    <t>Elektromos elosztó szekrények felújítása</t>
  </si>
  <si>
    <t>A 4. csoport kialakítása, átrium átalakítása torna szobává 2019.08.31. befejezéssel</t>
  </si>
  <si>
    <t>Gyerek-Virág</t>
  </si>
  <si>
    <t xml:space="preserve">Udvari fedett tartózkodó lapostető szigetelés </t>
  </si>
  <si>
    <t>Terasz védőtető kialakítása, áttetsző hullámlemezes borítás (eső elleni védelem)</t>
  </si>
  <si>
    <t>Az udvar gumitéglázásának cseréje</t>
  </si>
  <si>
    <t>Elektromos elosztó szekrények felújítása (3 szett)</t>
  </si>
  <si>
    <t xml:space="preserve">Tetőszigetelés kiváltása könnyűszerkezetes sátortető kialakításával </t>
  </si>
  <si>
    <t>Gumitégla cseréje</t>
  </si>
  <si>
    <t>Napraforgó</t>
  </si>
  <si>
    <t>Elektromos és érintésvédelmi hálózat felújítása</t>
  </si>
  <si>
    <t>Hétszínvirág</t>
  </si>
  <si>
    <t>Teljes tetőszerkezet javítása, felújítása</t>
  </si>
  <si>
    <t>Mesepalota</t>
  </si>
  <si>
    <t>Terasz fémszerkezetének felújítása; dróthálós üvegtáblák cseréje polikarbonátra</t>
  </si>
  <si>
    <t>Nyílászárók cseréje 34 db</t>
  </si>
  <si>
    <t>Hátsó játszóudvar felújítása</t>
  </si>
  <si>
    <t>I.emeleti teraszkorlát cseréje</t>
  </si>
  <si>
    <t>Napsugár</t>
  </si>
  <si>
    <t>Az udvar gumitéglázása, mű fű beszerzés</t>
  </si>
  <si>
    <t>Kombinált udvari játékeszközök (beszerzés, telepítés)</t>
  </si>
  <si>
    <t xml:space="preserve">Elektromos hálózat felújítása </t>
  </si>
  <si>
    <t>Százszorszép</t>
  </si>
  <si>
    <t>A gyermek fürdőszobák (4 db) felújítása</t>
  </si>
  <si>
    <t>Udvari kerítés fémszerkezet felújítás</t>
  </si>
  <si>
    <t>TÁ-TI-KA</t>
  </si>
  <si>
    <t>Az udvar gumitéglázásának folytatása</t>
  </si>
  <si>
    <t>Fa ablakok külső festése</t>
  </si>
  <si>
    <t>Várunk Rád</t>
  </si>
  <si>
    <t>Az alsó és felső szint gumitéglázása, a jelenlegi cseréje (balesetveszélyes)</t>
  </si>
  <si>
    <t>Gumitégla csere, műfű beszerzés</t>
  </si>
  <si>
    <t xml:space="preserve">Udvar felújítása - gumitégla,udvari játékok </t>
  </si>
  <si>
    <t>Virágkoszorú</t>
  </si>
  <si>
    <t>Udvari fedett tartózkodó lapostető szigetelés</t>
  </si>
  <si>
    <t>Az udvar gumitéglázása</t>
  </si>
  <si>
    <t>Költségvetési szervek összesen</t>
  </si>
  <si>
    <t>Feladatok megnevezése</t>
  </si>
  <si>
    <t>Egyéb működési célú támogatások államháztartáson belülről</t>
  </si>
  <si>
    <t>Működési bevételek összesen</t>
  </si>
  <si>
    <t>Egyéb felhalmozási célú támogatások államháztartáson belülről</t>
  </si>
  <si>
    <t>Felhalmozási bevételek összesen</t>
  </si>
  <si>
    <t>BEVÉTELEK ÖSSZESEN</t>
  </si>
  <si>
    <t>Önkormányzati kötelező feladatok</t>
  </si>
  <si>
    <t>Elfogadott előirányzat</t>
  </si>
  <si>
    <t xml:space="preserve">Práter utcai iskolaépület bérleti díja </t>
  </si>
  <si>
    <t xml:space="preserve">Práter utcai iskolaépület továbbszámlázott közüzemi díjak </t>
  </si>
  <si>
    <t xml:space="preserve">Dugonics utcai iskolaépület bérleti díja </t>
  </si>
  <si>
    <t>Önkormányzati kötelező feladatok összesen</t>
  </si>
  <si>
    <t>Önként vállalt feladatok</t>
  </si>
  <si>
    <t>Németh László Általános Iskola tornatermének felújítása TAO pályázat 70%</t>
  </si>
  <si>
    <t>Lakatos Menyhért Általános Iskola és Gimnázium tornatermének felújítása TAO pályázat 70%</t>
  </si>
  <si>
    <t>Losonci téri Általános Iskola tornaterem felújítása TAO pályázat 70%</t>
  </si>
  <si>
    <t>Molnár Ferenc Magyar-Angol Két Tanítási Nyelvű általános Iskola tornatermének felújítása TAO pályázat 70%</t>
  </si>
  <si>
    <t>Deák Diák Általános Iskola és a Vajda Péter Ének-zene Általános és Sportiskola tornatermének bérleti díja</t>
  </si>
  <si>
    <t>Önként vállalt feladatok összesen</t>
  </si>
  <si>
    <t>Bevételek összesen</t>
  </si>
  <si>
    <t>Egyéb felhalmozási célú támogatások bevételei államháztartáson belülről</t>
  </si>
  <si>
    <t>lakásbérleti és használati díj</t>
  </si>
  <si>
    <t xml:space="preserve">lakás víz-csatornadíj </t>
  </si>
  <si>
    <t>lakás szemétszállítási díj</t>
  </si>
  <si>
    <t xml:space="preserve">lakás fűtésszolgáltatási díj </t>
  </si>
  <si>
    <t>egyéb bevételek</t>
  </si>
  <si>
    <t>továbbszámlázás</t>
  </si>
  <si>
    <t xml:space="preserve">lakásbérleti díj bérbeszámítás </t>
  </si>
  <si>
    <t>közszolgálati lakások felújítása bérbeszámítással</t>
  </si>
  <si>
    <t>helyiségbérleti és használati díj</t>
  </si>
  <si>
    <t>helyiség bérbeadás részletfizetés kamata</t>
  </si>
  <si>
    <t>telek és egyéb dologbérbeadás</t>
  </si>
  <si>
    <t>helyiség bérbeadás víz és csatornadíj</t>
  </si>
  <si>
    <t>helyiség bérbeadás szemétszállítási díj</t>
  </si>
  <si>
    <t xml:space="preserve">helyiség bérbeadás fűtésszolgáltatási díj </t>
  </si>
  <si>
    <t>végrehajtási, közjegyzői megtérülések</t>
  </si>
  <si>
    <t>szerződéskötési díj</t>
  </si>
  <si>
    <t>helyiség bérletidíj bérbeszámítás</t>
  </si>
  <si>
    <t>megtérült perköltség</t>
  </si>
  <si>
    <t>Bérleti díj közös ktg.</t>
  </si>
  <si>
    <t>egyéb bevételek díjbevétel bank kamatok és késedelmi kamatok</t>
  </si>
  <si>
    <t>2018. évi kompenzáció visszafizetés</t>
  </si>
  <si>
    <t>lakásértékesítés</t>
  </si>
  <si>
    <t>lakásértékesítés részletfizetés</t>
  </si>
  <si>
    <t>lakásértékesítés törlesztés kamat</t>
  </si>
  <si>
    <t>lakáértékesítés árveréssel</t>
  </si>
  <si>
    <t>helyiségértékesítés</t>
  </si>
  <si>
    <t>helyiségértékesítés részletfizetés</t>
  </si>
  <si>
    <t>helyiségértékesítés törlesztés kamat</t>
  </si>
  <si>
    <t>helyiségek értékesítése árveréssel</t>
  </si>
  <si>
    <t>helyiségértékesítés részletfizetés áfa</t>
  </si>
  <si>
    <t>szerződéskötésből kötbér</t>
  </si>
  <si>
    <t>Tömő u. 15./Apáthy István u. 4. szám alatti ingatlan értékesítés</t>
  </si>
  <si>
    <t>Budapest VIII. kerület, József u. 14. szám alatti épület elidegenítésére</t>
  </si>
  <si>
    <t>Lujza u. 32. szám alatti ingatlan értékesítés (telek)</t>
  </si>
  <si>
    <t>Futó u. 5-7-9. sz. alatti üres telek értékesítés</t>
  </si>
  <si>
    <t>Víg u. 39. sz alatti üres telek értékesítése</t>
  </si>
  <si>
    <t>Szerdahelyi u. 9. sz. alatti üres telek értékesítés</t>
  </si>
  <si>
    <t>Karácsony S. u. 29. sz. alatti üres telek értékesítés</t>
  </si>
  <si>
    <t>Szerdahelyi u. 3. szám alatti ingatlan értékesítés (épület, de üres)</t>
  </si>
  <si>
    <t>Működési kiadások összesen</t>
  </si>
  <si>
    <t>Felhalmozási kiadások összesen</t>
  </si>
  <si>
    <t>KIADÁSOK   ÖSSZESEN</t>
  </si>
  <si>
    <t>továbbszámlázott közüzemi díjak</t>
  </si>
  <si>
    <t>Fővárosi Önkormányzatnak részletfizetés szerződés alapján</t>
  </si>
  <si>
    <t>társasházi közös ktg.és felújítási alap</t>
  </si>
  <si>
    <t>gyorsszolgálat, karbantartás</t>
  </si>
  <si>
    <t>gyorsszolgálat hibaelhárítás, karbantartás+ rendkívüli karbantartás, fedezet kiegészítés el.kötváll.alapján(pm)</t>
  </si>
  <si>
    <t>lakások esetében bérbeszámítás</t>
  </si>
  <si>
    <t xml:space="preserve">helyiségek esetében bérbeszámítás </t>
  </si>
  <si>
    <t>egyéb üzemeltetés</t>
  </si>
  <si>
    <t>víz- csatornadíj</t>
  </si>
  <si>
    <t>szemétszállítási díj</t>
  </si>
  <si>
    <t>fűtésszolgáltatási díj</t>
  </si>
  <si>
    <t>áramszolgáltatási díj</t>
  </si>
  <si>
    <t>perköltség, egyéb szakértői díjak</t>
  </si>
  <si>
    <t>bankköltség</t>
  </si>
  <si>
    <t>lakásbérleti jogviszony megváltása</t>
  </si>
  <si>
    <t>lakásforgalmi értékkülönbözet</t>
  </si>
  <si>
    <t>lakás és helyiségbérbeadás során követelés elengedés után fizetendő járulékok</t>
  </si>
  <si>
    <t>2018. évi kompenzáció visszafiz. miatti áfa befizetés</t>
  </si>
  <si>
    <t>áfa befizetés becsült</t>
  </si>
  <si>
    <t>lakbér áfa mentesség tétele miatti befizetés</t>
  </si>
  <si>
    <t>helyiségóvadék visszafizetése(pm)</t>
  </si>
  <si>
    <t xml:space="preserve">Teljeskörű bérlemény ellenőrzés </t>
  </si>
  <si>
    <t>Egyéb munkavállalók bérfejlesztése 8%-os</t>
  </si>
  <si>
    <t>Józsefvárosi Gazdálkodási Központ Zrt. lakóházműködtetés díjazása közszolgáltatási szerződés keretében</t>
  </si>
  <si>
    <t>Kötelező feladatok összesen</t>
  </si>
  <si>
    <t>Józsefvárosi Gazdálkodási Központ Zrt. elidegenítési tevékenység díjazása közszolgáltatási szerződés keretében</t>
  </si>
  <si>
    <t>Fizetendő általános forgalmi adó</t>
  </si>
  <si>
    <t>Déri Miksa u. 11. homl.t felúj. tervezésÍ(pm)</t>
  </si>
  <si>
    <t>Kisfaludy u. 5. homl. felúj. tervezés(pm)</t>
  </si>
  <si>
    <t>Bródy Sándor u.15. lakáskiürítés(pm)</t>
  </si>
  <si>
    <t>József u. 14. kiürítési költségek(pm)</t>
  </si>
  <si>
    <t>Mátyás tér 2. szám alatti ingatlan értékesítése miatti kiürítési költségek(pm)</t>
  </si>
  <si>
    <t>Tömő u. 23/a. kiürítési költségek</t>
  </si>
  <si>
    <t>Tömő u. 23/b. kiürítési költségek</t>
  </si>
  <si>
    <t>100 db lakás felújítása (pm)</t>
  </si>
  <si>
    <t>Kis Stáció 11.függő folyosó felújítás(pm)</t>
  </si>
  <si>
    <t>telekértékesítés áfa befizetése</t>
  </si>
  <si>
    <t xml:space="preserve">otthon-felújítási támogatás </t>
  </si>
  <si>
    <t>kaputelefon kiépítése</t>
  </si>
  <si>
    <t xml:space="preserve">önkormányzati épületek társasházzá alapítása </t>
  </si>
  <si>
    <t>ajánlati biztosíték(pm)</t>
  </si>
  <si>
    <t>Bérlővédelmi program (pm)</t>
  </si>
  <si>
    <t>közműfejlesztések</t>
  </si>
  <si>
    <t>Víg u. 30. homlokzat felújítás tervezés</t>
  </si>
  <si>
    <t>Vay Ádám u. 6. tető és homlokzat felújítás</t>
  </si>
  <si>
    <t>Baross u. 107. sz. alatti épület kiürítési költségei</t>
  </si>
  <si>
    <t>Karácsony S. u. 6. sz. alatti épület kiürítési költségei</t>
  </si>
  <si>
    <t>Vajdahunyad u. 8. sz. alatti épület kiürítési költségei</t>
  </si>
  <si>
    <t>Mária u. 4. sz. alatti épület kiürítési költségei</t>
  </si>
  <si>
    <t>József u. 14. kiürítési költségek (pm)</t>
  </si>
  <si>
    <t>Bródy S. u. 15. kiürítési költségek (pm)</t>
  </si>
  <si>
    <t>Hock János utca 9. 1. emelet 21. szám alatti cserelakás felújítás</t>
  </si>
  <si>
    <t>Illés u.20.bontása miatti Fecske u.10.fsz.7.szám lakás felújítás</t>
  </si>
  <si>
    <t>Kálvária u.18.bontása miatt Kisfaludy u.17.számú lakás felújítás</t>
  </si>
  <si>
    <t>Illés u.20.B.ép.bontása miatti Illés u.20.A. ép.fsz.3.szám lakás felújítás</t>
  </si>
  <si>
    <t>Házfelügyelői szolgálati lakás felújítás (Dankó u.30.1/8.számú lakás)</t>
  </si>
  <si>
    <t>Házfelügyelői szolgálati lakás felújítás (Kis Fuvaros u.8.fsz.10. lakás)</t>
  </si>
  <si>
    <t>Dankó u. 3-5. telephely víz-csatornahálózat korszerűsítése, csapadékvíz elvezetés megoldása</t>
  </si>
  <si>
    <t>Dankó u. 3-5. telephely régi épületrészek bontása, tárolók építése, megnövekedett járműpark védelme és helyigénye miatt</t>
  </si>
  <si>
    <t>Nagyfuvaros u. 20. társasház osztatlan közös tulajdonú XVI. helyiségének megvásárlása</t>
  </si>
  <si>
    <t>Bláthy Ottó u. 15. víz-csatorna közmű bekötés tervezése és kivitelezése</t>
  </si>
  <si>
    <t xml:space="preserve">Közmű problémákkal kapcsolatos szakmai tanácsadó </t>
  </si>
  <si>
    <t>Biztosítási alkusz cég szerződés előnyösségének vizsgálata</t>
  </si>
  <si>
    <t xml:space="preserve">Családtámogatási Irodában ügyfélszolgálat kialakítása </t>
  </si>
  <si>
    <t>Budapest, VIII. Somogyi Béla u. 21. Ü 1. üzlethelyiség megvásárlása</t>
  </si>
  <si>
    <t>önkormányzati lakások bérlői által felhalmozott, el nem évült fűtésdíj megfizetése(pm)</t>
  </si>
  <si>
    <t>Víg u.22.sz.alatti fsz+1 emeletes ingatlan felújításának tervezése</t>
  </si>
  <si>
    <t>Műszakilag szükséges épületek bontása (LP2) miatti lakásfelújítások</t>
  </si>
  <si>
    <t>tiszta önk. tulajdonú épületekben kamerarendszerek üzemeltetése, karbantartása</t>
  </si>
  <si>
    <t>Kiadások összesen</t>
  </si>
  <si>
    <t>Práter u. I. (Futó u. - Szigony u. között)</t>
  </si>
  <si>
    <t>Leonardo u. (Práter u. - Üllői út között)</t>
  </si>
  <si>
    <t>Tömő u. I. (Leonardo u. - Szigony u. között)</t>
  </si>
  <si>
    <t>Közvilágítás bruttó maradványérték (pm)</t>
  </si>
  <si>
    <t>Műszaki ellenőrzés(pm)</t>
  </si>
  <si>
    <t>Tartalék (pm)</t>
  </si>
  <si>
    <t>Európai Uniós támogatás</t>
  </si>
  <si>
    <t xml:space="preserve">  Egyéb működési célú támogatások államháztartáson kívülre</t>
  </si>
  <si>
    <t>Pályázati támogatás terhére</t>
  </si>
  <si>
    <t>Egyéb mérnöki szakdíjak (LP1)</t>
  </si>
  <si>
    <t>Műszaki dokumentáció (engedélyezési, kiviteli és tendertervek, szakági tervekkel) (LP1)</t>
  </si>
  <si>
    <t>Műszaki ellenőri szolgáltatások költsége (LP1)</t>
  </si>
  <si>
    <t>Egyéb, a megvalósításhoz szükséges szolgáltatási költségek (LP1)</t>
  </si>
  <si>
    <t>Építéshez kapcsolódó költségek (LP1)</t>
  </si>
  <si>
    <t>Műszaki dokumentáció (engedélyezési, kiviteli és tendertervek, szakági tervekkel) (LP2)</t>
  </si>
  <si>
    <t>Műszaki ellenőri szolgáltatások költsége (LP2)</t>
  </si>
  <si>
    <t>Egyéb, a megvalósításhoz szükséges szolgáltatási költségek (LP2)</t>
  </si>
  <si>
    <t>Egyéb mérnöki szakértői díjak (LP2)</t>
  </si>
  <si>
    <t>Építéshez kapcsolódó költségek (LP2)</t>
  </si>
  <si>
    <t>Műszaki ellenőri szolgáltatások költsége (LP3)</t>
  </si>
  <si>
    <t>Műszaki dokumentáció (engedélyezési, kiviteli és tendertervek, szakági tervekkel) (LP3)</t>
  </si>
  <si>
    <t>Műszaki jellegű szolgáltatások költségei (LP3)</t>
  </si>
  <si>
    <t>Építéshez kapcsolódó költségek (LP3)</t>
  </si>
  <si>
    <t>Egyéb, a megvalósításhoz szükséges szolgáltatási költségek (LP3)</t>
  </si>
  <si>
    <t>Építéshez kapcsolódó költségek (LP4)</t>
  </si>
  <si>
    <t>Egyéb szükséges háttértanulmányok, szakvélemények költsége (LP4)</t>
  </si>
  <si>
    <t>Egyéb mérnöki szakértői díjak (LP4)</t>
  </si>
  <si>
    <t>Műszaki ellenőri szolgáltatások költsége (LP4)</t>
  </si>
  <si>
    <t>Egyéb, a megvalósításhoz szükséges szolgáltatási költségek (LP6)</t>
  </si>
  <si>
    <t>Lakhatással és munkaerőpiaci helyzettel kapcsolatos kérdőíves kutatás(LP6)</t>
  </si>
  <si>
    <t>Műszaki ellenőri szolgáltatások költsége (LP7)</t>
  </si>
  <si>
    <t>Építéshez kapcsolódó költségek (LP7)</t>
  </si>
  <si>
    <t>Egyéb, a megvalósításhoz szükséges szolgáltatási költségek (LP7)</t>
  </si>
  <si>
    <t>Műszaki dokumentáció (engedélyezési, kiviteli és tendertervek, szakági tervekkel) (LP7)</t>
  </si>
  <si>
    <t>Műszaki jellegű szolgáltatások költségei (LP7)</t>
  </si>
  <si>
    <t>Műszaki ellenőri szolgáltatások költsége (FP5)</t>
  </si>
  <si>
    <t>Építéshez kapcsolódó költségek (FP5)</t>
  </si>
  <si>
    <t>Műszaki jellegű szolgáltatások költségei (FP5)</t>
  </si>
  <si>
    <t>Eszközbeszerzés (FP5)</t>
  </si>
  <si>
    <t>Szolgáltatás (KP3)</t>
  </si>
  <si>
    <t>Eszközbeszerzés (KP3)</t>
  </si>
  <si>
    <t>Előkészítés (KP3)</t>
  </si>
  <si>
    <t>Bérjárulékok (KP3)</t>
  </si>
  <si>
    <t>Bérköltségek (KP3)</t>
  </si>
  <si>
    <t>Szolgáltatás (KP4)</t>
  </si>
  <si>
    <t>Előkészítés (KP4)</t>
  </si>
  <si>
    <t>Segélyhívó rendszer (KP4)</t>
  </si>
  <si>
    <t>Szolgáltatás (KP5)</t>
  </si>
  <si>
    <t>Kálvária tér gyalogos útburkolat (KP5)</t>
  </si>
  <si>
    <t>Kapualj felújítás (KP5)</t>
  </si>
  <si>
    <t>Műszaki dokumentáció (engedélyezési, kiviteli és tendertervek, szakági tervekkel) Kálvária tér továbbfejlesztése (KP6)</t>
  </si>
  <si>
    <t>Kivitelezési költségek (KP6)</t>
  </si>
  <si>
    <t>Eszközbeszerzés (KP6)</t>
  </si>
  <si>
    <t>Egyéb mérnöki szakértői díjak (KP6)</t>
  </si>
  <si>
    <t>Műszaki ellenőrzés (KP6)</t>
  </si>
  <si>
    <t>Projektmenedzsment (Ált. ktg.)</t>
  </si>
  <si>
    <t>Könyvvizsgálat (Ált. ktg.)</t>
  </si>
  <si>
    <t>Közbeszerzési szaktanácsadás (Ált. ktg.)</t>
  </si>
  <si>
    <t>Közbeszerzési eljárás díjazása (Ált. ktg.)</t>
  </si>
  <si>
    <t>Támogatás viszafizetése konzorciumi partner változás miatt</t>
  </si>
  <si>
    <t>Önrész terhére</t>
  </si>
  <si>
    <t>Nem elszámolható szoft (pl.: ösztöndíj)</t>
  </si>
  <si>
    <t>Önkormányzati lakóépületek komplex közösségi megújítása (LP 1)</t>
  </si>
  <si>
    <t>Előkészítés (LP1)</t>
  </si>
  <si>
    <t>Műszakilag szükséges épületek bontása(LP 2)</t>
  </si>
  <si>
    <t>Üzemeltetési költségek (Diószegi S. u. 14.; Kálvária tér 13., Dankó u. 40., Diószegi S. u. 13.) + Kálvária tér</t>
  </si>
  <si>
    <t>Szabadidős hálózat üzemeltetési kts.</t>
  </si>
  <si>
    <t>Képzések motivációs csomag (FP2)</t>
  </si>
  <si>
    <t>Vállalkozók számára motivációs csomag JKN)</t>
  </si>
  <si>
    <t>JSZSZGYK iroda berendezés, eszközbeszerzés</t>
  </si>
  <si>
    <t>Beruházás (Diószegi.u.14; Kálvária tér 13.)</t>
  </si>
  <si>
    <t>JKN informatikai képzés, eszközbeszerzés</t>
  </si>
  <si>
    <t>Bérházak és bérlakások üzemelési költség csökkentése, előkészítés (LP3)</t>
  </si>
  <si>
    <t>Közösségi zöldudvar program, előkészítés(LP4)</t>
  </si>
  <si>
    <t>Közösségi zöldudvar program, kivitelezés (LP4)</t>
  </si>
  <si>
    <t>Kálvária tér továbbfejlesztése</t>
  </si>
  <si>
    <t>Speciális lakhatási projektek(bérlakás korszerűsítés) előkészítés (LP7)</t>
  </si>
  <si>
    <t>EUB III. TÉR_KÖZ "A" 2016</t>
  </si>
  <si>
    <t>DériM projekt TÉR_KÖZ 2018</t>
  </si>
  <si>
    <t>KEHOP-1.2.1.Pályázat "Helyi klímastratégia kidolgozása, klímatudatosságot erősítő szemléletformálás" Józsefvárosban</t>
  </si>
  <si>
    <t>EUB I. Palotanegyedben 5 db  társasház díszkivilágításának karbantartása</t>
  </si>
  <si>
    <t>EUB II. TÉR_KÖZ "A"</t>
  </si>
  <si>
    <t>Vas u.14. alapító okirat módosítás</t>
  </si>
  <si>
    <t xml:space="preserve">EUB III. TÉR_KÖZ "A" </t>
  </si>
  <si>
    <t>Páyázati támogatás terhére</t>
  </si>
  <si>
    <t>Közbeszerzés lebonyolítás</t>
  </si>
  <si>
    <t>Kommunikáció</t>
  </si>
  <si>
    <t>CAPE programok</t>
  </si>
  <si>
    <t>Műszaki ellenőrzés</t>
  </si>
  <si>
    <t>Tervezői művezetés</t>
  </si>
  <si>
    <t>Bródy S.u. (Vas u.-Pollack M.tér)</t>
  </si>
  <si>
    <t>Szentkirályi u.(Bródy S.u.-Mikszáth K.tér)</t>
  </si>
  <si>
    <t>Rökk Sz.u.(Gutenberg tér-Krúdy Gy.u.)</t>
  </si>
  <si>
    <t>Közterület felújítás tervezés</t>
  </si>
  <si>
    <t>Társasházak felújításának támogatása</t>
  </si>
  <si>
    <t>Társasházak felújításának tervezéséhez támogatás</t>
  </si>
  <si>
    <t>Szentkirályi u.(Mikszáth K.tér- Baross u.)</t>
  </si>
  <si>
    <t>Tartalék közterületek felújítására</t>
  </si>
  <si>
    <t>Tisztviselőtelep -Bláthy O. u. közterület megújítása és funkcióváltása</t>
  </si>
  <si>
    <t>Bláthy O.u. 36-40. ivóvíz bekötés</t>
  </si>
  <si>
    <t>3 db térfigyelő kamera telepítés</t>
  </si>
  <si>
    <t>Közösségi és kulturális rendezvények</t>
  </si>
  <si>
    <t>Közösségi tervezés</t>
  </si>
  <si>
    <t>Hatósági díjak</t>
  </si>
  <si>
    <t>Villamosenergia-ellátás</t>
  </si>
  <si>
    <t>Üzemeltetési anyagok</t>
  </si>
  <si>
    <t>Nem beruházási jellegű (közösségfejlesztő) tevékenység</t>
  </si>
  <si>
    <t>Előkészítés (közterület kiviteli terv)</t>
  </si>
  <si>
    <t>Egyéb projektek</t>
  </si>
  <si>
    <t>"Szabadságkoncert Józsefvárosban" pályázat</t>
  </si>
  <si>
    <t>Corvin Áruház műemléki homlokzatának felújítása</t>
  </si>
  <si>
    <t>Smart City stratégiai koncepció megvalósítása</t>
  </si>
  <si>
    <t>PROJEKTEK ÖSSZESEN</t>
  </si>
  <si>
    <t>Cím-   rend</t>
  </si>
  <si>
    <t xml:space="preserve">Intézmény megnevezése </t>
  </si>
  <si>
    <t>Pedagógus álláshely</t>
  </si>
  <si>
    <t>Technikai álláshely</t>
  </si>
  <si>
    <t>Szak-  alkalma- zotti álláshely</t>
  </si>
  <si>
    <t>Egyéb álláshely</t>
  </si>
  <si>
    <t>Köz-  alkalma-   zotti álláshely</t>
  </si>
  <si>
    <t>Köz-         tisztviselői, ügykezelői</t>
  </si>
  <si>
    <t>Mt. Hatálya alá tartozók</t>
  </si>
  <si>
    <t>Köz-         alkalmazotti álláshelyek</t>
  </si>
  <si>
    <t>Köz-     tisztviselői, ügykezelői</t>
  </si>
  <si>
    <t>2019. január 1. engedélyezett álláshelyek</t>
  </si>
  <si>
    <t>Évközi módosítások</t>
  </si>
  <si>
    <t>2019. évi módosított engedélyezett álláshely</t>
  </si>
  <si>
    <t>KÖTELEZŐ FELADAT</t>
  </si>
  <si>
    <t>ÖNKÉNT VÁLLALT FELADAT</t>
  </si>
  <si>
    <t>ÖSSZESEN</t>
  </si>
  <si>
    <t>Józsefvárosi Napraforgó Egyesített Óvodák</t>
  </si>
  <si>
    <t>Lélekház Lélekprogram</t>
  </si>
  <si>
    <t>Házi segítségnyújtás</t>
  </si>
  <si>
    <t>Nappali ellátás</t>
  </si>
  <si>
    <t>Időskorúak Átmeneti Otthona</t>
  </si>
  <si>
    <t>Józsefvárosi Önkormányzat Polgármesteri Hivatal</t>
  </si>
  <si>
    <t xml:space="preserve">Hivatali alkalmazottak </t>
  </si>
  <si>
    <t>Tisztségviselők</t>
  </si>
  <si>
    <t>Közfoglalkoztatásban alkalmazottak</t>
  </si>
  <si>
    <t xml:space="preserve">Józsefvárosi Szociális Szolgáltató és Gyermekjóléti Központ </t>
  </si>
  <si>
    <t xml:space="preserve">Önkormányzat gazdasági társaságainál </t>
  </si>
  <si>
    <t>Józsefvárosi Gazdálkodási Központ Zrt.</t>
  </si>
  <si>
    <t xml:space="preserve">Polgármesteri Hivatal </t>
  </si>
  <si>
    <t>Engedélyezett álláshelyek összesen</t>
  </si>
  <si>
    <t>Feladat megnevezése/                    intézmény neve</t>
  </si>
  <si>
    <t>40100-02 cím                                                                                                             Józsefvárosi Egyesített Bölcsődék</t>
  </si>
  <si>
    <t>40101 cím                                                                                                                       LÉLEKHÁZ LÉLEK PROGRAM</t>
  </si>
  <si>
    <t>40102-01 cím                                                                                                                            Gazdasági szervezet és Központi irányítás</t>
  </si>
  <si>
    <t>40102-02 cím                                                                                                                       Család és gyermekjóléti Központ</t>
  </si>
  <si>
    <t>40102-03                                                                                                                                     Egyéb szociális szolgáltatás</t>
  </si>
  <si>
    <t>40103 cím                                                                                                           Család és Gyermekjóléti Szolgálat</t>
  </si>
  <si>
    <t>40104-01 cím                                                                                                                   Szociális étkeztetés</t>
  </si>
  <si>
    <t>40104-02 cím                                                                                                                               Házi segítségnyújtás</t>
  </si>
  <si>
    <t>40105 cím                                                                                                                     Nappali Ellátás</t>
  </si>
  <si>
    <t>40106 cím                                                                                                                                                    Idősek Átmeneti Otthona/Gondozóház</t>
  </si>
  <si>
    <t>40107 cím                                                                                                                      Jelzőrendszeres házi segítségnyújtás</t>
  </si>
  <si>
    <t>40108 cím                                                                                                                                  Gyermekek Átmeneti Otthona</t>
  </si>
  <si>
    <t>40109 cím                                                                                                                                                                              Oktatási-nevelési intézményekben étkeztetés biztosítása</t>
  </si>
  <si>
    <t>40110 cím                                Családok Átmeneti Otthona</t>
  </si>
  <si>
    <t>50100 cím                                                                                                                                                                         Józsefvárosi Szent Kozma Egészségügyi Központ</t>
  </si>
  <si>
    <t>72100-17 cím                                                                                                                                              Napraforgó Egyesített  Óvoda</t>
  </si>
  <si>
    <t>Módosított előirányzat</t>
  </si>
  <si>
    <t>Cafeteria bruttó</t>
  </si>
  <si>
    <t>Törzsgárda jutalom bruttó</t>
  </si>
  <si>
    <t>Jubileumi jutalom bruttó</t>
  </si>
  <si>
    <t>Közlekedési költségtérítés munkábajáráshoz</t>
  </si>
  <si>
    <t>Rehabilitációs hozzájárulás</t>
  </si>
  <si>
    <t>Közüzemi díjak (víz, villany, gáz, távhő)</t>
  </si>
  <si>
    <t xml:space="preserve">Vásárolt élelmezés kiadás bruttó </t>
  </si>
  <si>
    <t>Élelmiszer beszerzés gyermekek</t>
  </si>
  <si>
    <t>Élelmiszer beszerzés felnőtt</t>
  </si>
  <si>
    <t>Élelmiszer beszerzés NE</t>
  </si>
  <si>
    <t>Élelmiszer beszerzés IÁO</t>
  </si>
  <si>
    <t>Élelmiszer beszerzés időszakos gyermekfelügyelet</t>
  </si>
  <si>
    <t>Józsefvárosi Egyesített Bölcsődék  Duál képzés</t>
  </si>
  <si>
    <t>Józsefvárosi Egyesített Bölcsődék Erasmus</t>
  </si>
  <si>
    <t>Józsefvárosi Egyesített Bölcsődék Biztos Kezdet Gyerekház</t>
  </si>
  <si>
    <t>Privatizált háziorvosok rezsiköltség hozájárulása Szent Kozma Egészségügyi Központnál</t>
  </si>
  <si>
    <t>Iskolai szünidei gyermekétkeztetés</t>
  </si>
  <si>
    <t>BKK bérlet</t>
  </si>
  <si>
    <t>Munkaruha, védőruha juttatás</t>
  </si>
  <si>
    <t>Perköltség</t>
  </si>
  <si>
    <t>Projekt összesen</t>
  </si>
  <si>
    <t>2018. évre tervezett</t>
  </si>
  <si>
    <t>2019. évre tervezett</t>
  </si>
  <si>
    <t>2020. évre tervezett</t>
  </si>
  <si>
    <t>2021. évre tervezett</t>
  </si>
  <si>
    <t>%</t>
  </si>
  <si>
    <t>Összeg</t>
  </si>
  <si>
    <t>Eredeti előirányzat</t>
  </si>
  <si>
    <t>VEKOP-6.2.1-15 kódszámú, „A leromlott településrészeken élő alacsony státuszú lakosság életkörülményeinek javítása, társadalmi és fizikai rehabilitációja Budapesten"</t>
  </si>
  <si>
    <t>Bevétel</t>
  </si>
  <si>
    <t>Hazai társfinanszírozás</t>
  </si>
  <si>
    <t>Önkormányzati kiegészítés saját forrásból</t>
  </si>
  <si>
    <t>KEHOP-1.2.1-18-2018-00011 azonosító számú "Helyi klímastratégia kidolgozása, valamint a klímatudatosságot erősítő szemléletformálás Józsefvárosban"</t>
  </si>
  <si>
    <t>Kiadás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</si>
</sst>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F_t_-;\-* #,##0.00\ _F_t_-;_-* &quot;-&quot;??\ _F_t_-;_-@_-"/>
    <numFmt numFmtId="164" formatCode="_(* #,##0.00_);_(* \(#,##0.00\);_(* &quot;-&quot;??_);_(@_)"/>
    <numFmt numFmtId="165" formatCode="_(&quot;$&quot;* #,##0.00_);_(&quot;$&quot;* \(#,##0.00\);_(&quot;$&quot;* &quot;-&quot;??_);_(@_)"/>
    <numFmt numFmtId="166" formatCode="_-* #,##0\ _F_t_-;\-* #,##0\ _F_t_-;_-* &quot;-&quot;??\ _F_t_-;_-@_-"/>
    <numFmt numFmtId="167" formatCode="#,##0_ ;\-#,##0\ "/>
    <numFmt numFmtId="168" formatCode="#,##0.0"/>
    <numFmt numFmtId="169" formatCode="0.0"/>
    <numFmt numFmtId="170" formatCode="#,##0_ ;[Red]\-#,##0\ "/>
    <numFmt numFmtId="171" formatCode="#,##0.0_ ;[Red]\-#,##0.0\ "/>
  </numFmts>
  <fonts count="39" x14ac:knownFonts="1">
    <font>
      <sz val="10"/>
      <name val="MS Sans Serif"/>
      <family val="2"/>
      <charset val="238"/>
    </font>
    <font>
      <sz val="11"/>
      <color theme="1"/>
      <name val="Calibri"/>
      <family val="2"/>
      <charset val="238"/>
      <scheme val="minor"/>
    </font>
    <font>
      <sz val="10"/>
      <name val="MS Sans Serif"/>
      <family val="2"/>
      <charset val="238"/>
    </font>
    <font>
      <b/>
      <sz val="11"/>
      <name val="Times New Roman"/>
      <family val="1"/>
      <charset val="238"/>
    </font>
    <font>
      <sz val="11"/>
      <name val="Times New Roman"/>
      <family val="1"/>
      <charset val="238"/>
    </font>
    <font>
      <b/>
      <i/>
      <sz val="11"/>
      <name val="Times New Roman"/>
      <family val="1"/>
      <charset val="238"/>
    </font>
    <font>
      <i/>
      <sz val="11"/>
      <name val="Times New Roman"/>
      <family val="1"/>
      <charset val="238"/>
    </font>
    <font>
      <b/>
      <i/>
      <sz val="10"/>
      <name val="Times New Roman"/>
      <family val="1"/>
      <charset val="238"/>
    </font>
    <font>
      <sz val="9"/>
      <name val="Times New Roman"/>
      <family val="1"/>
      <charset val="238"/>
    </font>
    <font>
      <sz val="10"/>
      <name val="Times New Roman"/>
      <family val="1"/>
      <charset val="238"/>
    </font>
    <font>
      <b/>
      <sz val="11"/>
      <color indexed="13"/>
      <name val="Times New Roman"/>
      <family val="1"/>
      <charset val="238"/>
    </font>
    <font>
      <sz val="10"/>
      <name val="Arial"/>
      <family val="2"/>
      <charset val="238"/>
    </font>
    <font>
      <sz val="11"/>
      <color theme="1"/>
      <name val="Calibri"/>
      <family val="2"/>
      <scheme val="minor"/>
    </font>
    <font>
      <u/>
      <sz val="10"/>
      <color indexed="12"/>
      <name val="MS Sans Serif"/>
      <family val="2"/>
      <charset val="238"/>
    </font>
    <font>
      <u/>
      <sz val="10"/>
      <color indexed="36"/>
      <name val="MS Sans Serif"/>
      <family val="2"/>
      <charset val="238"/>
    </font>
    <font>
      <sz val="10"/>
      <name val="Arial CE"/>
      <charset val="238"/>
    </font>
    <font>
      <sz val="11"/>
      <color indexed="8"/>
      <name val="Calibri"/>
      <family val="2"/>
      <charset val="238"/>
    </font>
    <font>
      <b/>
      <sz val="10"/>
      <name val="Times New Roman"/>
      <family val="1"/>
      <charset val="238"/>
    </font>
    <font>
      <b/>
      <sz val="12"/>
      <name val="Times New Roman"/>
      <family val="1"/>
      <charset val="238"/>
    </font>
    <font>
      <sz val="10"/>
      <color indexed="8"/>
      <name val="Times New Roman"/>
      <family val="1"/>
      <charset val="238"/>
    </font>
    <font>
      <i/>
      <sz val="10"/>
      <name val="Times New Roman"/>
      <family val="1"/>
      <charset val="238"/>
    </font>
    <font>
      <b/>
      <sz val="9"/>
      <name val="Times New Roman"/>
      <family val="1"/>
      <charset val="238"/>
    </font>
    <font>
      <b/>
      <sz val="10"/>
      <name val="Times New Roman CE"/>
      <charset val="238"/>
    </font>
    <font>
      <sz val="10"/>
      <name val="Times New Roman CE"/>
      <charset val="238"/>
    </font>
    <font>
      <b/>
      <i/>
      <sz val="10"/>
      <name val="Times New Roman CE"/>
      <charset val="238"/>
    </font>
    <font>
      <i/>
      <sz val="10"/>
      <name val="Times New Roman CE"/>
      <charset val="238"/>
    </font>
    <font>
      <sz val="10"/>
      <name val="Times New Roman CE"/>
      <family val="1"/>
      <charset val="238"/>
    </font>
    <font>
      <b/>
      <sz val="10"/>
      <name val="Times New Roman CE"/>
      <family val="1"/>
      <charset val="238"/>
    </font>
    <font>
      <sz val="10"/>
      <color theme="1"/>
      <name val="Times New Roman"/>
      <family val="1"/>
      <charset val="238"/>
    </font>
    <font>
      <b/>
      <sz val="10"/>
      <color theme="1"/>
      <name val="Times New Roman"/>
      <family val="1"/>
      <charset val="238"/>
    </font>
    <font>
      <sz val="11"/>
      <color rgb="FF000000"/>
      <name val="Times New Roman"/>
      <family val="1"/>
      <charset val="238"/>
    </font>
    <font>
      <b/>
      <sz val="8"/>
      <name val="Times New Roman"/>
      <family val="1"/>
      <charset val="238"/>
    </font>
    <font>
      <b/>
      <sz val="10"/>
      <name val="MS Sans Serif"/>
      <family val="2"/>
      <charset val="238"/>
    </font>
    <font>
      <sz val="11"/>
      <color theme="1"/>
      <name val="Times New Roman"/>
      <family val="1"/>
      <charset val="238"/>
    </font>
    <font>
      <b/>
      <sz val="11"/>
      <name val="MS Sans Serif"/>
      <family val="2"/>
      <charset val="238"/>
    </font>
    <font>
      <sz val="10"/>
      <color rgb="FFFF0000"/>
      <name val="Times New Roman"/>
      <family val="1"/>
      <charset val="238"/>
    </font>
    <font>
      <sz val="8"/>
      <name val="Times New Roman"/>
      <family val="1"/>
      <charset val="238"/>
    </font>
    <font>
      <sz val="11"/>
      <color rgb="FFFF0000"/>
      <name val="Times New Roman"/>
      <family val="1"/>
      <charset val="238"/>
    </font>
    <font>
      <b/>
      <sz val="11"/>
      <color theme="1"/>
      <name val="Times New Roman"/>
      <family val="1"/>
      <charset val="238"/>
    </font>
  </fonts>
  <fills count="8">
    <fill>
      <patternFill patternType="none"/>
    </fill>
    <fill>
      <patternFill patternType="gray125"/>
    </fill>
    <fill>
      <patternFill patternType="solid">
        <fgColor indexed="52"/>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30">
    <xf numFmtId="0" fontId="0" fillId="0" borderId="0"/>
    <xf numFmtId="164" fontId="2" fillId="0" borderId="0" applyFont="0" applyFill="0" applyBorder="0" applyAlignment="0" applyProtection="0"/>
    <xf numFmtId="43" fontId="1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4" fontId="12" fillId="0" borderId="0" applyFont="0" applyFill="0" applyBorder="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2" fillId="0" borderId="0"/>
    <xf numFmtId="0" fontId="11" fillId="0" borderId="0"/>
    <xf numFmtId="0" fontId="11" fillId="0" borderId="0"/>
    <xf numFmtId="0" fontId="15" fillId="0" borderId="0"/>
    <xf numFmtId="0" fontId="16"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9" fontId="12" fillId="0" borderId="0" applyFont="0" applyFill="0" applyBorder="0" applyAlignment="0" applyProtection="0"/>
  </cellStyleXfs>
  <cellXfs count="968">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xf numFmtId="0" fontId="4" fillId="0" borderId="0" xfId="0" applyFont="1" applyBorder="1"/>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xf numFmtId="1"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xf numFmtId="1" fontId="5"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5"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0" xfId="0" applyFont="1" applyFill="1"/>
    <xf numFmtId="0" fontId="4" fillId="5" borderId="2" xfId="0" applyFont="1" applyFill="1" applyBorder="1" applyAlignment="1">
      <alignment horizontal="center" vertical="center" wrapText="1"/>
    </xf>
    <xf numFmtId="0" fontId="4" fillId="5" borderId="0" xfId="0" applyFont="1" applyFill="1"/>
    <xf numFmtId="0" fontId="10" fillId="5" borderId="0" xfId="0" applyFont="1" applyFill="1"/>
    <xf numFmtId="0" fontId="3" fillId="0" borderId="0" xfId="0" applyFont="1" applyBorder="1" applyAlignment="1">
      <alignment horizontal="center"/>
    </xf>
    <xf numFmtId="0" fontId="4"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1" fontId="17" fillId="0" borderId="3" xfId="0" applyNumberFormat="1" applyFont="1" applyBorder="1" applyAlignment="1">
      <alignment horizontal="center" vertical="center" wrapText="1"/>
    </xf>
    <xf numFmtId="1" fontId="17" fillId="0" borderId="4" xfId="0" applyNumberFormat="1" applyFont="1" applyBorder="1" applyAlignment="1">
      <alignment horizontal="center" wrapText="1"/>
    </xf>
    <xf numFmtId="1" fontId="17" fillId="0" borderId="5" xfId="0" applyNumberFormat="1" applyFont="1" applyBorder="1" applyAlignment="1">
      <alignment horizontal="center" wrapText="1"/>
    </xf>
    <xf numFmtId="1" fontId="17" fillId="0" borderId="6" xfId="0" applyNumberFormat="1" applyFont="1" applyBorder="1" applyAlignment="1">
      <alignment horizontal="center" wrapText="1"/>
    </xf>
    <xf numFmtId="3" fontId="3" fillId="0" borderId="4"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1" fontId="17" fillId="0" borderId="4" xfId="0" applyNumberFormat="1" applyFont="1" applyFill="1" applyBorder="1" applyAlignment="1">
      <alignment horizontal="center" wrapText="1"/>
    </xf>
    <xf numFmtId="1" fontId="17" fillId="0" borderId="5" xfId="0" applyNumberFormat="1" applyFont="1" applyFill="1" applyBorder="1" applyAlignment="1">
      <alignment horizontal="center" wrapText="1"/>
    </xf>
    <xf numFmtId="1" fontId="17" fillId="0" borderId="6" xfId="0" applyNumberFormat="1" applyFont="1" applyFill="1" applyBorder="1" applyAlignment="1">
      <alignment horizontal="center" wrapText="1"/>
    </xf>
    <xf numFmtId="3" fontId="17" fillId="0" borderId="4" xfId="0" applyNumberFormat="1" applyFont="1" applyFill="1" applyBorder="1" applyAlignment="1">
      <alignment horizontal="center" vertical="center" wrapText="1"/>
    </xf>
    <xf numFmtId="3" fontId="17" fillId="0" borderId="5" xfId="0" applyNumberFormat="1" applyFont="1" applyFill="1" applyBorder="1" applyAlignment="1">
      <alignment horizontal="center" vertical="center" wrapText="1"/>
    </xf>
    <xf numFmtId="3" fontId="17" fillId="0" borderId="6" xfId="0" applyNumberFormat="1" applyFont="1" applyFill="1" applyBorder="1" applyAlignment="1">
      <alignment horizontal="center" vertical="center" wrapText="1"/>
    </xf>
    <xf numFmtId="3" fontId="17" fillId="0" borderId="7" xfId="0" applyNumberFormat="1" applyFont="1" applyFill="1" applyBorder="1" applyAlignment="1">
      <alignment horizontal="center" vertical="center" wrapText="1"/>
    </xf>
    <xf numFmtId="1" fontId="17" fillId="0" borderId="0" xfId="0" applyNumberFormat="1" applyFont="1" applyBorder="1" applyAlignment="1">
      <alignment horizontal="center" vertical="center" wrapText="1"/>
    </xf>
    <xf numFmtId="0" fontId="17" fillId="0" borderId="8" xfId="0" applyFont="1" applyBorder="1" applyAlignment="1">
      <alignment horizontal="center" vertical="center" wrapText="1"/>
    </xf>
    <xf numFmtId="3" fontId="17" fillId="0" borderId="9" xfId="0" applyNumberFormat="1" applyFont="1" applyBorder="1" applyAlignment="1">
      <alignment horizontal="center" vertical="center" wrapText="1"/>
    </xf>
    <xf numFmtId="3" fontId="17" fillId="0" borderId="10" xfId="0" applyNumberFormat="1" applyFont="1" applyBorder="1" applyAlignment="1">
      <alignment horizontal="center" vertical="center" wrapText="1"/>
    </xf>
    <xf numFmtId="3" fontId="17" fillId="0" borderId="11" xfId="0" applyNumberFormat="1"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3" fontId="17" fillId="0" borderId="9"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3" fontId="17" fillId="0" borderId="11"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17" fillId="0" borderId="12" xfId="0" applyFont="1" applyBorder="1" applyAlignment="1">
      <alignment vertical="center" wrapText="1"/>
    </xf>
    <xf numFmtId="0" fontId="17" fillId="0" borderId="0" xfId="0" applyFont="1" applyBorder="1" applyAlignment="1">
      <alignment vertical="center" wrapText="1"/>
    </xf>
    <xf numFmtId="0" fontId="9" fillId="0" borderId="13" xfId="0" applyFont="1" applyBorder="1" applyAlignment="1">
      <alignment horizontal="center" vertical="center" wrapText="1"/>
    </xf>
    <xf numFmtId="3" fontId="9" fillId="0" borderId="14" xfId="0" applyNumberFormat="1" applyFont="1" applyBorder="1" applyAlignment="1">
      <alignment horizontal="center" vertical="center" wrapText="1"/>
    </xf>
    <xf numFmtId="3" fontId="9" fillId="0" borderId="15"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0" fontId="9" fillId="0" borderId="8" xfId="0" applyFont="1" applyBorder="1" applyAlignment="1">
      <alignment horizontal="center" vertical="center" wrapText="1"/>
    </xf>
    <xf numFmtId="3" fontId="9" fillId="0" borderId="17"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3" fontId="9" fillId="0" borderId="12"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0" fontId="9" fillId="0" borderId="19" xfId="0" applyFont="1" applyBorder="1" applyAlignment="1">
      <alignment horizontal="center" vertical="center" wrapText="1"/>
    </xf>
    <xf numFmtId="3" fontId="9" fillId="0" borderId="20" xfId="0" applyNumberFormat="1" applyFont="1" applyBorder="1" applyAlignment="1">
      <alignment horizontal="center" vertical="center" wrapText="1"/>
    </xf>
    <xf numFmtId="3" fontId="9" fillId="0" borderId="20"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0" fontId="18" fillId="0" borderId="23" xfId="0" applyFont="1" applyBorder="1" applyAlignment="1">
      <alignment horizontal="left" vertical="center" wrapText="1"/>
    </xf>
    <xf numFmtId="3" fontId="17" fillId="0" borderId="24" xfId="0" applyNumberFormat="1" applyFont="1" applyBorder="1" applyAlignment="1">
      <alignment wrapText="1"/>
    </xf>
    <xf numFmtId="3" fontId="17" fillId="0" borderId="25" xfId="0" applyNumberFormat="1" applyFont="1" applyBorder="1" applyAlignment="1">
      <alignment wrapText="1"/>
    </xf>
    <xf numFmtId="3" fontId="17" fillId="0" borderId="0" xfId="0" applyNumberFormat="1" applyFont="1" applyBorder="1" applyAlignment="1">
      <alignment vertical="center" wrapText="1"/>
    </xf>
    <xf numFmtId="0" fontId="17" fillId="0" borderId="26" xfId="0" applyFont="1" applyBorder="1" applyAlignment="1">
      <alignment horizontal="left" vertical="center" wrapText="1"/>
    </xf>
    <xf numFmtId="3" fontId="17" fillId="0" borderId="27" xfId="0" applyNumberFormat="1" applyFont="1" applyBorder="1" applyAlignment="1"/>
    <xf numFmtId="3" fontId="17" fillId="0" borderId="28" xfId="0" applyNumberFormat="1" applyFont="1" applyBorder="1" applyAlignment="1"/>
    <xf numFmtId="0" fontId="9" fillId="0" borderId="0" xfId="0" applyFont="1" applyBorder="1"/>
    <xf numFmtId="3" fontId="9" fillId="0" borderId="29" xfId="0" applyNumberFormat="1" applyFont="1" applyBorder="1" applyAlignment="1">
      <alignment horizontal="left" vertical="center" wrapText="1"/>
    </xf>
    <xf numFmtId="3" fontId="9" fillId="0" borderId="2" xfId="0" applyNumberFormat="1" applyFont="1" applyBorder="1" applyAlignment="1"/>
    <xf numFmtId="3" fontId="9" fillId="0" borderId="2" xfId="0" applyNumberFormat="1" applyFont="1" applyBorder="1" applyAlignment="1">
      <alignment wrapText="1"/>
    </xf>
    <xf numFmtId="3" fontId="17" fillId="0" borderId="2" xfId="0" applyNumberFormat="1" applyFont="1" applyBorder="1" applyAlignment="1">
      <alignment wrapText="1"/>
    </xf>
    <xf numFmtId="3" fontId="17" fillId="0" borderId="30" xfId="0" applyNumberFormat="1" applyFont="1" applyBorder="1" applyAlignment="1">
      <alignment wrapText="1"/>
    </xf>
    <xf numFmtId="3" fontId="17" fillId="0" borderId="29" xfId="0" applyNumberFormat="1" applyFont="1" applyBorder="1" applyAlignment="1">
      <alignment horizontal="left" vertical="center" wrapText="1"/>
    </xf>
    <xf numFmtId="3" fontId="17" fillId="0" borderId="2" xfId="0" applyNumberFormat="1" applyFont="1" applyBorder="1" applyAlignment="1"/>
    <xf numFmtId="3" fontId="17" fillId="0" borderId="30" xfId="0" applyNumberFormat="1" applyFont="1" applyBorder="1" applyAlignment="1"/>
    <xf numFmtId="0" fontId="17" fillId="0" borderId="0" xfId="0" applyFont="1" applyBorder="1"/>
    <xf numFmtId="0" fontId="17" fillId="0" borderId="13" xfId="0" applyFont="1" applyBorder="1" applyAlignment="1">
      <alignment horizontal="left" vertical="center" wrapText="1"/>
    </xf>
    <xf numFmtId="3" fontId="17" fillId="0" borderId="14" xfId="0" applyNumberFormat="1" applyFont="1" applyBorder="1" applyAlignment="1"/>
    <xf numFmtId="3" fontId="17" fillId="0" borderId="31" xfId="0" applyNumberFormat="1" applyFont="1" applyBorder="1" applyAlignment="1"/>
    <xf numFmtId="3" fontId="17" fillId="0" borderId="24" xfId="0" applyNumberFormat="1" applyFont="1" applyBorder="1" applyAlignment="1"/>
    <xf numFmtId="3" fontId="17" fillId="0" borderId="32" xfId="0" applyNumberFormat="1" applyFont="1" applyBorder="1" applyAlignment="1"/>
    <xf numFmtId="3" fontId="17" fillId="0" borderId="33" xfId="0" applyNumberFormat="1" applyFont="1" applyBorder="1" applyAlignment="1"/>
    <xf numFmtId="3" fontId="17" fillId="0" borderId="34" xfId="0" applyNumberFormat="1" applyFont="1" applyBorder="1" applyAlignment="1"/>
    <xf numFmtId="0" fontId="17" fillId="0" borderId="29" xfId="0" applyFont="1" applyBorder="1" applyAlignment="1">
      <alignment horizontal="left" vertical="center" wrapText="1"/>
    </xf>
    <xf numFmtId="0" fontId="9" fillId="0" borderId="29" xfId="0" applyFont="1" applyBorder="1" applyAlignment="1">
      <alignment horizontal="left" vertical="center" wrapText="1"/>
    </xf>
    <xf numFmtId="0" fontId="19" fillId="0" borderId="29" xfId="18" applyFont="1" applyFill="1" applyBorder="1" applyAlignment="1">
      <alignment horizontal="left" vertical="center" wrapText="1"/>
    </xf>
    <xf numFmtId="3" fontId="7" fillId="0" borderId="2" xfId="0" applyNumberFormat="1" applyFont="1" applyBorder="1" applyAlignment="1">
      <alignment wrapText="1"/>
    </xf>
    <xf numFmtId="3" fontId="7" fillId="0" borderId="30" xfId="0" applyNumberFormat="1" applyFont="1" applyBorder="1" applyAlignment="1">
      <alignment wrapText="1"/>
    </xf>
    <xf numFmtId="3" fontId="20" fillId="0" borderId="2" xfId="0" applyNumberFormat="1" applyFont="1" applyBorder="1" applyAlignment="1">
      <alignment wrapText="1"/>
    </xf>
    <xf numFmtId="3" fontId="20" fillId="0" borderId="30" xfId="0" applyNumberFormat="1" applyFont="1" applyBorder="1" applyAlignment="1">
      <alignment wrapText="1"/>
    </xf>
    <xf numFmtId="0" fontId="19" fillId="0" borderId="13" xfId="18" applyFont="1" applyFill="1" applyBorder="1" applyAlignment="1">
      <alignment horizontal="left" vertical="center" wrapText="1"/>
    </xf>
    <xf numFmtId="3" fontId="9" fillId="0" borderId="14" xfId="0" applyNumberFormat="1" applyFont="1" applyBorder="1" applyAlignment="1"/>
    <xf numFmtId="0" fontId="9" fillId="0" borderId="35" xfId="0" applyFont="1" applyBorder="1" applyAlignment="1">
      <alignment horizontal="left" vertical="center" wrapText="1"/>
    </xf>
    <xf numFmtId="3" fontId="9" fillId="0" borderId="36" xfId="0" applyNumberFormat="1" applyFont="1" applyBorder="1" applyAlignment="1"/>
    <xf numFmtId="3" fontId="9" fillId="0" borderId="36" xfId="0" applyNumberFormat="1" applyFont="1" applyBorder="1" applyAlignment="1">
      <alignment wrapText="1"/>
    </xf>
    <xf numFmtId="3" fontId="17" fillId="0" borderId="36" xfId="0" applyNumberFormat="1" applyFont="1" applyBorder="1" applyAlignment="1">
      <alignment wrapText="1"/>
    </xf>
    <xf numFmtId="3" fontId="17" fillId="0" borderId="37" xfId="0" applyNumberFormat="1" applyFont="1" applyBorder="1" applyAlignment="1">
      <alignment wrapText="1"/>
    </xf>
    <xf numFmtId="0" fontId="9" fillId="0" borderId="0" xfId="0" applyFont="1" applyBorder="1" applyAlignment="1">
      <alignment horizontal="left" vertical="center" wrapText="1"/>
    </xf>
    <xf numFmtId="3" fontId="9" fillId="0" borderId="0" xfId="0" applyNumberFormat="1" applyFont="1" applyBorder="1" applyAlignment="1"/>
    <xf numFmtId="3" fontId="9" fillId="0" borderId="0" xfId="0" applyNumberFormat="1" applyFont="1" applyFill="1" applyBorder="1" applyAlignment="1"/>
    <xf numFmtId="3" fontId="9" fillId="0" borderId="0" xfId="0" applyNumberFormat="1" applyFont="1" applyBorder="1"/>
    <xf numFmtId="0" fontId="20" fillId="0" borderId="0" xfId="0" applyFont="1" applyBorder="1" applyAlignment="1">
      <alignment horizontal="left" vertical="center" wrapText="1"/>
    </xf>
    <xf numFmtId="0" fontId="20" fillId="0" borderId="0" xfId="0" applyFont="1" applyBorder="1"/>
    <xf numFmtId="3" fontId="20" fillId="0" borderId="0" xfId="0" applyNumberFormat="1" applyFont="1" applyBorder="1" applyAlignment="1"/>
    <xf numFmtId="3" fontId="20" fillId="0" borderId="0" xfId="0" applyNumberFormat="1" applyFont="1" applyFill="1" applyBorder="1" applyAlignment="1"/>
    <xf numFmtId="3" fontId="17" fillId="0" borderId="0" xfId="0" applyNumberFormat="1" applyFont="1" applyBorder="1" applyAlignment="1"/>
    <xf numFmtId="1" fontId="17" fillId="0" borderId="1" xfId="0" applyNumberFormat="1" applyFont="1" applyBorder="1" applyAlignment="1">
      <alignment horizontal="center" vertical="center" wrapText="1"/>
    </xf>
    <xf numFmtId="1" fontId="17" fillId="0" borderId="38" xfId="0" applyNumberFormat="1" applyFont="1" applyBorder="1" applyAlignment="1">
      <alignment horizontal="center" vertical="center" wrapText="1"/>
    </xf>
    <xf numFmtId="1" fontId="17" fillId="0" borderId="39" xfId="0" applyNumberFormat="1" applyFont="1" applyBorder="1" applyAlignment="1">
      <alignment horizontal="center" vertical="center" wrapText="1"/>
    </xf>
    <xf numFmtId="0" fontId="17" fillId="0" borderId="36" xfId="0" applyFont="1" applyBorder="1" applyAlignment="1">
      <alignment vertical="center" wrapText="1"/>
    </xf>
    <xf numFmtId="0" fontId="18" fillId="0" borderId="36"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3"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43" xfId="0" applyFont="1" applyBorder="1" applyAlignment="1">
      <alignment horizontal="center" vertical="center" wrapText="1"/>
    </xf>
    <xf numFmtId="49" fontId="17" fillId="0" borderId="25" xfId="0" applyNumberFormat="1" applyFont="1" applyBorder="1" applyAlignment="1">
      <alignment horizontal="left" vertical="center" wrapText="1"/>
    </xf>
    <xf numFmtId="0" fontId="18" fillId="0" borderId="24" xfId="0" applyFont="1" applyBorder="1" applyAlignment="1">
      <alignment horizontal="left" vertical="center" wrapText="1"/>
    </xf>
    <xf numFmtId="3" fontId="17" fillId="0" borderId="24" xfId="0" applyNumberFormat="1" applyFont="1" applyBorder="1" applyAlignment="1">
      <alignment vertical="center" wrapText="1"/>
    </xf>
    <xf numFmtId="49" fontId="17" fillId="0" borderId="33" xfId="0" applyNumberFormat="1" applyFont="1" applyBorder="1" applyAlignment="1">
      <alignment horizontal="center"/>
    </xf>
    <xf numFmtId="0" fontId="17" fillId="0" borderId="33" xfId="0" applyFont="1" applyBorder="1" applyAlignment="1">
      <alignment horizontal="left" vertical="center" wrapText="1"/>
    </xf>
    <xf numFmtId="3" fontId="17" fillId="0" borderId="33" xfId="0" applyNumberFormat="1" applyFont="1" applyBorder="1" applyAlignment="1">
      <alignment vertical="center" wrapText="1"/>
    </xf>
    <xf numFmtId="49" fontId="9" fillId="0" borderId="2" xfId="0" applyNumberFormat="1" applyFont="1" applyBorder="1" applyAlignment="1">
      <alignment horizontal="right" vertical="center" wrapText="1"/>
    </xf>
    <xf numFmtId="3" fontId="9" fillId="0" borderId="2" xfId="0" applyNumberFormat="1" applyFont="1" applyBorder="1" applyAlignment="1">
      <alignment horizontal="left" vertical="center" wrapText="1"/>
    </xf>
    <xf numFmtId="3" fontId="9" fillId="0" borderId="33" xfId="0" applyNumberFormat="1" applyFont="1" applyBorder="1" applyAlignment="1">
      <alignment vertical="center" wrapText="1"/>
    </xf>
    <xf numFmtId="3" fontId="9" fillId="0" borderId="2" xfId="0" applyNumberFormat="1" applyFont="1" applyBorder="1" applyAlignment="1">
      <alignment vertical="center" wrapText="1"/>
    </xf>
    <xf numFmtId="49" fontId="17" fillId="0" borderId="2" xfId="0" applyNumberFormat="1" applyFont="1" applyBorder="1" applyAlignment="1">
      <alignment horizontal="right" vertical="center" wrapText="1"/>
    </xf>
    <xf numFmtId="3" fontId="17" fillId="0" borderId="2" xfId="0" applyNumberFormat="1" applyFont="1" applyBorder="1" applyAlignment="1">
      <alignment horizontal="left" vertical="center" wrapText="1"/>
    </xf>
    <xf numFmtId="3" fontId="17" fillId="0" borderId="2" xfId="0" applyNumberFormat="1" applyFont="1" applyBorder="1" applyAlignment="1">
      <alignment vertical="center" wrapText="1"/>
    </xf>
    <xf numFmtId="49" fontId="9" fillId="0" borderId="2" xfId="0" applyNumberFormat="1" applyFont="1" applyBorder="1" applyAlignment="1">
      <alignment horizontal="right"/>
    </xf>
    <xf numFmtId="0" fontId="9" fillId="0" borderId="2" xfId="0" applyFont="1" applyBorder="1"/>
    <xf numFmtId="49" fontId="17" fillId="0" borderId="2" xfId="0" applyNumberFormat="1" applyFont="1" applyBorder="1" applyAlignment="1">
      <alignment horizontal="center"/>
    </xf>
    <xf numFmtId="0" fontId="17" fillId="0" borderId="2" xfId="0" applyFont="1" applyBorder="1"/>
    <xf numFmtId="49" fontId="17" fillId="0" borderId="14" xfId="0" applyNumberFormat="1" applyFont="1" applyBorder="1" applyAlignment="1">
      <alignment horizontal="left"/>
    </xf>
    <xf numFmtId="0" fontId="17" fillId="0" borderId="14" xfId="0" applyFont="1" applyBorder="1" applyAlignment="1">
      <alignment horizontal="left" vertical="center" wrapText="1"/>
    </xf>
    <xf numFmtId="3" fontId="17" fillId="0" borderId="17" xfId="0" applyNumberFormat="1" applyFont="1" applyBorder="1" applyAlignment="1">
      <alignment vertical="center" wrapText="1"/>
    </xf>
    <xf numFmtId="3" fontId="17" fillId="0" borderId="14" xfId="0" applyNumberFormat="1" applyFont="1" applyBorder="1" applyAlignment="1">
      <alignment vertical="center" wrapText="1"/>
    </xf>
    <xf numFmtId="0" fontId="17" fillId="0" borderId="24" xfId="0" applyFont="1" applyBorder="1" applyAlignment="1">
      <alignment horizontal="left"/>
    </xf>
    <xf numFmtId="0" fontId="17" fillId="0" borderId="2" xfId="0" applyFont="1" applyBorder="1" applyAlignment="1">
      <alignment horizontal="left" vertical="center" wrapText="1"/>
    </xf>
    <xf numFmtId="0" fontId="9" fillId="0" borderId="2" xfId="0" applyFont="1" applyBorder="1" applyAlignment="1">
      <alignment horizontal="left" vertical="center" wrapText="1"/>
    </xf>
    <xf numFmtId="0" fontId="17" fillId="0" borderId="2" xfId="0" applyFont="1" applyBorder="1" applyAlignment="1">
      <alignment horizontal="center"/>
    </xf>
    <xf numFmtId="49" fontId="17" fillId="0" borderId="2" xfId="0" applyNumberFormat="1" applyFont="1" applyBorder="1" applyAlignment="1">
      <alignment horizontal="right"/>
    </xf>
    <xf numFmtId="49" fontId="17" fillId="0" borderId="2" xfId="0" applyNumberFormat="1" applyFont="1" applyBorder="1" applyAlignment="1">
      <alignment horizontal="left"/>
    </xf>
    <xf numFmtId="0" fontId="19" fillId="0" borderId="2" xfId="18" applyFont="1" applyFill="1" applyBorder="1" applyAlignment="1">
      <alignment horizontal="left" vertical="center" wrapText="1"/>
    </xf>
    <xf numFmtId="0" fontId="17" fillId="0" borderId="2" xfId="0" applyFont="1" applyBorder="1" applyAlignment="1">
      <alignment horizontal="center" vertical="center" wrapText="1"/>
    </xf>
    <xf numFmtId="0" fontId="18" fillId="0" borderId="2" xfId="0" applyFont="1" applyBorder="1" applyAlignment="1">
      <alignment horizontal="center" vertical="center" wrapText="1"/>
    </xf>
    <xf numFmtId="166" fontId="17" fillId="0" borderId="2" xfId="6"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0" fontId="18" fillId="0" borderId="2" xfId="0" applyFont="1" applyBorder="1" applyAlignment="1">
      <alignment horizontal="left" vertical="center" wrapText="1"/>
    </xf>
    <xf numFmtId="3" fontId="17" fillId="0" borderId="2" xfId="0" applyNumberFormat="1" applyFont="1" applyBorder="1" applyAlignment="1">
      <alignment horizontal="right" wrapText="1"/>
    </xf>
    <xf numFmtId="49" fontId="9" fillId="0" borderId="2" xfId="0" applyNumberFormat="1" applyFont="1" applyBorder="1" applyAlignment="1">
      <alignment horizontal="center" vertical="center" wrapText="1"/>
    </xf>
    <xf numFmtId="3" fontId="9" fillId="0" borderId="2" xfId="0" applyNumberFormat="1" applyFont="1" applyBorder="1" applyAlignment="1">
      <alignment horizontal="right" wrapText="1"/>
    </xf>
    <xf numFmtId="49" fontId="9" fillId="0" borderId="2" xfId="0" applyNumberFormat="1" applyFont="1" applyBorder="1" applyAlignment="1">
      <alignment horizontal="center"/>
    </xf>
    <xf numFmtId="0" fontId="9" fillId="0" borderId="2" xfId="0" applyFont="1" applyBorder="1" applyAlignment="1">
      <alignment horizontal="center"/>
    </xf>
    <xf numFmtId="0" fontId="17" fillId="0" borderId="2" xfId="0" applyFont="1" applyBorder="1" applyAlignment="1">
      <alignment horizontal="center" vertical="center"/>
    </xf>
    <xf numFmtId="0" fontId="17" fillId="0" borderId="0" xfId="0" applyFont="1" applyBorder="1" applyAlignment="1">
      <alignment horizontal="right" vertical="center"/>
    </xf>
    <xf numFmtId="3" fontId="9" fillId="0" borderId="2" xfId="0" applyNumberFormat="1" applyFont="1" applyBorder="1" applyAlignment="1">
      <alignment horizontal="right"/>
    </xf>
    <xf numFmtId="3" fontId="17" fillId="0" borderId="2" xfId="0" applyNumberFormat="1" applyFont="1" applyBorder="1" applyAlignment="1">
      <alignment horizontal="right"/>
    </xf>
    <xf numFmtId="0" fontId="9" fillId="0" borderId="0" xfId="0" applyFont="1" applyBorder="1" applyAlignment="1">
      <alignment horizontal="center"/>
    </xf>
    <xf numFmtId="3" fontId="9" fillId="0" borderId="2" xfId="0" applyNumberFormat="1" applyFont="1" applyBorder="1"/>
    <xf numFmtId="0" fontId="20" fillId="0" borderId="0" xfId="0" applyFont="1" applyBorder="1" applyAlignment="1">
      <alignment horizontal="center"/>
    </xf>
    <xf numFmtId="3" fontId="20" fillId="0" borderId="0" xfId="0" applyNumberFormat="1" applyFont="1" applyBorder="1"/>
    <xf numFmtId="0" fontId="17" fillId="0" borderId="3" xfId="0" applyFont="1" applyBorder="1" applyAlignment="1">
      <alignment horizontal="center" vertical="center" wrapText="1"/>
    </xf>
    <xf numFmtId="0" fontId="17" fillId="0" borderId="44" xfId="0" applyFont="1" applyBorder="1" applyAlignment="1">
      <alignment horizontal="center" vertical="center"/>
    </xf>
    <xf numFmtId="0" fontId="17" fillId="0" borderId="27" xfId="0" applyFont="1" applyBorder="1" applyAlignment="1">
      <alignment horizontal="center" vertical="center" wrapText="1"/>
    </xf>
    <xf numFmtId="3" fontId="17" fillId="0" borderId="45" xfId="0" applyNumberFormat="1" applyFont="1" applyBorder="1" applyAlignment="1">
      <alignment horizontal="center" vertical="center" wrapText="1"/>
    </xf>
    <xf numFmtId="3" fontId="17" fillId="0" borderId="46" xfId="0" applyNumberFormat="1" applyFont="1" applyBorder="1" applyAlignment="1">
      <alignment horizontal="center" vertical="center" wrapText="1"/>
    </xf>
    <xf numFmtId="3" fontId="17" fillId="0" borderId="47" xfId="0" applyNumberFormat="1" applyFont="1" applyBorder="1" applyAlignment="1">
      <alignment horizontal="center" vertical="center" wrapText="1"/>
    </xf>
    <xf numFmtId="3" fontId="17" fillId="0" borderId="45" xfId="0" applyNumberFormat="1" applyFont="1" applyBorder="1" applyAlignment="1">
      <alignment horizontal="center" vertical="center"/>
    </xf>
    <xf numFmtId="3" fontId="17" fillId="0" borderId="46" xfId="0" applyNumberFormat="1" applyFont="1" applyBorder="1" applyAlignment="1">
      <alignment horizontal="center" vertical="center"/>
    </xf>
    <xf numFmtId="3" fontId="17" fillId="0" borderId="47" xfId="0" applyNumberFormat="1" applyFont="1" applyBorder="1" applyAlignment="1">
      <alignment horizontal="center" vertical="center"/>
    </xf>
    <xf numFmtId="3" fontId="17" fillId="0" borderId="48" xfId="0" applyNumberFormat="1" applyFont="1" applyBorder="1" applyAlignment="1">
      <alignment horizontal="center" vertical="center"/>
    </xf>
    <xf numFmtId="0" fontId="9" fillId="0" borderId="0" xfId="0" applyFont="1"/>
    <xf numFmtId="0" fontId="17" fillId="0" borderId="8" xfId="0" applyFont="1" applyBorder="1" applyAlignment="1">
      <alignment horizontal="center" vertical="center" wrapText="1"/>
    </xf>
    <xf numFmtId="0" fontId="17" fillId="0" borderId="17" xfId="0" applyFont="1" applyBorder="1" applyAlignment="1">
      <alignment horizontal="center" vertical="center"/>
    </xf>
    <xf numFmtId="0" fontId="17" fillId="0" borderId="14" xfId="0" applyFont="1" applyBorder="1" applyAlignment="1">
      <alignment horizontal="center" vertical="center" wrapText="1"/>
    </xf>
    <xf numFmtId="3" fontId="17" fillId="0" borderId="40" xfId="0" applyNumberFormat="1" applyFont="1" applyBorder="1" applyAlignment="1">
      <alignment horizontal="center" vertical="center" wrapText="1"/>
    </xf>
    <xf numFmtId="3" fontId="17" fillId="0" borderId="41" xfId="0" applyNumberFormat="1" applyFont="1" applyBorder="1" applyAlignment="1">
      <alignment horizontal="center" vertical="center" wrapText="1"/>
    </xf>
    <xf numFmtId="3" fontId="17" fillId="0" borderId="42" xfId="0" applyNumberFormat="1" applyFont="1" applyBorder="1" applyAlignment="1">
      <alignment horizontal="center" vertical="center" wrapText="1"/>
    </xf>
    <xf numFmtId="3" fontId="17" fillId="0" borderId="49" xfId="0" applyNumberFormat="1" applyFont="1" applyBorder="1" applyAlignment="1">
      <alignment horizontal="center" vertical="center" wrapText="1"/>
    </xf>
    <xf numFmtId="0" fontId="17" fillId="0" borderId="0" xfId="0" applyFont="1" applyAlignment="1">
      <alignment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xf>
    <xf numFmtId="0" fontId="17" fillId="0" borderId="20" xfId="0" applyFont="1" applyBorder="1" applyAlignment="1">
      <alignment horizontal="center" vertical="center" wrapText="1"/>
    </xf>
    <xf numFmtId="0" fontId="21" fillId="0" borderId="50" xfId="0" applyFont="1" applyBorder="1" applyAlignment="1">
      <alignment horizontal="center" vertical="center" wrapText="1"/>
    </xf>
    <xf numFmtId="0" fontId="9" fillId="0" borderId="51" xfId="0" applyFont="1" applyBorder="1" applyAlignment="1">
      <alignment wrapText="1"/>
    </xf>
    <xf numFmtId="0" fontId="9" fillId="0" borderId="27" xfId="0" applyFont="1" applyBorder="1" applyAlignment="1">
      <alignment horizontal="left"/>
    </xf>
    <xf numFmtId="0" fontId="9" fillId="0" borderId="27" xfId="0" applyFont="1" applyBorder="1" applyAlignment="1">
      <alignment horizontal="left" wrapText="1"/>
    </xf>
    <xf numFmtId="3" fontId="17" fillId="0" borderId="27" xfId="0" applyNumberFormat="1" applyFont="1" applyBorder="1" applyAlignment="1">
      <alignment horizontal="center" vertical="center" wrapText="1"/>
    </xf>
    <xf numFmtId="3" fontId="17" fillId="0" borderId="27" xfId="0" applyNumberFormat="1" applyFont="1" applyBorder="1" applyAlignment="1">
      <alignment horizontal="right" wrapText="1"/>
    </xf>
    <xf numFmtId="3" fontId="9" fillId="0" borderId="27" xfId="0" applyNumberFormat="1" applyFont="1" applyBorder="1" applyAlignment="1">
      <alignment horizontal="right" vertical="center" wrapText="1"/>
    </xf>
    <xf numFmtId="3" fontId="9" fillId="0" borderId="27" xfId="0" applyNumberFormat="1" applyFont="1" applyBorder="1" applyAlignment="1">
      <alignment horizontal="right" wrapText="1"/>
    </xf>
    <xf numFmtId="3" fontId="17" fillId="0" borderId="47" xfId="0" applyNumberFormat="1" applyFont="1" applyBorder="1" applyAlignment="1">
      <alignment horizontal="center" vertical="center" wrapText="1"/>
    </xf>
    <xf numFmtId="3" fontId="17" fillId="0" borderId="47" xfId="0" applyNumberFormat="1" applyFont="1" applyBorder="1" applyAlignment="1">
      <alignment horizontal="right" wrapText="1"/>
    </xf>
    <xf numFmtId="3" fontId="17" fillId="0" borderId="28" xfId="0" applyNumberFormat="1" applyFont="1" applyBorder="1" applyAlignment="1">
      <alignment horizontal="right" wrapText="1"/>
    </xf>
    <xf numFmtId="0" fontId="9" fillId="0" borderId="52" xfId="0" applyFont="1" applyBorder="1" applyAlignment="1">
      <alignment wrapText="1"/>
    </xf>
    <xf numFmtId="0" fontId="9" fillId="0" borderId="33" xfId="0" applyFont="1" applyBorder="1" applyAlignment="1">
      <alignment horizontal="left"/>
    </xf>
    <xf numFmtId="0" fontId="9" fillId="0" borderId="33" xfId="0" applyFont="1" applyBorder="1" applyAlignment="1">
      <alignment horizontal="left" wrapText="1"/>
    </xf>
    <xf numFmtId="3" fontId="9" fillId="0" borderId="33" xfId="0" applyNumberFormat="1" applyFont="1" applyBorder="1" applyAlignment="1">
      <alignment horizontal="right" vertical="center" wrapText="1"/>
    </xf>
    <xf numFmtId="3" fontId="17" fillId="0" borderId="33" xfId="0" applyNumberFormat="1" applyFont="1" applyBorder="1" applyAlignment="1">
      <alignment horizontal="center" vertical="center" wrapText="1"/>
    </xf>
    <xf numFmtId="3" fontId="17" fillId="0" borderId="11" xfId="0" applyNumberFormat="1" applyFont="1" applyBorder="1" applyAlignment="1">
      <alignment horizontal="center" vertical="center" wrapText="1"/>
    </xf>
    <xf numFmtId="3" fontId="17" fillId="0" borderId="18" xfId="0" applyNumberFormat="1" applyFont="1" applyBorder="1" applyAlignment="1">
      <alignment horizontal="center" vertical="center" wrapText="1"/>
    </xf>
    <xf numFmtId="3" fontId="17" fillId="0" borderId="11" xfId="0" applyNumberFormat="1" applyFont="1" applyBorder="1" applyAlignment="1">
      <alignment horizontal="right" wrapText="1"/>
    </xf>
    <xf numFmtId="3" fontId="17" fillId="0" borderId="30" xfId="0" applyNumberFormat="1" applyFont="1" applyBorder="1" applyAlignment="1">
      <alignment horizontal="right" wrapText="1"/>
    </xf>
    <xf numFmtId="0" fontId="9" fillId="0" borderId="26" xfId="0" applyFont="1" applyBorder="1" applyAlignment="1"/>
    <xf numFmtId="0" fontId="9" fillId="0" borderId="33" xfId="0" applyFont="1" applyBorder="1" applyAlignment="1"/>
    <xf numFmtId="3" fontId="9" fillId="0" borderId="33" xfId="0" applyNumberFormat="1" applyFont="1" applyBorder="1" applyAlignment="1">
      <alignment horizontal="left" wrapText="1"/>
    </xf>
    <xf numFmtId="3" fontId="17" fillId="0" borderId="33" xfId="0" applyNumberFormat="1" applyFont="1" applyBorder="1" applyAlignment="1">
      <alignment horizontal="right"/>
    </xf>
    <xf numFmtId="3" fontId="9" fillId="0" borderId="33" xfId="0" applyNumberFormat="1" applyFont="1" applyBorder="1" applyAlignment="1">
      <alignment horizontal="right" wrapText="1"/>
    </xf>
    <xf numFmtId="3" fontId="9" fillId="0" borderId="33" xfId="0" applyNumberFormat="1" applyFont="1" applyBorder="1" applyAlignment="1">
      <alignment horizontal="right"/>
    </xf>
    <xf numFmtId="0" fontId="17" fillId="0" borderId="0" xfId="0" applyFont="1"/>
    <xf numFmtId="0" fontId="9" fillId="0" borderId="2" xfId="0" applyFont="1" applyBorder="1" applyAlignment="1"/>
    <xf numFmtId="3" fontId="9" fillId="0" borderId="2" xfId="0" applyNumberFormat="1" applyFont="1" applyBorder="1" applyAlignment="1">
      <alignment horizontal="left" wrapText="1"/>
    </xf>
    <xf numFmtId="0" fontId="9" fillId="0" borderId="2" xfId="0" applyFont="1" applyBorder="1" applyAlignment="1">
      <alignment horizontal="left"/>
    </xf>
    <xf numFmtId="3" fontId="9" fillId="0" borderId="14" xfId="0" applyNumberFormat="1" applyFont="1" applyBorder="1" applyAlignment="1">
      <alignment horizontal="right"/>
    </xf>
    <xf numFmtId="0" fontId="9" fillId="0" borderId="29" xfId="0" applyFont="1" applyBorder="1" applyAlignment="1">
      <alignment wrapText="1"/>
    </xf>
    <xf numFmtId="0" fontId="9" fillId="0" borderId="2" xfId="0" applyFont="1" applyBorder="1" applyAlignment="1">
      <alignment horizontal="left" wrapText="1"/>
    </xf>
    <xf numFmtId="0" fontId="9" fillId="0" borderId="2" xfId="0" applyFont="1" applyBorder="1" applyAlignment="1">
      <alignment wrapText="1"/>
    </xf>
    <xf numFmtId="0" fontId="9" fillId="0" borderId="0" xfId="0" applyFont="1" applyAlignment="1">
      <alignment vertical="center" wrapText="1"/>
    </xf>
    <xf numFmtId="0" fontId="17" fillId="0" borderId="53"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38" xfId="0" applyFont="1" applyFill="1" applyBorder="1" applyAlignment="1">
      <alignment horizontal="left" vertical="center" wrapText="1"/>
    </xf>
    <xf numFmtId="3" fontId="17" fillId="0" borderId="2" xfId="0" applyNumberFormat="1" applyFont="1" applyFill="1" applyBorder="1" applyAlignment="1">
      <alignment horizontal="right"/>
    </xf>
    <xf numFmtId="3" fontId="17" fillId="0" borderId="2" xfId="0" applyNumberFormat="1" applyFont="1" applyFill="1" applyBorder="1" applyAlignment="1">
      <alignment horizontal="right" wrapText="1"/>
    </xf>
    <xf numFmtId="3" fontId="17" fillId="0" borderId="30" xfId="0" applyNumberFormat="1" applyFont="1" applyFill="1" applyBorder="1" applyAlignment="1">
      <alignment horizontal="right" wrapText="1"/>
    </xf>
    <xf numFmtId="0" fontId="17" fillId="0" borderId="0" xfId="0" applyFont="1" applyFill="1"/>
    <xf numFmtId="0" fontId="9" fillId="0" borderId="53" xfId="0" applyFont="1" applyFill="1" applyBorder="1" applyAlignment="1">
      <alignment horizontal="left" wrapText="1"/>
    </xf>
    <xf numFmtId="0" fontId="9" fillId="0" borderId="39" xfId="0" applyFont="1" applyFill="1" applyBorder="1" applyAlignment="1">
      <alignment horizontal="left" wrapText="1"/>
    </xf>
    <xf numFmtId="0" fontId="9" fillId="0" borderId="38" xfId="0" applyFont="1" applyFill="1" applyBorder="1" applyAlignment="1">
      <alignment horizontal="left" wrapText="1"/>
    </xf>
    <xf numFmtId="3" fontId="9" fillId="0" borderId="2" xfId="0" applyNumberFormat="1" applyFont="1" applyFill="1" applyBorder="1" applyAlignment="1">
      <alignment horizontal="right"/>
    </xf>
    <xf numFmtId="3" fontId="17" fillId="0" borderId="30" xfId="0" applyNumberFormat="1" applyFont="1" applyFill="1" applyBorder="1" applyAlignment="1">
      <alignment horizontal="right"/>
    </xf>
    <xf numFmtId="0" fontId="9" fillId="0" borderId="0" xfId="0" applyFont="1" applyFill="1"/>
    <xf numFmtId="0" fontId="9" fillId="0" borderId="54" xfId="0" applyFont="1" applyFill="1" applyBorder="1" applyAlignment="1">
      <alignment horizontal="left" wrapText="1"/>
    </xf>
    <xf numFmtId="0" fontId="9" fillId="0" borderId="41" xfId="0" applyFont="1" applyFill="1" applyBorder="1" applyAlignment="1">
      <alignment horizontal="left" wrapText="1"/>
    </xf>
    <xf numFmtId="0" fontId="9" fillId="0" borderId="42" xfId="0" applyFont="1" applyFill="1" applyBorder="1" applyAlignment="1">
      <alignment horizontal="left" wrapText="1"/>
    </xf>
    <xf numFmtId="3" fontId="9" fillId="0" borderId="36" xfId="0" applyNumberFormat="1" applyFont="1" applyFill="1" applyBorder="1" applyAlignment="1">
      <alignment horizontal="right"/>
    </xf>
    <xf numFmtId="3" fontId="17" fillId="0" borderId="36" xfId="0" applyNumberFormat="1" applyFont="1" applyFill="1" applyBorder="1" applyAlignment="1">
      <alignment horizontal="right"/>
    </xf>
    <xf numFmtId="3" fontId="17" fillId="0" borderId="37" xfId="0" applyNumberFormat="1" applyFont="1" applyFill="1" applyBorder="1" applyAlignment="1">
      <alignment horizontal="right"/>
    </xf>
    <xf numFmtId="0" fontId="17" fillId="0" borderId="51" xfId="0" applyFont="1" applyFill="1" applyBorder="1" applyAlignment="1">
      <alignment horizontal="left" wrapText="1"/>
    </xf>
    <xf numFmtId="0" fontId="17" fillId="0" borderId="27" xfId="0" applyFont="1" applyFill="1" applyBorder="1" applyAlignment="1">
      <alignment horizontal="left" wrapText="1"/>
    </xf>
    <xf numFmtId="3" fontId="17" fillId="0" borderId="27" xfId="0" applyNumberFormat="1" applyFont="1" applyFill="1" applyBorder="1" applyAlignment="1">
      <alignment horizontal="right"/>
    </xf>
    <xf numFmtId="3" fontId="17" fillId="0" borderId="45" xfId="0" applyNumberFormat="1" applyFont="1" applyFill="1" applyBorder="1" applyAlignment="1">
      <alignment horizontal="right"/>
    </xf>
    <xf numFmtId="0" fontId="17" fillId="0" borderId="27" xfId="0" applyFont="1" applyFill="1" applyBorder="1"/>
    <xf numFmtId="0" fontId="17" fillId="0" borderId="28" xfId="0" applyFont="1" applyFill="1" applyBorder="1"/>
    <xf numFmtId="0" fontId="9" fillId="0" borderId="29" xfId="0" applyFont="1" applyBorder="1"/>
    <xf numFmtId="0" fontId="9" fillId="0" borderId="2" xfId="0" applyFont="1" applyBorder="1" applyAlignment="1">
      <alignment vertical="center" wrapText="1"/>
    </xf>
    <xf numFmtId="3" fontId="9" fillId="0" borderId="1" xfId="0" applyNumberFormat="1" applyFont="1" applyBorder="1" applyAlignment="1">
      <alignment horizontal="right" wrapText="1"/>
    </xf>
    <xf numFmtId="0" fontId="9" fillId="0" borderId="13" xfId="0" applyFont="1" applyBorder="1"/>
    <xf numFmtId="0" fontId="9" fillId="0" borderId="14" xfId="0" applyFont="1" applyBorder="1"/>
    <xf numFmtId="0" fontId="9" fillId="0" borderId="14" xfId="0" applyFont="1" applyBorder="1" applyAlignment="1">
      <alignment vertical="center" wrapText="1"/>
    </xf>
    <xf numFmtId="3" fontId="9" fillId="0" borderId="14" xfId="0" applyNumberFormat="1" applyFont="1" applyBorder="1" applyAlignment="1">
      <alignment horizontal="right" wrapText="1"/>
    </xf>
    <xf numFmtId="3" fontId="17" fillId="0" borderId="14" xfId="0" applyNumberFormat="1" applyFont="1" applyBorder="1" applyAlignment="1">
      <alignment horizontal="right"/>
    </xf>
    <xf numFmtId="3" fontId="9" fillId="0" borderId="55" xfId="0" applyNumberFormat="1" applyFont="1" applyBorder="1" applyAlignment="1">
      <alignment horizontal="right" wrapText="1"/>
    </xf>
    <xf numFmtId="0" fontId="9" fillId="0" borderId="29" xfId="0" applyFont="1" applyBorder="1" applyAlignment="1">
      <alignment horizontal="left"/>
    </xf>
    <xf numFmtId="0" fontId="17" fillId="0" borderId="19" xfId="0" applyFont="1" applyBorder="1" applyAlignment="1">
      <alignment horizontal="left"/>
    </xf>
    <xf numFmtId="0" fontId="17" fillId="0" borderId="20" xfId="0" applyFont="1" applyBorder="1" applyAlignment="1">
      <alignment horizontal="left"/>
    </xf>
    <xf numFmtId="3" fontId="17" fillId="0" borderId="20" xfId="0" applyNumberFormat="1" applyFont="1" applyBorder="1" applyAlignment="1">
      <alignment horizontal="right"/>
    </xf>
    <xf numFmtId="3" fontId="17" fillId="0" borderId="36" xfId="0" applyNumberFormat="1" applyFont="1" applyBorder="1" applyAlignment="1">
      <alignment horizontal="right"/>
    </xf>
    <xf numFmtId="3" fontId="17" fillId="0" borderId="56" xfId="0" applyNumberFormat="1" applyFont="1" applyBorder="1" applyAlignment="1">
      <alignment horizontal="right"/>
    </xf>
    <xf numFmtId="0" fontId="9" fillId="0" borderId="26" xfId="0" applyFont="1" applyBorder="1" applyAlignment="1">
      <alignment horizontal="left"/>
    </xf>
    <xf numFmtId="0" fontId="9" fillId="0" borderId="33" xfId="0" applyFont="1" applyBorder="1" applyAlignment="1">
      <alignment horizontal="left"/>
    </xf>
    <xf numFmtId="3" fontId="9" fillId="0" borderId="27" xfId="0" applyNumberFormat="1" applyFont="1" applyBorder="1" applyAlignment="1">
      <alignment horizontal="right"/>
    </xf>
    <xf numFmtId="3" fontId="17" fillId="0" borderId="27" xfId="0" applyNumberFormat="1" applyFont="1" applyBorder="1" applyAlignment="1">
      <alignment horizontal="right"/>
    </xf>
    <xf numFmtId="3" fontId="17" fillId="0" borderId="28" xfId="0" applyNumberFormat="1" applyFont="1" applyBorder="1" applyAlignment="1">
      <alignment horizontal="right"/>
    </xf>
    <xf numFmtId="0" fontId="9" fillId="0" borderId="13" xfId="0" applyFont="1" applyBorder="1" applyAlignment="1">
      <alignment horizontal="left"/>
    </xf>
    <xf numFmtId="0" fontId="9" fillId="0" borderId="14" xfId="0" applyFont="1" applyBorder="1" applyAlignment="1">
      <alignment horizontal="left"/>
    </xf>
    <xf numFmtId="3" fontId="17" fillId="0" borderId="31" xfId="0" applyNumberFormat="1" applyFont="1" applyBorder="1" applyAlignment="1">
      <alignment horizontal="right"/>
    </xf>
    <xf numFmtId="0" fontId="17" fillId="0" borderId="51" xfId="0" applyFont="1" applyBorder="1" applyAlignment="1">
      <alignment horizontal="left"/>
    </xf>
    <xf numFmtId="0" fontId="17" fillId="0" borderId="27" xfId="0" applyFont="1" applyBorder="1" applyAlignment="1">
      <alignment horizontal="left"/>
    </xf>
    <xf numFmtId="0" fontId="9" fillId="0" borderId="29" xfId="0" applyFont="1" applyBorder="1" applyAlignment="1">
      <alignment horizontal="left"/>
    </xf>
    <xf numFmtId="0" fontId="9" fillId="0" borderId="2" xfId="0" applyFont="1" applyBorder="1" applyAlignment="1">
      <alignment horizontal="left"/>
    </xf>
    <xf numFmtId="3" fontId="17" fillId="0" borderId="30" xfId="0" applyNumberFormat="1" applyFont="1" applyBorder="1" applyAlignment="1">
      <alignment horizontal="right"/>
    </xf>
    <xf numFmtId="0" fontId="9" fillId="0" borderId="35" xfId="0" applyFont="1" applyBorder="1" applyAlignment="1">
      <alignment horizontal="left"/>
    </xf>
    <xf numFmtId="0" fontId="9" fillId="0" borderId="36" xfId="0" applyFont="1" applyBorder="1" applyAlignment="1">
      <alignment horizontal="left"/>
    </xf>
    <xf numFmtId="3" fontId="9" fillId="0" borderId="36" xfId="0" applyNumberFormat="1" applyFont="1" applyBorder="1" applyAlignment="1">
      <alignment horizontal="right"/>
    </xf>
    <xf numFmtId="3" fontId="17" fillId="0" borderId="37" xfId="0" applyNumberFormat="1" applyFont="1" applyBorder="1" applyAlignment="1">
      <alignment horizontal="right"/>
    </xf>
    <xf numFmtId="3" fontId="9" fillId="0" borderId="0" xfId="0" applyNumberFormat="1" applyFont="1" applyAlignment="1">
      <alignment horizontal="right"/>
    </xf>
    <xf numFmtId="3" fontId="9" fillId="0" borderId="0" xfId="0" applyNumberFormat="1" applyFont="1" applyBorder="1" applyAlignment="1">
      <alignment horizontal="right" vertical="center" wrapText="1"/>
    </xf>
    <xf numFmtId="3" fontId="9" fillId="0" borderId="0" xfId="0" applyNumberFormat="1" applyFont="1" applyBorder="1" applyAlignment="1">
      <alignment horizontal="right"/>
    </xf>
    <xf numFmtId="3" fontId="9" fillId="0" borderId="0" xfId="0" applyNumberFormat="1" applyFont="1"/>
    <xf numFmtId="3" fontId="9" fillId="0" borderId="0" xfId="0" applyNumberFormat="1" applyFont="1" applyBorder="1" applyAlignment="1">
      <alignment vertical="center" wrapText="1"/>
    </xf>
    <xf numFmtId="3" fontId="9" fillId="0" borderId="0" xfId="0" applyNumberFormat="1" applyFont="1" applyBorder="1" applyAlignment="1">
      <alignment horizontal="center"/>
    </xf>
    <xf numFmtId="3" fontId="9" fillId="0" borderId="0" xfId="0" applyNumberFormat="1" applyFont="1" applyBorder="1" applyAlignment="1">
      <alignment horizontal="center" vertical="center" wrapText="1"/>
    </xf>
    <xf numFmtId="0" fontId="17" fillId="0" borderId="0" xfId="0" applyFont="1" applyAlignment="1">
      <alignment vertical="center" wrapText="1"/>
    </xf>
    <xf numFmtId="3" fontId="17" fillId="0" borderId="0" xfId="0" applyNumberFormat="1" applyFont="1"/>
    <xf numFmtId="3" fontId="17" fillId="0" borderId="0" xfId="0" applyNumberFormat="1" applyFont="1" applyBorder="1" applyAlignment="1">
      <alignment horizontal="center"/>
    </xf>
    <xf numFmtId="3" fontId="20" fillId="0" borderId="0" xfId="0" applyNumberFormat="1" applyFont="1" applyAlignment="1">
      <alignment vertical="center" wrapText="1"/>
    </xf>
    <xf numFmtId="3" fontId="20" fillId="0" borderId="0" xfId="0" applyNumberFormat="1" applyFont="1" applyAlignment="1">
      <alignment horizontal="center"/>
    </xf>
    <xf numFmtId="3" fontId="9" fillId="0" borderId="0" xfId="0" applyNumberFormat="1" applyFont="1" applyAlignment="1">
      <alignment horizontal="center"/>
    </xf>
    <xf numFmtId="3" fontId="9" fillId="0" borderId="0" xfId="0" applyNumberFormat="1" applyFont="1" applyAlignment="1">
      <alignment horizontal="center" vertical="center" wrapText="1"/>
    </xf>
    <xf numFmtId="0" fontId="20" fillId="0" borderId="0" xfId="0" applyFont="1" applyAlignment="1">
      <alignment vertical="center" wrapText="1"/>
    </xf>
    <xf numFmtId="3" fontId="20" fillId="0" borderId="0" xfId="0" applyNumberFormat="1" applyFont="1"/>
    <xf numFmtId="3" fontId="20" fillId="0" borderId="0" xfId="0" applyNumberFormat="1" applyFont="1" applyAlignment="1">
      <alignment horizontal="center" vertical="center" wrapText="1"/>
    </xf>
    <xf numFmtId="0" fontId="20" fillId="0" borderId="0" xfId="0" applyFont="1"/>
    <xf numFmtId="3" fontId="9" fillId="0" borderId="0" xfId="0" applyNumberFormat="1" applyFont="1" applyAlignment="1">
      <alignment vertical="center" wrapText="1"/>
    </xf>
    <xf numFmtId="0" fontId="22" fillId="0" borderId="57"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0" xfId="0" applyFont="1" applyAlignment="1">
      <alignment horizontal="center"/>
    </xf>
    <xf numFmtId="0" fontId="22" fillId="0" borderId="58" xfId="0" applyFont="1" applyBorder="1" applyAlignment="1">
      <alignment horizontal="center" vertical="center" wrapText="1"/>
    </xf>
    <xf numFmtId="3" fontId="22" fillId="0" borderId="25" xfId="0" applyNumberFormat="1" applyFont="1" applyFill="1" applyBorder="1" applyAlignment="1">
      <alignment horizontal="center" vertical="center" wrapText="1"/>
    </xf>
    <xf numFmtId="3" fontId="22" fillId="0" borderId="59" xfId="0" applyNumberFormat="1" applyFont="1" applyFill="1" applyBorder="1" applyAlignment="1">
      <alignment horizontal="center" vertical="center" wrapText="1"/>
    </xf>
    <xf numFmtId="3" fontId="22" fillId="0" borderId="43" xfId="0" applyNumberFormat="1" applyFont="1" applyFill="1" applyBorder="1" applyAlignment="1">
      <alignment horizontal="center" vertical="center" wrapText="1"/>
    </xf>
    <xf numFmtId="3" fontId="22" fillId="0" borderId="25" xfId="0" applyNumberFormat="1" applyFont="1" applyBorder="1" applyAlignment="1">
      <alignment horizontal="center" vertical="center" wrapText="1"/>
    </xf>
    <xf numFmtId="3" fontId="22" fillId="0" borderId="59" xfId="0" applyNumberFormat="1" applyFont="1" applyBorder="1" applyAlignment="1">
      <alignment horizontal="center" vertical="center" wrapText="1"/>
    </xf>
    <xf numFmtId="3" fontId="22" fillId="0" borderId="43" xfId="0" applyNumberFormat="1" applyFont="1" applyBorder="1" applyAlignment="1">
      <alignment horizontal="center" vertical="center" wrapText="1"/>
    </xf>
    <xf numFmtId="0" fontId="22" fillId="0" borderId="32" xfId="0" applyFont="1" applyBorder="1" applyAlignment="1">
      <alignment horizontal="center" vertical="center" wrapText="1"/>
    </xf>
    <xf numFmtId="0" fontId="22" fillId="0" borderId="0" xfId="0" applyFont="1" applyAlignment="1">
      <alignment horizontal="center" vertical="center" wrapText="1"/>
    </xf>
    <xf numFmtId="0" fontId="22" fillId="0" borderId="58" xfId="0" applyFont="1" applyBorder="1" applyAlignment="1">
      <alignment horizontal="left" vertical="center" wrapText="1"/>
    </xf>
    <xf numFmtId="0" fontId="22" fillId="0" borderId="50" xfId="0" applyFont="1" applyBorder="1" applyAlignment="1">
      <alignment horizontal="center" vertical="center" wrapText="1"/>
    </xf>
    <xf numFmtId="0" fontId="23" fillId="0" borderId="52" xfId="0" applyFont="1" applyBorder="1" applyAlignment="1">
      <alignment horizontal="left" vertical="center" wrapText="1"/>
    </xf>
    <xf numFmtId="3" fontId="23" fillId="0" borderId="33" xfId="0" applyNumberFormat="1" applyFont="1" applyBorder="1" applyAlignment="1">
      <alignment horizontal="right"/>
    </xf>
    <xf numFmtId="0" fontId="23" fillId="0" borderId="34" xfId="0" applyFont="1" applyBorder="1" applyAlignment="1">
      <alignment horizontal="center" vertical="center" wrapText="1"/>
    </xf>
    <xf numFmtId="0" fontId="23" fillId="0" borderId="53" xfId="0" applyFont="1" applyBorder="1" applyAlignment="1">
      <alignment vertical="center" wrapText="1"/>
    </xf>
    <xf numFmtId="3" fontId="23" fillId="0" borderId="2" xfId="0" applyNumberFormat="1" applyFont="1" applyBorder="1" applyAlignment="1">
      <alignment horizontal="right"/>
    </xf>
    <xf numFmtId="0" fontId="23" fillId="0" borderId="30" xfId="0" applyFont="1" applyBorder="1" applyAlignment="1">
      <alignment horizontal="center" vertical="center" wrapText="1"/>
    </xf>
    <xf numFmtId="0" fontId="23" fillId="0" borderId="0" xfId="0" applyFont="1"/>
    <xf numFmtId="0" fontId="9" fillId="0" borderId="53" xfId="0" applyFont="1" applyBorder="1" applyAlignment="1">
      <alignment vertical="center" wrapText="1"/>
    </xf>
    <xf numFmtId="0" fontId="23" fillId="0" borderId="54" xfId="0" applyFont="1" applyBorder="1" applyAlignment="1">
      <alignment vertical="center" wrapText="1"/>
    </xf>
    <xf numFmtId="3" fontId="23" fillId="0" borderId="36" xfId="0" applyNumberFormat="1" applyFont="1" applyBorder="1" applyAlignment="1">
      <alignment horizontal="right"/>
    </xf>
    <xf numFmtId="0" fontId="23" fillId="0" borderId="37" xfId="0" applyFont="1" applyBorder="1" applyAlignment="1">
      <alignment horizontal="center" vertical="center" wrapText="1"/>
    </xf>
    <xf numFmtId="0" fontId="22" fillId="0" borderId="58" xfId="0" applyFont="1" applyBorder="1" applyAlignment="1">
      <alignment vertical="center" wrapText="1"/>
    </xf>
    <xf numFmtId="3" fontId="22" fillId="0" borderId="24" xfId="0" applyNumberFormat="1" applyFont="1" applyBorder="1" applyAlignment="1">
      <alignment horizontal="right"/>
    </xf>
    <xf numFmtId="0" fontId="23" fillId="0" borderId="32" xfId="0" applyFont="1" applyBorder="1" applyAlignment="1">
      <alignment horizontal="center" vertical="center" wrapText="1"/>
    </xf>
    <xf numFmtId="0" fontId="22" fillId="0" borderId="0" xfId="0" applyFont="1" applyBorder="1"/>
    <xf numFmtId="0" fontId="24" fillId="0" borderId="12" xfId="0" applyFont="1" applyBorder="1" applyAlignment="1">
      <alignment vertical="center" wrapText="1"/>
    </xf>
    <xf numFmtId="3" fontId="24" fillId="0" borderId="17" xfId="0" applyNumberFormat="1" applyFont="1" applyBorder="1" applyAlignment="1">
      <alignment horizontal="right"/>
    </xf>
    <xf numFmtId="3" fontId="24" fillId="0" borderId="2" xfId="0" applyNumberFormat="1" applyFont="1" applyBorder="1" applyAlignment="1">
      <alignment horizontal="right"/>
    </xf>
    <xf numFmtId="0" fontId="25" fillId="0" borderId="60" xfId="0" applyFont="1" applyBorder="1" applyAlignment="1">
      <alignment horizontal="center" vertical="center" wrapText="1"/>
    </xf>
    <xf numFmtId="0" fontId="24" fillId="0" borderId="0" xfId="0" applyFont="1" applyBorder="1"/>
    <xf numFmtId="3" fontId="23" fillId="0" borderId="24" xfId="0" applyNumberFormat="1" applyFont="1" applyBorder="1" applyAlignment="1">
      <alignment horizontal="right"/>
    </xf>
    <xf numFmtId="0" fontId="22" fillId="0" borderId="32" xfId="0" applyFont="1" applyBorder="1" applyAlignment="1">
      <alignment vertical="center" wrapText="1"/>
    </xf>
    <xf numFmtId="0" fontId="22" fillId="0" borderId="0" xfId="0" applyFont="1" applyBorder="1" applyAlignment="1">
      <alignment vertical="center" wrapText="1"/>
    </xf>
    <xf numFmtId="3" fontId="22" fillId="0" borderId="0" xfId="0" applyNumberFormat="1" applyFont="1" applyBorder="1" applyAlignment="1">
      <alignment horizontal="right"/>
    </xf>
    <xf numFmtId="0" fontId="22" fillId="0" borderId="0" xfId="0" applyFont="1"/>
    <xf numFmtId="0" fontId="22" fillId="0" borderId="0" xfId="0" applyFont="1" applyBorder="1" applyAlignment="1">
      <alignment horizontal="center" vertical="center" wrapText="1"/>
    </xf>
    <xf numFmtId="0" fontId="22" fillId="0" borderId="61" xfId="0" applyFont="1" applyBorder="1" applyAlignment="1">
      <alignment horizontal="center" vertical="center" wrapText="1"/>
    </xf>
    <xf numFmtId="0" fontId="26" fillId="0" borderId="62" xfId="0" applyFont="1" applyBorder="1" applyAlignment="1">
      <alignment vertical="center" wrapText="1"/>
    </xf>
    <xf numFmtId="3" fontId="23" fillId="0" borderId="27" xfId="0" applyNumberFormat="1" applyFont="1" applyBorder="1" applyAlignment="1">
      <alignment horizontal="right"/>
    </xf>
    <xf numFmtId="0" fontId="23" fillId="0" borderId="28" xfId="0" applyFont="1" applyBorder="1" applyAlignment="1">
      <alignment horizontal="center" vertical="center" wrapText="1"/>
    </xf>
    <xf numFmtId="0" fontId="9" fillId="0" borderId="52" xfId="0" applyFont="1" applyBorder="1"/>
    <xf numFmtId="0" fontId="20" fillId="0" borderId="52" xfId="0" applyFont="1" applyBorder="1" applyAlignment="1">
      <alignment wrapText="1"/>
    </xf>
    <xf numFmtId="3" fontId="25" fillId="0" borderId="33" xfId="0" applyNumberFormat="1" applyFont="1" applyBorder="1" applyAlignment="1">
      <alignment horizontal="right"/>
    </xf>
    <xf numFmtId="0" fontId="25" fillId="0" borderId="34" xfId="0" applyFont="1" applyBorder="1" applyAlignment="1">
      <alignment horizontal="center" vertical="center" wrapText="1"/>
    </xf>
    <xf numFmtId="0" fontId="25" fillId="0" borderId="0" xfId="0" applyFont="1"/>
    <xf numFmtId="0" fontId="26" fillId="0" borderId="53" xfId="0" applyFont="1" applyBorder="1" applyAlignment="1">
      <alignment vertical="center" wrapText="1"/>
    </xf>
    <xf numFmtId="0" fontId="26" fillId="0" borderId="54" xfId="0" applyFont="1" applyBorder="1" applyAlignment="1">
      <alignment vertical="center" wrapText="1"/>
    </xf>
    <xf numFmtId="3" fontId="23" fillId="0" borderId="17" xfId="0" applyNumberFormat="1" applyFont="1" applyBorder="1" applyAlignment="1">
      <alignment horizontal="right"/>
    </xf>
    <xf numFmtId="0" fontId="26" fillId="0" borderId="0" xfId="0" applyFont="1" applyBorder="1" applyAlignment="1">
      <alignment vertical="center" wrapText="1"/>
    </xf>
    <xf numFmtId="3" fontId="23" fillId="0" borderId="0" xfId="0" applyNumberFormat="1" applyFont="1" applyAlignment="1">
      <alignment horizontal="right"/>
    </xf>
    <xf numFmtId="0" fontId="23" fillId="0" borderId="0" xfId="0" applyFont="1" applyAlignment="1">
      <alignment vertical="center" wrapText="1"/>
    </xf>
    <xf numFmtId="0" fontId="27" fillId="0" borderId="0" xfId="0" applyFont="1" applyBorder="1" applyAlignment="1">
      <alignment horizontal="center" vertical="center" wrapText="1"/>
    </xf>
    <xf numFmtId="0" fontId="23" fillId="0" borderId="0" xfId="0" applyFont="1" applyBorder="1" applyAlignment="1">
      <alignment vertical="center" wrapText="1"/>
    </xf>
    <xf numFmtId="3" fontId="23" fillId="0" borderId="0" xfId="0" applyNumberFormat="1" applyFont="1" applyAlignment="1">
      <alignment horizontal="right" vertical="center"/>
    </xf>
    <xf numFmtId="3" fontId="23" fillId="0" borderId="0" xfId="0" applyNumberFormat="1" applyFont="1" applyAlignment="1">
      <alignment horizontal="right" vertical="center" wrapText="1"/>
    </xf>
    <xf numFmtId="0" fontId="23" fillId="0" borderId="0" xfId="0" applyFont="1" applyAlignment="1">
      <alignment horizontal="center" vertical="center" wrapText="1"/>
    </xf>
    <xf numFmtId="0" fontId="17" fillId="0" borderId="23" xfId="0" applyFont="1" applyBorder="1" applyAlignment="1">
      <alignment horizontal="center" vertical="center" wrapText="1"/>
    </xf>
    <xf numFmtId="0" fontId="17" fillId="0" borderId="25" xfId="0" applyFont="1" applyBorder="1" applyAlignment="1">
      <alignment horizontal="center" vertical="center" wrapText="1"/>
    </xf>
    <xf numFmtId="3" fontId="17" fillId="0" borderId="25" xfId="0" applyNumberFormat="1" applyFont="1" applyBorder="1" applyAlignment="1">
      <alignment horizontal="center" vertical="center" wrapText="1"/>
    </xf>
    <xf numFmtId="3" fontId="17" fillId="0" borderId="59" xfId="0" applyNumberFormat="1" applyFont="1" applyBorder="1" applyAlignment="1">
      <alignment horizontal="center" vertical="center" wrapText="1"/>
    </xf>
    <xf numFmtId="3" fontId="17" fillId="0" borderId="43" xfId="0" applyNumberFormat="1" applyFont="1" applyBorder="1" applyAlignment="1">
      <alignment horizontal="center" vertical="center" wrapText="1"/>
    </xf>
    <xf numFmtId="3" fontId="17" fillId="0" borderId="4" xfId="0" applyNumberFormat="1" applyFont="1" applyBorder="1" applyAlignment="1">
      <alignment horizontal="center" vertical="center" wrapText="1"/>
    </xf>
    <xf numFmtId="3" fontId="17" fillId="0" borderId="5" xfId="0" applyNumberFormat="1" applyFont="1" applyBorder="1" applyAlignment="1">
      <alignment horizontal="center" vertical="center" wrapText="1"/>
    </xf>
    <xf numFmtId="3" fontId="17" fillId="0" borderId="6" xfId="0" applyNumberFormat="1" applyFont="1" applyBorder="1" applyAlignment="1">
      <alignment horizontal="center" vertical="center" wrapText="1"/>
    </xf>
    <xf numFmtId="3" fontId="17" fillId="0" borderId="48" xfId="0" applyNumberFormat="1" applyFont="1" applyBorder="1" applyAlignment="1">
      <alignment horizontal="center" vertical="center" wrapText="1"/>
    </xf>
    <xf numFmtId="0" fontId="17" fillId="0" borderId="0" xfId="0" applyFont="1" applyAlignment="1">
      <alignment horizontal="center" vertical="center" wrapText="1"/>
    </xf>
    <xf numFmtId="0" fontId="3" fillId="0" borderId="62" xfId="0" applyFont="1" applyBorder="1" applyAlignment="1">
      <alignment horizontal="right"/>
    </xf>
    <xf numFmtId="0" fontId="3" fillId="0" borderId="46" xfId="0" applyFont="1" applyFill="1" applyBorder="1" applyAlignment="1">
      <alignment vertical="center" wrapText="1"/>
    </xf>
    <xf numFmtId="0" fontId="3" fillId="0" borderId="47" xfId="0" applyFont="1" applyFill="1" applyBorder="1" applyAlignment="1">
      <alignment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3" fillId="0" borderId="0" xfId="0" applyFont="1" applyAlignment="1">
      <alignment horizontal="right"/>
    </xf>
    <xf numFmtId="0" fontId="17" fillId="0" borderId="29" xfId="0" applyFont="1" applyBorder="1" applyAlignment="1">
      <alignment horizontal="left"/>
    </xf>
    <xf numFmtId="0" fontId="17" fillId="0" borderId="1" xfId="0" applyFont="1" applyBorder="1" applyAlignment="1">
      <alignment horizontal="left"/>
    </xf>
    <xf numFmtId="0" fontId="17" fillId="0" borderId="39" xfId="0" applyFont="1" applyBorder="1" applyAlignment="1">
      <alignment horizontal="left" wrapText="1"/>
    </xf>
    <xf numFmtId="0" fontId="17" fillId="0" borderId="38" xfId="0" applyFont="1" applyBorder="1" applyAlignment="1">
      <alignment horizontal="left" wrapText="1"/>
    </xf>
    <xf numFmtId="0" fontId="17" fillId="0" borderId="0" xfId="0" applyFont="1" applyAlignment="1">
      <alignment horizontal="right"/>
    </xf>
    <xf numFmtId="0" fontId="17" fillId="0" borderId="39" xfId="0" applyFont="1" applyBorder="1" applyAlignment="1">
      <alignment horizontal="left"/>
    </xf>
    <xf numFmtId="0" fontId="9" fillId="0" borderId="39" xfId="0" applyFont="1" applyBorder="1" applyAlignment="1">
      <alignment horizontal="left" wrapText="1"/>
    </xf>
    <xf numFmtId="0" fontId="28" fillId="0" borderId="38" xfId="0" applyFont="1" applyFill="1" applyBorder="1" applyAlignment="1">
      <alignment vertical="center" wrapText="1"/>
    </xf>
    <xf numFmtId="0" fontId="28" fillId="0" borderId="39" xfId="0" applyFont="1" applyFill="1" applyBorder="1" applyAlignment="1">
      <alignment vertical="center" wrapText="1"/>
    </xf>
    <xf numFmtId="3" fontId="9" fillId="0" borderId="38" xfId="15" applyNumberFormat="1" applyFont="1" applyFill="1" applyBorder="1" applyAlignment="1">
      <alignment vertical="center" wrapText="1"/>
    </xf>
    <xf numFmtId="0" fontId="29" fillId="0" borderId="38" xfId="0" applyFont="1" applyFill="1" applyBorder="1" applyAlignment="1">
      <alignment horizontal="left" vertical="center" wrapText="1"/>
    </xf>
    <xf numFmtId="0" fontId="28" fillId="0" borderId="38" xfId="0" applyFont="1" applyFill="1" applyBorder="1" applyAlignment="1">
      <alignment horizontal="left" vertical="center" wrapText="1"/>
    </xf>
    <xf numFmtId="3" fontId="9" fillId="0" borderId="1" xfId="0" applyNumberFormat="1" applyFont="1" applyBorder="1" applyAlignment="1">
      <alignment horizontal="right"/>
    </xf>
    <xf numFmtId="3" fontId="9" fillId="0" borderId="38" xfId="0" applyNumberFormat="1" applyFont="1" applyBorder="1" applyAlignment="1">
      <alignment horizontal="right"/>
    </xf>
    <xf numFmtId="3" fontId="9" fillId="0" borderId="39" xfId="0" applyNumberFormat="1" applyFont="1" applyBorder="1" applyAlignment="1">
      <alignment horizontal="right"/>
    </xf>
    <xf numFmtId="0" fontId="29" fillId="0" borderId="38" xfId="0" applyFont="1" applyFill="1" applyBorder="1" applyAlignment="1">
      <alignment vertical="center" wrapText="1"/>
    </xf>
    <xf numFmtId="3" fontId="17" fillId="0" borderId="39" xfId="0" applyNumberFormat="1" applyFont="1" applyBorder="1" applyAlignment="1">
      <alignment horizontal="left" wrapText="1"/>
    </xf>
    <xf numFmtId="3" fontId="17" fillId="0" borderId="38" xfId="0" applyNumberFormat="1" applyFont="1" applyBorder="1" applyAlignment="1">
      <alignment horizontal="left" wrapText="1"/>
    </xf>
    <xf numFmtId="3" fontId="9" fillId="0" borderId="39" xfId="0" applyNumberFormat="1" applyFont="1" applyBorder="1" applyAlignment="1">
      <alignment horizontal="left" wrapText="1"/>
    </xf>
    <xf numFmtId="3" fontId="17" fillId="0" borderId="39" xfId="0" applyNumberFormat="1" applyFont="1" applyBorder="1" applyAlignment="1">
      <alignment horizontal="left" wrapText="1"/>
    </xf>
    <xf numFmtId="0" fontId="17" fillId="0" borderId="39" xfId="0" applyFont="1" applyBorder="1" applyAlignment="1">
      <alignment horizontal="left" wrapText="1"/>
    </xf>
    <xf numFmtId="0" fontId="3" fillId="0" borderId="23" xfId="0" applyFont="1" applyFill="1" applyBorder="1" applyAlignment="1">
      <alignment horizontal="left"/>
    </xf>
    <xf numFmtId="0" fontId="3" fillId="0" borderId="25" xfId="0" applyFont="1" applyFill="1" applyBorder="1" applyAlignment="1">
      <alignment horizontal="left"/>
    </xf>
    <xf numFmtId="0" fontId="3" fillId="0" borderId="59" xfId="0" applyFont="1" applyFill="1" applyBorder="1" applyAlignment="1">
      <alignment horizontal="left" wrapText="1"/>
    </xf>
    <xf numFmtId="0" fontId="3" fillId="0" borderId="43" xfId="0" applyFont="1" applyFill="1" applyBorder="1" applyAlignment="1">
      <alignment horizontal="left" wrapText="1"/>
    </xf>
    <xf numFmtId="3" fontId="3" fillId="0" borderId="24" xfId="0" applyNumberFormat="1" applyFont="1" applyFill="1" applyBorder="1" applyAlignment="1">
      <alignment horizontal="right"/>
    </xf>
    <xf numFmtId="3" fontId="17" fillId="0" borderId="32" xfId="0" applyNumberFormat="1" applyFont="1" applyFill="1" applyBorder="1" applyAlignment="1">
      <alignment horizontal="right"/>
    </xf>
    <xf numFmtId="0" fontId="3" fillId="0" borderId="0" xfId="0" applyFont="1" applyFill="1" applyAlignment="1">
      <alignment horizontal="right"/>
    </xf>
    <xf numFmtId="0" fontId="3" fillId="0" borderId="26" xfId="0" applyFont="1" applyFill="1" applyBorder="1" applyAlignment="1">
      <alignment horizontal="left"/>
    </xf>
    <xf numFmtId="0" fontId="3" fillId="0" borderId="45" xfId="0" applyFont="1" applyFill="1" applyBorder="1" applyAlignment="1">
      <alignment horizontal="left"/>
    </xf>
    <xf numFmtId="0" fontId="3" fillId="0" borderId="46" xfId="0" applyFont="1" applyFill="1" applyBorder="1" applyAlignment="1">
      <alignment horizontal="center" wrapText="1"/>
    </xf>
    <xf numFmtId="3" fontId="3" fillId="0" borderId="46" xfId="0" applyNumberFormat="1" applyFont="1" applyFill="1" applyBorder="1" applyAlignment="1">
      <alignment horizontal="right"/>
    </xf>
    <xf numFmtId="3" fontId="17" fillId="0" borderId="46" xfId="0" applyNumberFormat="1" applyFont="1" applyFill="1" applyBorder="1" applyAlignment="1">
      <alignment horizontal="right" wrapText="1"/>
    </xf>
    <xf numFmtId="3" fontId="17" fillId="0" borderId="46" xfId="0" applyNumberFormat="1" applyFont="1" applyFill="1" applyBorder="1" applyAlignment="1">
      <alignment horizontal="right"/>
    </xf>
    <xf numFmtId="3" fontId="3" fillId="0" borderId="48" xfId="0" applyNumberFormat="1" applyFont="1" applyFill="1" applyBorder="1" applyAlignment="1">
      <alignment horizontal="right"/>
    </xf>
    <xf numFmtId="0" fontId="9" fillId="0" borderId="29" xfId="0" applyFont="1" applyFill="1" applyBorder="1" applyAlignment="1">
      <alignment horizontal="left"/>
    </xf>
    <xf numFmtId="0" fontId="17" fillId="0" borderId="1" xfId="0" applyFont="1" applyFill="1" applyBorder="1" applyAlignment="1">
      <alignment horizontal="left"/>
    </xf>
    <xf numFmtId="0" fontId="17" fillId="0" borderId="39" xfId="0" applyFont="1" applyFill="1" applyBorder="1" applyAlignment="1">
      <alignment horizontal="left" wrapText="1"/>
    </xf>
    <xf numFmtId="0" fontId="17" fillId="0" borderId="38" xfId="0" applyFont="1" applyFill="1" applyBorder="1" applyAlignment="1">
      <alignment horizontal="left" wrapText="1"/>
    </xf>
    <xf numFmtId="3" fontId="9" fillId="0" borderId="1" xfId="0" applyNumberFormat="1" applyFont="1" applyFill="1" applyBorder="1" applyAlignment="1">
      <alignment horizontal="right" wrapText="1"/>
    </xf>
    <xf numFmtId="3" fontId="9" fillId="0" borderId="2" xfId="0" applyNumberFormat="1" applyFont="1" applyFill="1" applyBorder="1" applyAlignment="1">
      <alignment horizontal="right" wrapText="1"/>
    </xf>
    <xf numFmtId="3" fontId="9" fillId="0" borderId="30" xfId="0" applyNumberFormat="1" applyFont="1" applyFill="1" applyBorder="1" applyAlignment="1">
      <alignment horizontal="right"/>
    </xf>
    <xf numFmtId="0" fontId="9" fillId="0" borderId="0" xfId="0" applyFont="1" applyFill="1" applyAlignment="1">
      <alignment horizontal="right"/>
    </xf>
    <xf numFmtId="3" fontId="9" fillId="0" borderId="30" xfId="0" applyNumberFormat="1" applyFont="1" applyBorder="1" applyAlignment="1">
      <alignment horizontal="right"/>
    </xf>
    <xf numFmtId="0" fontId="9" fillId="0" borderId="0" xfId="0" applyFont="1" applyAlignment="1">
      <alignment horizontal="right"/>
    </xf>
    <xf numFmtId="0" fontId="9" fillId="0" borderId="0" xfId="0" applyFont="1" applyAlignment="1">
      <alignment vertical="center"/>
    </xf>
    <xf numFmtId="0" fontId="9" fillId="0" borderId="39" xfId="0" applyFont="1" applyFill="1" applyBorder="1" applyAlignment="1">
      <alignment horizontal="left" wrapText="1"/>
    </xf>
    <xf numFmtId="0" fontId="17" fillId="0" borderId="39" xfId="0" applyFont="1" applyFill="1" applyBorder="1" applyAlignment="1">
      <alignment horizontal="left" wrapText="1"/>
    </xf>
    <xf numFmtId="0" fontId="30" fillId="0" borderId="38" xfId="0" applyFont="1" applyBorder="1" applyAlignment="1">
      <alignment vertical="center" wrapText="1"/>
    </xf>
    <xf numFmtId="0" fontId="9" fillId="0" borderId="38" xfId="0" applyFont="1" applyFill="1" applyBorder="1" applyAlignment="1">
      <alignment horizontal="left" wrapText="1"/>
    </xf>
    <xf numFmtId="0" fontId="28" fillId="0" borderId="38" xfId="0" applyFont="1" applyBorder="1" applyAlignment="1">
      <alignment vertical="center" wrapText="1"/>
    </xf>
    <xf numFmtId="0" fontId="29" fillId="0" borderId="38" xfId="0" applyFont="1" applyBorder="1" applyAlignment="1">
      <alignment vertical="center" wrapText="1"/>
    </xf>
    <xf numFmtId="0" fontId="9" fillId="0" borderId="13" xfId="0" applyFont="1" applyBorder="1" applyAlignment="1">
      <alignment horizontal="left"/>
    </xf>
    <xf numFmtId="0" fontId="17" fillId="0" borderId="55" xfId="0" applyFont="1" applyBorder="1" applyAlignment="1">
      <alignment horizontal="left"/>
    </xf>
    <xf numFmtId="0" fontId="17" fillId="0" borderId="16" xfId="0" applyFont="1" applyFill="1" applyBorder="1" applyAlignment="1">
      <alignment horizontal="left" wrapText="1"/>
    </xf>
    <xf numFmtId="0" fontId="29" fillId="0" borderId="1" xfId="0" applyFont="1" applyFill="1" applyBorder="1" applyAlignment="1">
      <alignment horizontal="left" vertical="center" wrapText="1"/>
    </xf>
    <xf numFmtId="0" fontId="9" fillId="0" borderId="15" xfId="0" applyFont="1" applyFill="1" applyBorder="1" applyAlignment="1">
      <alignment horizontal="left" wrapText="1"/>
    </xf>
    <xf numFmtId="0" fontId="9" fillId="0" borderId="39" xfId="0" applyFont="1" applyBorder="1" applyAlignment="1">
      <alignment horizontal="left"/>
    </xf>
    <xf numFmtId="0" fontId="17" fillId="0" borderId="0" xfId="0" applyFont="1" applyFill="1" applyBorder="1" applyAlignment="1">
      <alignment horizontal="left" wrapText="1"/>
    </xf>
    <xf numFmtId="0" fontId="9" fillId="0" borderId="18" xfId="0" applyFont="1" applyFill="1" applyBorder="1" applyAlignment="1">
      <alignment horizontal="left" wrapText="1"/>
    </xf>
    <xf numFmtId="3" fontId="9" fillId="0" borderId="17" xfId="0" applyNumberFormat="1" applyFont="1" applyBorder="1" applyAlignment="1">
      <alignment horizontal="right"/>
    </xf>
    <xf numFmtId="3" fontId="9" fillId="0" borderId="63" xfId="0" applyNumberFormat="1" applyFont="1" applyBorder="1" applyAlignment="1">
      <alignment horizontal="right" wrapText="1"/>
    </xf>
    <xf numFmtId="0" fontId="9" fillId="0" borderId="16" xfId="0" applyFont="1" applyFill="1" applyBorder="1" applyAlignment="1">
      <alignment horizontal="left" wrapText="1"/>
    </xf>
    <xf numFmtId="3" fontId="9" fillId="0" borderId="14" xfId="0" applyNumberFormat="1" applyFont="1" applyFill="1" applyBorder="1" applyAlignment="1">
      <alignment horizontal="right"/>
    </xf>
    <xf numFmtId="3" fontId="9" fillId="0" borderId="55" xfId="0" applyNumberFormat="1" applyFont="1" applyBorder="1" applyAlignment="1">
      <alignment horizontal="right"/>
    </xf>
    <xf numFmtId="167" fontId="9" fillId="0" borderId="2" xfId="2" applyNumberFormat="1" applyFont="1" applyFill="1" applyBorder="1" applyAlignment="1">
      <alignment wrapText="1"/>
    </xf>
    <xf numFmtId="167" fontId="9" fillId="0" borderId="15" xfId="2" applyNumberFormat="1" applyFont="1" applyFill="1" applyBorder="1" applyAlignment="1">
      <alignment wrapText="1"/>
    </xf>
    <xf numFmtId="3" fontId="9" fillId="0" borderId="15" xfId="0" applyNumberFormat="1" applyFont="1" applyBorder="1" applyAlignment="1">
      <alignment horizontal="right"/>
    </xf>
    <xf numFmtId="167" fontId="9" fillId="0" borderId="2" xfId="2" applyNumberFormat="1" applyFont="1" applyFill="1" applyBorder="1" applyAlignment="1">
      <alignment vertical="center" wrapText="1"/>
    </xf>
    <xf numFmtId="0" fontId="9" fillId="0" borderId="38" xfId="0" applyFont="1" applyFill="1" applyBorder="1" applyAlignment="1">
      <alignment vertical="center" wrapText="1"/>
    </xf>
    <xf numFmtId="0" fontId="9" fillId="0" borderId="38" xfId="15" applyFont="1" applyFill="1" applyBorder="1" applyAlignment="1">
      <alignment vertical="center" wrapText="1"/>
    </xf>
    <xf numFmtId="0" fontId="17" fillId="0" borderId="1" xfId="15" applyFont="1" applyFill="1" applyBorder="1" applyAlignment="1">
      <alignment vertical="center"/>
    </xf>
    <xf numFmtId="0" fontId="28" fillId="0" borderId="15" xfId="0" applyFont="1" applyFill="1" applyBorder="1" applyAlignment="1">
      <alignment vertical="center" wrapText="1"/>
    </xf>
    <xf numFmtId="0" fontId="3" fillId="0" borderId="58" xfId="0" applyFont="1" applyFill="1" applyBorder="1" applyAlignment="1">
      <alignment horizontal="left"/>
    </xf>
    <xf numFmtId="0" fontId="3" fillId="0" borderId="59" xfId="0" applyFont="1" applyFill="1" applyBorder="1" applyAlignment="1">
      <alignment horizontal="left"/>
    </xf>
    <xf numFmtId="3" fontId="17" fillId="0" borderId="24" xfId="0" applyNumberFormat="1" applyFont="1" applyFill="1" applyBorder="1" applyAlignment="1">
      <alignment horizontal="right"/>
    </xf>
    <xf numFmtId="3" fontId="17" fillId="0" borderId="43" xfId="0" applyNumberFormat="1" applyFont="1" applyFill="1" applyBorder="1" applyAlignment="1">
      <alignment horizontal="right"/>
    </xf>
    <xf numFmtId="3" fontId="17" fillId="0" borderId="50" xfId="0" applyNumberFormat="1" applyFont="1" applyFill="1" applyBorder="1" applyAlignment="1">
      <alignment horizontal="right"/>
    </xf>
    <xf numFmtId="0" fontId="9" fillId="0" borderId="0" xfId="0" applyFont="1" applyBorder="1" applyAlignment="1">
      <alignment horizontal="right"/>
    </xf>
    <xf numFmtId="0" fontId="9" fillId="0" borderId="63" xfId="0" applyFont="1" applyBorder="1" applyAlignment="1">
      <alignment horizontal="right"/>
    </xf>
    <xf numFmtId="3" fontId="9" fillId="0" borderId="0" xfId="0" applyNumberFormat="1" applyFont="1" applyBorder="1" applyAlignment="1">
      <alignment horizontal="right" vertical="center"/>
    </xf>
    <xf numFmtId="3" fontId="17" fillId="0" borderId="0" xfId="0" applyNumberFormat="1" applyFont="1" applyBorder="1" applyAlignment="1">
      <alignment horizontal="right" vertical="center" wrapText="1"/>
    </xf>
    <xf numFmtId="0" fontId="7" fillId="0" borderId="0" xfId="0" applyFont="1" applyBorder="1" applyAlignment="1">
      <alignment horizontal="left" vertical="center" wrapText="1"/>
    </xf>
    <xf numFmtId="3" fontId="17" fillId="0" borderId="0" xfId="0" applyNumberFormat="1" applyFont="1" applyBorder="1" applyAlignment="1">
      <alignment horizontal="right" vertical="center"/>
    </xf>
    <xf numFmtId="0" fontId="17" fillId="0" borderId="0" xfId="0" applyFont="1" applyBorder="1" applyAlignment="1">
      <alignment horizontal="left" vertical="center" wrapText="1"/>
    </xf>
    <xf numFmtId="0" fontId="17" fillId="0" borderId="58" xfId="0" applyFont="1" applyBorder="1" applyAlignment="1">
      <alignment horizontal="center" vertical="center" wrapText="1"/>
    </xf>
    <xf numFmtId="0" fontId="17" fillId="0" borderId="24" xfId="0" applyFont="1" applyBorder="1" applyAlignment="1">
      <alignment horizontal="center" vertical="center" wrapText="1"/>
    </xf>
    <xf numFmtId="3" fontId="21" fillId="0" borderId="59" xfId="0" applyNumberFormat="1" applyFont="1" applyBorder="1" applyAlignment="1">
      <alignment horizontal="center" vertical="center" wrapText="1"/>
    </xf>
    <xf numFmtId="3" fontId="21" fillId="0" borderId="43" xfId="0" applyNumberFormat="1" applyFont="1" applyBorder="1" applyAlignment="1">
      <alignment horizontal="center" vertical="center" wrapText="1"/>
    </xf>
    <xf numFmtId="3" fontId="21" fillId="0" borderId="25" xfId="0" applyNumberFormat="1" applyFont="1" applyBorder="1" applyAlignment="1">
      <alignment horizontal="center" vertical="center" wrapText="1"/>
    </xf>
    <xf numFmtId="0" fontId="17" fillId="0" borderId="59" xfId="0" applyFont="1" applyBorder="1" applyAlignment="1">
      <alignment horizontal="center" vertical="center" wrapText="1"/>
    </xf>
    <xf numFmtId="3" fontId="31" fillId="0" borderId="25" xfId="0" applyNumberFormat="1" applyFont="1" applyBorder="1" applyAlignment="1">
      <alignment horizontal="center" vertical="center" wrapText="1"/>
    </xf>
    <xf numFmtId="3" fontId="31" fillId="0" borderId="59" xfId="0" applyNumberFormat="1" applyFont="1" applyBorder="1" applyAlignment="1">
      <alignment horizontal="center" vertical="center" wrapText="1"/>
    </xf>
    <xf numFmtId="3" fontId="31" fillId="0" borderId="50" xfId="0" applyNumberFormat="1" applyFont="1" applyBorder="1" applyAlignment="1">
      <alignment horizontal="center" vertical="center" wrapText="1"/>
    </xf>
    <xf numFmtId="0" fontId="32" fillId="0" borderId="0" xfId="0" applyFont="1"/>
    <xf numFmtId="0" fontId="17" fillId="0" borderId="52" xfId="0" applyFont="1" applyFill="1" applyBorder="1" applyAlignment="1">
      <alignment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3" fontId="9" fillId="0" borderId="11" xfId="0" applyNumberFormat="1" applyFont="1" applyBorder="1" applyAlignment="1">
      <alignment horizontal="right" wrapText="1"/>
    </xf>
    <xf numFmtId="3" fontId="17" fillId="0" borderId="33" xfId="0" applyNumberFormat="1" applyFont="1" applyBorder="1" applyAlignment="1">
      <alignment horizontal="right" wrapText="1"/>
    </xf>
    <xf numFmtId="3" fontId="17" fillId="0" borderId="34" xfId="0" applyNumberFormat="1" applyFont="1" applyBorder="1" applyAlignment="1">
      <alignment horizontal="right" wrapText="1"/>
    </xf>
    <xf numFmtId="3" fontId="9" fillId="0" borderId="38" xfId="0" applyNumberFormat="1" applyFont="1" applyBorder="1" applyAlignment="1">
      <alignment horizontal="right" wrapText="1"/>
    </xf>
    <xf numFmtId="0" fontId="9" fillId="0" borderId="64" xfId="0" applyFont="1" applyBorder="1" applyAlignment="1">
      <alignment vertical="center" wrapText="1"/>
    </xf>
    <xf numFmtId="3" fontId="9" fillId="0" borderId="15" xfId="0" applyNumberFormat="1" applyFont="1" applyBorder="1" applyAlignment="1">
      <alignment horizontal="right" wrapText="1"/>
    </xf>
    <xf numFmtId="3" fontId="17" fillId="0" borderId="14" xfId="0" applyNumberFormat="1" applyFont="1" applyBorder="1" applyAlignment="1">
      <alignment horizontal="right" wrapText="1"/>
    </xf>
    <xf numFmtId="3" fontId="17" fillId="0" borderId="31" xfId="0" applyNumberFormat="1" applyFont="1" applyBorder="1" applyAlignment="1">
      <alignment horizontal="right" wrapText="1"/>
    </xf>
    <xf numFmtId="0" fontId="17" fillId="0" borderId="58" xfId="0" applyFont="1" applyFill="1" applyBorder="1" applyAlignment="1">
      <alignment vertical="center" wrapText="1"/>
    </xf>
    <xf numFmtId="3" fontId="17" fillId="0" borderId="24" xfId="0" applyNumberFormat="1" applyFont="1" applyBorder="1" applyAlignment="1">
      <alignment horizontal="right" wrapText="1"/>
    </xf>
    <xf numFmtId="3" fontId="17" fillId="0" borderId="43" xfId="0" applyNumberFormat="1" applyFont="1" applyBorder="1" applyAlignment="1">
      <alignment horizontal="right" wrapText="1"/>
    </xf>
    <xf numFmtId="3" fontId="17" fillId="0" borderId="32" xfId="0" applyNumberFormat="1" applyFont="1" applyBorder="1" applyAlignment="1">
      <alignment horizontal="right" wrapText="1"/>
    </xf>
    <xf numFmtId="0" fontId="17" fillId="0" borderId="12" xfId="0" applyFont="1" applyFill="1" applyBorder="1" applyAlignment="1">
      <alignment vertical="center" wrapText="1"/>
    </xf>
    <xf numFmtId="3" fontId="9" fillId="0" borderId="45" xfId="0" applyNumberFormat="1" applyFont="1" applyBorder="1" applyAlignment="1">
      <alignment horizontal="right" wrapText="1"/>
    </xf>
    <xf numFmtId="3" fontId="9" fillId="0" borderId="46" xfId="0" applyNumberFormat="1" applyFont="1" applyBorder="1" applyAlignment="1">
      <alignment horizontal="right" wrapText="1"/>
    </xf>
    <xf numFmtId="3" fontId="17" fillId="0" borderId="46" xfId="0" applyNumberFormat="1" applyFont="1" applyBorder="1" applyAlignment="1">
      <alignment horizontal="right" wrapText="1"/>
    </xf>
    <xf numFmtId="0" fontId="0" fillId="0" borderId="46" xfId="0" applyBorder="1"/>
    <xf numFmtId="0" fontId="0" fillId="0" borderId="65" xfId="0" applyBorder="1"/>
    <xf numFmtId="0" fontId="9" fillId="0" borderId="53" xfId="0" applyFont="1" applyFill="1" applyBorder="1" applyAlignment="1">
      <alignment vertical="center" wrapText="1"/>
    </xf>
    <xf numFmtId="0" fontId="9" fillId="0" borderId="64" xfId="0" applyFont="1" applyFill="1" applyBorder="1" applyAlignment="1">
      <alignment vertical="center" wrapText="1"/>
    </xf>
    <xf numFmtId="0" fontId="33" fillId="0" borderId="53" xfId="0" applyFont="1" applyBorder="1" applyAlignment="1">
      <alignment wrapText="1"/>
    </xf>
    <xf numFmtId="3" fontId="9" fillId="0" borderId="36" xfId="0" applyNumberFormat="1" applyFont="1" applyBorder="1" applyAlignment="1">
      <alignment horizontal="right" wrapText="1"/>
    </xf>
    <xf numFmtId="3" fontId="9" fillId="0" borderId="42" xfId="0" applyNumberFormat="1" applyFont="1" applyBorder="1" applyAlignment="1">
      <alignment horizontal="right" wrapText="1"/>
    </xf>
    <xf numFmtId="3" fontId="17" fillId="0" borderId="17" xfId="0" applyNumberFormat="1" applyFont="1" applyBorder="1" applyAlignment="1">
      <alignment horizontal="right" wrapText="1"/>
    </xf>
    <xf numFmtId="3" fontId="17" fillId="0" borderId="50" xfId="0" applyNumberFormat="1" applyFont="1" applyBorder="1" applyAlignment="1">
      <alignment horizontal="right" wrapText="1"/>
    </xf>
    <xf numFmtId="0" fontId="9" fillId="0" borderId="0" xfId="0" applyFont="1" applyBorder="1" applyAlignment="1">
      <alignment vertical="center" wrapText="1"/>
    </xf>
    <xf numFmtId="3" fontId="0" fillId="0" borderId="0" xfId="0" applyNumberFormat="1" applyAlignment="1">
      <alignment vertical="center" wrapText="1"/>
    </xf>
    <xf numFmtId="0" fontId="9" fillId="0" borderId="0" xfId="0" applyFont="1" applyBorder="1" applyAlignment="1">
      <alignment horizontal="center" vertical="center" wrapText="1"/>
    </xf>
    <xf numFmtId="0" fontId="17" fillId="0" borderId="0" xfId="0" applyFont="1" applyBorder="1" applyAlignment="1">
      <alignment horizontal="center" vertical="center" wrapText="1"/>
    </xf>
    <xf numFmtId="3" fontId="17"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3" fontId="0" fillId="0" borderId="0" xfId="0" applyNumberFormat="1" applyBorder="1" applyAlignment="1">
      <alignment horizontal="center" vertical="center" wrapText="1"/>
    </xf>
    <xf numFmtId="0" fontId="0" fillId="0" borderId="0" xfId="0" applyBorder="1"/>
    <xf numFmtId="3" fontId="0" fillId="0" borderId="0" xfId="0" applyNumberFormat="1" applyAlignment="1">
      <alignment horizontal="center" vertical="center" wrapText="1"/>
    </xf>
    <xf numFmtId="3" fontId="17" fillId="0" borderId="50" xfId="0" applyNumberFormat="1" applyFont="1" applyBorder="1" applyAlignment="1">
      <alignment horizontal="center" vertical="center" wrapText="1"/>
    </xf>
    <xf numFmtId="0" fontId="7" fillId="0" borderId="52" xfId="0" applyFont="1" applyFill="1" applyBorder="1" applyAlignment="1">
      <alignment vertical="center" wrapText="1"/>
    </xf>
    <xf numFmtId="3" fontId="17" fillId="0" borderId="1" xfId="0" applyNumberFormat="1" applyFont="1" applyBorder="1" applyAlignment="1">
      <alignment horizontal="right" wrapText="1"/>
    </xf>
    <xf numFmtId="0" fontId="0" fillId="0" borderId="0" xfId="0" applyFont="1"/>
    <xf numFmtId="0" fontId="7" fillId="0" borderId="58" xfId="0" applyFont="1" applyFill="1" applyBorder="1" applyAlignment="1">
      <alignment vertical="center" wrapText="1"/>
    </xf>
    <xf numFmtId="0" fontId="7" fillId="0" borderId="62" xfId="0" applyFont="1" applyFill="1" applyBorder="1" applyAlignment="1">
      <alignment vertical="center" wrapText="1"/>
    </xf>
    <xf numFmtId="0" fontId="0" fillId="0" borderId="33" xfId="0" applyFont="1" applyBorder="1"/>
    <xf numFmtId="0" fontId="0" fillId="0" borderId="34" xfId="0" applyFont="1" applyBorder="1"/>
    <xf numFmtId="0" fontId="5" fillId="0" borderId="58" xfId="0" applyFont="1" applyFill="1" applyBorder="1" applyAlignment="1">
      <alignment vertical="center" wrapText="1"/>
    </xf>
    <xf numFmtId="3" fontId="3" fillId="0" borderId="24" xfId="0" applyNumberFormat="1" applyFont="1" applyBorder="1" applyAlignment="1">
      <alignment horizontal="right" wrapText="1"/>
    </xf>
    <xf numFmtId="3" fontId="3" fillId="0" borderId="32" xfId="0" applyNumberFormat="1" applyFont="1" applyBorder="1" applyAlignment="1">
      <alignment horizontal="right" wrapText="1"/>
    </xf>
    <xf numFmtId="0" fontId="34" fillId="0" borderId="0" xfId="0" applyFont="1"/>
    <xf numFmtId="3" fontId="9" fillId="0" borderId="2" xfId="0" applyNumberFormat="1" applyFont="1" applyBorder="1" applyAlignment="1">
      <alignment horizontal="right" vertical="center" wrapText="1"/>
    </xf>
    <xf numFmtId="3" fontId="17" fillId="0" borderId="2" xfId="0" applyNumberFormat="1" applyFont="1" applyBorder="1"/>
    <xf numFmtId="3" fontId="9" fillId="0" borderId="30" xfId="0" applyNumberFormat="1" applyFont="1" applyBorder="1"/>
    <xf numFmtId="3" fontId="9" fillId="0" borderId="38" xfId="0" applyNumberFormat="1" applyFont="1" applyBorder="1"/>
    <xf numFmtId="3" fontId="17" fillId="0" borderId="30" xfId="0" applyNumberFormat="1" applyFont="1" applyBorder="1"/>
    <xf numFmtId="0" fontId="9" fillId="0" borderId="29" xfId="0" applyFont="1" applyBorder="1" applyAlignment="1">
      <alignment vertical="center" wrapText="1"/>
    </xf>
    <xf numFmtId="0" fontId="9" fillId="0" borderId="53" xfId="26" applyFont="1" applyBorder="1" applyAlignment="1">
      <alignment horizontal="left" vertical="center" wrapText="1"/>
    </xf>
    <xf numFmtId="3" fontId="9" fillId="0" borderId="2" xfId="26" applyNumberFormat="1" applyFont="1" applyBorder="1" applyAlignment="1">
      <alignment horizontal="right" wrapText="1"/>
    </xf>
    <xf numFmtId="0" fontId="9" fillId="0" borderId="53" xfId="26" applyFont="1" applyFill="1" applyBorder="1" applyAlignment="1">
      <alignment horizontal="left" vertical="center" wrapText="1"/>
    </xf>
    <xf numFmtId="3" fontId="9" fillId="0" borderId="2" xfId="26" applyNumberFormat="1" applyFont="1" applyFill="1" applyBorder="1" applyAlignment="1">
      <alignment horizontal="right" vertical="center" wrapText="1"/>
    </xf>
    <xf numFmtId="3" fontId="9" fillId="0" borderId="2" xfId="0" applyNumberFormat="1" applyFont="1" applyFill="1" applyBorder="1"/>
    <xf numFmtId="3" fontId="35" fillId="0" borderId="2" xfId="0" applyNumberFormat="1" applyFont="1" applyFill="1" applyBorder="1"/>
    <xf numFmtId="0" fontId="9" fillId="0" borderId="13" xfId="26" applyFont="1" applyFill="1" applyBorder="1" applyAlignment="1">
      <alignment horizontal="left" vertical="center" wrapText="1"/>
    </xf>
    <xf numFmtId="3" fontId="9" fillId="0" borderId="14" xfId="26" applyNumberFormat="1" applyFont="1" applyFill="1" applyBorder="1" applyAlignment="1">
      <alignment horizontal="right" vertical="center" wrapText="1"/>
    </xf>
    <xf numFmtId="3" fontId="9" fillId="0" borderId="14" xfId="0" applyNumberFormat="1" applyFont="1" applyFill="1" applyBorder="1"/>
    <xf numFmtId="3" fontId="9" fillId="0" borderId="14" xfId="0" applyNumberFormat="1" applyFont="1" applyBorder="1"/>
    <xf numFmtId="3" fontId="9" fillId="0" borderId="31" xfId="0" applyNumberFormat="1" applyFont="1" applyBorder="1"/>
    <xf numFmtId="0" fontId="9" fillId="0" borderId="64" xfId="26" applyFont="1" applyFill="1" applyBorder="1" applyAlignment="1">
      <alignment horizontal="left" vertical="center" wrapText="1"/>
    </xf>
    <xf numFmtId="3" fontId="9" fillId="0" borderId="14" xfId="26" applyNumberFormat="1" applyFont="1" applyBorder="1" applyAlignment="1">
      <alignment horizontal="right" wrapText="1"/>
    </xf>
    <xf numFmtId="3" fontId="9" fillId="0" borderId="14" xfId="0" applyNumberFormat="1" applyFont="1" applyBorder="1" applyAlignment="1">
      <alignment horizontal="right" vertical="center" wrapText="1"/>
    </xf>
    <xf numFmtId="3" fontId="17" fillId="0" borderId="14" xfId="0" applyNumberFormat="1" applyFont="1" applyBorder="1"/>
    <xf numFmtId="3" fontId="17" fillId="0" borderId="31" xfId="0" applyNumberFormat="1" applyFont="1" applyBorder="1"/>
    <xf numFmtId="0" fontId="17" fillId="6" borderId="58" xfId="0" applyFont="1" applyFill="1" applyBorder="1" applyAlignment="1">
      <alignment wrapText="1"/>
    </xf>
    <xf numFmtId="3" fontId="17" fillId="0" borderId="24" xfId="0" applyNumberFormat="1" applyFont="1" applyFill="1" applyBorder="1" applyAlignment="1">
      <alignment horizontal="right" wrapText="1"/>
    </xf>
    <xf numFmtId="3" fontId="17" fillId="0" borderId="32" xfId="0" applyNumberFormat="1" applyFont="1" applyFill="1" applyBorder="1" applyAlignment="1">
      <alignment horizontal="right" wrapText="1"/>
    </xf>
    <xf numFmtId="3" fontId="17" fillId="0" borderId="43" xfId="0" applyNumberFormat="1" applyFont="1" applyFill="1" applyBorder="1" applyAlignment="1">
      <alignment horizontal="right" wrapText="1"/>
    </xf>
    <xf numFmtId="0" fontId="17" fillId="6" borderId="52" xfId="0" applyFont="1" applyFill="1" applyBorder="1" applyAlignment="1">
      <alignment vertical="center" wrapText="1"/>
    </xf>
    <xf numFmtId="3" fontId="17" fillId="0" borderId="33" xfId="0" applyNumberFormat="1" applyFont="1" applyFill="1" applyBorder="1" applyAlignment="1">
      <alignment horizontal="right" vertical="center" wrapText="1"/>
    </xf>
    <xf numFmtId="3" fontId="9" fillId="0" borderId="33" xfId="0" applyNumberFormat="1" applyFont="1" applyBorder="1"/>
    <xf numFmtId="3" fontId="17" fillId="0" borderId="33" xfId="0" applyNumberFormat="1" applyFont="1" applyBorder="1"/>
    <xf numFmtId="3" fontId="9" fillId="0" borderId="34" xfId="0" applyNumberFormat="1" applyFont="1" applyBorder="1"/>
    <xf numFmtId="3" fontId="9" fillId="0" borderId="11" xfId="0" applyNumberFormat="1" applyFont="1" applyBorder="1"/>
    <xf numFmtId="0" fontId="9" fillId="0" borderId="33" xfId="0" applyFont="1" applyBorder="1"/>
    <xf numFmtId="0" fontId="9" fillId="0" borderId="34" xfId="0" applyFont="1" applyBorder="1"/>
    <xf numFmtId="3" fontId="35" fillId="0" borderId="2" xfId="0" applyNumberFormat="1" applyFont="1" applyBorder="1"/>
    <xf numFmtId="0" fontId="9" fillId="0" borderId="29" xfId="0" quotePrefix="1" applyFont="1" applyBorder="1" applyAlignment="1">
      <alignment vertical="center" wrapText="1"/>
    </xf>
    <xf numFmtId="0" fontId="28" fillId="0" borderId="29" xfId="0" applyFont="1" applyBorder="1" applyAlignment="1">
      <alignment vertical="center" wrapText="1"/>
    </xf>
    <xf numFmtId="0" fontId="28" fillId="0" borderId="53" xfId="0" applyFont="1" applyFill="1" applyBorder="1" applyAlignment="1">
      <alignment vertical="center" wrapText="1"/>
    </xf>
    <xf numFmtId="0" fontId="9" fillId="0" borderId="13" xfId="0" applyFont="1" applyBorder="1" applyAlignment="1">
      <alignment vertical="center" wrapText="1"/>
    </xf>
    <xf numFmtId="0" fontId="9" fillId="0" borderId="38" xfId="0" applyFont="1" applyBorder="1"/>
    <xf numFmtId="0" fontId="28" fillId="0" borderId="29" xfId="0" applyFont="1" applyFill="1" applyBorder="1" applyAlignment="1">
      <alignment vertical="center" wrapText="1"/>
    </xf>
    <xf numFmtId="3" fontId="17" fillId="0" borderId="0" xfId="0" applyNumberFormat="1" applyFont="1" applyBorder="1"/>
    <xf numFmtId="3" fontId="9" fillId="0" borderId="0" xfId="0" applyNumberFormat="1" applyFont="1" applyAlignment="1">
      <alignment horizontal="right" vertical="center" wrapText="1"/>
    </xf>
    <xf numFmtId="0" fontId="17" fillId="0" borderId="62" xfId="0" applyFont="1" applyFill="1" applyBorder="1" applyAlignment="1">
      <alignment vertical="center" wrapText="1"/>
    </xf>
    <xf numFmtId="3" fontId="17" fillId="0" borderId="24" xfId="0" applyNumberFormat="1" applyFont="1" applyBorder="1"/>
    <xf numFmtId="3" fontId="17" fillId="0" borderId="32" xfId="0" applyNumberFormat="1" applyFont="1" applyBorder="1"/>
    <xf numFmtId="3" fontId="17" fillId="0" borderId="17" xfId="0" applyNumberFormat="1" applyFont="1" applyBorder="1"/>
    <xf numFmtId="0" fontId="9" fillId="0" borderId="12" xfId="26" applyFont="1" applyFill="1" applyBorder="1" applyAlignment="1">
      <alignment horizontal="left" vertical="center" wrapText="1"/>
    </xf>
    <xf numFmtId="3" fontId="9" fillId="0" borderId="17" xfId="0" applyNumberFormat="1" applyFont="1" applyBorder="1"/>
    <xf numFmtId="0" fontId="17" fillId="0" borderId="54" xfId="0" applyFont="1" applyFill="1" applyBorder="1" applyAlignment="1">
      <alignment vertical="center" wrapText="1"/>
    </xf>
    <xf numFmtId="3" fontId="17" fillId="0" borderId="36" xfId="0" applyNumberFormat="1" applyFont="1" applyBorder="1"/>
    <xf numFmtId="3" fontId="17" fillId="0" borderId="37" xfId="0" applyNumberFormat="1" applyFont="1" applyBorder="1"/>
    <xf numFmtId="0" fontId="17" fillId="0" borderId="66" xfId="0" applyFont="1" applyFill="1" applyBorder="1" applyAlignment="1">
      <alignment vertical="center" wrapText="1"/>
    </xf>
    <xf numFmtId="3" fontId="17" fillId="0" borderId="20" xfId="0" applyNumberFormat="1" applyFont="1" applyBorder="1"/>
    <xf numFmtId="3" fontId="17" fillId="0" borderId="56" xfId="0" applyNumberFormat="1" applyFont="1" applyBorder="1"/>
    <xf numFmtId="3" fontId="17" fillId="0" borderId="36" xfId="0" applyNumberFormat="1" applyFont="1" applyBorder="1" applyAlignment="1">
      <alignment horizontal="right" wrapText="1"/>
    </xf>
    <xf numFmtId="3" fontId="17" fillId="0" borderId="37" xfId="0" applyNumberFormat="1" applyFont="1" applyBorder="1" applyAlignment="1">
      <alignment horizontal="right" wrapText="1"/>
    </xf>
    <xf numFmtId="3" fontId="9" fillId="0" borderId="17" xfId="0" applyNumberFormat="1" applyFont="1" applyBorder="1" applyAlignment="1">
      <alignment horizontal="right" wrapText="1"/>
    </xf>
    <xf numFmtId="3" fontId="17" fillId="0" borderId="44" xfId="0" applyNumberFormat="1" applyFont="1" applyBorder="1" applyAlignment="1">
      <alignment horizontal="right" wrapText="1"/>
    </xf>
    <xf numFmtId="3" fontId="17" fillId="0" borderId="5" xfId="0" applyNumberFormat="1" applyFont="1" applyBorder="1" applyAlignment="1">
      <alignment horizontal="right" wrapText="1"/>
    </xf>
    <xf numFmtId="0" fontId="0" fillId="0" borderId="17" xfId="0" applyBorder="1"/>
    <xf numFmtId="0" fontId="0" fillId="0" borderId="60" xfId="0" applyBorder="1"/>
    <xf numFmtId="0" fontId="17" fillId="0" borderId="64" xfId="0" applyFont="1" applyFill="1" applyBorder="1" applyAlignment="1">
      <alignment vertical="center" wrapText="1"/>
    </xf>
    <xf numFmtId="0" fontId="17" fillId="0" borderId="26" xfId="0" applyFont="1" applyFill="1" applyBorder="1" applyAlignment="1">
      <alignment vertical="center" wrapText="1"/>
    </xf>
    <xf numFmtId="0" fontId="9" fillId="0" borderId="29" xfId="26" applyFont="1" applyFill="1" applyBorder="1" applyAlignment="1">
      <alignment horizontal="left" vertical="center" wrapText="1"/>
    </xf>
    <xf numFmtId="0" fontId="9" fillId="0" borderId="1" xfId="26" applyFont="1" applyFill="1" applyBorder="1" applyAlignment="1">
      <alignment horizontal="left" vertical="center" wrapText="1"/>
    </xf>
    <xf numFmtId="0" fontId="9" fillId="0" borderId="2" xfId="26" applyFont="1" applyFill="1" applyBorder="1" applyAlignment="1">
      <alignment horizontal="left" vertical="center" wrapText="1"/>
    </xf>
    <xf numFmtId="0" fontId="9" fillId="0" borderId="38" xfId="26" applyFont="1" applyFill="1" applyBorder="1" applyAlignment="1">
      <alignment horizontal="left" vertical="center" wrapText="1"/>
    </xf>
    <xf numFmtId="0" fontId="17" fillId="0" borderId="23" xfId="0" applyFont="1" applyFill="1" applyBorder="1" applyAlignment="1">
      <alignment vertical="center" wrapText="1"/>
    </xf>
    <xf numFmtId="3" fontId="17" fillId="0" borderId="43" xfId="0" applyNumberFormat="1" applyFont="1" applyBorder="1"/>
    <xf numFmtId="3" fontId="17" fillId="0" borderId="50" xfId="0" applyNumberFormat="1" applyFont="1" applyBorder="1"/>
    <xf numFmtId="0" fontId="17" fillId="0" borderId="26"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9" fillId="0" borderId="17" xfId="0" applyFont="1" applyBorder="1"/>
    <xf numFmtId="0" fontId="9" fillId="0" borderId="60" xfId="0" applyFont="1" applyBorder="1"/>
    <xf numFmtId="0" fontId="17" fillId="0" borderId="8" xfId="0" applyFont="1" applyFill="1" applyBorder="1" applyAlignment="1">
      <alignment horizontal="left" vertical="center" wrapText="1"/>
    </xf>
    <xf numFmtId="0" fontId="17" fillId="0" borderId="63"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3" fontId="9" fillId="0" borderId="18" xfId="0" applyNumberFormat="1" applyFont="1" applyBorder="1"/>
    <xf numFmtId="0" fontId="9" fillId="0" borderId="30" xfId="0" applyFont="1" applyBorder="1"/>
    <xf numFmtId="0" fontId="9" fillId="0" borderId="13" xfId="26" applyFont="1" applyBorder="1" applyAlignment="1">
      <alignment horizontal="left" vertical="center" wrapText="1"/>
    </xf>
    <xf numFmtId="0" fontId="9" fillId="0" borderId="55" xfId="26" applyFont="1" applyBorder="1" applyAlignment="1">
      <alignment horizontal="left" vertical="center" wrapText="1"/>
    </xf>
    <xf numFmtId="0" fontId="9" fillId="0" borderId="14" xfId="26" applyFont="1" applyBorder="1" applyAlignment="1">
      <alignment horizontal="left" vertical="center" wrapText="1"/>
    </xf>
    <xf numFmtId="0" fontId="9" fillId="0" borderId="15" xfId="26" applyFont="1" applyBorder="1" applyAlignment="1">
      <alignment horizontal="left" vertical="center" wrapText="1"/>
    </xf>
    <xf numFmtId="3" fontId="9" fillId="0" borderId="15" xfId="0" applyNumberFormat="1" applyFont="1" applyBorder="1"/>
    <xf numFmtId="0" fontId="20" fillId="0" borderId="29" xfId="26" applyFont="1" applyBorder="1" applyAlignment="1">
      <alignment horizontal="left" vertical="center" wrapText="1"/>
    </xf>
    <xf numFmtId="0" fontId="20" fillId="0" borderId="1" xfId="26" applyFont="1" applyBorder="1" applyAlignment="1">
      <alignment horizontal="left" vertical="center" wrapText="1"/>
    </xf>
    <xf numFmtId="0" fontId="20" fillId="0" borderId="2" xfId="26" applyFont="1" applyBorder="1" applyAlignment="1">
      <alignment horizontal="left" vertical="center" wrapText="1"/>
    </xf>
    <xf numFmtId="0" fontId="20" fillId="0" borderId="38" xfId="26" applyFont="1" applyBorder="1" applyAlignment="1">
      <alignment horizontal="left" vertical="center" wrapText="1"/>
    </xf>
    <xf numFmtId="3" fontId="20" fillId="0" borderId="38" xfId="0" applyNumberFormat="1" applyFont="1" applyBorder="1"/>
    <xf numFmtId="3" fontId="7" fillId="0" borderId="33" xfId="0" applyNumberFormat="1" applyFont="1" applyBorder="1"/>
    <xf numFmtId="3" fontId="20" fillId="0" borderId="2" xfId="0" applyNumberFormat="1" applyFont="1" applyBorder="1"/>
    <xf numFmtId="3" fontId="7" fillId="0" borderId="2" xfId="0" applyNumberFormat="1" applyFont="1" applyBorder="1"/>
    <xf numFmtId="3" fontId="7" fillId="0" borderId="30" xfId="0" applyNumberFormat="1" applyFont="1" applyBorder="1"/>
    <xf numFmtId="0" fontId="9" fillId="0" borderId="8" xfId="26" applyFont="1" applyBorder="1" applyAlignment="1">
      <alignment horizontal="left" vertical="center" wrapText="1"/>
    </xf>
    <xf numFmtId="0" fontId="9" fillId="0" borderId="63" xfId="26" applyFont="1" applyBorder="1" applyAlignment="1">
      <alignment horizontal="left" vertical="center" wrapText="1"/>
    </xf>
    <xf numFmtId="0" fontId="9" fillId="0" borderId="17" xfId="26" applyFont="1" applyBorder="1" applyAlignment="1">
      <alignment horizontal="left" vertical="center" wrapText="1"/>
    </xf>
    <xf numFmtId="0" fontId="9" fillId="0" borderId="18" xfId="26" applyFont="1" applyBorder="1" applyAlignment="1">
      <alignment horizontal="left" vertical="center" wrapText="1"/>
    </xf>
    <xf numFmtId="3" fontId="17" fillId="0" borderId="34" xfId="0" applyNumberFormat="1" applyFont="1" applyBorder="1"/>
    <xf numFmtId="0" fontId="9" fillId="0" borderId="29" xfId="26" applyFont="1" applyBorder="1" applyAlignment="1">
      <alignment horizontal="left" vertical="center" wrapText="1"/>
    </xf>
    <xf numFmtId="0" fontId="9" fillId="0" borderId="1" xfId="26" applyFont="1" applyBorder="1" applyAlignment="1">
      <alignment horizontal="left" vertical="center" wrapText="1"/>
    </xf>
    <xf numFmtId="0" fontId="9" fillId="0" borderId="2" xfId="26" applyFont="1" applyBorder="1" applyAlignment="1">
      <alignment horizontal="left" vertical="center" wrapText="1"/>
    </xf>
    <xf numFmtId="0" fontId="9" fillId="0" borderId="38" xfId="26" applyFont="1" applyBorder="1" applyAlignment="1">
      <alignment horizontal="left" vertical="center" wrapText="1"/>
    </xf>
    <xf numFmtId="0" fontId="17" fillId="0" borderId="63" xfId="26" applyFont="1" applyBorder="1" applyAlignment="1">
      <alignment horizontal="left" vertical="center" wrapText="1"/>
    </xf>
    <xf numFmtId="0" fontId="17" fillId="0" borderId="17" xfId="26" applyFont="1" applyBorder="1" applyAlignment="1">
      <alignment horizontal="left" vertical="center" wrapText="1"/>
    </xf>
    <xf numFmtId="0" fontId="17" fillId="0" borderId="18" xfId="26" applyFont="1" applyBorder="1" applyAlignment="1">
      <alignment horizontal="left" vertical="center" wrapText="1"/>
    </xf>
    <xf numFmtId="0" fontId="17" fillId="0" borderId="1" xfId="26" applyFont="1" applyBorder="1" applyAlignment="1">
      <alignment horizontal="left" vertical="center" wrapText="1"/>
    </xf>
    <xf numFmtId="0" fontId="17" fillId="0" borderId="2" xfId="26" applyFont="1" applyBorder="1" applyAlignment="1">
      <alignment horizontal="left" vertical="center" wrapText="1"/>
    </xf>
    <xf numFmtId="0" fontId="17" fillId="0" borderId="38" xfId="26" applyFont="1" applyBorder="1" applyAlignment="1">
      <alignment horizontal="left" vertical="center" wrapText="1"/>
    </xf>
    <xf numFmtId="0" fontId="9" fillId="0" borderId="1" xfId="26" applyFont="1" applyBorder="1" applyAlignment="1">
      <alignment horizontal="right" vertical="center" wrapText="1"/>
    </xf>
    <xf numFmtId="0" fontId="9" fillId="0" borderId="55" xfId="26" applyFont="1" applyBorder="1" applyAlignment="1">
      <alignment horizontal="right" vertical="center" wrapText="1"/>
    </xf>
    <xf numFmtId="3" fontId="9" fillId="0" borderId="1" xfId="26" applyNumberFormat="1" applyFont="1" applyBorder="1" applyAlignment="1">
      <alignment horizontal="right" vertical="center" wrapText="1"/>
    </xf>
    <xf numFmtId="0" fontId="9" fillId="0" borderId="14" xfId="26" applyFont="1" applyBorder="1" applyAlignment="1">
      <alignment horizontal="right" vertical="center" wrapText="1"/>
    </xf>
    <xf numFmtId="0" fontId="9" fillId="0" borderId="15" xfId="26" applyFont="1" applyBorder="1" applyAlignment="1">
      <alignment horizontal="right" vertical="center" wrapText="1"/>
    </xf>
    <xf numFmtId="3" fontId="9" fillId="0" borderId="15" xfId="26" applyNumberFormat="1" applyFont="1" applyBorder="1" applyAlignment="1">
      <alignment horizontal="right" vertical="center" wrapText="1"/>
    </xf>
    <xf numFmtId="3" fontId="9" fillId="0" borderId="14" xfId="26" applyNumberFormat="1" applyFont="1" applyBorder="1" applyAlignment="1">
      <alignment horizontal="right" vertical="center" wrapText="1"/>
    </xf>
    <xf numFmtId="0" fontId="17" fillId="0" borderId="26" xfId="26" applyFont="1" applyBorder="1" applyAlignment="1">
      <alignment horizontal="left" vertical="center" wrapText="1"/>
    </xf>
    <xf numFmtId="0" fontId="9" fillId="0" borderId="9" xfId="26" applyFont="1" applyBorder="1" applyAlignment="1">
      <alignment horizontal="left" vertical="center" wrapText="1"/>
    </xf>
    <xf numFmtId="0" fontId="9" fillId="0" borderId="33" xfId="26" applyFont="1" applyBorder="1" applyAlignment="1">
      <alignment horizontal="left" vertical="center" wrapText="1"/>
    </xf>
    <xf numFmtId="0" fontId="9" fillId="0" borderId="11" xfId="26" applyFont="1" applyBorder="1" applyAlignment="1">
      <alignment horizontal="left" vertical="center" wrapText="1"/>
    </xf>
    <xf numFmtId="0" fontId="9" fillId="0" borderId="8" xfId="0" applyFont="1" applyFill="1" applyBorder="1"/>
    <xf numFmtId="0" fontId="9" fillId="0" borderId="63" xfId="0" applyFont="1" applyFill="1" applyBorder="1" applyAlignment="1">
      <alignment vertical="center" wrapTex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0" fontId="20" fillId="0" borderId="13" xfId="0" applyFont="1" applyFill="1" applyBorder="1" applyAlignment="1">
      <alignment vertical="center" wrapText="1"/>
    </xf>
    <xf numFmtId="0" fontId="20" fillId="0" borderId="55" xfId="0" applyFont="1" applyFill="1" applyBorder="1" applyAlignment="1">
      <alignment vertical="center" wrapText="1"/>
    </xf>
    <xf numFmtId="0" fontId="20" fillId="0" borderId="14" xfId="0" applyFont="1" applyFill="1" applyBorder="1" applyAlignment="1">
      <alignment vertical="center" wrapText="1"/>
    </xf>
    <xf numFmtId="0" fontId="20" fillId="0" borderId="15" xfId="0" applyFont="1" applyFill="1" applyBorder="1" applyAlignment="1">
      <alignment vertical="center" wrapText="1"/>
    </xf>
    <xf numFmtId="3" fontId="20" fillId="0" borderId="15" xfId="0" applyNumberFormat="1" applyFont="1" applyBorder="1"/>
    <xf numFmtId="3" fontId="20" fillId="0" borderId="14" xfId="0" applyNumberFormat="1" applyFont="1" applyBorder="1"/>
    <xf numFmtId="0" fontId="9" fillId="0" borderId="13" xfId="0" applyFont="1" applyFill="1" applyBorder="1" applyAlignment="1">
      <alignment vertical="center" wrapText="1"/>
    </xf>
    <xf numFmtId="0" fontId="9" fillId="0" borderId="55" xfId="0" applyFont="1" applyFill="1" applyBorder="1" applyAlignment="1">
      <alignment vertical="center" wrapText="1"/>
    </xf>
    <xf numFmtId="0" fontId="9" fillId="0" borderId="14" xfId="0" applyFont="1" applyFill="1" applyBorder="1" applyAlignment="1">
      <alignment vertical="center" wrapText="1"/>
    </xf>
    <xf numFmtId="0" fontId="9" fillId="0" borderId="15" xfId="0" applyFont="1" applyFill="1" applyBorder="1" applyAlignment="1">
      <alignment vertical="center" wrapText="1"/>
    </xf>
    <xf numFmtId="0" fontId="9" fillId="0" borderId="8" xfId="0" applyFont="1" applyBorder="1"/>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9" fillId="0" borderId="29" xfId="0" applyFont="1" applyFill="1" applyBorder="1" applyAlignment="1">
      <alignment vertical="center" wrapText="1"/>
    </xf>
    <xf numFmtId="0" fontId="17" fillId="0" borderId="35" xfId="0" applyFont="1" applyFill="1" applyBorder="1" applyAlignment="1">
      <alignment vertical="center" wrapText="1"/>
    </xf>
    <xf numFmtId="3" fontId="17" fillId="0" borderId="40" xfId="0" applyNumberFormat="1" applyFont="1" applyFill="1" applyBorder="1" applyAlignment="1">
      <alignment wrapText="1"/>
    </xf>
    <xf numFmtId="3" fontId="17" fillId="0" borderId="37" xfId="0" applyNumberFormat="1" applyFont="1" applyFill="1" applyBorder="1" applyAlignment="1">
      <alignment wrapText="1"/>
    </xf>
    <xf numFmtId="3" fontId="17" fillId="0" borderId="25" xfId="0" applyNumberFormat="1" applyFont="1" applyFill="1" applyBorder="1" applyAlignment="1">
      <alignment wrapText="1"/>
    </xf>
    <xf numFmtId="3" fontId="17" fillId="0" borderId="24" xfId="0" applyNumberFormat="1" applyFont="1" applyFill="1" applyBorder="1" applyAlignment="1">
      <alignment wrapText="1"/>
    </xf>
    <xf numFmtId="3" fontId="17" fillId="0" borderId="32" xfId="0" applyNumberFormat="1" applyFont="1" applyFill="1" applyBorder="1" applyAlignment="1">
      <alignment wrapText="1"/>
    </xf>
    <xf numFmtId="0" fontId="17" fillId="0" borderId="3"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9" xfId="0" applyFont="1" applyFill="1" applyBorder="1" applyAlignment="1">
      <alignment vertical="center" wrapText="1"/>
    </xf>
    <xf numFmtId="0" fontId="0" fillId="0" borderId="2" xfId="0" applyBorder="1"/>
    <xf numFmtId="0" fontId="0" fillId="0" borderId="30" xfId="0" applyBorder="1"/>
    <xf numFmtId="0" fontId="9" fillId="0" borderId="29" xfId="26" quotePrefix="1" applyFont="1" applyFill="1" applyBorder="1" applyAlignment="1">
      <alignment horizontal="left" vertical="center" wrapText="1"/>
    </xf>
    <xf numFmtId="0" fontId="17" fillId="0" borderId="13" xfId="0" applyFont="1" applyFill="1" applyBorder="1" applyAlignment="1">
      <alignment vertical="center" wrapText="1"/>
    </xf>
    <xf numFmtId="3" fontId="17" fillId="0" borderId="58" xfId="0" applyNumberFormat="1" applyFont="1" applyBorder="1" applyAlignment="1">
      <alignment horizontal="center" vertical="center" wrapText="1"/>
    </xf>
    <xf numFmtId="0" fontId="17" fillId="0" borderId="26" xfId="0" applyFont="1" applyBorder="1" applyAlignment="1">
      <alignment horizontal="center" vertical="center" wrapText="1"/>
    </xf>
    <xf numFmtId="0" fontId="17" fillId="0" borderId="19" xfId="0" applyFont="1" applyFill="1" applyBorder="1" applyAlignment="1">
      <alignment vertical="center" wrapText="1"/>
    </xf>
    <xf numFmtId="3" fontId="17" fillId="0" borderId="21" xfId="0" applyNumberFormat="1" applyFont="1" applyFill="1" applyBorder="1"/>
    <xf numFmtId="3" fontId="17" fillId="0" borderId="20" xfId="0" applyNumberFormat="1" applyFont="1" applyFill="1" applyBorder="1"/>
    <xf numFmtId="3" fontId="17" fillId="0" borderId="56" xfId="0" applyNumberFormat="1" applyFont="1" applyFill="1" applyBorder="1"/>
    <xf numFmtId="3" fontId="17" fillId="0" borderId="19" xfId="0" applyNumberFormat="1" applyFont="1" applyFill="1" applyBorder="1"/>
    <xf numFmtId="3" fontId="17" fillId="0" borderId="36" xfId="0" applyNumberFormat="1" applyFont="1" applyFill="1" applyBorder="1"/>
    <xf numFmtId="3" fontId="17" fillId="0" borderId="37" xfId="0" applyNumberFormat="1" applyFont="1" applyFill="1" applyBorder="1"/>
    <xf numFmtId="3" fontId="17" fillId="0" borderId="43" xfId="0" applyNumberFormat="1" applyFont="1" applyFill="1" applyBorder="1"/>
    <xf numFmtId="3" fontId="17" fillId="0" borderId="24" xfId="0" applyNumberFormat="1" applyFont="1" applyFill="1" applyBorder="1"/>
    <xf numFmtId="3" fontId="17" fillId="0" borderId="50" xfId="0" applyNumberFormat="1" applyFont="1" applyFill="1" applyBorder="1"/>
    <xf numFmtId="3" fontId="17" fillId="0" borderId="23" xfId="0" applyNumberFormat="1" applyFont="1" applyFill="1" applyBorder="1"/>
    <xf numFmtId="3" fontId="17" fillId="0" borderId="17" xfId="0" applyNumberFormat="1" applyFont="1" applyFill="1" applyBorder="1"/>
    <xf numFmtId="3" fontId="17" fillId="0" borderId="60" xfId="0" applyNumberFormat="1" applyFont="1" applyFill="1" applyBorder="1"/>
    <xf numFmtId="0" fontId="9" fillId="0" borderId="8" xfId="0" applyFont="1" applyFill="1" applyBorder="1" applyAlignment="1">
      <alignment vertical="center" wrapText="1"/>
    </xf>
    <xf numFmtId="3" fontId="17" fillId="0" borderId="18" xfId="0" applyNumberFormat="1" applyFont="1" applyFill="1" applyBorder="1"/>
    <xf numFmtId="3" fontId="9" fillId="0" borderId="18" xfId="0" applyNumberFormat="1" applyFont="1" applyFill="1" applyBorder="1"/>
    <xf numFmtId="3" fontId="17" fillId="0" borderId="8" xfId="0" applyNumberFormat="1" applyFont="1" applyFill="1" applyBorder="1"/>
    <xf numFmtId="3" fontId="17" fillId="0" borderId="32" xfId="0" applyNumberFormat="1" applyFont="1" applyFill="1" applyBorder="1"/>
    <xf numFmtId="0" fontId="18" fillId="0" borderId="23" xfId="0" applyFont="1" applyFill="1" applyBorder="1" applyAlignment="1">
      <alignment vertical="center" wrapText="1"/>
    </xf>
    <xf numFmtId="3" fontId="17" fillId="0" borderId="47" xfId="0" applyNumberFormat="1" applyFont="1" applyFill="1" applyBorder="1"/>
    <xf numFmtId="3" fontId="9" fillId="0" borderId="47" xfId="0" applyNumberFormat="1" applyFont="1" applyFill="1" applyBorder="1"/>
    <xf numFmtId="3" fontId="17" fillId="0" borderId="48" xfId="0" applyNumberFormat="1" applyFont="1" applyFill="1" applyBorder="1"/>
    <xf numFmtId="3" fontId="17" fillId="0" borderId="51" xfId="0" applyNumberFormat="1" applyFont="1" applyFill="1" applyBorder="1"/>
    <xf numFmtId="3" fontId="17" fillId="0" borderId="33" xfId="0" applyNumberFormat="1" applyFont="1" applyFill="1" applyBorder="1"/>
    <xf numFmtId="3" fontId="17" fillId="0" borderId="34" xfId="0" applyNumberFormat="1" applyFont="1" applyFill="1" applyBorder="1"/>
    <xf numFmtId="3" fontId="17" fillId="0" borderId="38" xfId="0" applyNumberFormat="1" applyFont="1" applyFill="1" applyBorder="1"/>
    <xf numFmtId="3" fontId="9" fillId="0" borderId="38" xfId="0" applyNumberFormat="1" applyFont="1" applyFill="1" applyBorder="1"/>
    <xf numFmtId="3" fontId="17" fillId="0" borderId="2" xfId="0" applyNumberFormat="1" applyFont="1" applyFill="1" applyBorder="1"/>
    <xf numFmtId="3" fontId="17" fillId="0" borderId="30" xfId="0" applyNumberFormat="1" applyFont="1" applyFill="1" applyBorder="1"/>
    <xf numFmtId="3" fontId="17" fillId="0" borderId="29" xfId="0" applyNumberFormat="1" applyFont="1" applyFill="1" applyBorder="1"/>
    <xf numFmtId="3" fontId="17" fillId="0" borderId="67" xfId="0" applyNumberFormat="1" applyFont="1" applyFill="1" applyBorder="1"/>
    <xf numFmtId="3" fontId="17" fillId="0" borderId="15" xfId="0" applyNumberFormat="1" applyFont="1" applyFill="1" applyBorder="1"/>
    <xf numFmtId="3" fontId="9" fillId="0" borderId="15" xfId="0" applyNumberFormat="1" applyFont="1" applyFill="1" applyBorder="1"/>
    <xf numFmtId="3" fontId="17" fillId="0" borderId="68" xfId="0" applyNumberFormat="1" applyFont="1" applyFill="1" applyBorder="1"/>
    <xf numFmtId="3" fontId="17" fillId="0" borderId="13" xfId="0" applyNumberFormat="1" applyFont="1" applyFill="1" applyBorder="1"/>
    <xf numFmtId="3" fontId="17" fillId="0" borderId="14" xfId="0" applyNumberFormat="1" applyFont="1" applyFill="1" applyBorder="1"/>
    <xf numFmtId="3" fontId="17" fillId="0" borderId="31" xfId="0" applyNumberFormat="1" applyFont="1" applyFill="1" applyBorder="1"/>
    <xf numFmtId="3" fontId="17" fillId="0" borderId="11" xfId="0" applyNumberFormat="1" applyFont="1" applyBorder="1"/>
    <xf numFmtId="3" fontId="17" fillId="0" borderId="26" xfId="0" applyNumberFormat="1" applyFont="1" applyBorder="1"/>
    <xf numFmtId="3" fontId="17" fillId="0" borderId="9" xfId="0" applyNumberFormat="1" applyFont="1" applyBorder="1"/>
    <xf numFmtId="3" fontId="9" fillId="0" borderId="29" xfId="0" applyNumberFormat="1" applyFont="1" applyBorder="1"/>
    <xf numFmtId="3" fontId="9" fillId="0" borderId="42" xfId="0" applyNumberFormat="1" applyFont="1" applyBorder="1"/>
    <xf numFmtId="3" fontId="9" fillId="0" borderId="36" xfId="0" applyNumberFormat="1" applyFont="1" applyBorder="1"/>
    <xf numFmtId="3" fontId="9" fillId="0" borderId="35" xfId="0" applyNumberFormat="1" applyFont="1" applyBorder="1"/>
    <xf numFmtId="0" fontId="9" fillId="0" borderId="26" xfId="0" applyFont="1" applyFill="1" applyBorder="1" applyAlignment="1">
      <alignment vertical="center" wrapText="1"/>
    </xf>
    <xf numFmtId="3" fontId="17" fillId="0" borderId="43" xfId="0" applyNumberFormat="1" applyFont="1" applyFill="1" applyBorder="1" applyAlignment="1">
      <alignment wrapText="1"/>
    </xf>
    <xf numFmtId="3" fontId="17" fillId="0" borderId="18" xfId="0" applyNumberFormat="1" applyFont="1" applyFill="1" applyBorder="1" applyAlignment="1">
      <alignment wrapText="1"/>
    </xf>
    <xf numFmtId="3" fontId="17" fillId="0" borderId="17" xfId="0" applyNumberFormat="1" applyFont="1" applyFill="1" applyBorder="1" applyAlignment="1">
      <alignment wrapText="1"/>
    </xf>
    <xf numFmtId="3" fontId="17" fillId="0" borderId="60" xfId="0" applyNumberFormat="1" applyFont="1" applyFill="1" applyBorder="1" applyAlignment="1">
      <alignment wrapText="1"/>
    </xf>
    <xf numFmtId="3" fontId="17" fillId="0" borderId="59" xfId="0" applyNumberFormat="1" applyFont="1" applyBorder="1"/>
    <xf numFmtId="0" fontId="9" fillId="0" borderId="51" xfId="26" quotePrefix="1" applyFont="1" applyFill="1" applyBorder="1" applyAlignment="1">
      <alignment horizontal="left" vertical="center" wrapText="1"/>
    </xf>
    <xf numFmtId="3" fontId="9" fillId="0" borderId="47" xfId="0" applyNumberFormat="1" applyFont="1" applyBorder="1"/>
    <xf numFmtId="3" fontId="17" fillId="0" borderId="27" xfId="0" applyNumberFormat="1" applyFont="1" applyBorder="1"/>
    <xf numFmtId="3" fontId="9" fillId="0" borderId="27" xfId="0" applyNumberFormat="1" applyFont="1" applyBorder="1"/>
    <xf numFmtId="3" fontId="17" fillId="0" borderId="27" xfId="0" applyNumberFormat="1" applyFont="1" applyFill="1" applyBorder="1"/>
    <xf numFmtId="3" fontId="17" fillId="0" borderId="28" xfId="0" applyNumberFormat="1" applyFont="1" applyFill="1" applyBorder="1"/>
    <xf numFmtId="3" fontId="17" fillId="0" borderId="47" xfId="0" applyNumberFormat="1" applyFont="1" applyBorder="1"/>
    <xf numFmtId="3" fontId="17" fillId="0" borderId="38" xfId="0" applyNumberFormat="1" applyFont="1" applyBorder="1"/>
    <xf numFmtId="0" fontId="9" fillId="0" borderId="19" xfId="0" applyFont="1" applyFill="1" applyBorder="1" applyAlignment="1">
      <alignment vertical="center" wrapText="1"/>
    </xf>
    <xf numFmtId="3" fontId="9" fillId="0" borderId="21" xfId="0" applyNumberFormat="1" applyFont="1" applyBorder="1"/>
    <xf numFmtId="3" fontId="9" fillId="0" borderId="20" xfId="0" applyNumberFormat="1" applyFont="1" applyBorder="1"/>
    <xf numFmtId="0" fontId="17" fillId="0" borderId="44" xfId="0" applyFont="1" applyBorder="1" applyAlignment="1">
      <alignment horizontal="center" vertical="center" wrapText="1"/>
    </xf>
    <xf numFmtId="2" fontId="17" fillId="0" borderId="44" xfId="0" applyNumberFormat="1" applyFont="1" applyBorder="1" applyAlignment="1">
      <alignment horizontal="center" vertical="center" wrapText="1"/>
    </xf>
    <xf numFmtId="2" fontId="17" fillId="0" borderId="44" xfId="0" applyNumberFormat="1" applyFont="1" applyFill="1" applyBorder="1" applyAlignment="1">
      <alignment horizontal="center" vertical="center" wrapText="1"/>
    </xf>
    <xf numFmtId="2" fontId="17" fillId="0" borderId="4" xfId="0" applyNumberFormat="1" applyFont="1" applyFill="1" applyBorder="1" applyAlignment="1">
      <alignment horizontal="center" vertical="center" wrapText="1"/>
    </xf>
    <xf numFmtId="168" fontId="17" fillId="0" borderId="3" xfId="0" applyNumberFormat="1" applyFont="1" applyFill="1" applyBorder="1" applyAlignment="1">
      <alignment horizontal="center" vertical="center" wrapText="1"/>
    </xf>
    <xf numFmtId="168" fontId="17" fillId="0" borderId="44" xfId="0" applyNumberFormat="1" applyFont="1" applyFill="1" applyBorder="1" applyAlignment="1">
      <alignment horizontal="center" vertical="center" wrapText="1"/>
    </xf>
    <xf numFmtId="168" fontId="17" fillId="0" borderId="61" xfId="0" applyNumberFormat="1" applyFont="1" applyFill="1" applyBorder="1" applyAlignment="1">
      <alignment horizontal="center" vertical="center" wrapText="1"/>
    </xf>
    <xf numFmtId="168" fontId="3" fillId="0" borderId="59" xfId="0" applyNumberFormat="1" applyFont="1" applyFill="1" applyBorder="1" applyAlignment="1">
      <alignment horizontal="center"/>
    </xf>
    <xf numFmtId="168" fontId="3" fillId="0" borderId="43" xfId="0" applyNumberFormat="1" applyFont="1" applyFill="1" applyBorder="1" applyAlignment="1">
      <alignment horizont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7" xfId="0" applyFont="1" applyBorder="1" applyAlignment="1">
      <alignment horizontal="center" vertical="center" wrapText="1"/>
    </xf>
    <xf numFmtId="2" fontId="17" fillId="0" borderId="17" xfId="0" applyNumberFormat="1" applyFont="1" applyBorder="1" applyAlignment="1">
      <alignment horizontal="center" vertical="center" wrapText="1"/>
    </xf>
    <xf numFmtId="2" fontId="17" fillId="0" borderId="17" xfId="0" applyNumberFormat="1" applyFont="1" applyFill="1" applyBorder="1" applyAlignment="1">
      <alignment horizontal="center" vertical="center" wrapText="1"/>
    </xf>
    <xf numFmtId="2" fontId="17" fillId="0" borderId="63" xfId="0" applyNumberFormat="1" applyFont="1" applyFill="1" applyBorder="1" applyAlignment="1">
      <alignment horizontal="center" vertical="center" wrapText="1"/>
    </xf>
    <xf numFmtId="168" fontId="17" fillId="0" borderId="8" xfId="0" applyNumberFormat="1" applyFont="1" applyFill="1" applyBorder="1" applyAlignment="1">
      <alignment horizontal="center" vertical="center" wrapText="1"/>
    </xf>
    <xf numFmtId="168" fontId="17" fillId="0" borderId="17" xfId="0" applyNumberFormat="1" applyFont="1" applyFill="1" applyBorder="1" applyAlignment="1">
      <alignment horizontal="center" vertical="center" wrapText="1"/>
    </xf>
    <xf numFmtId="168" fontId="17" fillId="0" borderId="60" xfId="0" applyNumberFormat="1" applyFont="1" applyFill="1" applyBorder="1" applyAlignment="1">
      <alignment horizontal="center" vertical="center" wrapText="1"/>
    </xf>
    <xf numFmtId="2" fontId="17" fillId="0" borderId="43" xfId="0" applyNumberFormat="1" applyFont="1" applyFill="1" applyBorder="1" applyAlignment="1">
      <alignment horizontal="center" vertical="center" wrapText="1"/>
    </xf>
    <xf numFmtId="2" fontId="17" fillId="0" borderId="24" xfId="0" applyNumberFormat="1" applyFont="1" applyFill="1" applyBorder="1" applyAlignment="1">
      <alignment horizontal="center" vertical="center" wrapText="1"/>
    </xf>
    <xf numFmtId="2" fontId="17" fillId="0" borderId="27" xfId="0" applyNumberFormat="1" applyFont="1" applyFill="1" applyBorder="1" applyAlignment="1">
      <alignment horizontal="center" vertical="center" wrapText="1"/>
    </xf>
    <xf numFmtId="0" fontId="17" fillId="0" borderId="69"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70" xfId="0" applyFont="1" applyBorder="1" applyAlignment="1">
      <alignment horizontal="center" vertical="center" wrapText="1"/>
    </xf>
    <xf numFmtId="2" fontId="31" fillId="0" borderId="24" xfId="0" applyNumberFormat="1" applyFont="1" applyBorder="1" applyAlignment="1">
      <alignment horizontal="center" vertical="center" wrapText="1"/>
    </xf>
    <xf numFmtId="2" fontId="31" fillId="0" borderId="24" xfId="0" applyNumberFormat="1" applyFont="1" applyFill="1" applyBorder="1" applyAlignment="1">
      <alignment horizontal="center" vertical="center" wrapText="1"/>
    </xf>
    <xf numFmtId="168" fontId="31" fillId="0" borderId="23" xfId="0" applyNumberFormat="1" applyFont="1" applyFill="1" applyBorder="1" applyAlignment="1">
      <alignment horizontal="center" vertical="center" wrapText="1"/>
    </xf>
    <xf numFmtId="168" fontId="31" fillId="0" borderId="24" xfId="0" applyNumberFormat="1" applyFont="1" applyFill="1" applyBorder="1" applyAlignment="1">
      <alignment horizontal="center" vertical="center" wrapText="1"/>
    </xf>
    <xf numFmtId="168" fontId="31" fillId="0" borderId="32" xfId="0" applyNumberFormat="1" applyFont="1" applyFill="1" applyBorder="1" applyAlignment="1">
      <alignment horizontal="center" vertical="center" wrapText="1"/>
    </xf>
    <xf numFmtId="2" fontId="31" fillId="0" borderId="25" xfId="0" applyNumberFormat="1" applyFont="1" applyFill="1" applyBorder="1" applyAlignment="1">
      <alignment horizontal="center" vertical="center" wrapText="1"/>
    </xf>
    <xf numFmtId="2" fontId="31" fillId="0" borderId="59" xfId="0" applyNumberFormat="1" applyFont="1" applyFill="1" applyBorder="1" applyAlignment="1">
      <alignment horizontal="center" vertical="center" wrapText="1"/>
    </xf>
    <xf numFmtId="2" fontId="31" fillId="0" borderId="43" xfId="0" applyNumberFormat="1" applyFont="1" applyFill="1" applyBorder="1" applyAlignment="1">
      <alignment horizontal="center" vertical="center" wrapText="1"/>
    </xf>
    <xf numFmtId="168" fontId="31" fillId="0" borderId="21" xfId="0" applyNumberFormat="1" applyFont="1" applyFill="1" applyBorder="1" applyAlignment="1">
      <alignment horizontal="center" vertical="center" wrapText="1"/>
    </xf>
    <xf numFmtId="168" fontId="31" fillId="0" borderId="20" xfId="0" applyNumberFormat="1" applyFont="1" applyFill="1" applyBorder="1" applyAlignment="1">
      <alignment horizontal="center" vertical="center" wrapText="1"/>
    </xf>
    <xf numFmtId="168" fontId="31" fillId="0" borderId="56" xfId="0" applyNumberFormat="1" applyFont="1" applyFill="1" applyBorder="1" applyAlignment="1">
      <alignment horizontal="center" vertical="center" wrapText="1"/>
    </xf>
    <xf numFmtId="0" fontId="36" fillId="0" borderId="0" xfId="0" applyFont="1" applyAlignment="1">
      <alignment vertical="center" wrapText="1"/>
    </xf>
    <xf numFmtId="0" fontId="4" fillId="0" borderId="23" xfId="0" applyFont="1" applyFill="1" applyBorder="1" applyAlignment="1">
      <alignment horizontal="center" vertical="center" wrapText="1"/>
    </xf>
    <xf numFmtId="0" fontId="3" fillId="0" borderId="43" xfId="0" applyFont="1" applyFill="1" applyBorder="1" applyAlignment="1">
      <alignment horizontal="center" vertical="center" wrapText="1"/>
    </xf>
    <xf numFmtId="169" fontId="3" fillId="0" borderId="24" xfId="0" applyNumberFormat="1" applyFont="1" applyFill="1" applyBorder="1"/>
    <xf numFmtId="169" fontId="3" fillId="0" borderId="23" xfId="0" applyNumberFormat="1" applyFont="1" applyFill="1" applyBorder="1"/>
    <xf numFmtId="169" fontId="3" fillId="0" borderId="32" xfId="0" applyNumberFormat="1" applyFont="1" applyFill="1" applyBorder="1"/>
    <xf numFmtId="169" fontId="4" fillId="0" borderId="24" xfId="0" applyNumberFormat="1" applyFont="1" applyFill="1" applyBorder="1"/>
    <xf numFmtId="2" fontId="3" fillId="0" borderId="43" xfId="0" applyNumberFormat="1" applyFont="1" applyFill="1" applyBorder="1"/>
    <xf numFmtId="0" fontId="4" fillId="0" borderId="0" xfId="0" applyFont="1" applyFill="1"/>
    <xf numFmtId="0" fontId="4" fillId="0" borderId="19" xfId="0" applyFont="1" applyBorder="1" applyAlignment="1">
      <alignment horizontal="center" vertical="center"/>
    </xf>
    <xf numFmtId="0" fontId="3" fillId="0" borderId="43" xfId="0" applyFont="1" applyBorder="1" applyAlignment="1">
      <alignment horizontal="center" vertical="center" wrapText="1"/>
    </xf>
    <xf numFmtId="169" fontId="3" fillId="0" borderId="24" xfId="0" applyNumberFormat="1" applyFont="1" applyBorder="1"/>
    <xf numFmtId="0" fontId="37" fillId="0" borderId="0" xfId="0" quotePrefix="1" applyFont="1"/>
    <xf numFmtId="0" fontId="4" fillId="0" borderId="26" xfId="0" applyFont="1" applyBorder="1" applyAlignment="1">
      <alignment horizontal="center" vertical="center"/>
    </xf>
    <xf numFmtId="0" fontId="4" fillId="0" borderId="11" xfId="0" applyFont="1" applyBorder="1" applyAlignment="1">
      <alignment vertical="center" wrapText="1"/>
    </xf>
    <xf numFmtId="169" fontId="4" fillId="0" borderId="33" xfId="0" applyNumberFormat="1" applyFont="1" applyBorder="1"/>
    <xf numFmtId="169" fontId="4" fillId="0" borderId="33" xfId="0" applyNumberFormat="1" applyFont="1" applyFill="1" applyBorder="1"/>
    <xf numFmtId="169" fontId="4" fillId="0" borderId="44" xfId="0" applyNumberFormat="1" applyFont="1" applyFill="1" applyBorder="1"/>
    <xf numFmtId="169" fontId="3" fillId="0" borderId="26" xfId="0" applyNumberFormat="1" applyFont="1" applyFill="1" applyBorder="1"/>
    <xf numFmtId="169" fontId="3" fillId="0" borderId="33" xfId="0" applyNumberFormat="1" applyFont="1" applyFill="1" applyBorder="1"/>
    <xf numFmtId="169" fontId="3" fillId="0" borderId="34" xfId="0" applyNumberFormat="1" applyFont="1" applyFill="1" applyBorder="1"/>
    <xf numFmtId="169" fontId="3" fillId="0" borderId="27" xfId="0" applyNumberFormat="1" applyFont="1" applyFill="1" applyBorder="1"/>
    <xf numFmtId="2" fontId="4" fillId="0" borderId="6" xfId="0" applyNumberFormat="1" applyFont="1" applyFill="1" applyBorder="1"/>
    <xf numFmtId="169" fontId="3" fillId="0" borderId="28" xfId="0" applyNumberFormat="1" applyFont="1" applyFill="1" applyBorder="1"/>
    <xf numFmtId="0" fontId="6" fillId="0" borderId="0" xfId="0" applyFont="1"/>
    <xf numFmtId="0" fontId="4" fillId="0" borderId="29" xfId="0" applyFont="1" applyBorder="1" applyAlignment="1">
      <alignment horizontal="center" vertical="center" wrapText="1"/>
    </xf>
    <xf numFmtId="0" fontId="4" fillId="0" borderId="38" xfId="0" applyFont="1" applyBorder="1" applyAlignment="1">
      <alignment vertical="center" wrapText="1"/>
    </xf>
    <xf numFmtId="169" fontId="4" fillId="0" borderId="2" xfId="0" applyNumberFormat="1" applyFont="1" applyBorder="1"/>
    <xf numFmtId="169" fontId="4" fillId="0" borderId="2" xfId="0" applyNumberFormat="1" applyFont="1" applyFill="1" applyBorder="1"/>
    <xf numFmtId="169" fontId="3" fillId="0" borderId="29" xfId="0" applyNumberFormat="1" applyFont="1" applyFill="1" applyBorder="1"/>
    <xf numFmtId="169" fontId="3" fillId="0" borderId="2" xfId="0" applyNumberFormat="1" applyFont="1" applyFill="1" applyBorder="1"/>
    <xf numFmtId="169" fontId="3" fillId="0" borderId="30" xfId="0" applyNumberFormat="1" applyFont="1" applyFill="1" applyBorder="1"/>
    <xf numFmtId="2" fontId="4" fillId="0" borderId="2" xfId="0" applyNumberFormat="1" applyFont="1" applyFill="1" applyBorder="1"/>
    <xf numFmtId="169" fontId="9" fillId="0" borderId="30" xfId="0" applyNumberFormat="1" applyFont="1" applyFill="1" applyBorder="1"/>
    <xf numFmtId="0" fontId="4" fillId="0" borderId="15" xfId="0" applyFont="1" applyBorder="1" applyAlignment="1">
      <alignment vertical="center" wrapText="1"/>
    </xf>
    <xf numFmtId="169" fontId="4" fillId="0" borderId="14" xfId="0" applyNumberFormat="1" applyFont="1" applyFill="1" applyBorder="1"/>
    <xf numFmtId="169" fontId="3" fillId="0" borderId="31" xfId="0" applyNumberFormat="1" applyFont="1" applyFill="1" applyBorder="1"/>
    <xf numFmtId="169" fontId="4" fillId="0" borderId="17" xfId="0" applyNumberFormat="1" applyFont="1" applyBorder="1"/>
    <xf numFmtId="169" fontId="4" fillId="0" borderId="17" xfId="0" applyNumberFormat="1" applyFont="1" applyFill="1" applyBorder="1"/>
    <xf numFmtId="0" fontId="4" fillId="0" borderId="42" xfId="0" applyFont="1" applyBorder="1" applyAlignment="1">
      <alignment vertical="center" wrapText="1"/>
    </xf>
    <xf numFmtId="169" fontId="4" fillId="0" borderId="36" xfId="0" applyNumberFormat="1" applyFont="1" applyBorder="1"/>
    <xf numFmtId="169" fontId="4" fillId="0" borderId="36" xfId="0" applyNumberFormat="1" applyFont="1" applyFill="1" applyBorder="1"/>
    <xf numFmtId="169" fontId="4" fillId="0" borderId="20" xfId="0" applyNumberFormat="1" applyFont="1" applyFill="1" applyBorder="1"/>
    <xf numFmtId="169" fontId="3" fillId="0" borderId="17" xfId="0" applyNumberFormat="1" applyFont="1" applyFill="1" applyBorder="1"/>
    <xf numFmtId="2" fontId="4" fillId="0" borderId="18" xfId="0" applyNumberFormat="1" applyFont="1" applyFill="1" applyBorder="1"/>
    <xf numFmtId="169" fontId="9" fillId="0" borderId="31" xfId="0" applyNumberFormat="1" applyFont="1" applyFill="1" applyBorder="1"/>
    <xf numFmtId="0" fontId="4" fillId="0" borderId="35" xfId="0" applyFont="1" applyBorder="1" applyAlignment="1">
      <alignment horizontal="center" vertical="center"/>
    </xf>
    <xf numFmtId="0" fontId="3" fillId="0" borderId="43" xfId="0" applyFont="1" applyFill="1" applyBorder="1" applyAlignment="1">
      <alignment vertical="center" wrapText="1"/>
    </xf>
    <xf numFmtId="169" fontId="17" fillId="0" borderId="32" xfId="0" applyNumberFormat="1" applyFont="1" applyFill="1" applyBorder="1"/>
    <xf numFmtId="0" fontId="4" fillId="0" borderId="19" xfId="0" applyFont="1" applyBorder="1" applyAlignment="1">
      <alignment horizontal="center" vertical="center" wrapText="1"/>
    </xf>
    <xf numFmtId="169" fontId="3" fillId="0" borderId="25" xfId="0" applyNumberFormat="1" applyFont="1" applyFill="1" applyBorder="1"/>
    <xf numFmtId="2" fontId="3" fillId="0" borderId="24" xfId="0" applyNumberFormat="1" applyFont="1" applyFill="1" applyBorder="1"/>
    <xf numFmtId="0" fontId="4" fillId="0" borderId="26" xfId="0" applyFont="1" applyFill="1" applyBorder="1" applyAlignment="1">
      <alignment horizontal="center" vertical="center"/>
    </xf>
    <xf numFmtId="169" fontId="4" fillId="0" borderId="27" xfId="0" applyNumberFormat="1" applyFont="1" applyFill="1" applyBorder="1"/>
    <xf numFmtId="169" fontId="3" fillId="0" borderId="51" xfId="0" applyNumberFormat="1" applyFont="1" applyFill="1" applyBorder="1"/>
    <xf numFmtId="169" fontId="9" fillId="0" borderId="61" xfId="0" applyNumberFormat="1" applyFont="1" applyFill="1" applyBorder="1"/>
    <xf numFmtId="0" fontId="3" fillId="0" borderId="0" xfId="0" applyFont="1" applyFill="1"/>
    <xf numFmtId="0" fontId="4" fillId="0" borderId="35" xfId="0" applyFont="1" applyFill="1" applyBorder="1" applyAlignment="1">
      <alignment horizontal="center" vertical="center"/>
    </xf>
    <xf numFmtId="0" fontId="3" fillId="0" borderId="42" xfId="0" applyFont="1" applyFill="1" applyBorder="1" applyAlignment="1">
      <alignment vertical="center" wrapText="1"/>
    </xf>
    <xf numFmtId="169" fontId="3" fillId="0" borderId="35" xfId="0" applyNumberFormat="1" applyFont="1" applyFill="1" applyBorder="1"/>
    <xf numFmtId="169" fontId="3" fillId="0" borderId="36" xfId="0" applyNumberFormat="1" applyFont="1" applyFill="1" applyBorder="1"/>
    <xf numFmtId="169" fontId="3" fillId="0" borderId="37" xfId="0" applyNumberFormat="1" applyFont="1" applyFill="1" applyBorder="1"/>
    <xf numFmtId="2" fontId="4" fillId="0" borderId="36" xfId="0" applyNumberFormat="1" applyFont="1" applyFill="1" applyBorder="1"/>
    <xf numFmtId="169" fontId="9" fillId="0" borderId="37" xfId="0" applyNumberFormat="1" applyFont="1" applyFill="1" applyBorder="1"/>
    <xf numFmtId="0" fontId="3" fillId="0" borderId="43" xfId="0" applyFont="1" applyBorder="1" applyAlignment="1">
      <alignment vertical="center" wrapText="1"/>
    </xf>
    <xf numFmtId="2" fontId="3" fillId="0" borderId="21" xfId="0" applyNumberFormat="1" applyFont="1" applyFill="1" applyBorder="1"/>
    <xf numFmtId="169" fontId="3" fillId="0" borderId="20" xfId="0" applyNumberFormat="1" applyFont="1" applyFill="1" applyBorder="1"/>
    <xf numFmtId="0" fontId="3" fillId="0" borderId="11" xfId="0" applyFont="1" applyBorder="1" applyAlignment="1">
      <alignment vertical="center" wrapText="1"/>
    </xf>
    <xf numFmtId="169" fontId="3" fillId="0" borderId="33" xfId="0" applyNumberFormat="1" applyFont="1" applyBorder="1"/>
    <xf numFmtId="2" fontId="3" fillId="0" borderId="6" xfId="0" applyNumberFormat="1" applyFont="1" applyFill="1" applyBorder="1"/>
    <xf numFmtId="169" fontId="3" fillId="0" borderId="44" xfId="0" applyNumberFormat="1" applyFont="1" applyFill="1" applyBorder="1"/>
    <xf numFmtId="169" fontId="17" fillId="0" borderId="34" xfId="0" applyNumberFormat="1" applyFont="1" applyFill="1" applyBorder="1"/>
    <xf numFmtId="0" fontId="3" fillId="0" borderId="29" xfId="0" applyFont="1" applyBorder="1" applyAlignment="1">
      <alignment horizontal="center" vertical="center"/>
    </xf>
    <xf numFmtId="0" fontId="4" fillId="0" borderId="29" xfId="0" applyFont="1" applyBorder="1" applyAlignment="1">
      <alignment horizontal="center" vertical="center"/>
    </xf>
    <xf numFmtId="169" fontId="4" fillId="0" borderId="26" xfId="0" applyNumberFormat="1" applyFont="1" applyFill="1" applyBorder="1"/>
    <xf numFmtId="169" fontId="4" fillId="0" borderId="34" xfId="0" applyNumberFormat="1" applyFont="1" applyFill="1" applyBorder="1"/>
    <xf numFmtId="0" fontId="3" fillId="0" borderId="15" xfId="0" applyFont="1" applyBorder="1" applyAlignment="1">
      <alignment vertical="center" wrapText="1"/>
    </xf>
    <xf numFmtId="169" fontId="4" fillId="0" borderId="29" xfId="0" applyNumberFormat="1" applyFont="1" applyFill="1" applyBorder="1"/>
    <xf numFmtId="169" fontId="4" fillId="0" borderId="30" xfId="0" applyNumberFormat="1" applyFont="1" applyFill="1" applyBorder="1"/>
    <xf numFmtId="2" fontId="4" fillId="0" borderId="38" xfId="0" applyNumberFormat="1" applyFont="1" applyFill="1" applyBorder="1"/>
    <xf numFmtId="0" fontId="4" fillId="0" borderId="18" xfId="0" applyFont="1" applyBorder="1" applyAlignment="1">
      <alignment vertical="center" wrapText="1"/>
    </xf>
    <xf numFmtId="169" fontId="4" fillId="0" borderId="8" xfId="0" applyNumberFormat="1" applyFont="1" applyFill="1" applyBorder="1"/>
    <xf numFmtId="169" fontId="3" fillId="0" borderId="60" xfId="0" applyNumberFormat="1" applyFont="1" applyFill="1" applyBorder="1"/>
    <xf numFmtId="2" fontId="4" fillId="0" borderId="21" xfId="0" applyNumberFormat="1" applyFont="1" applyFill="1" applyBorder="1"/>
    <xf numFmtId="169" fontId="9" fillId="0" borderId="34" xfId="0" applyNumberFormat="1" applyFont="1" applyFill="1" applyBorder="1"/>
    <xf numFmtId="0" fontId="5" fillId="0" borderId="35" xfId="0" applyFont="1" applyBorder="1" applyAlignment="1">
      <alignment horizontal="center" vertical="center"/>
    </xf>
    <xf numFmtId="0" fontId="5" fillId="0" borderId="43" xfId="0" applyFont="1" applyBorder="1" applyAlignment="1">
      <alignment vertical="center" wrapText="1"/>
    </xf>
    <xf numFmtId="169" fontId="5" fillId="0" borderId="24" xfId="0" applyNumberFormat="1" applyFont="1" applyBorder="1"/>
    <xf numFmtId="169" fontId="5" fillId="0" borderId="24" xfId="0" applyNumberFormat="1" applyFont="1" applyFill="1" applyBorder="1"/>
    <xf numFmtId="169" fontId="3" fillId="0" borderId="43" xfId="0" applyNumberFormat="1" applyFont="1" applyFill="1" applyBorder="1"/>
    <xf numFmtId="2" fontId="4" fillId="0" borderId="24" xfId="0" applyNumberFormat="1" applyFont="1" applyFill="1" applyBorder="1"/>
    <xf numFmtId="0" fontId="4" fillId="0" borderId="0" xfId="0" applyFont="1" applyAlignment="1">
      <alignment horizontal="left"/>
    </xf>
    <xf numFmtId="0" fontId="4" fillId="0" borderId="0" xfId="0" applyFont="1" applyAlignment="1">
      <alignment vertical="center" wrapText="1"/>
    </xf>
    <xf numFmtId="2" fontId="4" fillId="0" borderId="0" xfId="0" applyNumberFormat="1" applyFont="1"/>
    <xf numFmtId="2" fontId="4" fillId="0" borderId="0" xfId="0" applyNumberFormat="1" applyFont="1" applyFill="1"/>
    <xf numFmtId="168" fontId="4" fillId="0" borderId="0" xfId="0" applyNumberFormat="1" applyFont="1" applyFill="1"/>
    <xf numFmtId="169" fontId="3" fillId="0" borderId="5" xfId="0" applyNumberFormat="1" applyFont="1" applyFill="1" applyBorder="1"/>
    <xf numFmtId="2" fontId="4" fillId="0" borderId="5" xfId="0" applyNumberFormat="1" applyFont="1" applyFill="1" applyBorder="1"/>
    <xf numFmtId="169" fontId="4" fillId="0" borderId="5" xfId="0" applyNumberFormat="1" applyFont="1" applyFill="1" applyBorder="1"/>
    <xf numFmtId="2" fontId="4" fillId="4" borderId="0" xfId="0" applyNumberFormat="1" applyFont="1" applyFill="1"/>
    <xf numFmtId="0" fontId="18" fillId="0" borderId="51" xfId="0" applyFont="1" applyBorder="1" applyAlignment="1">
      <alignment horizontal="center" vertical="center" wrapText="1"/>
    </xf>
    <xf numFmtId="3" fontId="17" fillId="0" borderId="45" xfId="0" applyNumberFormat="1" applyFont="1" applyFill="1" applyBorder="1" applyAlignment="1">
      <alignment horizontal="center" vertical="center" wrapText="1"/>
    </xf>
    <xf numFmtId="3" fontId="17" fillId="0" borderId="46" xfId="0" applyNumberFormat="1" applyFont="1" applyFill="1" applyBorder="1" applyAlignment="1">
      <alignment horizontal="center" vertical="center" wrapText="1"/>
    </xf>
    <xf numFmtId="3" fontId="17" fillId="0" borderId="47" xfId="0" applyNumberFormat="1" applyFont="1" applyFill="1" applyBorder="1" applyAlignment="1">
      <alignment horizontal="center" vertical="center" wrapText="1"/>
    </xf>
    <xf numFmtId="3" fontId="18" fillId="0" borderId="27" xfId="0" applyNumberFormat="1" applyFont="1" applyBorder="1" applyAlignment="1">
      <alignment horizontal="center" vertical="center" wrapText="1"/>
    </xf>
    <xf numFmtId="3" fontId="18" fillId="0" borderId="28" xfId="0" applyNumberFormat="1" applyFont="1" applyBorder="1" applyAlignment="1">
      <alignment horizontal="center" vertical="center" wrapText="1"/>
    </xf>
    <xf numFmtId="0" fontId="17" fillId="0" borderId="35" xfId="0" applyFont="1" applyBorder="1" applyAlignment="1">
      <alignment horizontal="center" vertical="center" wrapText="1"/>
    </xf>
    <xf numFmtId="3" fontId="17" fillId="0" borderId="36" xfId="0" applyNumberFormat="1" applyFont="1" applyBorder="1" applyAlignment="1">
      <alignment horizontal="center" vertical="center" wrapText="1"/>
    </xf>
    <xf numFmtId="3" fontId="17" fillId="0" borderId="42" xfId="0" applyNumberFormat="1" applyFont="1" applyBorder="1" applyAlignment="1">
      <alignment horizontal="center" vertical="center" wrapText="1"/>
    </xf>
    <xf numFmtId="3" fontId="17" fillId="0" borderId="37" xfId="0" applyNumberFormat="1" applyFont="1" applyBorder="1" applyAlignment="1">
      <alignment horizontal="center" vertical="center" wrapText="1"/>
    </xf>
    <xf numFmtId="0" fontId="9" fillId="0" borderId="26" xfId="0" applyFont="1" applyBorder="1" applyAlignment="1">
      <alignment vertical="center" wrapText="1"/>
    </xf>
    <xf numFmtId="170" fontId="9" fillId="0" borderId="11" xfId="0" applyNumberFormat="1" applyFont="1" applyBorder="1" applyAlignment="1">
      <alignment wrapText="1"/>
    </xf>
    <xf numFmtId="170" fontId="9" fillId="0" borderId="33" xfId="0" applyNumberFormat="1" applyFont="1" applyBorder="1" applyAlignment="1">
      <alignment wrapText="1"/>
    </xf>
    <xf numFmtId="170" fontId="9" fillId="0" borderId="9" xfId="0" applyNumberFormat="1" applyFont="1" applyBorder="1" applyAlignment="1">
      <alignment wrapText="1"/>
    </xf>
    <xf numFmtId="170" fontId="17" fillId="0" borderId="2" xfId="0" applyNumberFormat="1" applyFont="1" applyBorder="1" applyAlignment="1"/>
    <xf numFmtId="170" fontId="17" fillId="0" borderId="38" xfId="0" applyNumberFormat="1" applyFont="1" applyBorder="1" applyAlignment="1"/>
    <xf numFmtId="170" fontId="17" fillId="0" borderId="30" xfId="0" applyNumberFormat="1" applyFont="1" applyBorder="1" applyAlignment="1"/>
    <xf numFmtId="170" fontId="9" fillId="0" borderId="38" xfId="0" applyNumberFormat="1" applyFont="1" applyBorder="1" applyAlignment="1">
      <alignment wrapText="1"/>
    </xf>
    <xf numFmtId="170" fontId="9" fillId="0" borderId="2" xfId="0" applyNumberFormat="1" applyFont="1" applyBorder="1" applyAlignment="1">
      <alignment wrapText="1"/>
    </xf>
    <xf numFmtId="170" fontId="9" fillId="0" borderId="1" xfId="0" applyNumberFormat="1" applyFont="1" applyBorder="1" applyAlignment="1">
      <alignment wrapText="1"/>
    </xf>
    <xf numFmtId="0" fontId="18" fillId="0" borderId="19" xfId="0" applyFont="1" applyBorder="1" applyAlignment="1">
      <alignment vertical="center" wrapText="1"/>
    </xf>
    <xf numFmtId="170" fontId="17" fillId="0" borderId="42" xfId="0" applyNumberFormat="1" applyFont="1" applyBorder="1" applyAlignment="1">
      <alignment wrapText="1"/>
    </xf>
    <xf numFmtId="170" fontId="17" fillId="0" borderId="36" xfId="0" applyNumberFormat="1" applyFont="1" applyBorder="1" applyAlignment="1">
      <alignment wrapText="1"/>
    </xf>
    <xf numFmtId="170" fontId="17" fillId="0" borderId="40" xfId="0" applyNumberFormat="1" applyFont="1" applyBorder="1" applyAlignment="1">
      <alignment wrapText="1"/>
    </xf>
    <xf numFmtId="170" fontId="17" fillId="0" borderId="36" xfId="0" applyNumberFormat="1" applyFont="1" applyBorder="1" applyAlignment="1"/>
    <xf numFmtId="170" fontId="17" fillId="0" borderId="42" xfId="0" applyNumberFormat="1" applyFont="1" applyBorder="1" applyAlignment="1"/>
    <xf numFmtId="170" fontId="17" fillId="0" borderId="37" xfId="0" applyNumberFormat="1" applyFont="1" applyBorder="1" applyAlignment="1"/>
    <xf numFmtId="0" fontId="17" fillId="0" borderId="14" xfId="0" applyFont="1" applyBorder="1"/>
    <xf numFmtId="0" fontId="17" fillId="0" borderId="29" xfId="0" applyFont="1" applyBorder="1" applyAlignment="1">
      <alignment vertical="center" wrapText="1"/>
    </xf>
    <xf numFmtId="0" fontId="2" fillId="7" borderId="0" xfId="20" applyFill="1"/>
    <xf numFmtId="0" fontId="1" fillId="7" borderId="0" xfId="10" applyFill="1"/>
    <xf numFmtId="0" fontId="3" fillId="7" borderId="51" xfId="20" applyFont="1" applyFill="1" applyBorder="1" applyAlignment="1">
      <alignment horizontal="center" vertical="center" wrapText="1"/>
    </xf>
    <xf numFmtId="3" fontId="3" fillId="7" borderId="27" xfId="20" applyNumberFormat="1" applyFont="1" applyFill="1" applyBorder="1" applyAlignment="1">
      <alignment horizontal="center" vertical="center" wrapText="1"/>
    </xf>
    <xf numFmtId="3" fontId="3" fillId="7" borderId="27" xfId="20" applyNumberFormat="1" applyFont="1" applyFill="1" applyBorder="1" applyAlignment="1">
      <alignment horizontal="center" vertical="center" wrapText="1"/>
    </xf>
    <xf numFmtId="3" fontId="3" fillId="7" borderId="28" xfId="20" applyNumberFormat="1" applyFont="1" applyFill="1" applyBorder="1" applyAlignment="1">
      <alignment horizontal="center" vertical="center" wrapText="1"/>
    </xf>
    <xf numFmtId="0" fontId="17" fillId="7" borderId="35" xfId="20" applyFont="1" applyFill="1" applyBorder="1" applyAlignment="1">
      <alignment horizontal="center" vertical="center" wrapText="1"/>
    </xf>
    <xf numFmtId="3" fontId="3" fillId="7" borderId="36" xfId="20" applyNumberFormat="1" applyFont="1" applyFill="1" applyBorder="1" applyAlignment="1">
      <alignment horizontal="center" vertical="center" wrapText="1"/>
    </xf>
    <xf numFmtId="3" fontId="3" fillId="7" borderId="37" xfId="20" applyNumberFormat="1" applyFont="1" applyFill="1" applyBorder="1" applyAlignment="1">
      <alignment horizontal="center" vertical="center" wrapText="1"/>
    </xf>
    <xf numFmtId="0" fontId="3" fillId="0" borderId="12" xfId="0" applyFont="1" applyBorder="1" applyAlignment="1">
      <alignment wrapText="1"/>
    </xf>
    <xf numFmtId="171" fontId="3" fillId="7" borderId="33" xfId="20" applyNumberFormat="1" applyFont="1" applyFill="1" applyBorder="1" applyAlignment="1">
      <alignment horizontal="center" vertical="center" wrapText="1"/>
    </xf>
    <xf numFmtId="171" fontId="3" fillId="7" borderId="34" xfId="20" applyNumberFormat="1" applyFont="1" applyFill="1" applyBorder="1" applyAlignment="1">
      <alignment horizontal="center" vertical="center" wrapText="1"/>
    </xf>
    <xf numFmtId="0" fontId="3" fillId="7" borderId="29" xfId="20" applyFont="1" applyFill="1" applyBorder="1" applyAlignment="1">
      <alignment vertical="center" wrapText="1"/>
    </xf>
    <xf numFmtId="3" fontId="4" fillId="7" borderId="2" xfId="20" applyNumberFormat="1" applyFont="1" applyFill="1" applyBorder="1"/>
    <xf numFmtId="3" fontId="4" fillId="7" borderId="30" xfId="20" applyNumberFormat="1" applyFont="1" applyFill="1" applyBorder="1"/>
    <xf numFmtId="0" fontId="4" fillId="7" borderId="29" xfId="20" applyFont="1" applyFill="1" applyBorder="1" applyAlignment="1">
      <alignment vertical="center" wrapText="1"/>
    </xf>
    <xf numFmtId="168" fontId="4" fillId="7" borderId="2" xfId="20" applyNumberFormat="1" applyFont="1" applyFill="1" applyBorder="1"/>
    <xf numFmtId="0" fontId="4" fillId="7" borderId="8" xfId="20" applyFont="1" applyFill="1" applyBorder="1" applyAlignment="1">
      <alignment vertical="center" wrapText="1"/>
    </xf>
    <xf numFmtId="168" fontId="4" fillId="7" borderId="17" xfId="20" applyNumberFormat="1" applyFont="1" applyFill="1" applyBorder="1"/>
    <xf numFmtId="3" fontId="4" fillId="7" borderId="17" xfId="20" applyNumberFormat="1" applyFont="1" applyFill="1" applyBorder="1"/>
    <xf numFmtId="3" fontId="4" fillId="7" borderId="60" xfId="20" applyNumberFormat="1" applyFont="1" applyFill="1" applyBorder="1"/>
    <xf numFmtId="0" fontId="3" fillId="7" borderId="23" xfId="20" applyFont="1" applyFill="1" applyBorder="1" applyAlignment="1">
      <alignment vertical="center" wrapText="1"/>
    </xf>
    <xf numFmtId="168" fontId="3" fillId="7" borderId="24" xfId="20" applyNumberFormat="1" applyFont="1" applyFill="1" applyBorder="1"/>
    <xf numFmtId="3" fontId="3" fillId="7" borderId="24" xfId="20" applyNumberFormat="1" applyFont="1" applyFill="1" applyBorder="1"/>
    <xf numFmtId="0" fontId="3" fillId="7" borderId="26" xfId="20" applyFont="1" applyFill="1" applyBorder="1" applyAlignment="1">
      <alignment vertical="center" wrapText="1"/>
    </xf>
    <xf numFmtId="168" fontId="33" fillId="7" borderId="33" xfId="20" applyNumberFormat="1" applyFont="1" applyFill="1" applyBorder="1"/>
    <xf numFmtId="3" fontId="33" fillId="7" borderId="33" xfId="20" applyNumberFormat="1" applyFont="1" applyFill="1" applyBorder="1"/>
    <xf numFmtId="3" fontId="33" fillId="7" borderId="34" xfId="20" applyNumberFormat="1" applyFont="1" applyFill="1" applyBorder="1"/>
    <xf numFmtId="168" fontId="33" fillId="7" borderId="2" xfId="10" applyNumberFormat="1" applyFont="1" applyFill="1" applyBorder="1"/>
    <xf numFmtId="3" fontId="33" fillId="7" borderId="2" xfId="10" applyNumberFormat="1" applyFont="1" applyFill="1" applyBorder="1"/>
    <xf numFmtId="3" fontId="33" fillId="7" borderId="30" xfId="10" applyNumberFormat="1" applyFont="1" applyFill="1" applyBorder="1"/>
    <xf numFmtId="168" fontId="33" fillId="7" borderId="33" xfId="10" applyNumberFormat="1" applyFont="1" applyFill="1" applyBorder="1"/>
    <xf numFmtId="3" fontId="33" fillId="7" borderId="33" xfId="10" applyNumberFormat="1" applyFont="1" applyFill="1" applyBorder="1"/>
    <xf numFmtId="3" fontId="33" fillId="7" borderId="34" xfId="10" applyNumberFormat="1" applyFont="1" applyFill="1" applyBorder="1"/>
    <xf numFmtId="0" fontId="3" fillId="7" borderId="19" xfId="20" applyFont="1" applyFill="1" applyBorder="1" applyAlignment="1">
      <alignment vertical="center" wrapText="1"/>
    </xf>
    <xf numFmtId="168" fontId="38" fillId="7" borderId="20" xfId="10" applyNumberFormat="1" applyFont="1" applyFill="1" applyBorder="1"/>
    <xf numFmtId="3" fontId="38" fillId="7" borderId="20" xfId="10" applyNumberFormat="1" applyFont="1" applyFill="1" applyBorder="1"/>
  </cellXfs>
  <cellStyles count="30">
    <cellStyle name="Ezres 2" xfId="1"/>
    <cellStyle name="Ezres 3" xfId="2"/>
    <cellStyle name="Ezres 4" xfId="3"/>
    <cellStyle name="Ezres 5" xfId="4"/>
    <cellStyle name="Ezres 6" xfId="5"/>
    <cellStyle name="Ezres 7" xfId="6"/>
    <cellStyle name="Ezres 8" xfId="7"/>
    <cellStyle name="Hiperhivatkozás" xfId="8"/>
    <cellStyle name="Már látott hiperhivatkozás" xfId="9"/>
    <cellStyle name="Normál" xfId="0" builtinId="0"/>
    <cellStyle name="Normál 10" xfId="10"/>
    <cellStyle name="Normál 11" xfId="11"/>
    <cellStyle name="Normál 12" xfId="12"/>
    <cellStyle name="Normál 13" xfId="13"/>
    <cellStyle name="Normál 14" xfId="14"/>
    <cellStyle name="Normál 2" xfId="15"/>
    <cellStyle name="Normál 2 2" xfId="16"/>
    <cellStyle name="Normál 3" xfId="17"/>
    <cellStyle name="Normál 4" xfId="18"/>
    <cellStyle name="Normál 5" xfId="19"/>
    <cellStyle name="Normál 5 2" xfId="20"/>
    <cellStyle name="Normál 6" xfId="21"/>
    <cellStyle name="Normál 6 2" xfId="22"/>
    <cellStyle name="Normál 7" xfId="23"/>
    <cellStyle name="Normál 8" xfId="24"/>
    <cellStyle name="Normál 9" xfId="25"/>
    <cellStyle name="Normál_Munka1" xfId="26"/>
    <cellStyle name="Pénznem 2" xfId="27"/>
    <cellStyle name="Pénznem 3" xfId="28"/>
    <cellStyle name="Százalék 2"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20&#233;vi%20c&#237;mren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ímrend"/>
      <sheetName val="címrendösszesen"/>
      <sheetName val="összesített önk.- köt.-államig."/>
      <sheetName val="mérleg"/>
      <sheetName val="rendfeladattalterhpézmaradv"/>
      <sheetName val="tartalékok"/>
      <sheetName val="felhalmozás-felújítás"/>
      <sheetName val="bevétel 11601 cím "/>
      <sheetName val="kiadás 11601"/>
      <sheetName val="bevétel 11602"/>
      <sheetName val="kiadás11602"/>
      <sheetName val="kiadás 11603"/>
      <sheetName val="bevétel 11604 cím  "/>
      <sheetName val="kiadás 11604 "/>
      <sheetName val="bevétel 11605 cím  "/>
      <sheetName val="kiadás11605projektek"/>
      <sheetName val="eng.létszám"/>
      <sheetName val="céljellegű"/>
      <sheetName val="EU-s projekt"/>
      <sheetName val="címrend kötelező"/>
      <sheetName val="címrend önként"/>
      <sheetName val="címrend államig"/>
      <sheetName val="ütemterv"/>
      <sheetName val="előzeteskötváll."/>
      <sheetName val="előterközvetett támogatások"/>
      <sheetName val="előterjállamitám"/>
      <sheetName val="3 éves"/>
      <sheetName val="stb29A"/>
      <sheetName val="Munka1"/>
    </sheetNames>
    <sheetDataSet>
      <sheetData sheetId="0"/>
      <sheetData sheetId="1">
        <row r="6">
          <cell r="DR6">
            <v>31197552</v>
          </cell>
          <cell r="DS6">
            <v>530342</v>
          </cell>
          <cell r="DT6">
            <v>31727894</v>
          </cell>
          <cell r="EV6">
            <v>3028368</v>
          </cell>
          <cell r="EW6">
            <v>28088</v>
          </cell>
          <cell r="EX6">
            <v>3056456</v>
          </cell>
          <cell r="GX6">
            <v>7604641</v>
          </cell>
          <cell r="GY6">
            <v>-22218</v>
          </cell>
          <cell r="GZ6">
            <v>7582423</v>
          </cell>
        </row>
        <row r="7">
          <cell r="DR7">
            <v>10820238</v>
          </cell>
          <cell r="DS7">
            <v>1540</v>
          </cell>
          <cell r="DT7">
            <v>10821778</v>
          </cell>
          <cell r="EV7">
            <v>2901541</v>
          </cell>
          <cell r="EW7">
            <v>27632</v>
          </cell>
          <cell r="EX7">
            <v>2929173</v>
          </cell>
          <cell r="GX7">
            <v>7180840</v>
          </cell>
          <cell r="GY7">
            <v>-71179</v>
          </cell>
          <cell r="GZ7">
            <v>7109661</v>
          </cell>
        </row>
        <row r="8">
          <cell r="DR8">
            <v>211549</v>
          </cell>
          <cell r="DS8">
            <v>93774</v>
          </cell>
          <cell r="DT8">
            <v>305323</v>
          </cell>
          <cell r="EV8">
            <v>1639946</v>
          </cell>
          <cell r="EW8">
            <v>19086</v>
          </cell>
          <cell r="EX8">
            <v>1659032</v>
          </cell>
          <cell r="GX8">
            <v>3927063</v>
          </cell>
          <cell r="GY8">
            <v>-7746</v>
          </cell>
          <cell r="GZ8">
            <v>3919317</v>
          </cell>
        </row>
        <row r="9">
          <cell r="DR9">
            <v>53180</v>
          </cell>
          <cell r="DS9">
            <v>16187</v>
          </cell>
          <cell r="DT9">
            <v>69367</v>
          </cell>
          <cell r="EV9">
            <v>339620</v>
          </cell>
          <cell r="EW9">
            <v>3391</v>
          </cell>
          <cell r="EX9">
            <v>343011</v>
          </cell>
          <cell r="GX9">
            <v>812466</v>
          </cell>
          <cell r="GY9">
            <v>2565</v>
          </cell>
          <cell r="GZ9">
            <v>815031</v>
          </cell>
        </row>
        <row r="10">
          <cell r="DR10">
            <v>6664289</v>
          </cell>
          <cell r="DS10">
            <v>-108491</v>
          </cell>
          <cell r="DT10">
            <v>6555798</v>
          </cell>
          <cell r="EV10">
            <v>563566</v>
          </cell>
          <cell r="EW10">
            <v>5155</v>
          </cell>
          <cell r="EX10">
            <v>568721</v>
          </cell>
          <cell r="GX10">
            <v>2212295</v>
          </cell>
          <cell r="GY10">
            <v>-65998</v>
          </cell>
          <cell r="GZ10">
            <v>2146297</v>
          </cell>
        </row>
        <row r="11">
          <cell r="DR11">
            <v>141574</v>
          </cell>
          <cell r="DS11">
            <v>23665</v>
          </cell>
          <cell r="DT11">
            <v>165239</v>
          </cell>
          <cell r="EV11">
            <v>0</v>
          </cell>
          <cell r="EW11">
            <v>0</v>
          </cell>
          <cell r="EX11">
            <v>0</v>
          </cell>
          <cell r="GX11">
            <v>1229</v>
          </cell>
          <cell r="GY11">
            <v>0</v>
          </cell>
          <cell r="GZ11">
            <v>1229</v>
          </cell>
        </row>
        <row r="12">
          <cell r="DR12">
            <v>3749646</v>
          </cell>
          <cell r="DS12">
            <v>-23595</v>
          </cell>
          <cell r="DT12">
            <v>3726051</v>
          </cell>
          <cell r="EV12">
            <v>358409</v>
          </cell>
          <cell r="EW12">
            <v>0</v>
          </cell>
          <cell r="EX12">
            <v>358409</v>
          </cell>
          <cell r="GX12">
            <v>227787</v>
          </cell>
          <cell r="GY12">
            <v>0</v>
          </cell>
          <cell r="GZ12">
            <v>227787</v>
          </cell>
        </row>
        <row r="13">
          <cell r="DR13">
            <v>450744</v>
          </cell>
          <cell r="DS13">
            <v>0</v>
          </cell>
          <cell r="DT13">
            <v>450744</v>
          </cell>
          <cell r="EV13">
            <v>355476</v>
          </cell>
          <cell r="EW13">
            <v>0</v>
          </cell>
          <cell r="EX13">
            <v>355476</v>
          </cell>
          <cell r="GX13">
            <v>227787</v>
          </cell>
          <cell r="GY13">
            <v>0</v>
          </cell>
          <cell r="GZ13">
            <v>227787</v>
          </cell>
        </row>
        <row r="14">
          <cell r="DR14">
            <v>0</v>
          </cell>
          <cell r="DS14">
            <v>0</v>
          </cell>
          <cell r="DT14">
            <v>0</v>
          </cell>
          <cell r="EV14">
            <v>0</v>
          </cell>
          <cell r="EW14">
            <v>0</v>
          </cell>
          <cell r="EX14">
            <v>0</v>
          </cell>
          <cell r="GX14">
            <v>0</v>
          </cell>
          <cell r="GY14">
            <v>0</v>
          </cell>
          <cell r="GZ14">
            <v>0</v>
          </cell>
        </row>
        <row r="15">
          <cell r="DR15">
            <v>217627</v>
          </cell>
          <cell r="DS15">
            <v>250</v>
          </cell>
          <cell r="DT15">
            <v>217877</v>
          </cell>
          <cell r="EV15">
            <v>2933</v>
          </cell>
          <cell r="EW15">
            <v>0</v>
          </cell>
          <cell r="EX15">
            <v>2933</v>
          </cell>
          <cell r="GX15">
            <v>0</v>
          </cell>
          <cell r="GY15">
            <v>0</v>
          </cell>
          <cell r="GZ15">
            <v>0</v>
          </cell>
        </row>
        <row r="16">
          <cell r="DR16">
            <v>2740426</v>
          </cell>
          <cell r="DS16">
            <v>-297</v>
          </cell>
          <cell r="DT16">
            <v>2740129</v>
          </cell>
          <cell r="EV16">
            <v>0</v>
          </cell>
          <cell r="EW16">
            <v>0</v>
          </cell>
          <cell r="EX16">
            <v>0</v>
          </cell>
          <cell r="GX16">
            <v>0</v>
          </cell>
          <cell r="GY16">
            <v>0</v>
          </cell>
          <cell r="GZ16">
            <v>0</v>
          </cell>
        </row>
        <row r="17">
          <cell r="DR17">
            <v>340849</v>
          </cell>
          <cell r="DS17">
            <v>-23548</v>
          </cell>
          <cell r="DT17">
            <v>317301</v>
          </cell>
          <cell r="EV17">
            <v>0</v>
          </cell>
          <cell r="EW17">
            <v>0</v>
          </cell>
          <cell r="EX17">
            <v>0</v>
          </cell>
          <cell r="GX17">
            <v>0</v>
          </cell>
          <cell r="GY17">
            <v>0</v>
          </cell>
          <cell r="GZ17">
            <v>0</v>
          </cell>
        </row>
        <row r="18">
          <cell r="DR18">
            <v>13053886</v>
          </cell>
          <cell r="DS18">
            <v>552940</v>
          </cell>
          <cell r="DT18">
            <v>13606826</v>
          </cell>
          <cell r="EV18">
            <v>126827</v>
          </cell>
          <cell r="EW18">
            <v>456</v>
          </cell>
          <cell r="EX18">
            <v>127283</v>
          </cell>
          <cell r="GX18">
            <v>423801</v>
          </cell>
          <cell r="GY18">
            <v>48961</v>
          </cell>
          <cell r="GZ18">
            <v>472762</v>
          </cell>
        </row>
        <row r="19">
          <cell r="DR19">
            <v>3245729</v>
          </cell>
          <cell r="DS19">
            <v>33108</v>
          </cell>
          <cell r="DT19">
            <v>3278837</v>
          </cell>
          <cell r="EV19">
            <v>105027</v>
          </cell>
          <cell r="EW19">
            <v>456</v>
          </cell>
          <cell r="EX19">
            <v>105483</v>
          </cell>
          <cell r="GX19">
            <v>157886</v>
          </cell>
          <cell r="GY19">
            <v>43665</v>
          </cell>
          <cell r="GZ19">
            <v>201551</v>
          </cell>
        </row>
        <row r="20">
          <cell r="DR20">
            <v>4337324</v>
          </cell>
          <cell r="DS20">
            <v>84777</v>
          </cell>
          <cell r="DT20">
            <v>4422101</v>
          </cell>
          <cell r="EV20">
            <v>21800</v>
          </cell>
          <cell r="EW20">
            <v>0</v>
          </cell>
          <cell r="EX20">
            <v>21800</v>
          </cell>
          <cell r="GX20">
            <v>265915</v>
          </cell>
          <cell r="GY20">
            <v>5296</v>
          </cell>
          <cell r="GZ20">
            <v>271211</v>
          </cell>
        </row>
        <row r="21">
          <cell r="DR21">
            <v>5470833</v>
          </cell>
          <cell r="DS21">
            <v>435055</v>
          </cell>
          <cell r="DT21">
            <v>5905888</v>
          </cell>
          <cell r="EV21">
            <v>0</v>
          </cell>
          <cell r="EW21">
            <v>0</v>
          </cell>
          <cell r="EX21">
            <v>0</v>
          </cell>
          <cell r="GX21">
            <v>0</v>
          </cell>
          <cell r="GY21">
            <v>0</v>
          </cell>
          <cell r="GZ21">
            <v>0</v>
          </cell>
        </row>
        <row r="22">
          <cell r="DR22">
            <v>1005535</v>
          </cell>
          <cell r="DS22">
            <v>28200</v>
          </cell>
          <cell r="DT22">
            <v>1033735</v>
          </cell>
          <cell r="EV22">
            <v>0</v>
          </cell>
          <cell r="EW22">
            <v>0</v>
          </cell>
          <cell r="EX22">
            <v>0</v>
          </cell>
          <cell r="GX22">
            <v>0</v>
          </cell>
          <cell r="GY22">
            <v>0</v>
          </cell>
          <cell r="GZ22">
            <v>0</v>
          </cell>
        </row>
        <row r="23">
          <cell r="DR23">
            <v>242745</v>
          </cell>
          <cell r="DS23">
            <v>3358</v>
          </cell>
          <cell r="DT23">
            <v>246103</v>
          </cell>
          <cell r="EV23">
            <v>0</v>
          </cell>
          <cell r="EW23">
            <v>0</v>
          </cell>
          <cell r="EX23">
            <v>0</v>
          </cell>
          <cell r="GX23">
            <v>0</v>
          </cell>
          <cell r="GY23">
            <v>0</v>
          </cell>
          <cell r="GZ23">
            <v>0</v>
          </cell>
        </row>
        <row r="24">
          <cell r="DR24">
            <v>3298625</v>
          </cell>
          <cell r="DS24">
            <v>380850</v>
          </cell>
          <cell r="DT24">
            <v>3679475</v>
          </cell>
          <cell r="EV24">
            <v>0</v>
          </cell>
          <cell r="EW24">
            <v>0</v>
          </cell>
          <cell r="EX24">
            <v>0</v>
          </cell>
          <cell r="GX24">
            <v>0</v>
          </cell>
          <cell r="GY24">
            <v>0</v>
          </cell>
          <cell r="GZ24">
            <v>0</v>
          </cell>
        </row>
        <row r="25">
          <cell r="DR25">
            <v>923928</v>
          </cell>
          <cell r="DS25">
            <v>22647</v>
          </cell>
          <cell r="DT25">
            <v>946575</v>
          </cell>
          <cell r="EV25">
            <v>0</v>
          </cell>
          <cell r="EW25">
            <v>0</v>
          </cell>
          <cell r="EX25">
            <v>0</v>
          </cell>
          <cell r="GX25">
            <v>0</v>
          </cell>
          <cell r="GY25">
            <v>0</v>
          </cell>
          <cell r="GZ25">
            <v>0</v>
          </cell>
        </row>
        <row r="26">
          <cell r="DR26">
            <v>23874124</v>
          </cell>
          <cell r="DS26">
            <v>554480</v>
          </cell>
          <cell r="DT26">
            <v>24428604</v>
          </cell>
          <cell r="EV26">
            <v>3028368</v>
          </cell>
          <cell r="EW26">
            <v>28088</v>
          </cell>
          <cell r="EX26">
            <v>3056456</v>
          </cell>
          <cell r="GX26">
            <v>7604641</v>
          </cell>
          <cell r="GY26">
            <v>-22218</v>
          </cell>
          <cell r="GZ26">
            <v>7582423</v>
          </cell>
        </row>
        <row r="27">
          <cell r="DR27">
            <v>31197552</v>
          </cell>
          <cell r="DS27">
            <v>530342</v>
          </cell>
          <cell r="DT27">
            <v>31727894</v>
          </cell>
          <cell r="EV27">
            <v>3028368</v>
          </cell>
          <cell r="EW27">
            <v>28088</v>
          </cell>
          <cell r="EX27">
            <v>3056456</v>
          </cell>
          <cell r="GX27">
            <v>7604641</v>
          </cell>
          <cell r="GY27">
            <v>-22218</v>
          </cell>
          <cell r="GZ27">
            <v>7582423</v>
          </cell>
        </row>
        <row r="28">
          <cell r="DR28">
            <v>16133267</v>
          </cell>
          <cell r="DS28">
            <v>-190910</v>
          </cell>
          <cell r="DT28">
            <v>15942357</v>
          </cell>
          <cell r="EV28">
            <v>458375</v>
          </cell>
          <cell r="EW28">
            <v>28015</v>
          </cell>
          <cell r="EX28">
            <v>486390</v>
          </cell>
          <cell r="GX28">
            <v>1911657</v>
          </cell>
          <cell r="GY28">
            <v>-2604</v>
          </cell>
          <cell r="GZ28">
            <v>1909053</v>
          </cell>
        </row>
        <row r="29">
          <cell r="DR29">
            <v>3159097</v>
          </cell>
          <cell r="DS29">
            <v>-253596</v>
          </cell>
          <cell r="DT29">
            <v>2905501</v>
          </cell>
          <cell r="EV29">
            <v>416175</v>
          </cell>
          <cell r="EW29">
            <v>28015</v>
          </cell>
          <cell r="EX29">
            <v>444190</v>
          </cell>
          <cell r="GX29">
            <v>1623691</v>
          </cell>
          <cell r="GY29">
            <v>472</v>
          </cell>
          <cell r="GZ29">
            <v>1624163</v>
          </cell>
        </row>
        <row r="30">
          <cell r="DR30">
            <v>2174348</v>
          </cell>
          <cell r="DS30">
            <v>74843</v>
          </cell>
          <cell r="DT30">
            <v>2249191</v>
          </cell>
          <cell r="EV30">
            <v>0</v>
          </cell>
          <cell r="EW30">
            <v>0</v>
          </cell>
          <cell r="EX30">
            <v>0</v>
          </cell>
          <cell r="GX30">
            <v>0</v>
          </cell>
          <cell r="GY30">
            <v>0</v>
          </cell>
          <cell r="GZ30">
            <v>0</v>
          </cell>
        </row>
        <row r="31">
          <cell r="DR31">
            <v>583263</v>
          </cell>
          <cell r="DS31">
            <v>0</v>
          </cell>
          <cell r="DT31">
            <v>583263</v>
          </cell>
          <cell r="EV31">
            <v>0</v>
          </cell>
          <cell r="EW31">
            <v>0</v>
          </cell>
          <cell r="EX31">
            <v>0</v>
          </cell>
          <cell r="GX31">
            <v>0</v>
          </cell>
          <cell r="GY31">
            <v>0</v>
          </cell>
          <cell r="GZ31">
            <v>0</v>
          </cell>
        </row>
        <row r="32">
          <cell r="DR32">
            <v>0</v>
          </cell>
          <cell r="DS32">
            <v>0</v>
          </cell>
          <cell r="DT32">
            <v>0</v>
          </cell>
          <cell r="EV32">
            <v>0</v>
          </cell>
          <cell r="EW32">
            <v>0</v>
          </cell>
          <cell r="EX32">
            <v>0</v>
          </cell>
          <cell r="GX32">
            <v>0</v>
          </cell>
          <cell r="GY32">
            <v>0</v>
          </cell>
          <cell r="GZ32">
            <v>0</v>
          </cell>
        </row>
        <row r="33">
          <cell r="DR33">
            <v>0</v>
          </cell>
          <cell r="DS33">
            <v>0</v>
          </cell>
          <cell r="DT33">
            <v>0</v>
          </cell>
          <cell r="EV33">
            <v>0</v>
          </cell>
          <cell r="EW33">
            <v>0</v>
          </cell>
          <cell r="EX33">
            <v>0</v>
          </cell>
          <cell r="GX33">
            <v>0</v>
          </cell>
          <cell r="GY33">
            <v>0</v>
          </cell>
          <cell r="GZ33">
            <v>0</v>
          </cell>
        </row>
        <row r="34">
          <cell r="DR34">
            <v>401486</v>
          </cell>
          <cell r="DS34">
            <v>-328439</v>
          </cell>
          <cell r="DT34">
            <v>73047</v>
          </cell>
          <cell r="EV34">
            <v>416175</v>
          </cell>
          <cell r="EW34">
            <v>28015</v>
          </cell>
          <cell r="EX34">
            <v>444190</v>
          </cell>
          <cell r="GX34">
            <v>1623691</v>
          </cell>
          <cell r="GY34">
            <v>472</v>
          </cell>
          <cell r="GZ34">
            <v>1624163</v>
          </cell>
        </row>
        <row r="35">
          <cell r="DR35">
            <v>8245012</v>
          </cell>
          <cell r="DS35">
            <v>0</v>
          </cell>
          <cell r="DT35">
            <v>8245012</v>
          </cell>
          <cell r="EV35">
            <v>36600</v>
          </cell>
          <cell r="EW35">
            <v>0</v>
          </cell>
          <cell r="EX35">
            <v>36600</v>
          </cell>
          <cell r="GX35">
            <v>0</v>
          </cell>
          <cell r="GY35">
            <v>0</v>
          </cell>
          <cell r="GZ35">
            <v>0</v>
          </cell>
        </row>
        <row r="36">
          <cell r="DR36">
            <v>4421745</v>
          </cell>
          <cell r="DS36">
            <v>62686</v>
          </cell>
          <cell r="DT36">
            <v>4484431</v>
          </cell>
          <cell r="EV36">
            <v>5600</v>
          </cell>
          <cell r="EW36">
            <v>0</v>
          </cell>
          <cell r="EX36">
            <v>5600</v>
          </cell>
          <cell r="GX36">
            <v>287910</v>
          </cell>
          <cell r="GY36">
            <v>-3756</v>
          </cell>
          <cell r="GZ36">
            <v>284154</v>
          </cell>
        </row>
        <row r="37">
          <cell r="DR37">
            <v>307413</v>
          </cell>
          <cell r="DS37">
            <v>0</v>
          </cell>
          <cell r="DT37">
            <v>307413</v>
          </cell>
          <cell r="EV37">
            <v>0</v>
          </cell>
          <cell r="EW37">
            <v>0</v>
          </cell>
          <cell r="EX37">
            <v>0</v>
          </cell>
          <cell r="GX37">
            <v>56</v>
          </cell>
          <cell r="GY37">
            <v>680</v>
          </cell>
          <cell r="GZ37">
            <v>736</v>
          </cell>
        </row>
        <row r="38">
          <cell r="DR38">
            <v>0</v>
          </cell>
          <cell r="DS38">
            <v>0</v>
          </cell>
          <cell r="DT38">
            <v>0</v>
          </cell>
          <cell r="EV38">
            <v>0</v>
          </cell>
          <cell r="EW38">
            <v>0</v>
          </cell>
          <cell r="EX38">
            <v>0</v>
          </cell>
          <cell r="GX38">
            <v>0</v>
          </cell>
          <cell r="GY38">
            <v>0</v>
          </cell>
          <cell r="GZ38">
            <v>0</v>
          </cell>
        </row>
        <row r="39">
          <cell r="DR39">
            <v>307413</v>
          </cell>
          <cell r="DS39">
            <v>0</v>
          </cell>
          <cell r="DT39">
            <v>307413</v>
          </cell>
          <cell r="EV39">
            <v>0</v>
          </cell>
          <cell r="EW39">
            <v>0</v>
          </cell>
          <cell r="EX39">
            <v>0</v>
          </cell>
          <cell r="GX39">
            <v>56</v>
          </cell>
          <cell r="GY39">
            <v>680</v>
          </cell>
          <cell r="GZ39">
            <v>736</v>
          </cell>
        </row>
        <row r="40">
          <cell r="DR40">
            <v>2722257</v>
          </cell>
          <cell r="DS40">
            <v>721252</v>
          </cell>
          <cell r="DT40">
            <v>3443509</v>
          </cell>
          <cell r="EV40">
            <v>0</v>
          </cell>
          <cell r="EW40">
            <v>0</v>
          </cell>
          <cell r="EX40">
            <v>0</v>
          </cell>
          <cell r="GX40">
            <v>1724</v>
          </cell>
          <cell r="GY40">
            <v>4597</v>
          </cell>
          <cell r="GZ40">
            <v>6321</v>
          </cell>
        </row>
        <row r="41">
          <cell r="DR41">
            <v>300150</v>
          </cell>
          <cell r="DS41">
            <v>641350</v>
          </cell>
          <cell r="DT41">
            <v>941500</v>
          </cell>
          <cell r="EV41">
            <v>0</v>
          </cell>
          <cell r="EW41">
            <v>0</v>
          </cell>
          <cell r="EX41">
            <v>0</v>
          </cell>
          <cell r="GX41">
            <v>1724</v>
          </cell>
          <cell r="GY41">
            <v>0</v>
          </cell>
          <cell r="GZ41">
            <v>1724</v>
          </cell>
        </row>
        <row r="42">
          <cell r="DR42">
            <v>250000</v>
          </cell>
          <cell r="DS42">
            <v>300000</v>
          </cell>
          <cell r="DT42">
            <v>550000</v>
          </cell>
          <cell r="EV42">
            <v>0</v>
          </cell>
          <cell r="EW42">
            <v>0</v>
          </cell>
          <cell r="EX42">
            <v>0</v>
          </cell>
          <cell r="GX42">
            <v>0</v>
          </cell>
          <cell r="GY42">
            <v>0</v>
          </cell>
          <cell r="GZ42">
            <v>0</v>
          </cell>
        </row>
        <row r="43">
          <cell r="DR43">
            <v>0</v>
          </cell>
          <cell r="DS43">
            <v>0</v>
          </cell>
          <cell r="DT43">
            <v>0</v>
          </cell>
          <cell r="EV43">
            <v>0</v>
          </cell>
          <cell r="EW43">
            <v>0</v>
          </cell>
          <cell r="EX43">
            <v>0</v>
          </cell>
          <cell r="GX43">
            <v>0</v>
          </cell>
          <cell r="GY43">
            <v>0</v>
          </cell>
          <cell r="GZ43">
            <v>0</v>
          </cell>
        </row>
        <row r="44">
          <cell r="DR44">
            <v>0</v>
          </cell>
          <cell r="DS44">
            <v>0</v>
          </cell>
          <cell r="DT44">
            <v>0</v>
          </cell>
          <cell r="EV44">
            <v>0</v>
          </cell>
          <cell r="EW44">
            <v>0</v>
          </cell>
          <cell r="EX44">
            <v>0</v>
          </cell>
          <cell r="GX44">
            <v>0</v>
          </cell>
          <cell r="GY44">
            <v>0</v>
          </cell>
          <cell r="GZ44">
            <v>0</v>
          </cell>
        </row>
        <row r="45">
          <cell r="DR45">
            <v>50150</v>
          </cell>
          <cell r="DS45">
            <v>341350</v>
          </cell>
          <cell r="DT45">
            <v>391500</v>
          </cell>
          <cell r="EV45">
            <v>0</v>
          </cell>
          <cell r="EW45">
            <v>0</v>
          </cell>
          <cell r="EX45">
            <v>0</v>
          </cell>
          <cell r="GX45">
            <v>1724</v>
          </cell>
          <cell r="GY45">
            <v>0</v>
          </cell>
          <cell r="GZ45">
            <v>1724</v>
          </cell>
        </row>
        <row r="46">
          <cell r="DR46">
            <v>2181607</v>
          </cell>
          <cell r="DS46">
            <v>0</v>
          </cell>
          <cell r="DT46">
            <v>2181607</v>
          </cell>
          <cell r="EV46">
            <v>0</v>
          </cell>
          <cell r="EW46">
            <v>0</v>
          </cell>
          <cell r="EX46">
            <v>0</v>
          </cell>
          <cell r="GX46">
            <v>0</v>
          </cell>
          <cell r="GY46">
            <v>0</v>
          </cell>
          <cell r="GZ46">
            <v>0</v>
          </cell>
        </row>
        <row r="47">
          <cell r="DR47">
            <v>0</v>
          </cell>
          <cell r="DS47">
            <v>0</v>
          </cell>
          <cell r="DT47">
            <v>0</v>
          </cell>
          <cell r="EV47">
            <v>0</v>
          </cell>
          <cell r="EW47">
            <v>0</v>
          </cell>
          <cell r="EX47">
            <v>0</v>
          </cell>
          <cell r="GX47">
            <v>0</v>
          </cell>
          <cell r="GY47">
            <v>0</v>
          </cell>
          <cell r="GZ47">
            <v>0</v>
          </cell>
        </row>
        <row r="48">
          <cell r="DR48">
            <v>0</v>
          </cell>
          <cell r="DS48">
            <v>0</v>
          </cell>
          <cell r="DT48">
            <v>0</v>
          </cell>
          <cell r="EV48">
            <v>0</v>
          </cell>
          <cell r="EW48">
            <v>0</v>
          </cell>
          <cell r="EX48">
            <v>0</v>
          </cell>
          <cell r="GX48">
            <v>0</v>
          </cell>
          <cell r="GY48">
            <v>0</v>
          </cell>
          <cell r="GZ48">
            <v>0</v>
          </cell>
        </row>
        <row r="49">
          <cell r="DR49">
            <v>240500</v>
          </cell>
          <cell r="DS49">
            <v>79902</v>
          </cell>
          <cell r="DT49">
            <v>320402</v>
          </cell>
          <cell r="EV49">
            <v>0</v>
          </cell>
          <cell r="EW49">
            <v>0</v>
          </cell>
          <cell r="EX49">
            <v>0</v>
          </cell>
          <cell r="GX49">
            <v>0</v>
          </cell>
          <cell r="GY49">
            <v>4597</v>
          </cell>
          <cell r="GZ49">
            <v>4597</v>
          </cell>
        </row>
        <row r="50">
          <cell r="DR50">
            <v>240500</v>
          </cell>
          <cell r="DS50">
            <v>0</v>
          </cell>
          <cell r="DT50">
            <v>240500</v>
          </cell>
          <cell r="EV50">
            <v>0</v>
          </cell>
          <cell r="EW50">
            <v>0</v>
          </cell>
          <cell r="EX50">
            <v>0</v>
          </cell>
          <cell r="GX50">
            <v>0</v>
          </cell>
          <cell r="GY50">
            <v>0</v>
          </cell>
          <cell r="GZ50">
            <v>0</v>
          </cell>
        </row>
        <row r="51">
          <cell r="DR51">
            <v>0</v>
          </cell>
          <cell r="DS51">
            <v>79902</v>
          </cell>
          <cell r="DT51">
            <v>79902</v>
          </cell>
          <cell r="EV51">
            <v>0</v>
          </cell>
          <cell r="EW51">
            <v>0</v>
          </cell>
          <cell r="EX51">
            <v>0</v>
          </cell>
          <cell r="GX51">
            <v>0</v>
          </cell>
          <cell r="GY51">
            <v>4597</v>
          </cell>
          <cell r="GZ51">
            <v>4597</v>
          </cell>
        </row>
        <row r="52">
          <cell r="DR52">
            <v>18855524</v>
          </cell>
          <cell r="DS52">
            <v>530342</v>
          </cell>
          <cell r="DT52">
            <v>19385866</v>
          </cell>
          <cell r="EV52">
            <v>458375</v>
          </cell>
          <cell r="EW52">
            <v>28015</v>
          </cell>
          <cell r="EX52">
            <v>486390</v>
          </cell>
          <cell r="GX52">
            <v>1913381</v>
          </cell>
          <cell r="GY52">
            <v>1993</v>
          </cell>
          <cell r="GZ52">
            <v>1915374</v>
          </cell>
        </row>
        <row r="53">
          <cell r="DR53">
            <v>7323428</v>
          </cell>
          <cell r="DS53">
            <v>-24138</v>
          </cell>
          <cell r="DT53">
            <v>7299290</v>
          </cell>
          <cell r="EV53">
            <v>0</v>
          </cell>
          <cell r="EW53">
            <v>0</v>
          </cell>
          <cell r="EX53">
            <v>0</v>
          </cell>
          <cell r="GX53">
            <v>0</v>
          </cell>
          <cell r="GY53">
            <v>0</v>
          </cell>
          <cell r="GZ53">
            <v>0</v>
          </cell>
        </row>
        <row r="54">
          <cell r="DR54">
            <v>6927189</v>
          </cell>
          <cell r="DS54">
            <v>-59502</v>
          </cell>
          <cell r="DT54">
            <v>6867687</v>
          </cell>
          <cell r="EV54">
            <v>0</v>
          </cell>
          <cell r="EW54">
            <v>0</v>
          </cell>
          <cell r="EX54">
            <v>0</v>
          </cell>
          <cell r="GX54">
            <v>0</v>
          </cell>
          <cell r="GY54">
            <v>0</v>
          </cell>
          <cell r="GZ54">
            <v>0</v>
          </cell>
        </row>
        <row r="55">
          <cell r="DR55">
            <v>17803</v>
          </cell>
          <cell r="DS55">
            <v>0</v>
          </cell>
          <cell r="DT55">
            <v>17803</v>
          </cell>
          <cell r="EV55">
            <v>0</v>
          </cell>
          <cell r="EW55">
            <v>0</v>
          </cell>
          <cell r="EX55">
            <v>0</v>
          </cell>
          <cell r="GX55">
            <v>0</v>
          </cell>
          <cell r="GY55">
            <v>0</v>
          </cell>
          <cell r="GZ55">
            <v>0</v>
          </cell>
        </row>
        <row r="56">
          <cell r="DR56">
            <v>0</v>
          </cell>
          <cell r="DS56">
            <v>0</v>
          </cell>
          <cell r="DT56">
            <v>0</v>
          </cell>
          <cell r="EV56">
            <v>0</v>
          </cell>
          <cell r="EW56">
            <v>0</v>
          </cell>
          <cell r="EX56">
            <v>0</v>
          </cell>
          <cell r="GX56">
            <v>0</v>
          </cell>
          <cell r="GY56">
            <v>0</v>
          </cell>
          <cell r="GZ56">
            <v>0</v>
          </cell>
        </row>
        <row r="57">
          <cell r="DR57">
            <v>6909386</v>
          </cell>
          <cell r="DS57">
            <v>-59502</v>
          </cell>
          <cell r="DT57">
            <v>6849884</v>
          </cell>
          <cell r="EV57">
            <v>0</v>
          </cell>
          <cell r="EW57">
            <v>0</v>
          </cell>
          <cell r="EX57">
            <v>0</v>
          </cell>
          <cell r="GX57">
            <v>0</v>
          </cell>
          <cell r="GY57">
            <v>0</v>
          </cell>
          <cell r="GZ57">
            <v>0</v>
          </cell>
        </row>
        <row r="58">
          <cell r="DR58">
            <v>396239</v>
          </cell>
          <cell r="DS58">
            <v>35364</v>
          </cell>
          <cell r="DT58">
            <v>431603</v>
          </cell>
          <cell r="EV58">
            <v>0</v>
          </cell>
          <cell r="EW58">
            <v>0</v>
          </cell>
          <cell r="EX58">
            <v>0</v>
          </cell>
          <cell r="GX58">
            <v>0</v>
          </cell>
          <cell r="GY58">
            <v>0</v>
          </cell>
          <cell r="GZ58">
            <v>0</v>
          </cell>
        </row>
        <row r="59">
          <cell r="DR59">
            <v>396239</v>
          </cell>
          <cell r="DS59">
            <v>35364</v>
          </cell>
          <cell r="DT59">
            <v>431603</v>
          </cell>
          <cell r="EV59">
            <v>0</v>
          </cell>
          <cell r="EW59">
            <v>0</v>
          </cell>
          <cell r="EX59">
            <v>0</v>
          </cell>
          <cell r="GX59">
            <v>0</v>
          </cell>
          <cell r="GY59">
            <v>0</v>
          </cell>
          <cell r="GZ59">
            <v>0</v>
          </cell>
        </row>
        <row r="60">
          <cell r="DR60">
            <v>0</v>
          </cell>
          <cell r="DS60">
            <v>0</v>
          </cell>
          <cell r="DT60">
            <v>0</v>
          </cell>
          <cell r="EV60">
            <v>0</v>
          </cell>
          <cell r="EW60">
            <v>0</v>
          </cell>
          <cell r="EX60">
            <v>0</v>
          </cell>
          <cell r="GX60">
            <v>0</v>
          </cell>
          <cell r="GY60">
            <v>0</v>
          </cell>
          <cell r="GZ60">
            <v>0</v>
          </cell>
        </row>
        <row r="61">
          <cell r="DR61">
            <v>12342028</v>
          </cell>
          <cell r="DS61">
            <v>0</v>
          </cell>
          <cell r="DT61">
            <v>12342028</v>
          </cell>
          <cell r="EV61">
            <v>2569993</v>
          </cell>
          <cell r="EW61">
            <v>73</v>
          </cell>
          <cell r="EX61">
            <v>2570066</v>
          </cell>
          <cell r="GX61">
            <v>5691260</v>
          </cell>
          <cell r="GY61">
            <v>-24211</v>
          </cell>
          <cell r="GZ61">
            <v>5667049</v>
          </cell>
        </row>
        <row r="62">
          <cell r="DR62">
            <v>4276165</v>
          </cell>
          <cell r="DS62">
            <v>0</v>
          </cell>
          <cell r="DT62">
            <v>4276165</v>
          </cell>
          <cell r="EV62">
            <v>2447078</v>
          </cell>
          <cell r="EW62">
            <v>73</v>
          </cell>
          <cell r="EX62">
            <v>2447151</v>
          </cell>
          <cell r="GX62">
            <v>5263643</v>
          </cell>
          <cell r="GY62">
            <v>-59575</v>
          </cell>
          <cell r="GZ62">
            <v>5204068</v>
          </cell>
        </row>
        <row r="63">
          <cell r="DR63">
            <v>0</v>
          </cell>
          <cell r="DS63">
            <v>0</v>
          </cell>
          <cell r="DT63">
            <v>0</v>
          </cell>
          <cell r="EV63">
            <v>2420631</v>
          </cell>
          <cell r="EW63">
            <v>73</v>
          </cell>
          <cell r="EX63">
            <v>2420704</v>
          </cell>
          <cell r="GX63">
            <v>4488755</v>
          </cell>
          <cell r="GY63">
            <v>-59575</v>
          </cell>
          <cell r="GZ63">
            <v>4429180</v>
          </cell>
        </row>
        <row r="64">
          <cell r="DR64">
            <v>0</v>
          </cell>
          <cell r="DS64">
            <v>0</v>
          </cell>
          <cell r="DT64">
            <v>0</v>
          </cell>
          <cell r="EV64">
            <v>0</v>
          </cell>
          <cell r="EW64">
            <v>0</v>
          </cell>
          <cell r="EX64">
            <v>0</v>
          </cell>
          <cell r="GX64">
            <v>0</v>
          </cell>
          <cell r="GY64">
            <v>0</v>
          </cell>
          <cell r="GZ64">
            <v>0</v>
          </cell>
        </row>
        <row r="65">
          <cell r="DR65">
            <v>3963041</v>
          </cell>
          <cell r="DS65">
            <v>0</v>
          </cell>
          <cell r="DT65">
            <v>3963041</v>
          </cell>
          <cell r="EV65">
            <v>0</v>
          </cell>
          <cell r="EW65">
            <v>0</v>
          </cell>
          <cell r="EX65">
            <v>0</v>
          </cell>
          <cell r="GX65">
            <v>0</v>
          </cell>
          <cell r="GY65">
            <v>0</v>
          </cell>
          <cell r="GZ65">
            <v>0</v>
          </cell>
        </row>
        <row r="66">
          <cell r="DR66">
            <v>313124</v>
          </cell>
          <cell r="DS66">
            <v>0</v>
          </cell>
          <cell r="DT66">
            <v>313124</v>
          </cell>
          <cell r="EV66">
            <v>26447</v>
          </cell>
          <cell r="EW66">
            <v>0</v>
          </cell>
          <cell r="EX66">
            <v>26447</v>
          </cell>
          <cell r="GX66">
            <v>774888</v>
          </cell>
          <cell r="GY66">
            <v>0</v>
          </cell>
          <cell r="GZ66">
            <v>774888</v>
          </cell>
        </row>
        <row r="67">
          <cell r="DR67">
            <v>8065863</v>
          </cell>
          <cell r="DS67">
            <v>0</v>
          </cell>
          <cell r="DT67">
            <v>8065863</v>
          </cell>
          <cell r="EV67">
            <v>122915</v>
          </cell>
          <cell r="EW67">
            <v>0</v>
          </cell>
          <cell r="EX67">
            <v>122915</v>
          </cell>
          <cell r="GX67">
            <v>427617</v>
          </cell>
          <cell r="GY67">
            <v>35364</v>
          </cell>
          <cell r="GZ67">
            <v>462981</v>
          </cell>
        </row>
        <row r="68">
          <cell r="DR68">
            <v>0</v>
          </cell>
          <cell r="DS68">
            <v>0</v>
          </cell>
          <cell r="DT68">
            <v>0</v>
          </cell>
          <cell r="EV68">
            <v>121950</v>
          </cell>
          <cell r="EW68">
            <v>0</v>
          </cell>
          <cell r="EX68">
            <v>121950</v>
          </cell>
          <cell r="GX68">
            <v>274289</v>
          </cell>
          <cell r="GY68">
            <v>35364</v>
          </cell>
          <cell r="GZ68">
            <v>309653</v>
          </cell>
        </row>
        <row r="69">
          <cell r="DR69">
            <v>2030799</v>
          </cell>
          <cell r="DS69">
            <v>0</v>
          </cell>
          <cell r="DT69">
            <v>2030799</v>
          </cell>
        </row>
        <row r="70">
          <cell r="DR70">
            <v>6035064</v>
          </cell>
          <cell r="DS70">
            <v>0</v>
          </cell>
          <cell r="DT70">
            <v>6035064</v>
          </cell>
          <cell r="EV70">
            <v>965</v>
          </cell>
          <cell r="EW70">
            <v>0</v>
          </cell>
          <cell r="EX70">
            <v>965</v>
          </cell>
          <cell r="GX70">
            <v>153328</v>
          </cell>
          <cell r="GY70">
            <v>0</v>
          </cell>
          <cell r="GZ70">
            <v>153328</v>
          </cell>
        </row>
      </sheetData>
      <sheetData sheetId="2"/>
      <sheetData sheetId="3"/>
      <sheetData sheetId="4"/>
      <sheetData sheetId="5"/>
      <sheetData sheetId="6"/>
      <sheetData sheetId="7"/>
      <sheetData sheetId="8">
        <row r="9">
          <cell r="N9">
            <v>412</v>
          </cell>
          <cell r="O9">
            <v>0</v>
          </cell>
          <cell r="P9">
            <v>412</v>
          </cell>
          <cell r="Q9">
            <v>0</v>
          </cell>
          <cell r="R9">
            <v>0</v>
          </cell>
          <cell r="S9">
            <v>0</v>
          </cell>
          <cell r="T9">
            <v>0</v>
          </cell>
          <cell r="U9">
            <v>0</v>
          </cell>
          <cell r="V9">
            <v>0</v>
          </cell>
          <cell r="W9">
            <v>0</v>
          </cell>
          <cell r="X9">
            <v>0</v>
          </cell>
          <cell r="Y9">
            <v>0</v>
          </cell>
        </row>
        <row r="107">
          <cell r="N107">
            <v>2739805</v>
          </cell>
          <cell r="O107">
            <v>33399</v>
          </cell>
          <cell r="P107">
            <v>2773204</v>
          </cell>
          <cell r="Q107">
            <v>1124644</v>
          </cell>
          <cell r="R107">
            <v>3048</v>
          </cell>
          <cell r="S107">
            <v>1127692</v>
          </cell>
          <cell r="T107">
            <v>0</v>
          </cell>
          <cell r="U107">
            <v>0</v>
          </cell>
          <cell r="V107">
            <v>0</v>
          </cell>
          <cell r="W107">
            <v>417131</v>
          </cell>
          <cell r="X107">
            <v>0</v>
          </cell>
          <cell r="Y107">
            <v>417131</v>
          </cell>
        </row>
      </sheetData>
      <sheetData sheetId="9"/>
      <sheetData sheetId="10">
        <row r="28">
          <cell r="N28">
            <v>0</v>
          </cell>
          <cell r="O28">
            <v>0</v>
          </cell>
          <cell r="P28">
            <v>0</v>
          </cell>
          <cell r="Q28">
            <v>0</v>
          </cell>
          <cell r="R28">
            <v>0</v>
          </cell>
          <cell r="S28">
            <v>0</v>
          </cell>
          <cell r="T28">
            <v>15300</v>
          </cell>
          <cell r="U28">
            <v>0</v>
          </cell>
          <cell r="V28">
            <v>15300</v>
          </cell>
          <cell r="W28">
            <v>88000</v>
          </cell>
          <cell r="X28">
            <v>0</v>
          </cell>
          <cell r="Y28">
            <v>88000</v>
          </cell>
        </row>
        <row r="75">
          <cell r="N75">
            <v>30163</v>
          </cell>
          <cell r="O75">
            <v>0</v>
          </cell>
          <cell r="P75">
            <v>30163</v>
          </cell>
          <cell r="Q75">
            <v>875250</v>
          </cell>
          <cell r="R75">
            <v>27586</v>
          </cell>
          <cell r="S75">
            <v>902836</v>
          </cell>
          <cell r="T75">
            <v>0</v>
          </cell>
          <cell r="U75">
            <v>0</v>
          </cell>
          <cell r="V75">
            <v>0</v>
          </cell>
          <cell r="W75">
            <v>186403</v>
          </cell>
          <cell r="X75">
            <v>0</v>
          </cell>
          <cell r="Y75">
            <v>186403</v>
          </cell>
        </row>
      </sheetData>
      <sheetData sheetId="11">
        <row r="13">
          <cell r="H13">
            <v>0</v>
          </cell>
          <cell r="I13">
            <v>0</v>
          </cell>
          <cell r="J13">
            <v>0</v>
          </cell>
          <cell r="K13">
            <v>561818</v>
          </cell>
          <cell r="L13">
            <v>8939</v>
          </cell>
          <cell r="M13">
            <v>570757</v>
          </cell>
          <cell r="N13">
            <v>0</v>
          </cell>
          <cell r="O13">
            <v>0</v>
          </cell>
          <cell r="P13">
            <v>0</v>
          </cell>
          <cell r="Q13">
            <v>0</v>
          </cell>
          <cell r="R13">
            <v>0</v>
          </cell>
          <cell r="S13">
            <v>0</v>
          </cell>
        </row>
      </sheetData>
      <sheetData sheetId="12"/>
      <sheetData sheetId="13">
        <row r="83">
          <cell r="Q83">
            <v>57491</v>
          </cell>
          <cell r="R83">
            <v>-7911</v>
          </cell>
          <cell r="S83">
            <v>49580</v>
          </cell>
          <cell r="T83">
            <v>987928</v>
          </cell>
          <cell r="U83">
            <v>45204</v>
          </cell>
          <cell r="V83">
            <v>1033132</v>
          </cell>
          <cell r="W83">
            <v>225883</v>
          </cell>
          <cell r="X83">
            <v>-245</v>
          </cell>
          <cell r="Y83">
            <v>225638</v>
          </cell>
          <cell r="Z83">
            <v>37010</v>
          </cell>
          <cell r="AA83">
            <v>910</v>
          </cell>
          <cell r="AB83">
            <v>37920</v>
          </cell>
        </row>
      </sheetData>
      <sheetData sheetId="14"/>
      <sheetData sheetId="15">
        <row r="66">
          <cell r="Q66">
            <v>58484</v>
          </cell>
          <cell r="R66">
            <v>997</v>
          </cell>
          <cell r="S66">
            <v>59481</v>
          </cell>
          <cell r="T66">
            <v>763484</v>
          </cell>
          <cell r="U66">
            <v>0</v>
          </cell>
          <cell r="V66">
            <v>763484</v>
          </cell>
          <cell r="W66">
            <v>158687</v>
          </cell>
          <cell r="X66">
            <v>300000</v>
          </cell>
          <cell r="Y66">
            <v>458687</v>
          </cell>
        </row>
      </sheetData>
      <sheetData sheetId="16"/>
      <sheetData sheetId="17"/>
      <sheetData sheetId="18"/>
      <sheetData sheetId="19">
        <row r="6">
          <cell r="DR6">
            <v>13921027</v>
          </cell>
          <cell r="DS6">
            <v>-74065</v>
          </cell>
          <cell r="DT6">
            <v>13846962</v>
          </cell>
          <cell r="EV6">
            <v>2540376</v>
          </cell>
          <cell r="EW6">
            <v>21816</v>
          </cell>
          <cell r="EX6">
            <v>2562192</v>
          </cell>
          <cell r="GX6">
            <v>6524774</v>
          </cell>
          <cell r="GY6">
            <v>-42135</v>
          </cell>
          <cell r="GZ6">
            <v>6482639</v>
          </cell>
        </row>
        <row r="7">
          <cell r="DR7">
            <v>7361540</v>
          </cell>
          <cell r="DS7">
            <v>-34780</v>
          </cell>
          <cell r="DT7">
            <v>7326760</v>
          </cell>
          <cell r="EV7">
            <v>2413549</v>
          </cell>
          <cell r="EW7">
            <v>21360</v>
          </cell>
          <cell r="EX7">
            <v>2434909</v>
          </cell>
          <cell r="GX7">
            <v>6211123</v>
          </cell>
          <cell r="GY7">
            <v>-83116</v>
          </cell>
          <cell r="GZ7">
            <v>6128007</v>
          </cell>
        </row>
        <row r="8">
          <cell r="B8">
            <v>46314</v>
          </cell>
          <cell r="D8">
            <v>46314</v>
          </cell>
          <cell r="G8">
            <v>0</v>
          </cell>
          <cell r="J8">
            <v>0</v>
          </cell>
          <cell r="M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T8">
            <v>0</v>
          </cell>
          <cell r="AU8">
            <v>0</v>
          </cell>
          <cell r="AW8">
            <v>0</v>
          </cell>
          <cell r="AX8">
            <v>0</v>
          </cell>
          <cell r="AZ8">
            <v>0</v>
          </cell>
          <cell r="BC8">
            <v>0</v>
          </cell>
          <cell r="BD8">
            <v>0</v>
          </cell>
          <cell r="BF8">
            <v>0</v>
          </cell>
          <cell r="BG8">
            <v>0</v>
          </cell>
          <cell r="BI8">
            <v>0</v>
          </cell>
          <cell r="BL8">
            <v>0</v>
          </cell>
          <cell r="BM8">
            <v>0</v>
          </cell>
          <cell r="BO8">
            <v>0</v>
          </cell>
          <cell r="BR8">
            <v>0</v>
          </cell>
          <cell r="BS8">
            <v>0</v>
          </cell>
          <cell r="BU8">
            <v>0</v>
          </cell>
          <cell r="BX8">
            <v>0</v>
          </cell>
          <cell r="BY8">
            <v>0</v>
          </cell>
          <cell r="CA8">
            <v>0</v>
          </cell>
          <cell r="CD8">
            <v>0</v>
          </cell>
          <cell r="CE8">
            <v>28695</v>
          </cell>
          <cell r="CF8">
            <v>-28695</v>
          </cell>
          <cell r="CG8">
            <v>0</v>
          </cell>
          <cell r="CJ8">
            <v>0</v>
          </cell>
          <cell r="CM8">
            <v>0</v>
          </cell>
          <cell r="CP8">
            <v>0</v>
          </cell>
          <cell r="CS8">
            <v>0</v>
          </cell>
          <cell r="CV8">
            <v>0</v>
          </cell>
          <cell r="CW8">
            <v>0</v>
          </cell>
          <cell r="CY8">
            <v>0</v>
          </cell>
          <cell r="CZ8">
            <v>0</v>
          </cell>
          <cell r="DB8">
            <v>0</v>
          </cell>
          <cell r="DE8">
            <v>0</v>
          </cell>
          <cell r="DF8">
            <v>0</v>
          </cell>
          <cell r="DH8">
            <v>0</v>
          </cell>
          <cell r="DI8">
            <v>0</v>
          </cell>
          <cell r="DK8">
            <v>0</v>
          </cell>
          <cell r="DN8">
            <v>0</v>
          </cell>
          <cell r="DO8">
            <v>0</v>
          </cell>
          <cell r="DQ8">
            <v>0</v>
          </cell>
          <cell r="DR8">
            <v>75009</v>
          </cell>
          <cell r="DS8">
            <v>-28695</v>
          </cell>
          <cell r="DT8">
            <v>46314</v>
          </cell>
          <cell r="ED8">
            <v>0</v>
          </cell>
          <cell r="EF8">
            <v>0</v>
          </cell>
          <cell r="EG8">
            <v>0</v>
          </cell>
          <cell r="EI8">
            <v>0</v>
          </cell>
          <cell r="EJ8">
            <v>33291</v>
          </cell>
          <cell r="EK8">
            <v>22515</v>
          </cell>
          <cell r="EL8">
            <v>55806</v>
          </cell>
          <cell r="EM8">
            <v>8926</v>
          </cell>
          <cell r="EO8">
            <v>8926</v>
          </cell>
          <cell r="EP8">
            <v>934984</v>
          </cell>
          <cell r="EQ8">
            <v>-6389</v>
          </cell>
          <cell r="ER8">
            <v>928595</v>
          </cell>
          <cell r="ES8">
            <v>359131</v>
          </cell>
          <cell r="ET8">
            <v>-250</v>
          </cell>
          <cell r="EU8">
            <v>358881</v>
          </cell>
          <cell r="EV8">
            <v>1336332</v>
          </cell>
          <cell r="EW8">
            <v>15876</v>
          </cell>
          <cell r="EX8">
            <v>1352208</v>
          </cell>
          <cell r="FB8">
            <v>94343</v>
          </cell>
          <cell r="FC8">
            <v>4264</v>
          </cell>
          <cell r="FD8">
            <v>98607</v>
          </cell>
          <cell r="FE8">
            <v>50201</v>
          </cell>
          <cell r="FF8">
            <v>3815</v>
          </cell>
          <cell r="FG8">
            <v>54016</v>
          </cell>
          <cell r="FH8">
            <v>59691</v>
          </cell>
          <cell r="FI8">
            <v>-19886</v>
          </cell>
          <cell r="FJ8">
            <v>39805</v>
          </cell>
          <cell r="FK8">
            <v>98583</v>
          </cell>
          <cell r="FL8">
            <v>3547</v>
          </cell>
          <cell r="FM8">
            <v>102130</v>
          </cell>
          <cell r="FN8">
            <v>12570</v>
          </cell>
          <cell r="FO8">
            <v>518</v>
          </cell>
          <cell r="FP8">
            <v>13088</v>
          </cell>
          <cell r="FQ8">
            <v>81734</v>
          </cell>
          <cell r="FR8">
            <v>2002</v>
          </cell>
          <cell r="FS8">
            <v>83736</v>
          </cell>
          <cell r="FT8">
            <v>102738</v>
          </cell>
          <cell r="FU8">
            <v>5809</v>
          </cell>
          <cell r="FV8">
            <v>108547</v>
          </cell>
          <cell r="FW8">
            <v>59816</v>
          </cell>
          <cell r="FX8">
            <v>1538</v>
          </cell>
          <cell r="FY8">
            <v>61354</v>
          </cell>
          <cell r="FZ8">
            <v>0</v>
          </cell>
          <cell r="GA8">
            <v>0</v>
          </cell>
          <cell r="GB8">
            <v>0</v>
          </cell>
          <cell r="GC8">
            <v>30499</v>
          </cell>
          <cell r="GD8">
            <v>1045</v>
          </cell>
          <cell r="GE8">
            <v>31544</v>
          </cell>
          <cell r="GF8">
            <v>67024</v>
          </cell>
          <cell r="GG8">
            <v>1911</v>
          </cell>
          <cell r="GH8">
            <v>68935</v>
          </cell>
          <cell r="GI8">
            <v>37113</v>
          </cell>
          <cell r="GJ8">
            <v>1399</v>
          </cell>
          <cell r="GK8">
            <v>38512</v>
          </cell>
          <cell r="GO8">
            <v>596748</v>
          </cell>
          <cell r="GP8">
            <v>6183</v>
          </cell>
          <cell r="GQ8">
            <v>602931</v>
          </cell>
          <cell r="GR8">
            <v>1148749</v>
          </cell>
          <cell r="GS8">
            <v>-22659</v>
          </cell>
          <cell r="GT8">
            <v>1126090</v>
          </cell>
          <cell r="GU8">
            <v>970377</v>
          </cell>
          <cell r="GV8">
            <v>-3976</v>
          </cell>
          <cell r="GW8">
            <v>966401</v>
          </cell>
          <cell r="GX8">
            <v>3410186</v>
          </cell>
          <cell r="GY8">
            <v>-14490</v>
          </cell>
          <cell r="GZ8">
            <v>3395696</v>
          </cell>
        </row>
        <row r="9">
          <cell r="B9">
            <v>9387</v>
          </cell>
          <cell r="D9">
            <v>9387</v>
          </cell>
          <cell r="G9">
            <v>0</v>
          </cell>
          <cell r="J9">
            <v>0</v>
          </cell>
          <cell r="M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T9">
            <v>0</v>
          </cell>
          <cell r="AU9">
            <v>0</v>
          </cell>
          <cell r="AW9">
            <v>0</v>
          </cell>
          <cell r="AX9">
            <v>0</v>
          </cell>
          <cell r="AZ9">
            <v>0</v>
          </cell>
          <cell r="BC9">
            <v>0</v>
          </cell>
          <cell r="BD9">
            <v>0</v>
          </cell>
          <cell r="BF9">
            <v>0</v>
          </cell>
          <cell r="BG9">
            <v>0</v>
          </cell>
          <cell r="BI9">
            <v>0</v>
          </cell>
          <cell r="BL9">
            <v>0</v>
          </cell>
          <cell r="BM9">
            <v>0</v>
          </cell>
          <cell r="BO9">
            <v>0</v>
          </cell>
          <cell r="BR9">
            <v>0</v>
          </cell>
          <cell r="BS9">
            <v>0</v>
          </cell>
          <cell r="BU9">
            <v>0</v>
          </cell>
          <cell r="BX9">
            <v>0</v>
          </cell>
          <cell r="BY9">
            <v>0</v>
          </cell>
          <cell r="CA9">
            <v>0</v>
          </cell>
          <cell r="CD9">
            <v>0</v>
          </cell>
          <cell r="CE9">
            <v>6595</v>
          </cell>
          <cell r="CF9">
            <v>-5595</v>
          </cell>
          <cell r="CG9">
            <v>1000</v>
          </cell>
          <cell r="CJ9">
            <v>0</v>
          </cell>
          <cell r="CM9">
            <v>0</v>
          </cell>
          <cell r="CP9">
            <v>0</v>
          </cell>
          <cell r="CS9">
            <v>0</v>
          </cell>
          <cell r="CV9">
            <v>0</v>
          </cell>
          <cell r="CW9">
            <v>0</v>
          </cell>
          <cell r="CY9">
            <v>0</v>
          </cell>
          <cell r="CZ9">
            <v>0</v>
          </cell>
          <cell r="DB9">
            <v>0</v>
          </cell>
          <cell r="DE9">
            <v>0</v>
          </cell>
          <cell r="DF9">
            <v>0</v>
          </cell>
          <cell r="DH9">
            <v>0</v>
          </cell>
          <cell r="DI9">
            <v>0</v>
          </cell>
          <cell r="DK9">
            <v>0</v>
          </cell>
          <cell r="DN9">
            <v>0</v>
          </cell>
          <cell r="DO9">
            <v>0</v>
          </cell>
          <cell r="DQ9">
            <v>0</v>
          </cell>
          <cell r="DR9">
            <v>15982</v>
          </cell>
          <cell r="DS9">
            <v>-5595</v>
          </cell>
          <cell r="DT9">
            <v>10387</v>
          </cell>
          <cell r="ED9">
            <v>0</v>
          </cell>
          <cell r="EF9">
            <v>0</v>
          </cell>
          <cell r="EG9">
            <v>0</v>
          </cell>
          <cell r="EI9">
            <v>0</v>
          </cell>
          <cell r="EJ9">
            <v>7588</v>
          </cell>
          <cell r="EK9">
            <v>3841</v>
          </cell>
          <cell r="EL9">
            <v>11429</v>
          </cell>
          <cell r="EM9">
            <v>1652</v>
          </cell>
          <cell r="EO9">
            <v>1652</v>
          </cell>
          <cell r="EP9">
            <v>184958</v>
          </cell>
          <cell r="EQ9">
            <v>-968</v>
          </cell>
          <cell r="ER9">
            <v>183990</v>
          </cell>
          <cell r="ES9">
            <v>66699</v>
          </cell>
          <cell r="ET9">
            <v>-44</v>
          </cell>
          <cell r="EU9">
            <v>66655</v>
          </cell>
          <cell r="EV9">
            <v>260897</v>
          </cell>
          <cell r="EW9">
            <v>2829</v>
          </cell>
          <cell r="EX9">
            <v>263726</v>
          </cell>
          <cell r="FB9">
            <v>31872</v>
          </cell>
          <cell r="FC9">
            <v>731</v>
          </cell>
          <cell r="FD9">
            <v>32603</v>
          </cell>
          <cell r="FE9">
            <v>9311</v>
          </cell>
          <cell r="FF9">
            <v>687</v>
          </cell>
          <cell r="FG9">
            <v>9998</v>
          </cell>
          <cell r="FH9">
            <v>10992</v>
          </cell>
          <cell r="FI9">
            <v>-3474</v>
          </cell>
          <cell r="FJ9">
            <v>7518</v>
          </cell>
          <cell r="FK9">
            <v>17604</v>
          </cell>
          <cell r="FL9">
            <v>1034</v>
          </cell>
          <cell r="FM9">
            <v>18638</v>
          </cell>
          <cell r="FN9">
            <v>2321</v>
          </cell>
          <cell r="FO9">
            <v>260</v>
          </cell>
          <cell r="FP9">
            <v>2581</v>
          </cell>
          <cell r="FQ9">
            <v>15155</v>
          </cell>
          <cell r="FR9">
            <v>859</v>
          </cell>
          <cell r="FS9">
            <v>16014</v>
          </cell>
          <cell r="FT9">
            <v>18953</v>
          </cell>
          <cell r="FU9">
            <v>1180</v>
          </cell>
          <cell r="FV9">
            <v>20133</v>
          </cell>
          <cell r="FW9">
            <v>10916</v>
          </cell>
          <cell r="FX9">
            <v>332</v>
          </cell>
          <cell r="FY9">
            <v>11248</v>
          </cell>
          <cell r="FZ9">
            <v>0</v>
          </cell>
          <cell r="GA9">
            <v>0</v>
          </cell>
          <cell r="GB9">
            <v>0</v>
          </cell>
          <cell r="GC9">
            <v>5670</v>
          </cell>
          <cell r="GD9">
            <v>187</v>
          </cell>
          <cell r="GE9">
            <v>5857</v>
          </cell>
          <cell r="GF9">
            <v>12490</v>
          </cell>
          <cell r="GG9">
            <v>928</v>
          </cell>
          <cell r="GH9">
            <v>13418</v>
          </cell>
          <cell r="GI9">
            <v>6777</v>
          </cell>
          <cell r="GJ9">
            <v>567</v>
          </cell>
          <cell r="GK9">
            <v>7344</v>
          </cell>
          <cell r="GO9">
            <v>122292</v>
          </cell>
          <cell r="GP9">
            <v>1088</v>
          </cell>
          <cell r="GQ9">
            <v>123380</v>
          </cell>
          <cell r="GR9">
            <v>235064</v>
          </cell>
          <cell r="GS9">
            <v>-2222</v>
          </cell>
          <cell r="GT9">
            <v>232842</v>
          </cell>
          <cell r="GU9">
            <v>197152</v>
          </cell>
          <cell r="GV9">
            <v>-775</v>
          </cell>
          <cell r="GW9">
            <v>196377</v>
          </cell>
          <cell r="GX9">
            <v>696569</v>
          </cell>
          <cell r="GY9">
            <v>1382</v>
          </cell>
          <cell r="GZ9">
            <v>697951</v>
          </cell>
        </row>
        <row r="10">
          <cell r="B10">
            <v>8506</v>
          </cell>
          <cell r="D10">
            <v>8506</v>
          </cell>
          <cell r="G10">
            <v>0</v>
          </cell>
          <cell r="J10">
            <v>0</v>
          </cell>
          <cell r="M10">
            <v>0</v>
          </cell>
          <cell r="P10">
            <v>0</v>
          </cell>
          <cell r="Q10">
            <v>0</v>
          </cell>
          <cell r="S10">
            <v>0</v>
          </cell>
          <cell r="T10">
            <v>0</v>
          </cell>
          <cell r="V10">
            <v>0</v>
          </cell>
          <cell r="W10">
            <v>0</v>
          </cell>
          <cell r="Y10">
            <v>0</v>
          </cell>
          <cell r="Z10">
            <v>40</v>
          </cell>
          <cell r="AB10">
            <v>40</v>
          </cell>
          <cell r="AC10">
            <v>0</v>
          </cell>
          <cell r="AE10">
            <v>0</v>
          </cell>
          <cell r="AF10">
            <v>1200</v>
          </cell>
          <cell r="AH10">
            <v>1200</v>
          </cell>
          <cell r="AI10">
            <v>19850</v>
          </cell>
          <cell r="AK10">
            <v>19850</v>
          </cell>
          <cell r="AL10">
            <v>0</v>
          </cell>
          <cell r="AN10">
            <v>0</v>
          </cell>
          <cell r="AO10">
            <v>1042763</v>
          </cell>
          <cell r="AQ10">
            <v>1042763</v>
          </cell>
          <cell r="AT10">
            <v>0</v>
          </cell>
          <cell r="AU10">
            <v>35004</v>
          </cell>
          <cell r="AW10">
            <v>35004</v>
          </cell>
          <cell r="AX10">
            <v>95112</v>
          </cell>
          <cell r="AZ10">
            <v>95112</v>
          </cell>
          <cell r="BC10">
            <v>0</v>
          </cell>
          <cell r="BD10">
            <v>300</v>
          </cell>
          <cell r="BF10">
            <v>300</v>
          </cell>
          <cell r="BG10">
            <v>161590</v>
          </cell>
          <cell r="BI10">
            <v>161590</v>
          </cell>
          <cell r="BL10">
            <v>0</v>
          </cell>
          <cell r="BM10">
            <v>4156</v>
          </cell>
          <cell r="BO10">
            <v>4156</v>
          </cell>
          <cell r="BP10">
            <v>36928</v>
          </cell>
          <cell r="BQ10">
            <v>0</v>
          </cell>
          <cell r="BR10">
            <v>36928</v>
          </cell>
          <cell r="BS10">
            <v>0</v>
          </cell>
          <cell r="BU10">
            <v>0</v>
          </cell>
          <cell r="BX10">
            <v>0</v>
          </cell>
          <cell r="BY10">
            <v>0</v>
          </cell>
          <cell r="CA10">
            <v>0</v>
          </cell>
          <cell r="CD10">
            <v>0</v>
          </cell>
          <cell r="CE10">
            <v>3795050</v>
          </cell>
          <cell r="CF10">
            <v>-88787</v>
          </cell>
          <cell r="CG10">
            <v>3706263</v>
          </cell>
          <cell r="CJ10">
            <v>0</v>
          </cell>
          <cell r="CM10">
            <v>0</v>
          </cell>
          <cell r="CP10">
            <v>0</v>
          </cell>
          <cell r="CS10">
            <v>0</v>
          </cell>
          <cell r="CV10">
            <v>0</v>
          </cell>
          <cell r="CW10">
            <v>34672</v>
          </cell>
          <cell r="CY10">
            <v>34672</v>
          </cell>
          <cell r="CZ10">
            <v>41130</v>
          </cell>
          <cell r="DA10">
            <v>-15000</v>
          </cell>
          <cell r="DB10">
            <v>26130</v>
          </cell>
          <cell r="DE10">
            <v>0</v>
          </cell>
          <cell r="DF10">
            <v>42666</v>
          </cell>
          <cell r="DH10">
            <v>42666</v>
          </cell>
          <cell r="DI10">
            <v>93967</v>
          </cell>
          <cell r="DK10">
            <v>93967</v>
          </cell>
          <cell r="DN10">
            <v>0</v>
          </cell>
          <cell r="DO10">
            <v>0</v>
          </cell>
          <cell r="DQ10">
            <v>0</v>
          </cell>
          <cell r="DR10">
            <v>5412934</v>
          </cell>
          <cell r="DS10">
            <v>-103787</v>
          </cell>
          <cell r="DT10">
            <v>5309147</v>
          </cell>
          <cell r="ED10">
            <v>290726</v>
          </cell>
          <cell r="EF10">
            <v>290726</v>
          </cell>
          <cell r="EG10">
            <v>63048</v>
          </cell>
          <cell r="EI10">
            <v>63048</v>
          </cell>
          <cell r="EJ10">
            <v>33471</v>
          </cell>
          <cell r="EK10">
            <v>2655</v>
          </cell>
          <cell r="EL10">
            <v>36126</v>
          </cell>
          <cell r="EM10">
            <v>5271</v>
          </cell>
          <cell r="EO10">
            <v>5271</v>
          </cell>
          <cell r="EP10">
            <v>10326</v>
          </cell>
          <cell r="ER10">
            <v>10326</v>
          </cell>
          <cell r="ES10">
            <v>109735</v>
          </cell>
          <cell r="EU10">
            <v>109735</v>
          </cell>
          <cell r="EV10">
            <v>512577</v>
          </cell>
          <cell r="EW10">
            <v>2655</v>
          </cell>
          <cell r="EX10">
            <v>515232</v>
          </cell>
          <cell r="FB10">
            <v>25720</v>
          </cell>
          <cell r="FC10">
            <v>-834</v>
          </cell>
          <cell r="FD10">
            <v>24886</v>
          </cell>
          <cell r="FE10">
            <v>10541</v>
          </cell>
          <cell r="FF10">
            <v>2286</v>
          </cell>
          <cell r="FG10">
            <v>12827</v>
          </cell>
          <cell r="FH10">
            <v>7494</v>
          </cell>
          <cell r="FI10">
            <v>11811</v>
          </cell>
          <cell r="FJ10">
            <v>19305</v>
          </cell>
          <cell r="FK10">
            <v>17982</v>
          </cell>
          <cell r="FL10">
            <v>4200</v>
          </cell>
          <cell r="FM10">
            <v>22182</v>
          </cell>
          <cell r="FN10">
            <v>193177</v>
          </cell>
          <cell r="FP10">
            <v>193177</v>
          </cell>
          <cell r="FQ10">
            <v>12432</v>
          </cell>
          <cell r="FS10">
            <v>12432</v>
          </cell>
          <cell r="FT10">
            <v>50466</v>
          </cell>
          <cell r="FU10">
            <v>493</v>
          </cell>
          <cell r="FV10">
            <v>50959</v>
          </cell>
          <cell r="FW10">
            <v>25079</v>
          </cell>
          <cell r="FY10">
            <v>25079</v>
          </cell>
          <cell r="FZ10">
            <v>0</v>
          </cell>
          <cell r="GB10">
            <v>0</v>
          </cell>
          <cell r="GC10">
            <v>21548</v>
          </cell>
          <cell r="GE10">
            <v>21548</v>
          </cell>
          <cell r="GF10">
            <v>724837</v>
          </cell>
          <cell r="GG10">
            <v>-115545</v>
          </cell>
          <cell r="GH10">
            <v>609292</v>
          </cell>
          <cell r="GI10">
            <v>30013</v>
          </cell>
          <cell r="GK10">
            <v>30013</v>
          </cell>
          <cell r="GO10">
            <v>247150</v>
          </cell>
          <cell r="GP10">
            <v>-4962</v>
          </cell>
          <cell r="GQ10">
            <v>242188</v>
          </cell>
          <cell r="GR10">
            <v>419517</v>
          </cell>
          <cell r="GS10">
            <v>31712</v>
          </cell>
          <cell r="GT10">
            <v>451229</v>
          </cell>
          <cell r="GU10">
            <v>159485</v>
          </cell>
          <cell r="GV10">
            <v>831</v>
          </cell>
          <cell r="GW10">
            <v>160316</v>
          </cell>
          <cell r="GX10">
            <v>1945441</v>
          </cell>
          <cell r="GY10">
            <v>-70008</v>
          </cell>
          <cell r="GZ10">
            <v>1875433</v>
          </cell>
        </row>
        <row r="11">
          <cell r="B11">
            <v>0</v>
          </cell>
          <cell r="D11">
            <v>0</v>
          </cell>
          <cell r="G11">
            <v>0</v>
          </cell>
          <cell r="J11">
            <v>0</v>
          </cell>
          <cell r="M11">
            <v>0</v>
          </cell>
          <cell r="P11">
            <v>0</v>
          </cell>
          <cell r="Q11">
            <v>0</v>
          </cell>
          <cell r="S11">
            <v>0</v>
          </cell>
          <cell r="T11">
            <v>0</v>
          </cell>
          <cell r="V11">
            <v>0</v>
          </cell>
          <cell r="W11">
            <v>0</v>
          </cell>
          <cell r="Y11">
            <v>0</v>
          </cell>
          <cell r="AB11">
            <v>0</v>
          </cell>
          <cell r="AC11">
            <v>0</v>
          </cell>
          <cell r="AE11">
            <v>0</v>
          </cell>
          <cell r="AF11">
            <v>0</v>
          </cell>
          <cell r="AH11">
            <v>0</v>
          </cell>
          <cell r="AI11">
            <v>0</v>
          </cell>
          <cell r="AK11">
            <v>0</v>
          </cell>
          <cell r="AL11">
            <v>67174</v>
          </cell>
          <cell r="AM11">
            <v>12665</v>
          </cell>
          <cell r="AN11">
            <v>79839</v>
          </cell>
          <cell r="AO11">
            <v>0</v>
          </cell>
          <cell r="AQ11">
            <v>0</v>
          </cell>
          <cell r="AT11">
            <v>0</v>
          </cell>
          <cell r="AU11">
            <v>0</v>
          </cell>
          <cell r="AW11">
            <v>0</v>
          </cell>
          <cell r="AX11">
            <v>0</v>
          </cell>
          <cell r="AZ11">
            <v>0</v>
          </cell>
          <cell r="BC11">
            <v>0</v>
          </cell>
          <cell r="BD11">
            <v>0</v>
          </cell>
          <cell r="BF11">
            <v>0</v>
          </cell>
          <cell r="BG11">
            <v>0</v>
          </cell>
          <cell r="BI11">
            <v>0</v>
          </cell>
          <cell r="BL11">
            <v>0</v>
          </cell>
          <cell r="BM11">
            <v>0</v>
          </cell>
          <cell r="BO11">
            <v>0</v>
          </cell>
          <cell r="BR11">
            <v>0</v>
          </cell>
          <cell r="BS11">
            <v>0</v>
          </cell>
          <cell r="BU11">
            <v>0</v>
          </cell>
          <cell r="BX11">
            <v>0</v>
          </cell>
          <cell r="BY11">
            <v>0</v>
          </cell>
          <cell r="CA11">
            <v>0</v>
          </cell>
          <cell r="CD11">
            <v>0</v>
          </cell>
          <cell r="CG11">
            <v>0</v>
          </cell>
          <cell r="CJ11">
            <v>0</v>
          </cell>
          <cell r="CM11">
            <v>0</v>
          </cell>
          <cell r="CP11">
            <v>0</v>
          </cell>
          <cell r="CS11">
            <v>0</v>
          </cell>
          <cell r="CV11">
            <v>0</v>
          </cell>
          <cell r="CW11">
            <v>0</v>
          </cell>
          <cell r="CY11">
            <v>0</v>
          </cell>
          <cell r="CZ11">
            <v>0</v>
          </cell>
          <cell r="DB11">
            <v>0</v>
          </cell>
          <cell r="DE11">
            <v>0</v>
          </cell>
          <cell r="DF11">
            <v>0</v>
          </cell>
          <cell r="DH11">
            <v>0</v>
          </cell>
          <cell r="DI11">
            <v>0</v>
          </cell>
          <cell r="DK11">
            <v>0</v>
          </cell>
          <cell r="DN11">
            <v>0</v>
          </cell>
          <cell r="DO11">
            <v>0</v>
          </cell>
          <cell r="DQ11">
            <v>0</v>
          </cell>
          <cell r="DR11">
            <v>67174</v>
          </cell>
          <cell r="DS11">
            <v>12665</v>
          </cell>
          <cell r="DT11">
            <v>79839</v>
          </cell>
          <cell r="ED11">
            <v>0</v>
          </cell>
          <cell r="EF11">
            <v>0</v>
          </cell>
          <cell r="EG11">
            <v>0</v>
          </cell>
          <cell r="EI11">
            <v>0</v>
          </cell>
          <cell r="EJ11">
            <v>0</v>
          </cell>
          <cell r="EL11">
            <v>0</v>
          </cell>
          <cell r="EM11">
            <v>0</v>
          </cell>
          <cell r="EO11">
            <v>0</v>
          </cell>
          <cell r="EP11">
            <v>0</v>
          </cell>
          <cell r="ER11">
            <v>0</v>
          </cell>
          <cell r="ES11">
            <v>0</v>
          </cell>
          <cell r="EU11">
            <v>0</v>
          </cell>
          <cell r="EV11">
            <v>0</v>
          </cell>
          <cell r="EW11">
            <v>0</v>
          </cell>
          <cell r="EX11">
            <v>0</v>
          </cell>
          <cell r="FD11">
            <v>0</v>
          </cell>
          <cell r="FG11">
            <v>0</v>
          </cell>
          <cell r="FJ11">
            <v>0</v>
          </cell>
          <cell r="FM11">
            <v>0</v>
          </cell>
          <cell r="FP11">
            <v>0</v>
          </cell>
          <cell r="FS11">
            <v>0</v>
          </cell>
          <cell r="FV11">
            <v>0</v>
          </cell>
          <cell r="FY11">
            <v>0</v>
          </cell>
          <cell r="GB11">
            <v>0</v>
          </cell>
          <cell r="GC11">
            <v>1229</v>
          </cell>
          <cell r="GE11">
            <v>1229</v>
          </cell>
          <cell r="GH11">
            <v>0</v>
          </cell>
          <cell r="GK11">
            <v>0</v>
          </cell>
          <cell r="GQ11">
            <v>0</v>
          </cell>
          <cell r="GT11">
            <v>0</v>
          </cell>
          <cell r="GW11">
            <v>0</v>
          </cell>
          <cell r="GX11">
            <v>1229</v>
          </cell>
          <cell r="GY11">
            <v>0</v>
          </cell>
          <cell r="GZ11">
            <v>1229</v>
          </cell>
        </row>
        <row r="12">
          <cell r="DR12">
            <v>1790441</v>
          </cell>
          <cell r="DS12">
            <v>90632</v>
          </cell>
          <cell r="DT12">
            <v>1881073</v>
          </cell>
          <cell r="EV12">
            <v>303743</v>
          </cell>
          <cell r="EW12">
            <v>0</v>
          </cell>
          <cell r="EX12">
            <v>303743</v>
          </cell>
          <cell r="GX12">
            <v>157698</v>
          </cell>
          <cell r="GY12">
            <v>0</v>
          </cell>
          <cell r="GZ12">
            <v>157698</v>
          </cell>
        </row>
        <row r="13">
          <cell r="D13">
            <v>0</v>
          </cell>
          <cell r="G13">
            <v>0</v>
          </cell>
          <cell r="J13">
            <v>0</v>
          </cell>
          <cell r="M13">
            <v>0</v>
          </cell>
          <cell r="P13">
            <v>0</v>
          </cell>
          <cell r="S13">
            <v>0</v>
          </cell>
          <cell r="V13">
            <v>0</v>
          </cell>
          <cell r="Y13">
            <v>0</v>
          </cell>
          <cell r="Z13">
            <v>201</v>
          </cell>
          <cell r="AB13">
            <v>201</v>
          </cell>
          <cell r="AC13">
            <v>354696</v>
          </cell>
          <cell r="AE13">
            <v>354696</v>
          </cell>
          <cell r="AH13">
            <v>0</v>
          </cell>
          <cell r="AK13">
            <v>0</v>
          </cell>
          <cell r="AN13">
            <v>0</v>
          </cell>
          <cell r="AQ13">
            <v>0</v>
          </cell>
          <cell r="AT13">
            <v>0</v>
          </cell>
          <cell r="AW13">
            <v>0</v>
          </cell>
          <cell r="AZ13">
            <v>0</v>
          </cell>
          <cell r="BC13">
            <v>0</v>
          </cell>
          <cell r="BF13">
            <v>0</v>
          </cell>
          <cell r="BI13">
            <v>0</v>
          </cell>
          <cell r="BL13">
            <v>0</v>
          </cell>
          <cell r="BO13">
            <v>0</v>
          </cell>
          <cell r="BR13">
            <v>0</v>
          </cell>
          <cell r="BU13">
            <v>0</v>
          </cell>
          <cell r="BX13">
            <v>0</v>
          </cell>
          <cell r="CA13">
            <v>0</v>
          </cell>
          <cell r="CD13">
            <v>0</v>
          </cell>
          <cell r="CG13">
            <v>0</v>
          </cell>
          <cell r="CJ13">
            <v>0</v>
          </cell>
          <cell r="CM13">
            <v>0</v>
          </cell>
          <cell r="CP13">
            <v>0</v>
          </cell>
          <cell r="CS13">
            <v>0</v>
          </cell>
          <cell r="CV13">
            <v>0</v>
          </cell>
          <cell r="CY13">
            <v>0</v>
          </cell>
          <cell r="DB13">
            <v>0</v>
          </cell>
          <cell r="DE13">
            <v>0</v>
          </cell>
          <cell r="DH13">
            <v>0</v>
          </cell>
          <cell r="DK13">
            <v>0</v>
          </cell>
          <cell r="DN13">
            <v>0</v>
          </cell>
          <cell r="DQ13">
            <v>0</v>
          </cell>
          <cell r="DR13">
            <v>354897</v>
          </cell>
          <cell r="DS13">
            <v>0</v>
          </cell>
          <cell r="DT13">
            <v>354897</v>
          </cell>
          <cell r="ED13">
            <v>128612</v>
          </cell>
          <cell r="EF13">
            <v>128612</v>
          </cell>
          <cell r="EG13">
            <v>44431</v>
          </cell>
          <cell r="EI13">
            <v>44431</v>
          </cell>
          <cell r="EJ13">
            <v>8647</v>
          </cell>
          <cell r="EL13">
            <v>8647</v>
          </cell>
          <cell r="EM13">
            <v>9745</v>
          </cell>
          <cell r="EO13">
            <v>9745</v>
          </cell>
          <cell r="EP13">
            <v>57924</v>
          </cell>
          <cell r="ER13">
            <v>57924</v>
          </cell>
          <cell r="ES13">
            <v>51451</v>
          </cell>
          <cell r="EU13">
            <v>51451</v>
          </cell>
          <cell r="EV13">
            <v>300810</v>
          </cell>
          <cell r="EW13">
            <v>0</v>
          </cell>
          <cell r="EX13">
            <v>300810</v>
          </cell>
          <cell r="EZ13">
            <v>0</v>
          </cell>
          <cell r="FB13">
            <v>11662</v>
          </cell>
          <cell r="FD13">
            <v>11662</v>
          </cell>
          <cell r="FE13">
            <v>1909</v>
          </cell>
          <cell r="FG13">
            <v>1909</v>
          </cell>
          <cell r="FH13">
            <v>7607</v>
          </cell>
          <cell r="FJ13">
            <v>7607</v>
          </cell>
          <cell r="FK13">
            <v>3918</v>
          </cell>
          <cell r="FM13">
            <v>3918</v>
          </cell>
          <cell r="FN13">
            <v>16562</v>
          </cell>
          <cell r="FP13">
            <v>16562</v>
          </cell>
          <cell r="FQ13">
            <v>8222</v>
          </cell>
          <cell r="FS13">
            <v>8222</v>
          </cell>
          <cell r="FT13">
            <v>4716</v>
          </cell>
          <cell r="FV13">
            <v>4716</v>
          </cell>
          <cell r="FW13">
            <v>53</v>
          </cell>
          <cell r="FY13">
            <v>53</v>
          </cell>
          <cell r="GA13">
            <v>0</v>
          </cell>
          <cell r="GB13">
            <v>0</v>
          </cell>
          <cell r="GC13">
            <v>3124</v>
          </cell>
          <cell r="GE13">
            <v>3124</v>
          </cell>
          <cell r="GF13">
            <v>46780</v>
          </cell>
          <cell r="GH13">
            <v>46780</v>
          </cell>
          <cell r="GI13">
            <v>5542</v>
          </cell>
          <cell r="GK13">
            <v>5542</v>
          </cell>
          <cell r="GO13">
            <v>21149</v>
          </cell>
          <cell r="GQ13">
            <v>21149</v>
          </cell>
          <cell r="GT13">
            <v>0</v>
          </cell>
          <cell r="GU13">
            <v>26454</v>
          </cell>
          <cell r="GW13">
            <v>26454</v>
          </cell>
          <cell r="GX13">
            <v>157698</v>
          </cell>
          <cell r="GY13">
            <v>0</v>
          </cell>
          <cell r="GZ13">
            <v>157698</v>
          </cell>
        </row>
        <row r="14">
          <cell r="D14">
            <v>0</v>
          </cell>
          <cell r="G14">
            <v>0</v>
          </cell>
          <cell r="J14">
            <v>0</v>
          </cell>
          <cell r="M14">
            <v>0</v>
          </cell>
          <cell r="P14">
            <v>0</v>
          </cell>
          <cell r="S14">
            <v>0</v>
          </cell>
          <cell r="V14">
            <v>0</v>
          </cell>
          <cell r="Y14">
            <v>0</v>
          </cell>
          <cell r="AB14">
            <v>0</v>
          </cell>
          <cell r="AE14">
            <v>0</v>
          </cell>
          <cell r="AH14">
            <v>0</v>
          </cell>
          <cell r="AK14">
            <v>0</v>
          </cell>
          <cell r="AN14">
            <v>0</v>
          </cell>
          <cell r="AQ14">
            <v>0</v>
          </cell>
          <cell r="AT14">
            <v>0</v>
          </cell>
          <cell r="AW14">
            <v>0</v>
          </cell>
          <cell r="AZ14">
            <v>0</v>
          </cell>
          <cell r="BC14">
            <v>0</v>
          </cell>
          <cell r="BF14">
            <v>0</v>
          </cell>
          <cell r="BI14">
            <v>0</v>
          </cell>
          <cell r="BL14">
            <v>0</v>
          </cell>
          <cell r="BO14">
            <v>0</v>
          </cell>
          <cell r="BR14">
            <v>0</v>
          </cell>
          <cell r="BU14">
            <v>0</v>
          </cell>
          <cell r="BX14">
            <v>0</v>
          </cell>
          <cell r="CA14">
            <v>0</v>
          </cell>
          <cell r="CD14">
            <v>0</v>
          </cell>
          <cell r="CG14">
            <v>0</v>
          </cell>
          <cell r="CJ14">
            <v>0</v>
          </cell>
          <cell r="CM14">
            <v>0</v>
          </cell>
          <cell r="CP14">
            <v>0</v>
          </cell>
          <cell r="CS14">
            <v>0</v>
          </cell>
          <cell r="CV14">
            <v>0</v>
          </cell>
          <cell r="CY14">
            <v>0</v>
          </cell>
          <cell r="DB14">
            <v>0</v>
          </cell>
          <cell r="DE14">
            <v>0</v>
          </cell>
          <cell r="DH14">
            <v>0</v>
          </cell>
          <cell r="DK14">
            <v>0</v>
          </cell>
          <cell r="DN14">
            <v>0</v>
          </cell>
          <cell r="DQ14">
            <v>0</v>
          </cell>
          <cell r="DR14">
            <v>0</v>
          </cell>
          <cell r="DS14">
            <v>0</v>
          </cell>
          <cell r="DT14">
            <v>0</v>
          </cell>
          <cell r="ED14">
            <v>0</v>
          </cell>
          <cell r="EF14">
            <v>0</v>
          </cell>
          <cell r="EG14">
            <v>0</v>
          </cell>
          <cell r="EI14">
            <v>0</v>
          </cell>
          <cell r="EJ14">
            <v>0</v>
          </cell>
          <cell r="EL14">
            <v>0</v>
          </cell>
          <cell r="EM14">
            <v>0</v>
          </cell>
          <cell r="EO14">
            <v>0</v>
          </cell>
          <cell r="EP14">
            <v>0</v>
          </cell>
          <cell r="ER14">
            <v>0</v>
          </cell>
          <cell r="ES14">
            <v>0</v>
          </cell>
          <cell r="EU14">
            <v>0</v>
          </cell>
          <cell r="EV14">
            <v>0</v>
          </cell>
          <cell r="EW14">
            <v>0</v>
          </cell>
          <cell r="EX14">
            <v>0</v>
          </cell>
          <cell r="FD14">
            <v>0</v>
          </cell>
          <cell r="FG14">
            <v>0</v>
          </cell>
          <cell r="FJ14">
            <v>0</v>
          </cell>
          <cell r="FM14">
            <v>0</v>
          </cell>
          <cell r="FP14">
            <v>0</v>
          </cell>
          <cell r="FS14">
            <v>0</v>
          </cell>
          <cell r="FV14">
            <v>0</v>
          </cell>
          <cell r="FY14">
            <v>0</v>
          </cell>
          <cell r="GB14">
            <v>0</v>
          </cell>
          <cell r="GE14">
            <v>0</v>
          </cell>
          <cell r="GH14">
            <v>0</v>
          </cell>
          <cell r="GK14">
            <v>0</v>
          </cell>
          <cell r="GQ14">
            <v>0</v>
          </cell>
          <cell r="GT14">
            <v>0</v>
          </cell>
          <cell r="GW14">
            <v>0</v>
          </cell>
          <cell r="GX14">
            <v>0</v>
          </cell>
          <cell r="GY14">
            <v>0</v>
          </cell>
          <cell r="GZ14">
            <v>0</v>
          </cell>
        </row>
        <row r="15">
          <cell r="B15">
            <v>0</v>
          </cell>
          <cell r="D15">
            <v>0</v>
          </cell>
          <cell r="G15">
            <v>0</v>
          </cell>
          <cell r="J15">
            <v>0</v>
          </cell>
          <cell r="M15">
            <v>0</v>
          </cell>
          <cell r="P15">
            <v>0</v>
          </cell>
          <cell r="S15">
            <v>0</v>
          </cell>
          <cell r="T15">
            <v>0</v>
          </cell>
          <cell r="V15">
            <v>0</v>
          </cell>
          <cell r="W15">
            <v>7000</v>
          </cell>
          <cell r="Y15">
            <v>7000</v>
          </cell>
          <cell r="Z15">
            <v>0</v>
          </cell>
          <cell r="AB15">
            <v>0</v>
          </cell>
          <cell r="AC15">
            <v>49390</v>
          </cell>
          <cell r="AE15">
            <v>49390</v>
          </cell>
          <cell r="AF15">
            <v>0</v>
          </cell>
          <cell r="AH15">
            <v>0</v>
          </cell>
          <cell r="AI15">
            <v>0</v>
          </cell>
          <cell r="AK15">
            <v>0</v>
          </cell>
          <cell r="AL15">
            <v>5000</v>
          </cell>
          <cell r="AN15">
            <v>5000</v>
          </cell>
          <cell r="AO15">
            <v>0</v>
          </cell>
          <cell r="AQ15">
            <v>0</v>
          </cell>
          <cell r="AT15">
            <v>0</v>
          </cell>
          <cell r="AU15">
            <v>111641</v>
          </cell>
          <cell r="AW15">
            <v>111641</v>
          </cell>
          <cell r="AX15">
            <v>0</v>
          </cell>
          <cell r="AZ15">
            <v>0</v>
          </cell>
          <cell r="BC15">
            <v>0</v>
          </cell>
          <cell r="BD15">
            <v>0</v>
          </cell>
          <cell r="BF15">
            <v>0</v>
          </cell>
          <cell r="BG15">
            <v>0</v>
          </cell>
          <cell r="BI15">
            <v>0</v>
          </cell>
          <cell r="BL15">
            <v>0</v>
          </cell>
          <cell r="BM15">
            <v>0</v>
          </cell>
          <cell r="BO15">
            <v>0</v>
          </cell>
          <cell r="BR15">
            <v>0</v>
          </cell>
          <cell r="BS15">
            <v>0</v>
          </cell>
          <cell r="BU15">
            <v>0</v>
          </cell>
          <cell r="BX15">
            <v>0</v>
          </cell>
          <cell r="BY15">
            <v>0</v>
          </cell>
          <cell r="CA15">
            <v>0</v>
          </cell>
          <cell r="CD15">
            <v>0</v>
          </cell>
          <cell r="CG15">
            <v>0</v>
          </cell>
          <cell r="CJ15">
            <v>0</v>
          </cell>
          <cell r="CM15">
            <v>0</v>
          </cell>
          <cell r="CP15">
            <v>0</v>
          </cell>
          <cell r="CS15">
            <v>0</v>
          </cell>
          <cell r="CV15">
            <v>0</v>
          </cell>
          <cell r="CW15">
            <v>0</v>
          </cell>
          <cell r="CY15">
            <v>0</v>
          </cell>
          <cell r="CZ15">
            <v>0</v>
          </cell>
          <cell r="DB15">
            <v>0</v>
          </cell>
          <cell r="DE15">
            <v>0</v>
          </cell>
          <cell r="DF15">
            <v>0</v>
          </cell>
          <cell r="DH15">
            <v>0</v>
          </cell>
          <cell r="DI15">
            <v>3780</v>
          </cell>
          <cell r="DK15">
            <v>3780</v>
          </cell>
          <cell r="DN15">
            <v>0</v>
          </cell>
          <cell r="DQ15">
            <v>0</v>
          </cell>
          <cell r="DR15">
            <v>176811</v>
          </cell>
          <cell r="DS15">
            <v>0</v>
          </cell>
          <cell r="DT15">
            <v>176811</v>
          </cell>
          <cell r="ED15">
            <v>0</v>
          </cell>
          <cell r="EF15">
            <v>0</v>
          </cell>
          <cell r="EG15">
            <v>0</v>
          </cell>
          <cell r="EI15">
            <v>0</v>
          </cell>
          <cell r="EJ15">
            <v>2933</v>
          </cell>
          <cell r="EL15">
            <v>2933</v>
          </cell>
          <cell r="EM15">
            <v>0</v>
          </cell>
          <cell r="EO15">
            <v>0</v>
          </cell>
          <cell r="EP15">
            <v>0</v>
          </cell>
          <cell r="ER15">
            <v>0</v>
          </cell>
          <cell r="ES15">
            <v>0</v>
          </cell>
          <cell r="EU15">
            <v>0</v>
          </cell>
          <cell r="EV15">
            <v>2933</v>
          </cell>
          <cell r="EW15">
            <v>0</v>
          </cell>
          <cell r="EX15">
            <v>2933</v>
          </cell>
          <cell r="FD15">
            <v>0</v>
          </cell>
          <cell r="FG15">
            <v>0</v>
          </cell>
          <cell r="FJ15">
            <v>0</v>
          </cell>
          <cell r="FM15">
            <v>0</v>
          </cell>
          <cell r="FP15">
            <v>0</v>
          </cell>
          <cell r="FS15">
            <v>0</v>
          </cell>
          <cell r="FV15">
            <v>0</v>
          </cell>
          <cell r="FY15">
            <v>0</v>
          </cell>
          <cell r="GB15">
            <v>0</v>
          </cell>
          <cell r="GE15">
            <v>0</v>
          </cell>
          <cell r="GH15">
            <v>0</v>
          </cell>
          <cell r="GK15">
            <v>0</v>
          </cell>
          <cell r="GQ15">
            <v>0</v>
          </cell>
          <cell r="GT15">
            <v>0</v>
          </cell>
          <cell r="GW15">
            <v>0</v>
          </cell>
          <cell r="GX15">
            <v>0</v>
          </cell>
          <cell r="GY15">
            <v>0</v>
          </cell>
          <cell r="GZ15">
            <v>0</v>
          </cell>
        </row>
        <row r="16">
          <cell r="B16">
            <v>0</v>
          </cell>
          <cell r="D16">
            <v>0</v>
          </cell>
          <cell r="G16">
            <v>0</v>
          </cell>
          <cell r="J16">
            <v>0</v>
          </cell>
          <cell r="M16">
            <v>0</v>
          </cell>
          <cell r="P16">
            <v>0</v>
          </cell>
          <cell r="S16">
            <v>0</v>
          </cell>
          <cell r="T16">
            <v>0</v>
          </cell>
          <cell r="V16">
            <v>0</v>
          </cell>
          <cell r="W16">
            <v>0</v>
          </cell>
          <cell r="Y16">
            <v>0</v>
          </cell>
          <cell r="Z16">
            <v>0</v>
          </cell>
          <cell r="AB16">
            <v>0</v>
          </cell>
          <cell r="AC16">
            <v>0</v>
          </cell>
          <cell r="AE16">
            <v>0</v>
          </cell>
          <cell r="AF16">
            <v>0</v>
          </cell>
          <cell r="AH16">
            <v>0</v>
          </cell>
          <cell r="AI16">
            <v>0</v>
          </cell>
          <cell r="AK16">
            <v>0</v>
          </cell>
          <cell r="AL16">
            <v>0</v>
          </cell>
          <cell r="AN16">
            <v>0</v>
          </cell>
          <cell r="AO16">
            <v>0</v>
          </cell>
          <cell r="AQ16">
            <v>0</v>
          </cell>
          <cell r="AT16">
            <v>0</v>
          </cell>
          <cell r="AU16">
            <v>0</v>
          </cell>
          <cell r="AW16">
            <v>0</v>
          </cell>
          <cell r="AX16">
            <v>0</v>
          </cell>
          <cell r="AZ16">
            <v>0</v>
          </cell>
          <cell r="BC16">
            <v>0</v>
          </cell>
          <cell r="BD16">
            <v>0</v>
          </cell>
          <cell r="BF16">
            <v>0</v>
          </cell>
          <cell r="BG16">
            <v>0</v>
          </cell>
          <cell r="BI16">
            <v>0</v>
          </cell>
          <cell r="BL16">
            <v>0</v>
          </cell>
          <cell r="BM16">
            <v>0</v>
          </cell>
          <cell r="BO16">
            <v>0</v>
          </cell>
          <cell r="BR16">
            <v>0</v>
          </cell>
          <cell r="BS16">
            <v>0</v>
          </cell>
          <cell r="BU16">
            <v>0</v>
          </cell>
          <cell r="BX16">
            <v>0</v>
          </cell>
          <cell r="BY16">
            <v>880732</v>
          </cell>
          <cell r="BZ16">
            <v>-1423</v>
          </cell>
          <cell r="CA16">
            <v>879309</v>
          </cell>
          <cell r="CD16">
            <v>0</v>
          </cell>
          <cell r="CG16">
            <v>0</v>
          </cell>
          <cell r="CJ16">
            <v>0</v>
          </cell>
          <cell r="CM16">
            <v>0</v>
          </cell>
          <cell r="CP16">
            <v>0</v>
          </cell>
          <cell r="CS16">
            <v>0</v>
          </cell>
          <cell r="CV16">
            <v>0</v>
          </cell>
          <cell r="CW16">
            <v>0</v>
          </cell>
          <cell r="CY16">
            <v>0</v>
          </cell>
          <cell r="CZ16">
            <v>0</v>
          </cell>
          <cell r="DB16">
            <v>0</v>
          </cell>
          <cell r="DE16">
            <v>0</v>
          </cell>
          <cell r="DF16">
            <v>0</v>
          </cell>
          <cell r="DH16">
            <v>0</v>
          </cell>
          <cell r="DI16">
            <v>0</v>
          </cell>
          <cell r="DK16">
            <v>0</v>
          </cell>
          <cell r="DN16">
            <v>0</v>
          </cell>
          <cell r="DO16">
            <v>177718</v>
          </cell>
          <cell r="DQ16">
            <v>177718</v>
          </cell>
          <cell r="DR16">
            <v>1058450</v>
          </cell>
          <cell r="DS16">
            <v>-1423</v>
          </cell>
          <cell r="DT16">
            <v>1057027</v>
          </cell>
          <cell r="ED16">
            <v>0</v>
          </cell>
          <cell r="EF16">
            <v>0</v>
          </cell>
          <cell r="EG16">
            <v>0</v>
          </cell>
          <cell r="EI16">
            <v>0</v>
          </cell>
          <cell r="EJ16">
            <v>0</v>
          </cell>
          <cell r="EL16">
            <v>0</v>
          </cell>
          <cell r="EM16">
            <v>0</v>
          </cell>
          <cell r="EO16">
            <v>0</v>
          </cell>
          <cell r="EP16">
            <v>0</v>
          </cell>
          <cell r="ER16">
            <v>0</v>
          </cell>
          <cell r="ES16">
            <v>0</v>
          </cell>
          <cell r="EU16">
            <v>0</v>
          </cell>
          <cell r="EV16">
            <v>0</v>
          </cell>
          <cell r="EW16">
            <v>0</v>
          </cell>
          <cell r="EX16">
            <v>0</v>
          </cell>
          <cell r="FD16">
            <v>0</v>
          </cell>
          <cell r="FG16">
            <v>0</v>
          </cell>
          <cell r="FJ16">
            <v>0</v>
          </cell>
          <cell r="FM16">
            <v>0</v>
          </cell>
          <cell r="FP16">
            <v>0</v>
          </cell>
          <cell r="FS16">
            <v>0</v>
          </cell>
          <cell r="FV16">
            <v>0</v>
          </cell>
          <cell r="FY16">
            <v>0</v>
          </cell>
          <cell r="GB16">
            <v>0</v>
          </cell>
          <cell r="GE16">
            <v>0</v>
          </cell>
          <cell r="GH16">
            <v>0</v>
          </cell>
          <cell r="GK16">
            <v>0</v>
          </cell>
          <cell r="GQ16">
            <v>0</v>
          </cell>
          <cell r="GT16">
            <v>0</v>
          </cell>
          <cell r="GW16">
            <v>0</v>
          </cell>
          <cell r="GX16">
            <v>0</v>
          </cell>
          <cell r="GY16">
            <v>0</v>
          </cell>
          <cell r="GZ16">
            <v>0</v>
          </cell>
        </row>
        <row r="17">
          <cell r="B17">
            <v>0</v>
          </cell>
          <cell r="D17">
            <v>0</v>
          </cell>
          <cell r="G17">
            <v>0</v>
          </cell>
          <cell r="J17">
            <v>0</v>
          </cell>
          <cell r="M17">
            <v>0</v>
          </cell>
          <cell r="P17">
            <v>0</v>
          </cell>
          <cell r="Q17">
            <v>200283</v>
          </cell>
          <cell r="R17">
            <v>92055</v>
          </cell>
          <cell r="S17">
            <v>292338</v>
          </cell>
          <cell r="T17">
            <v>0</v>
          </cell>
          <cell r="V17">
            <v>0</v>
          </cell>
          <cell r="W17">
            <v>0</v>
          </cell>
          <cell r="Y17">
            <v>0</v>
          </cell>
          <cell r="Z17">
            <v>0</v>
          </cell>
          <cell r="AB17">
            <v>0</v>
          </cell>
          <cell r="AC17">
            <v>0</v>
          </cell>
          <cell r="AE17">
            <v>0</v>
          </cell>
          <cell r="AF17">
            <v>0</v>
          </cell>
          <cell r="AH17">
            <v>0</v>
          </cell>
          <cell r="AI17">
            <v>0</v>
          </cell>
          <cell r="AK17">
            <v>0</v>
          </cell>
          <cell r="AL17">
            <v>0</v>
          </cell>
          <cell r="AN17">
            <v>0</v>
          </cell>
          <cell r="AO17">
            <v>0</v>
          </cell>
          <cell r="AQ17">
            <v>0</v>
          </cell>
          <cell r="AT17">
            <v>0</v>
          </cell>
          <cell r="AU17">
            <v>0</v>
          </cell>
          <cell r="AW17">
            <v>0</v>
          </cell>
          <cell r="AX17">
            <v>0</v>
          </cell>
          <cell r="AZ17">
            <v>0</v>
          </cell>
          <cell r="BC17">
            <v>0</v>
          </cell>
          <cell r="BD17">
            <v>0</v>
          </cell>
          <cell r="BF17">
            <v>0</v>
          </cell>
          <cell r="BG17">
            <v>0</v>
          </cell>
          <cell r="BI17">
            <v>0</v>
          </cell>
          <cell r="BL17">
            <v>0</v>
          </cell>
          <cell r="BM17">
            <v>0</v>
          </cell>
          <cell r="BO17">
            <v>0</v>
          </cell>
          <cell r="BR17">
            <v>0</v>
          </cell>
          <cell r="BS17">
            <v>0</v>
          </cell>
          <cell r="BU17">
            <v>0</v>
          </cell>
          <cell r="BX17">
            <v>0</v>
          </cell>
          <cell r="BY17">
            <v>0</v>
          </cell>
          <cell r="CA17">
            <v>0</v>
          </cell>
          <cell r="CD17">
            <v>0</v>
          </cell>
          <cell r="CG17">
            <v>0</v>
          </cell>
          <cell r="CJ17">
            <v>0</v>
          </cell>
          <cell r="CM17">
            <v>0</v>
          </cell>
          <cell r="CP17">
            <v>0</v>
          </cell>
          <cell r="CS17">
            <v>0</v>
          </cell>
          <cell r="CV17">
            <v>0</v>
          </cell>
          <cell r="CW17">
            <v>0</v>
          </cell>
          <cell r="CY17">
            <v>0</v>
          </cell>
          <cell r="CZ17">
            <v>0</v>
          </cell>
          <cell r="DB17">
            <v>0</v>
          </cell>
          <cell r="DE17">
            <v>0</v>
          </cell>
          <cell r="DF17">
            <v>0</v>
          </cell>
          <cell r="DH17">
            <v>0</v>
          </cell>
          <cell r="DI17">
            <v>0</v>
          </cell>
          <cell r="DK17">
            <v>0</v>
          </cell>
          <cell r="DN17">
            <v>0</v>
          </cell>
          <cell r="DQ17">
            <v>0</v>
          </cell>
          <cell r="DR17">
            <v>200283</v>
          </cell>
          <cell r="DS17">
            <v>92055</v>
          </cell>
          <cell r="DT17">
            <v>292338</v>
          </cell>
          <cell r="ED17">
            <v>0</v>
          </cell>
          <cell r="EF17">
            <v>0</v>
          </cell>
          <cell r="EG17">
            <v>0</v>
          </cell>
          <cell r="EI17">
            <v>0</v>
          </cell>
          <cell r="EJ17">
            <v>0</v>
          </cell>
          <cell r="EL17">
            <v>0</v>
          </cell>
          <cell r="EM17">
            <v>0</v>
          </cell>
          <cell r="EO17">
            <v>0</v>
          </cell>
          <cell r="EP17">
            <v>0</v>
          </cell>
          <cell r="ER17">
            <v>0</v>
          </cell>
          <cell r="ES17">
            <v>0</v>
          </cell>
          <cell r="EU17">
            <v>0</v>
          </cell>
          <cell r="EV17">
            <v>0</v>
          </cell>
          <cell r="EW17">
            <v>0</v>
          </cell>
          <cell r="EX17">
            <v>0</v>
          </cell>
          <cell r="FD17">
            <v>0</v>
          </cell>
          <cell r="FG17">
            <v>0</v>
          </cell>
          <cell r="FJ17">
            <v>0</v>
          </cell>
          <cell r="FM17">
            <v>0</v>
          </cell>
          <cell r="FP17">
            <v>0</v>
          </cell>
          <cell r="FS17">
            <v>0</v>
          </cell>
          <cell r="FV17">
            <v>0</v>
          </cell>
          <cell r="FY17">
            <v>0</v>
          </cell>
          <cell r="GB17">
            <v>0</v>
          </cell>
          <cell r="GE17">
            <v>0</v>
          </cell>
          <cell r="GH17">
            <v>0</v>
          </cell>
          <cell r="GK17">
            <v>0</v>
          </cell>
          <cell r="GQ17">
            <v>0</v>
          </cell>
          <cell r="GT17">
            <v>0</v>
          </cell>
          <cell r="GW17">
            <v>0</v>
          </cell>
          <cell r="GX17">
            <v>0</v>
          </cell>
          <cell r="GY17">
            <v>0</v>
          </cell>
          <cell r="GZ17">
            <v>0</v>
          </cell>
        </row>
        <row r="18">
          <cell r="DR18">
            <v>125445</v>
          </cell>
          <cell r="DS18">
            <v>0</v>
          </cell>
          <cell r="DT18">
            <v>125445</v>
          </cell>
          <cell r="EV18">
            <v>126827</v>
          </cell>
          <cell r="EW18">
            <v>456</v>
          </cell>
          <cell r="EX18">
            <v>127283</v>
          </cell>
          <cell r="GX18">
            <v>313651</v>
          </cell>
          <cell r="GY18">
            <v>40981</v>
          </cell>
          <cell r="GZ18">
            <v>354632</v>
          </cell>
        </row>
        <row r="19">
          <cell r="B19">
            <v>0</v>
          </cell>
          <cell r="D19">
            <v>0</v>
          </cell>
          <cell r="G19">
            <v>0</v>
          </cell>
          <cell r="J19">
            <v>0</v>
          </cell>
          <cell r="M19">
            <v>0</v>
          </cell>
          <cell r="P19">
            <v>0</v>
          </cell>
          <cell r="S19">
            <v>0</v>
          </cell>
          <cell r="T19">
            <v>0</v>
          </cell>
          <cell r="V19">
            <v>0</v>
          </cell>
          <cell r="W19">
            <v>0</v>
          </cell>
          <cell r="Y19">
            <v>0</v>
          </cell>
          <cell r="Z19">
            <v>0</v>
          </cell>
          <cell r="AB19">
            <v>0</v>
          </cell>
          <cell r="AC19">
            <v>0</v>
          </cell>
          <cell r="AE19">
            <v>0</v>
          </cell>
          <cell r="AF19">
            <v>0</v>
          </cell>
          <cell r="AH19">
            <v>0</v>
          </cell>
          <cell r="AI19">
            <v>0</v>
          </cell>
          <cell r="AK19">
            <v>0</v>
          </cell>
          <cell r="AL19">
            <v>0</v>
          </cell>
          <cell r="AN19">
            <v>0</v>
          </cell>
          <cell r="AO19">
            <v>21733</v>
          </cell>
          <cell r="AQ19">
            <v>21733</v>
          </cell>
          <cell r="AT19">
            <v>0</v>
          </cell>
          <cell r="AU19">
            <v>0</v>
          </cell>
          <cell r="AW19">
            <v>0</v>
          </cell>
          <cell r="AX19">
            <v>0</v>
          </cell>
          <cell r="AZ19">
            <v>0</v>
          </cell>
          <cell r="BC19">
            <v>0</v>
          </cell>
          <cell r="BD19">
            <v>0</v>
          </cell>
          <cell r="BF19">
            <v>0</v>
          </cell>
          <cell r="BG19">
            <v>0</v>
          </cell>
          <cell r="BI19">
            <v>0</v>
          </cell>
          <cell r="BL19">
            <v>0</v>
          </cell>
          <cell r="BO19">
            <v>0</v>
          </cell>
          <cell r="BP19">
            <v>412</v>
          </cell>
          <cell r="BQ19">
            <v>0</v>
          </cell>
          <cell r="BR19">
            <v>412</v>
          </cell>
          <cell r="BS19">
            <v>0</v>
          </cell>
          <cell r="BU19">
            <v>0</v>
          </cell>
          <cell r="BX19">
            <v>0</v>
          </cell>
          <cell r="BY19">
            <v>0</v>
          </cell>
          <cell r="CA19">
            <v>0</v>
          </cell>
          <cell r="CD19">
            <v>0</v>
          </cell>
          <cell r="CE19">
            <v>0</v>
          </cell>
          <cell r="CF19">
            <v>0</v>
          </cell>
          <cell r="CG19">
            <v>0</v>
          </cell>
          <cell r="CJ19">
            <v>0</v>
          </cell>
          <cell r="CM19">
            <v>0</v>
          </cell>
          <cell r="CP19">
            <v>0</v>
          </cell>
          <cell r="CS19">
            <v>0</v>
          </cell>
          <cell r="CV19">
            <v>0</v>
          </cell>
          <cell r="CW19">
            <v>0</v>
          </cell>
          <cell r="CY19">
            <v>0</v>
          </cell>
          <cell r="CZ19">
            <v>0</v>
          </cell>
          <cell r="DB19">
            <v>0</v>
          </cell>
          <cell r="DE19">
            <v>0</v>
          </cell>
          <cell r="DF19">
            <v>0</v>
          </cell>
          <cell r="DH19">
            <v>0</v>
          </cell>
          <cell r="DI19">
            <v>0</v>
          </cell>
          <cell r="DK19">
            <v>0</v>
          </cell>
          <cell r="DN19">
            <v>0</v>
          </cell>
          <cell r="DQ19">
            <v>0</v>
          </cell>
          <cell r="DR19">
            <v>22145</v>
          </cell>
          <cell r="DS19">
            <v>0</v>
          </cell>
          <cell r="DT19">
            <v>22145</v>
          </cell>
          <cell r="ED19">
            <v>29700</v>
          </cell>
          <cell r="EE19">
            <v>-5700</v>
          </cell>
          <cell r="EF19">
            <v>24000</v>
          </cell>
          <cell r="EG19">
            <v>73327</v>
          </cell>
          <cell r="EH19">
            <v>5700</v>
          </cell>
          <cell r="EI19">
            <v>79027</v>
          </cell>
          <cell r="EJ19">
            <v>0</v>
          </cell>
          <cell r="EK19">
            <v>456</v>
          </cell>
          <cell r="EL19">
            <v>456</v>
          </cell>
          <cell r="EM19">
            <v>0</v>
          </cell>
          <cell r="EO19">
            <v>0</v>
          </cell>
          <cell r="EP19">
            <v>0</v>
          </cell>
          <cell r="ER19">
            <v>0</v>
          </cell>
          <cell r="ES19">
            <v>2000</v>
          </cell>
          <cell r="EU19">
            <v>2000</v>
          </cell>
          <cell r="EV19">
            <v>105027</v>
          </cell>
          <cell r="EW19">
            <v>456</v>
          </cell>
          <cell r="EX19">
            <v>105483</v>
          </cell>
          <cell r="FB19">
            <v>38</v>
          </cell>
          <cell r="FD19">
            <v>38</v>
          </cell>
          <cell r="FE19">
            <v>385</v>
          </cell>
          <cell r="FF19">
            <v>1500</v>
          </cell>
          <cell r="FG19">
            <v>1885</v>
          </cell>
          <cell r="FI19">
            <v>3574</v>
          </cell>
          <cell r="FJ19">
            <v>3574</v>
          </cell>
          <cell r="FK19">
            <v>122</v>
          </cell>
          <cell r="FL19">
            <v>1900</v>
          </cell>
          <cell r="FM19">
            <v>2022</v>
          </cell>
          <cell r="FN19">
            <v>150</v>
          </cell>
          <cell r="FP19">
            <v>150</v>
          </cell>
          <cell r="FQ19">
            <v>1060</v>
          </cell>
          <cell r="FS19">
            <v>1060</v>
          </cell>
          <cell r="FT19">
            <v>20891</v>
          </cell>
          <cell r="FV19">
            <v>20891</v>
          </cell>
          <cell r="FW19">
            <v>797</v>
          </cell>
          <cell r="FY19">
            <v>797</v>
          </cell>
          <cell r="GB19">
            <v>0</v>
          </cell>
          <cell r="GC19">
            <v>2774</v>
          </cell>
          <cell r="GE19">
            <v>2774</v>
          </cell>
          <cell r="GF19">
            <v>3352</v>
          </cell>
          <cell r="GG19">
            <v>3990</v>
          </cell>
          <cell r="GH19">
            <v>7342</v>
          </cell>
          <cell r="GI19">
            <v>1585</v>
          </cell>
          <cell r="GK19">
            <v>1585</v>
          </cell>
          <cell r="GO19">
            <v>23725</v>
          </cell>
          <cell r="GP19">
            <v>6721</v>
          </cell>
          <cell r="GQ19">
            <v>30446</v>
          </cell>
          <cell r="GR19">
            <v>6515</v>
          </cell>
          <cell r="GS19">
            <v>15000</v>
          </cell>
          <cell r="GT19">
            <v>21515</v>
          </cell>
          <cell r="GU19">
            <v>23240</v>
          </cell>
          <cell r="GV19">
            <v>3000</v>
          </cell>
          <cell r="GW19">
            <v>26240</v>
          </cell>
          <cell r="GX19">
            <v>84634</v>
          </cell>
          <cell r="GY19">
            <v>35685</v>
          </cell>
          <cell r="GZ19">
            <v>120319</v>
          </cell>
        </row>
        <row r="20">
          <cell r="B20">
            <v>0</v>
          </cell>
          <cell r="D20">
            <v>0</v>
          </cell>
          <cell r="G20">
            <v>0</v>
          </cell>
          <cell r="J20">
            <v>0</v>
          </cell>
          <cell r="M20">
            <v>0</v>
          </cell>
          <cell r="P20">
            <v>0</v>
          </cell>
          <cell r="S20">
            <v>0</v>
          </cell>
          <cell r="T20">
            <v>0</v>
          </cell>
          <cell r="V20">
            <v>0</v>
          </cell>
          <cell r="W20">
            <v>0</v>
          </cell>
          <cell r="Y20">
            <v>0</v>
          </cell>
          <cell r="Z20">
            <v>0</v>
          </cell>
          <cell r="AB20">
            <v>0</v>
          </cell>
          <cell r="AC20">
            <v>0</v>
          </cell>
          <cell r="AE20">
            <v>0</v>
          </cell>
          <cell r="AF20">
            <v>0</v>
          </cell>
          <cell r="AH20">
            <v>0</v>
          </cell>
          <cell r="AI20">
            <v>0</v>
          </cell>
          <cell r="AK20">
            <v>0</v>
          </cell>
          <cell r="AL20">
            <v>0</v>
          </cell>
          <cell r="AN20">
            <v>0</v>
          </cell>
          <cell r="AO20">
            <v>0</v>
          </cell>
          <cell r="AQ20">
            <v>0</v>
          </cell>
          <cell r="AT20">
            <v>0</v>
          </cell>
          <cell r="AU20">
            <v>0</v>
          </cell>
          <cell r="AW20">
            <v>0</v>
          </cell>
          <cell r="AX20">
            <v>0</v>
          </cell>
          <cell r="AZ20">
            <v>0</v>
          </cell>
          <cell r="BC20">
            <v>0</v>
          </cell>
          <cell r="BD20">
            <v>0</v>
          </cell>
          <cell r="BF20">
            <v>0</v>
          </cell>
          <cell r="BG20">
            <v>0</v>
          </cell>
          <cell r="BI20">
            <v>0</v>
          </cell>
          <cell r="BL20">
            <v>0</v>
          </cell>
          <cell r="BM20">
            <v>0</v>
          </cell>
          <cell r="BO20">
            <v>0</v>
          </cell>
          <cell r="BP20">
            <v>0</v>
          </cell>
          <cell r="BQ20">
            <v>0</v>
          </cell>
          <cell r="BR20">
            <v>0</v>
          </cell>
          <cell r="BS20">
            <v>0</v>
          </cell>
          <cell r="BU20">
            <v>0</v>
          </cell>
          <cell r="BX20">
            <v>0</v>
          </cell>
          <cell r="BY20">
            <v>0</v>
          </cell>
          <cell r="CA20">
            <v>0</v>
          </cell>
          <cell r="CD20">
            <v>0</v>
          </cell>
          <cell r="CE20">
            <v>0</v>
          </cell>
          <cell r="CF20">
            <v>0</v>
          </cell>
          <cell r="CG20">
            <v>0</v>
          </cell>
          <cell r="CJ20">
            <v>0</v>
          </cell>
          <cell r="CM20">
            <v>0</v>
          </cell>
          <cell r="CP20">
            <v>0</v>
          </cell>
          <cell r="CS20">
            <v>0</v>
          </cell>
          <cell r="CV20">
            <v>0</v>
          </cell>
          <cell r="CW20">
            <v>0</v>
          </cell>
          <cell r="CY20">
            <v>0</v>
          </cell>
          <cell r="CZ20">
            <v>0</v>
          </cell>
          <cell r="DB20">
            <v>0</v>
          </cell>
          <cell r="DE20">
            <v>0</v>
          </cell>
          <cell r="DF20">
            <v>0</v>
          </cell>
          <cell r="DH20">
            <v>0</v>
          </cell>
          <cell r="DI20">
            <v>0</v>
          </cell>
          <cell r="DK20">
            <v>0</v>
          </cell>
          <cell r="DN20">
            <v>0</v>
          </cell>
          <cell r="DQ20">
            <v>0</v>
          </cell>
          <cell r="DR20">
            <v>0</v>
          </cell>
          <cell r="DS20">
            <v>0</v>
          </cell>
          <cell r="DT20">
            <v>0</v>
          </cell>
          <cell r="ED20">
            <v>21800</v>
          </cell>
          <cell r="EF20">
            <v>21800</v>
          </cell>
          <cell r="EG20">
            <v>0</v>
          </cell>
          <cell r="EI20">
            <v>0</v>
          </cell>
          <cell r="EJ20">
            <v>0</v>
          </cell>
          <cell r="EL20">
            <v>0</v>
          </cell>
          <cell r="EM20">
            <v>0</v>
          </cell>
          <cell r="EO20">
            <v>0</v>
          </cell>
          <cell r="EP20">
            <v>0</v>
          </cell>
          <cell r="ER20">
            <v>0</v>
          </cell>
          <cell r="ES20">
            <v>0</v>
          </cell>
          <cell r="EU20">
            <v>0</v>
          </cell>
          <cell r="EV20">
            <v>21800</v>
          </cell>
          <cell r="EW20">
            <v>0</v>
          </cell>
          <cell r="EX20">
            <v>21800</v>
          </cell>
          <cell r="FD20">
            <v>0</v>
          </cell>
          <cell r="FG20">
            <v>0</v>
          </cell>
          <cell r="FH20">
            <v>1000</v>
          </cell>
          <cell r="FJ20">
            <v>1000</v>
          </cell>
          <cell r="FM20">
            <v>0</v>
          </cell>
          <cell r="FP20">
            <v>0</v>
          </cell>
          <cell r="FQ20">
            <v>1270</v>
          </cell>
          <cell r="FS20">
            <v>1270</v>
          </cell>
          <cell r="FT20">
            <v>16700</v>
          </cell>
          <cell r="FU20">
            <v>-3273</v>
          </cell>
          <cell r="FV20">
            <v>13427</v>
          </cell>
          <cell r="FW20">
            <v>3600</v>
          </cell>
          <cell r="FY20">
            <v>3600</v>
          </cell>
          <cell r="GB20">
            <v>0</v>
          </cell>
          <cell r="GC20">
            <v>5233</v>
          </cell>
          <cell r="GE20">
            <v>5233</v>
          </cell>
          <cell r="GH20">
            <v>0</v>
          </cell>
          <cell r="GK20">
            <v>0</v>
          </cell>
          <cell r="GO20">
            <v>39537</v>
          </cell>
          <cell r="GP20">
            <v>10099</v>
          </cell>
          <cell r="GQ20">
            <v>49636</v>
          </cell>
          <cell r="GT20">
            <v>0</v>
          </cell>
          <cell r="GU20">
            <v>161677</v>
          </cell>
          <cell r="GV20">
            <v>-1530</v>
          </cell>
          <cell r="GW20">
            <v>160147</v>
          </cell>
          <cell r="GX20">
            <v>229017</v>
          </cell>
          <cell r="GY20">
            <v>5296</v>
          </cell>
          <cell r="GZ20">
            <v>234313</v>
          </cell>
        </row>
        <row r="21">
          <cell r="DR21">
            <v>103300</v>
          </cell>
          <cell r="DS21">
            <v>0</v>
          </cell>
          <cell r="DT21">
            <v>103300</v>
          </cell>
          <cell r="EV21">
            <v>0</v>
          </cell>
          <cell r="EW21">
            <v>0</v>
          </cell>
          <cell r="EX21">
            <v>0</v>
          </cell>
          <cell r="GX21">
            <v>0</v>
          </cell>
          <cell r="GY21">
            <v>0</v>
          </cell>
          <cell r="GZ21">
            <v>0</v>
          </cell>
        </row>
        <row r="22">
          <cell r="D22">
            <v>0</v>
          </cell>
          <cell r="G22">
            <v>0</v>
          </cell>
          <cell r="J22">
            <v>0</v>
          </cell>
          <cell r="M22">
            <v>0</v>
          </cell>
          <cell r="P22">
            <v>0</v>
          </cell>
          <cell r="S22">
            <v>0</v>
          </cell>
          <cell r="V22">
            <v>0</v>
          </cell>
          <cell r="Y22">
            <v>0</v>
          </cell>
          <cell r="AB22">
            <v>0</v>
          </cell>
          <cell r="AE22">
            <v>0</v>
          </cell>
          <cell r="AH22">
            <v>0</v>
          </cell>
          <cell r="AK22">
            <v>0</v>
          </cell>
          <cell r="AN22">
            <v>0</v>
          </cell>
          <cell r="AQ22">
            <v>0</v>
          </cell>
          <cell r="AT22">
            <v>0</v>
          </cell>
          <cell r="AW22">
            <v>0</v>
          </cell>
          <cell r="AZ22">
            <v>0</v>
          </cell>
          <cell r="BC22">
            <v>0</v>
          </cell>
          <cell r="BF22">
            <v>0</v>
          </cell>
          <cell r="BI22">
            <v>0</v>
          </cell>
          <cell r="BL22">
            <v>0</v>
          </cell>
          <cell r="BO22">
            <v>0</v>
          </cell>
          <cell r="BR22">
            <v>0</v>
          </cell>
          <cell r="BU22">
            <v>0</v>
          </cell>
          <cell r="BX22">
            <v>0</v>
          </cell>
          <cell r="CA22">
            <v>0</v>
          </cell>
          <cell r="CD22">
            <v>0</v>
          </cell>
          <cell r="CG22">
            <v>0</v>
          </cell>
          <cell r="CJ22">
            <v>0</v>
          </cell>
          <cell r="CM22">
            <v>0</v>
          </cell>
          <cell r="CP22">
            <v>0</v>
          </cell>
          <cell r="CS22">
            <v>0</v>
          </cell>
          <cell r="CV22">
            <v>0</v>
          </cell>
          <cell r="CY22">
            <v>0</v>
          </cell>
          <cell r="DB22">
            <v>0</v>
          </cell>
          <cell r="DE22">
            <v>0</v>
          </cell>
          <cell r="DH22">
            <v>0</v>
          </cell>
          <cell r="DK22">
            <v>0</v>
          </cell>
          <cell r="DN22">
            <v>0</v>
          </cell>
          <cell r="DQ22">
            <v>0</v>
          </cell>
          <cell r="DR22">
            <v>0</v>
          </cell>
          <cell r="DS22">
            <v>0</v>
          </cell>
          <cell r="DT22">
            <v>0</v>
          </cell>
          <cell r="EF22">
            <v>0</v>
          </cell>
          <cell r="EI22">
            <v>0</v>
          </cell>
          <cell r="EL22">
            <v>0</v>
          </cell>
          <cell r="EO22">
            <v>0</v>
          </cell>
          <cell r="ER22">
            <v>0</v>
          </cell>
          <cell r="EU22">
            <v>0</v>
          </cell>
          <cell r="EV22">
            <v>0</v>
          </cell>
          <cell r="EW22">
            <v>0</v>
          </cell>
          <cell r="EX22">
            <v>0</v>
          </cell>
          <cell r="FD22">
            <v>0</v>
          </cell>
          <cell r="FG22">
            <v>0</v>
          </cell>
          <cell r="FJ22">
            <v>0</v>
          </cell>
          <cell r="FM22">
            <v>0</v>
          </cell>
          <cell r="FP22">
            <v>0</v>
          </cell>
          <cell r="FS22">
            <v>0</v>
          </cell>
          <cell r="FV22">
            <v>0</v>
          </cell>
          <cell r="FY22">
            <v>0</v>
          </cell>
          <cell r="GB22">
            <v>0</v>
          </cell>
          <cell r="GE22">
            <v>0</v>
          </cell>
          <cell r="GH22">
            <v>0</v>
          </cell>
          <cell r="GK22">
            <v>0</v>
          </cell>
          <cell r="GQ22">
            <v>0</v>
          </cell>
          <cell r="GT22">
            <v>0</v>
          </cell>
          <cell r="GW22">
            <v>0</v>
          </cell>
          <cell r="GX22">
            <v>0</v>
          </cell>
          <cell r="GY22">
            <v>0</v>
          </cell>
          <cell r="GZ22">
            <v>0</v>
          </cell>
        </row>
        <row r="23">
          <cell r="B23">
            <v>0</v>
          </cell>
          <cell r="D23">
            <v>0</v>
          </cell>
          <cell r="G23">
            <v>0</v>
          </cell>
          <cell r="J23">
            <v>0</v>
          </cell>
          <cell r="M23">
            <v>0</v>
          </cell>
          <cell r="P23">
            <v>0</v>
          </cell>
          <cell r="S23">
            <v>0</v>
          </cell>
          <cell r="T23">
            <v>0</v>
          </cell>
          <cell r="V23">
            <v>0</v>
          </cell>
          <cell r="W23">
            <v>0</v>
          </cell>
          <cell r="Y23">
            <v>0</v>
          </cell>
          <cell r="Z23">
            <v>0</v>
          </cell>
          <cell r="AB23">
            <v>0</v>
          </cell>
          <cell r="AC23">
            <v>0</v>
          </cell>
          <cell r="AE23">
            <v>0</v>
          </cell>
          <cell r="AF23">
            <v>0</v>
          </cell>
          <cell r="AH23">
            <v>0</v>
          </cell>
          <cell r="AI23">
            <v>0</v>
          </cell>
          <cell r="AK23">
            <v>0</v>
          </cell>
          <cell r="AL23">
            <v>0</v>
          </cell>
          <cell r="AN23">
            <v>0</v>
          </cell>
          <cell r="AO23">
            <v>0</v>
          </cell>
          <cell r="AQ23">
            <v>0</v>
          </cell>
          <cell r="AT23">
            <v>0</v>
          </cell>
          <cell r="AU23">
            <v>0</v>
          </cell>
          <cell r="AW23">
            <v>0</v>
          </cell>
          <cell r="AX23">
            <v>0</v>
          </cell>
          <cell r="AZ23">
            <v>0</v>
          </cell>
          <cell r="BC23">
            <v>0</v>
          </cell>
          <cell r="BD23">
            <v>0</v>
          </cell>
          <cell r="BF23">
            <v>0</v>
          </cell>
          <cell r="BG23">
            <v>0</v>
          </cell>
          <cell r="BI23">
            <v>0</v>
          </cell>
          <cell r="BL23">
            <v>0</v>
          </cell>
          <cell r="BM23">
            <v>0</v>
          </cell>
          <cell r="BO23">
            <v>0</v>
          </cell>
          <cell r="BP23">
            <v>0</v>
          </cell>
          <cell r="BQ23">
            <v>0</v>
          </cell>
          <cell r="BR23">
            <v>0</v>
          </cell>
          <cell r="BS23">
            <v>0</v>
          </cell>
          <cell r="BU23">
            <v>0</v>
          </cell>
          <cell r="BX23">
            <v>0</v>
          </cell>
          <cell r="BY23">
            <v>0</v>
          </cell>
          <cell r="CA23">
            <v>0</v>
          </cell>
          <cell r="CD23">
            <v>0</v>
          </cell>
          <cell r="CE23">
            <v>15300</v>
          </cell>
          <cell r="CF23">
            <v>0</v>
          </cell>
          <cell r="CG23">
            <v>15300</v>
          </cell>
          <cell r="CJ23">
            <v>0</v>
          </cell>
          <cell r="CM23">
            <v>0</v>
          </cell>
          <cell r="CP23">
            <v>0</v>
          </cell>
          <cell r="CS23">
            <v>0</v>
          </cell>
          <cell r="CV23">
            <v>0</v>
          </cell>
          <cell r="CW23">
            <v>0</v>
          </cell>
          <cell r="CY23">
            <v>0</v>
          </cell>
          <cell r="CZ23">
            <v>0</v>
          </cell>
          <cell r="DB23">
            <v>0</v>
          </cell>
          <cell r="DE23">
            <v>0</v>
          </cell>
          <cell r="DF23">
            <v>0</v>
          </cell>
          <cell r="DH23">
            <v>0</v>
          </cell>
          <cell r="DI23">
            <v>0</v>
          </cell>
          <cell r="DK23">
            <v>0</v>
          </cell>
          <cell r="DN23">
            <v>0</v>
          </cell>
          <cell r="DQ23">
            <v>0</v>
          </cell>
          <cell r="DR23">
            <v>15300</v>
          </cell>
          <cell r="DS23">
            <v>0</v>
          </cell>
          <cell r="DT23">
            <v>15300</v>
          </cell>
          <cell r="ED23">
            <v>0</v>
          </cell>
          <cell r="EF23">
            <v>0</v>
          </cell>
          <cell r="EG23">
            <v>0</v>
          </cell>
          <cell r="EI23">
            <v>0</v>
          </cell>
          <cell r="EJ23">
            <v>0</v>
          </cell>
          <cell r="EL23">
            <v>0</v>
          </cell>
          <cell r="EM23">
            <v>0</v>
          </cell>
          <cell r="EO23">
            <v>0</v>
          </cell>
          <cell r="EP23">
            <v>0</v>
          </cell>
          <cell r="ER23">
            <v>0</v>
          </cell>
          <cell r="ES23">
            <v>0</v>
          </cell>
          <cell r="EU23">
            <v>0</v>
          </cell>
          <cell r="EV23">
            <v>0</v>
          </cell>
          <cell r="EW23">
            <v>0</v>
          </cell>
          <cell r="EX23">
            <v>0</v>
          </cell>
          <cell r="FD23">
            <v>0</v>
          </cell>
          <cell r="FG23">
            <v>0</v>
          </cell>
          <cell r="FJ23">
            <v>0</v>
          </cell>
          <cell r="FM23">
            <v>0</v>
          </cell>
          <cell r="FP23">
            <v>0</v>
          </cell>
          <cell r="FS23">
            <v>0</v>
          </cell>
          <cell r="FV23">
            <v>0</v>
          </cell>
          <cell r="FY23">
            <v>0</v>
          </cell>
          <cell r="GB23">
            <v>0</v>
          </cell>
          <cell r="GE23">
            <v>0</v>
          </cell>
          <cell r="GH23">
            <v>0</v>
          </cell>
          <cell r="GK23">
            <v>0</v>
          </cell>
          <cell r="GQ23">
            <v>0</v>
          </cell>
          <cell r="GT23">
            <v>0</v>
          </cell>
          <cell r="GW23">
            <v>0</v>
          </cell>
          <cell r="GX23">
            <v>0</v>
          </cell>
          <cell r="GY23">
            <v>0</v>
          </cell>
          <cell r="GZ23">
            <v>0</v>
          </cell>
        </row>
        <row r="24">
          <cell r="B24">
            <v>0</v>
          </cell>
          <cell r="D24">
            <v>0</v>
          </cell>
          <cell r="G24">
            <v>0</v>
          </cell>
          <cell r="J24">
            <v>0</v>
          </cell>
          <cell r="M24">
            <v>0</v>
          </cell>
          <cell r="P24">
            <v>0</v>
          </cell>
          <cell r="S24">
            <v>0</v>
          </cell>
          <cell r="T24">
            <v>0</v>
          </cell>
          <cell r="V24">
            <v>0</v>
          </cell>
          <cell r="W24">
            <v>0</v>
          </cell>
          <cell r="Y24">
            <v>0</v>
          </cell>
          <cell r="Z24">
            <v>0</v>
          </cell>
          <cell r="AB24">
            <v>0</v>
          </cell>
          <cell r="AC24">
            <v>0</v>
          </cell>
          <cell r="AE24">
            <v>0</v>
          </cell>
          <cell r="AF24">
            <v>0</v>
          </cell>
          <cell r="AH24">
            <v>0</v>
          </cell>
          <cell r="AI24">
            <v>0</v>
          </cell>
          <cell r="AK24">
            <v>0</v>
          </cell>
          <cell r="AL24">
            <v>0</v>
          </cell>
          <cell r="AN24">
            <v>0</v>
          </cell>
          <cell r="AO24">
            <v>0</v>
          </cell>
          <cell r="AQ24">
            <v>0</v>
          </cell>
          <cell r="AT24">
            <v>0</v>
          </cell>
          <cell r="AU24">
            <v>0</v>
          </cell>
          <cell r="AW24">
            <v>0</v>
          </cell>
          <cell r="AX24">
            <v>0</v>
          </cell>
          <cell r="AZ24">
            <v>0</v>
          </cell>
          <cell r="BC24">
            <v>0</v>
          </cell>
          <cell r="BD24">
            <v>0</v>
          </cell>
          <cell r="BF24">
            <v>0</v>
          </cell>
          <cell r="BG24">
            <v>0</v>
          </cell>
          <cell r="BI24">
            <v>0</v>
          </cell>
          <cell r="BL24">
            <v>0</v>
          </cell>
          <cell r="BM24">
            <v>0</v>
          </cell>
          <cell r="BO24">
            <v>0</v>
          </cell>
          <cell r="BP24">
            <v>0</v>
          </cell>
          <cell r="BQ24">
            <v>0</v>
          </cell>
          <cell r="BR24">
            <v>0</v>
          </cell>
          <cell r="BS24">
            <v>0</v>
          </cell>
          <cell r="BU24">
            <v>0</v>
          </cell>
          <cell r="BX24">
            <v>0</v>
          </cell>
          <cell r="BY24">
            <v>0</v>
          </cell>
          <cell r="CA24">
            <v>0</v>
          </cell>
          <cell r="CD24">
            <v>0</v>
          </cell>
          <cell r="CE24">
            <v>88000</v>
          </cell>
          <cell r="CF24">
            <v>0</v>
          </cell>
          <cell r="CG24">
            <v>88000</v>
          </cell>
          <cell r="CJ24">
            <v>0</v>
          </cell>
          <cell r="CM24">
            <v>0</v>
          </cell>
          <cell r="CP24">
            <v>0</v>
          </cell>
          <cell r="CS24">
            <v>0</v>
          </cell>
          <cell r="CV24">
            <v>0</v>
          </cell>
          <cell r="CW24">
            <v>0</v>
          </cell>
          <cell r="CY24">
            <v>0</v>
          </cell>
          <cell r="CZ24">
            <v>0</v>
          </cell>
          <cell r="DB24">
            <v>0</v>
          </cell>
          <cell r="DE24">
            <v>0</v>
          </cell>
          <cell r="DH24">
            <v>0</v>
          </cell>
          <cell r="DI24">
            <v>0</v>
          </cell>
          <cell r="DK24">
            <v>0</v>
          </cell>
          <cell r="DN24">
            <v>0</v>
          </cell>
          <cell r="DQ24">
            <v>0</v>
          </cell>
          <cell r="DR24">
            <v>88000</v>
          </cell>
          <cell r="DS24">
            <v>0</v>
          </cell>
          <cell r="DT24">
            <v>88000</v>
          </cell>
          <cell r="ED24">
            <v>0</v>
          </cell>
          <cell r="EF24">
            <v>0</v>
          </cell>
          <cell r="EG24">
            <v>0</v>
          </cell>
          <cell r="EI24">
            <v>0</v>
          </cell>
          <cell r="EJ24">
            <v>0</v>
          </cell>
          <cell r="EL24">
            <v>0</v>
          </cell>
          <cell r="EM24">
            <v>0</v>
          </cell>
          <cell r="EO24">
            <v>0</v>
          </cell>
          <cell r="EP24">
            <v>0</v>
          </cell>
          <cell r="ER24">
            <v>0</v>
          </cell>
          <cell r="ES24">
            <v>0</v>
          </cell>
          <cell r="EU24">
            <v>0</v>
          </cell>
          <cell r="EV24">
            <v>0</v>
          </cell>
          <cell r="EW24">
            <v>0</v>
          </cell>
          <cell r="EX24">
            <v>0</v>
          </cell>
          <cell r="FD24">
            <v>0</v>
          </cell>
          <cell r="FG24">
            <v>0</v>
          </cell>
          <cell r="FJ24">
            <v>0</v>
          </cell>
          <cell r="FM24">
            <v>0</v>
          </cell>
          <cell r="FP24">
            <v>0</v>
          </cell>
          <cell r="FS24">
            <v>0</v>
          </cell>
          <cell r="FV24">
            <v>0</v>
          </cell>
          <cell r="FY24">
            <v>0</v>
          </cell>
          <cell r="GB24">
            <v>0</v>
          </cell>
          <cell r="GE24">
            <v>0</v>
          </cell>
          <cell r="GH24">
            <v>0</v>
          </cell>
          <cell r="GK24">
            <v>0</v>
          </cell>
          <cell r="GQ24">
            <v>0</v>
          </cell>
          <cell r="GT24">
            <v>0</v>
          </cell>
          <cell r="GW24">
            <v>0</v>
          </cell>
          <cell r="GX24">
            <v>0</v>
          </cell>
          <cell r="GY24">
            <v>0</v>
          </cell>
          <cell r="GZ24">
            <v>0</v>
          </cell>
        </row>
        <row r="25">
          <cell r="B25">
            <v>0</v>
          </cell>
          <cell r="D25">
            <v>0</v>
          </cell>
          <cell r="G25">
            <v>0</v>
          </cell>
          <cell r="J25">
            <v>0</v>
          </cell>
          <cell r="M25">
            <v>0</v>
          </cell>
          <cell r="P25">
            <v>0</v>
          </cell>
          <cell r="S25">
            <v>0</v>
          </cell>
          <cell r="T25">
            <v>0</v>
          </cell>
          <cell r="V25">
            <v>0</v>
          </cell>
          <cell r="W25">
            <v>0</v>
          </cell>
          <cell r="Y25">
            <v>0</v>
          </cell>
          <cell r="Z25">
            <v>0</v>
          </cell>
          <cell r="AB25">
            <v>0</v>
          </cell>
          <cell r="AC25">
            <v>0</v>
          </cell>
          <cell r="AE25">
            <v>0</v>
          </cell>
          <cell r="AF25">
            <v>0</v>
          </cell>
          <cell r="AH25">
            <v>0</v>
          </cell>
          <cell r="AI25">
            <v>0</v>
          </cell>
          <cell r="AK25">
            <v>0</v>
          </cell>
          <cell r="AL25">
            <v>0</v>
          </cell>
          <cell r="AN25">
            <v>0</v>
          </cell>
          <cell r="AO25">
            <v>0</v>
          </cell>
          <cell r="AQ25">
            <v>0</v>
          </cell>
          <cell r="AT25">
            <v>0</v>
          </cell>
          <cell r="AU25">
            <v>0</v>
          </cell>
          <cell r="AW25">
            <v>0</v>
          </cell>
          <cell r="AX25">
            <v>0</v>
          </cell>
          <cell r="AZ25">
            <v>0</v>
          </cell>
          <cell r="BC25">
            <v>0</v>
          </cell>
          <cell r="BD25">
            <v>0</v>
          </cell>
          <cell r="BF25">
            <v>0</v>
          </cell>
          <cell r="BG25">
            <v>0</v>
          </cell>
          <cell r="BI25">
            <v>0</v>
          </cell>
          <cell r="BL25">
            <v>0</v>
          </cell>
          <cell r="BM25">
            <v>0</v>
          </cell>
          <cell r="BO25">
            <v>0</v>
          </cell>
          <cell r="BR25">
            <v>0</v>
          </cell>
          <cell r="BS25">
            <v>0</v>
          </cell>
          <cell r="BU25">
            <v>0</v>
          </cell>
          <cell r="BX25">
            <v>0</v>
          </cell>
          <cell r="BY25">
            <v>0</v>
          </cell>
          <cell r="CA25">
            <v>0</v>
          </cell>
          <cell r="CD25">
            <v>0</v>
          </cell>
          <cell r="CG25">
            <v>0</v>
          </cell>
          <cell r="CJ25">
            <v>0</v>
          </cell>
          <cell r="CM25">
            <v>0</v>
          </cell>
          <cell r="CP25">
            <v>0</v>
          </cell>
          <cell r="CS25">
            <v>0</v>
          </cell>
          <cell r="CV25">
            <v>0</v>
          </cell>
          <cell r="CW25">
            <v>0</v>
          </cell>
          <cell r="CY25">
            <v>0</v>
          </cell>
          <cell r="CZ25">
            <v>0</v>
          </cell>
          <cell r="DB25">
            <v>0</v>
          </cell>
          <cell r="DE25">
            <v>0</v>
          </cell>
          <cell r="DF25">
            <v>0</v>
          </cell>
          <cell r="DH25">
            <v>0</v>
          </cell>
          <cell r="DI25">
            <v>0</v>
          </cell>
          <cell r="DK25">
            <v>0</v>
          </cell>
          <cell r="DN25">
            <v>0</v>
          </cell>
          <cell r="DQ25">
            <v>0</v>
          </cell>
          <cell r="DR25">
            <v>0</v>
          </cell>
          <cell r="DS25">
            <v>0</v>
          </cell>
          <cell r="DT25">
            <v>0</v>
          </cell>
          <cell r="ED25">
            <v>0</v>
          </cell>
          <cell r="EF25">
            <v>0</v>
          </cell>
          <cell r="EG25">
            <v>0</v>
          </cell>
          <cell r="EI25">
            <v>0</v>
          </cell>
          <cell r="EJ25">
            <v>0</v>
          </cell>
          <cell r="EL25">
            <v>0</v>
          </cell>
          <cell r="EM25">
            <v>0</v>
          </cell>
          <cell r="EO25">
            <v>0</v>
          </cell>
          <cell r="EP25">
            <v>0</v>
          </cell>
          <cell r="ER25">
            <v>0</v>
          </cell>
          <cell r="ES25">
            <v>0</v>
          </cell>
          <cell r="EU25">
            <v>0</v>
          </cell>
          <cell r="EV25">
            <v>0</v>
          </cell>
          <cell r="EW25">
            <v>0</v>
          </cell>
          <cell r="EX25">
            <v>0</v>
          </cell>
          <cell r="FD25">
            <v>0</v>
          </cell>
          <cell r="FG25">
            <v>0</v>
          </cell>
          <cell r="FJ25">
            <v>0</v>
          </cell>
          <cell r="FM25">
            <v>0</v>
          </cell>
          <cell r="FP25">
            <v>0</v>
          </cell>
          <cell r="FS25">
            <v>0</v>
          </cell>
          <cell r="FV25">
            <v>0</v>
          </cell>
          <cell r="FY25">
            <v>0</v>
          </cell>
          <cell r="GB25">
            <v>0</v>
          </cell>
          <cell r="GE25">
            <v>0</v>
          </cell>
          <cell r="GH25">
            <v>0</v>
          </cell>
          <cell r="GK25">
            <v>0</v>
          </cell>
          <cell r="GQ25">
            <v>0</v>
          </cell>
          <cell r="GT25">
            <v>0</v>
          </cell>
          <cell r="GW25">
            <v>0</v>
          </cell>
          <cell r="GX25">
            <v>0</v>
          </cell>
          <cell r="GY25">
            <v>0</v>
          </cell>
          <cell r="GZ25">
            <v>0</v>
          </cell>
        </row>
        <row r="26">
          <cell r="DR26">
            <v>7486985</v>
          </cell>
          <cell r="DS26">
            <v>-34780</v>
          </cell>
          <cell r="DT26">
            <v>7452205</v>
          </cell>
          <cell r="EV26">
            <v>2540376</v>
          </cell>
          <cell r="EW26">
            <v>21816</v>
          </cell>
          <cell r="EX26">
            <v>2562192</v>
          </cell>
          <cell r="GX26">
            <v>6524774</v>
          </cell>
          <cell r="GY26">
            <v>-42135</v>
          </cell>
          <cell r="GZ26">
            <v>6482639</v>
          </cell>
        </row>
        <row r="27">
          <cell r="DR27">
            <v>24273873</v>
          </cell>
          <cell r="DS27">
            <v>87508</v>
          </cell>
          <cell r="DT27">
            <v>24361381</v>
          </cell>
          <cell r="EV27">
            <v>2540376</v>
          </cell>
          <cell r="EW27">
            <v>21816</v>
          </cell>
          <cell r="EX27">
            <v>2562192</v>
          </cell>
          <cell r="GX27">
            <v>6524774</v>
          </cell>
          <cell r="GY27">
            <v>-42135</v>
          </cell>
          <cell r="GZ27">
            <v>6482639</v>
          </cell>
        </row>
        <row r="28">
          <cell r="DR28">
            <v>15141344</v>
          </cell>
          <cell r="DS28">
            <v>87508</v>
          </cell>
          <cell r="DT28">
            <v>15228852</v>
          </cell>
          <cell r="EV28">
            <v>382717</v>
          </cell>
          <cell r="EW28">
            <v>23507</v>
          </cell>
          <cell r="EX28">
            <v>406224</v>
          </cell>
          <cell r="GX28">
            <v>1839063</v>
          </cell>
          <cell r="GY28">
            <v>-4541</v>
          </cell>
          <cell r="GZ28">
            <v>1834522</v>
          </cell>
        </row>
        <row r="29">
          <cell r="DR29">
            <v>2636856</v>
          </cell>
          <cell r="DS29">
            <v>87508</v>
          </cell>
          <cell r="DT29">
            <v>2724364</v>
          </cell>
          <cell r="EV29">
            <v>343717</v>
          </cell>
          <cell r="EW29">
            <v>23507</v>
          </cell>
          <cell r="EX29">
            <v>367224</v>
          </cell>
          <cell r="GX29">
            <v>1567198</v>
          </cell>
          <cell r="GY29">
            <v>472</v>
          </cell>
          <cell r="GZ29">
            <v>1567670</v>
          </cell>
        </row>
        <row r="30">
          <cell r="B30">
            <v>0</v>
          </cell>
          <cell r="D30">
            <v>0</v>
          </cell>
          <cell r="G30">
            <v>0</v>
          </cell>
          <cell r="J30">
            <v>0</v>
          </cell>
          <cell r="M30">
            <v>0</v>
          </cell>
          <cell r="P30">
            <v>0</v>
          </cell>
          <cell r="S30">
            <v>0</v>
          </cell>
          <cell r="T30">
            <v>0</v>
          </cell>
          <cell r="V30">
            <v>0</v>
          </cell>
          <cell r="W30">
            <v>0</v>
          </cell>
          <cell r="Y30">
            <v>0</v>
          </cell>
          <cell r="Z30">
            <v>2174348</v>
          </cell>
          <cell r="AA30">
            <v>74843</v>
          </cell>
          <cell r="AB30">
            <v>2249191</v>
          </cell>
          <cell r="AC30">
            <v>0</v>
          </cell>
          <cell r="AE30">
            <v>0</v>
          </cell>
          <cell r="AF30">
            <v>0</v>
          </cell>
          <cell r="AH30">
            <v>0</v>
          </cell>
          <cell r="AI30">
            <v>0</v>
          </cell>
          <cell r="AK30">
            <v>0</v>
          </cell>
          <cell r="AL30">
            <v>0</v>
          </cell>
          <cell r="AN30">
            <v>0</v>
          </cell>
          <cell r="AO30">
            <v>0</v>
          </cell>
          <cell r="AQ30">
            <v>0</v>
          </cell>
          <cell r="AT30">
            <v>0</v>
          </cell>
          <cell r="AU30">
            <v>0</v>
          </cell>
          <cell r="AW30">
            <v>0</v>
          </cell>
          <cell r="AX30">
            <v>0</v>
          </cell>
          <cell r="AZ30">
            <v>0</v>
          </cell>
          <cell r="BC30">
            <v>0</v>
          </cell>
          <cell r="BD30">
            <v>0</v>
          </cell>
          <cell r="BF30">
            <v>0</v>
          </cell>
          <cell r="BG30">
            <v>0</v>
          </cell>
          <cell r="BI30">
            <v>0</v>
          </cell>
          <cell r="BL30">
            <v>0</v>
          </cell>
          <cell r="BM30">
            <v>0</v>
          </cell>
          <cell r="BO30">
            <v>0</v>
          </cell>
          <cell r="BR30">
            <v>0</v>
          </cell>
          <cell r="BS30">
            <v>0</v>
          </cell>
          <cell r="BU30">
            <v>0</v>
          </cell>
          <cell r="BX30">
            <v>0</v>
          </cell>
          <cell r="BY30">
            <v>0</v>
          </cell>
          <cell r="CA30">
            <v>0</v>
          </cell>
          <cell r="CD30">
            <v>0</v>
          </cell>
          <cell r="CG30">
            <v>0</v>
          </cell>
          <cell r="CJ30">
            <v>0</v>
          </cell>
          <cell r="CM30">
            <v>0</v>
          </cell>
          <cell r="CP30">
            <v>0</v>
          </cell>
          <cell r="CS30">
            <v>0</v>
          </cell>
          <cell r="CV30">
            <v>0</v>
          </cell>
          <cell r="CW30">
            <v>0</v>
          </cell>
          <cell r="CY30">
            <v>0</v>
          </cell>
          <cell r="CZ30">
            <v>0</v>
          </cell>
          <cell r="DB30">
            <v>0</v>
          </cell>
          <cell r="DE30">
            <v>0</v>
          </cell>
          <cell r="DF30">
            <v>0</v>
          </cell>
          <cell r="DH30">
            <v>0</v>
          </cell>
          <cell r="DI30">
            <v>0</v>
          </cell>
          <cell r="DK30">
            <v>0</v>
          </cell>
          <cell r="DN30">
            <v>0</v>
          </cell>
          <cell r="DQ30">
            <v>0</v>
          </cell>
          <cell r="DR30">
            <v>2174348</v>
          </cell>
          <cell r="DS30">
            <v>74843</v>
          </cell>
          <cell r="DT30">
            <v>2249191</v>
          </cell>
          <cell r="ED30">
            <v>0</v>
          </cell>
          <cell r="EF30">
            <v>0</v>
          </cell>
          <cell r="EG30">
            <v>0</v>
          </cell>
          <cell r="EI30">
            <v>0</v>
          </cell>
          <cell r="EJ30">
            <v>0</v>
          </cell>
          <cell r="EL30">
            <v>0</v>
          </cell>
          <cell r="EM30">
            <v>0</v>
          </cell>
          <cell r="EO30">
            <v>0</v>
          </cell>
          <cell r="EP30">
            <v>0</v>
          </cell>
          <cell r="ER30">
            <v>0</v>
          </cell>
          <cell r="ES30">
            <v>0</v>
          </cell>
          <cell r="EU30">
            <v>0</v>
          </cell>
          <cell r="EV30">
            <v>0</v>
          </cell>
          <cell r="EW30">
            <v>0</v>
          </cell>
          <cell r="EX30">
            <v>0</v>
          </cell>
          <cell r="FD30">
            <v>0</v>
          </cell>
          <cell r="FG30">
            <v>0</v>
          </cell>
          <cell r="FJ30">
            <v>0</v>
          </cell>
          <cell r="FM30">
            <v>0</v>
          </cell>
          <cell r="FP30">
            <v>0</v>
          </cell>
          <cell r="FS30">
            <v>0</v>
          </cell>
          <cell r="FV30">
            <v>0</v>
          </cell>
          <cell r="FY30">
            <v>0</v>
          </cell>
          <cell r="GB30">
            <v>0</v>
          </cell>
          <cell r="GE30">
            <v>0</v>
          </cell>
          <cell r="GH30">
            <v>0</v>
          </cell>
          <cell r="GK30">
            <v>0</v>
          </cell>
          <cell r="GQ30">
            <v>0</v>
          </cell>
          <cell r="GT30">
            <v>0</v>
          </cell>
          <cell r="GW30">
            <v>0</v>
          </cell>
          <cell r="GX30">
            <v>0</v>
          </cell>
          <cell r="GY30">
            <v>0</v>
          </cell>
          <cell r="GZ30">
            <v>0</v>
          </cell>
        </row>
        <row r="31">
          <cell r="B31">
            <v>0</v>
          </cell>
          <cell r="D31">
            <v>0</v>
          </cell>
          <cell r="G31">
            <v>0</v>
          </cell>
          <cell r="J31">
            <v>0</v>
          </cell>
          <cell r="M31">
            <v>0</v>
          </cell>
          <cell r="P31">
            <v>0</v>
          </cell>
          <cell r="S31">
            <v>0</v>
          </cell>
          <cell r="T31">
            <v>0</v>
          </cell>
          <cell r="V31">
            <v>0</v>
          </cell>
          <cell r="W31">
            <v>0</v>
          </cell>
          <cell r="Y31">
            <v>0</v>
          </cell>
          <cell r="Z31">
            <v>0</v>
          </cell>
          <cell r="AB31">
            <v>0</v>
          </cell>
          <cell r="AC31">
            <v>458508</v>
          </cell>
          <cell r="AE31">
            <v>458508</v>
          </cell>
          <cell r="AF31">
            <v>0</v>
          </cell>
          <cell r="AH31">
            <v>0</v>
          </cell>
          <cell r="AI31">
            <v>0</v>
          </cell>
          <cell r="AK31">
            <v>0</v>
          </cell>
          <cell r="AL31">
            <v>0</v>
          </cell>
          <cell r="AN31">
            <v>0</v>
          </cell>
          <cell r="AO31">
            <v>0</v>
          </cell>
          <cell r="AQ31">
            <v>0</v>
          </cell>
          <cell r="AT31">
            <v>0</v>
          </cell>
          <cell r="AU31">
            <v>0</v>
          </cell>
          <cell r="AW31">
            <v>0</v>
          </cell>
          <cell r="AX31">
            <v>0</v>
          </cell>
          <cell r="AZ31">
            <v>0</v>
          </cell>
          <cell r="BC31">
            <v>0</v>
          </cell>
          <cell r="BD31">
            <v>0</v>
          </cell>
          <cell r="BF31">
            <v>0</v>
          </cell>
          <cell r="BG31">
            <v>0</v>
          </cell>
          <cell r="BI31">
            <v>0</v>
          </cell>
          <cell r="BL31">
            <v>0</v>
          </cell>
          <cell r="BM31">
            <v>0</v>
          </cell>
          <cell r="BO31">
            <v>0</v>
          </cell>
          <cell r="BR31">
            <v>0</v>
          </cell>
          <cell r="BS31">
            <v>0</v>
          </cell>
          <cell r="BU31">
            <v>0</v>
          </cell>
          <cell r="BX31">
            <v>0</v>
          </cell>
          <cell r="BY31">
            <v>0</v>
          </cell>
          <cell r="CA31">
            <v>0</v>
          </cell>
          <cell r="CD31">
            <v>0</v>
          </cell>
          <cell r="CG31">
            <v>0</v>
          </cell>
          <cell r="CJ31">
            <v>0</v>
          </cell>
          <cell r="CM31">
            <v>0</v>
          </cell>
          <cell r="CP31">
            <v>0</v>
          </cell>
          <cell r="CS31">
            <v>0</v>
          </cell>
          <cell r="CV31">
            <v>0</v>
          </cell>
          <cell r="CW31">
            <v>0</v>
          </cell>
          <cell r="CY31">
            <v>0</v>
          </cell>
          <cell r="CZ31">
            <v>0</v>
          </cell>
          <cell r="DB31">
            <v>0</v>
          </cell>
          <cell r="DE31">
            <v>0</v>
          </cell>
          <cell r="DF31">
            <v>0</v>
          </cell>
          <cell r="DH31">
            <v>0</v>
          </cell>
          <cell r="DI31">
            <v>0</v>
          </cell>
          <cell r="DK31">
            <v>0</v>
          </cell>
          <cell r="DN31">
            <v>0</v>
          </cell>
          <cell r="DQ31">
            <v>0</v>
          </cell>
          <cell r="DR31">
            <v>458508</v>
          </cell>
          <cell r="DS31">
            <v>0</v>
          </cell>
          <cell r="DT31">
            <v>458508</v>
          </cell>
          <cell r="EF31">
            <v>0</v>
          </cell>
          <cell r="EI31">
            <v>0</v>
          </cell>
          <cell r="EL31">
            <v>0</v>
          </cell>
          <cell r="EO31">
            <v>0</v>
          </cell>
          <cell r="ER31">
            <v>0</v>
          </cell>
          <cell r="EU31">
            <v>0</v>
          </cell>
          <cell r="EV31">
            <v>0</v>
          </cell>
          <cell r="EW31">
            <v>0</v>
          </cell>
          <cell r="EX31">
            <v>0</v>
          </cell>
          <cell r="FD31">
            <v>0</v>
          </cell>
          <cell r="FG31">
            <v>0</v>
          </cell>
          <cell r="FJ31">
            <v>0</v>
          </cell>
          <cell r="FM31">
            <v>0</v>
          </cell>
          <cell r="FP31">
            <v>0</v>
          </cell>
          <cell r="FS31">
            <v>0</v>
          </cell>
          <cell r="FV31">
            <v>0</v>
          </cell>
          <cell r="FY31">
            <v>0</v>
          </cell>
          <cell r="GB31">
            <v>0</v>
          </cell>
          <cell r="GE31">
            <v>0</v>
          </cell>
          <cell r="GH31">
            <v>0</v>
          </cell>
          <cell r="GK31">
            <v>0</v>
          </cell>
          <cell r="GQ31">
            <v>0</v>
          </cell>
          <cell r="GT31">
            <v>0</v>
          </cell>
          <cell r="GW31">
            <v>0</v>
          </cell>
          <cell r="GX31">
            <v>0</v>
          </cell>
          <cell r="GY31">
            <v>0</v>
          </cell>
          <cell r="GZ31">
            <v>0</v>
          </cell>
        </row>
        <row r="32">
          <cell r="B32">
            <v>0</v>
          </cell>
          <cell r="D32">
            <v>0</v>
          </cell>
          <cell r="G32">
            <v>0</v>
          </cell>
          <cell r="J32">
            <v>0</v>
          </cell>
          <cell r="M32">
            <v>0</v>
          </cell>
          <cell r="P32">
            <v>0</v>
          </cell>
          <cell r="S32">
            <v>0</v>
          </cell>
          <cell r="V32">
            <v>0</v>
          </cell>
          <cell r="Y32">
            <v>0</v>
          </cell>
          <cell r="AB32">
            <v>0</v>
          </cell>
          <cell r="AE32">
            <v>0</v>
          </cell>
          <cell r="AH32">
            <v>0</v>
          </cell>
          <cell r="AK32">
            <v>0</v>
          </cell>
          <cell r="AN32">
            <v>0</v>
          </cell>
          <cell r="AQ32">
            <v>0</v>
          </cell>
          <cell r="AT32">
            <v>0</v>
          </cell>
          <cell r="AW32">
            <v>0</v>
          </cell>
          <cell r="AZ32">
            <v>0</v>
          </cell>
          <cell r="BC32">
            <v>0</v>
          </cell>
          <cell r="BF32">
            <v>0</v>
          </cell>
          <cell r="BI32">
            <v>0</v>
          </cell>
          <cell r="BL32">
            <v>0</v>
          </cell>
          <cell r="BO32">
            <v>0</v>
          </cell>
          <cell r="BR32">
            <v>0</v>
          </cell>
          <cell r="BU32">
            <v>0</v>
          </cell>
          <cell r="BX32">
            <v>0</v>
          </cell>
          <cell r="CA32">
            <v>0</v>
          </cell>
          <cell r="CD32">
            <v>0</v>
          </cell>
          <cell r="CG32">
            <v>0</v>
          </cell>
          <cell r="CJ32">
            <v>0</v>
          </cell>
          <cell r="CM32">
            <v>0</v>
          </cell>
          <cell r="CP32">
            <v>0</v>
          </cell>
          <cell r="CS32">
            <v>0</v>
          </cell>
          <cell r="CV32">
            <v>0</v>
          </cell>
          <cell r="CY32">
            <v>0</v>
          </cell>
          <cell r="DB32">
            <v>0</v>
          </cell>
          <cell r="DE32">
            <v>0</v>
          </cell>
          <cell r="DH32">
            <v>0</v>
          </cell>
          <cell r="DK32">
            <v>0</v>
          </cell>
          <cell r="DN32">
            <v>0</v>
          </cell>
          <cell r="DQ32">
            <v>0</v>
          </cell>
          <cell r="DR32">
            <v>0</v>
          </cell>
          <cell r="DS32">
            <v>0</v>
          </cell>
          <cell r="DT32">
            <v>0</v>
          </cell>
          <cell r="EF32">
            <v>0</v>
          </cell>
          <cell r="EI32">
            <v>0</v>
          </cell>
          <cell r="EL32">
            <v>0</v>
          </cell>
          <cell r="EO32">
            <v>0</v>
          </cell>
          <cell r="ER32">
            <v>0</v>
          </cell>
          <cell r="EU32">
            <v>0</v>
          </cell>
          <cell r="EV32">
            <v>0</v>
          </cell>
          <cell r="EW32">
            <v>0</v>
          </cell>
          <cell r="EX32">
            <v>0</v>
          </cell>
          <cell r="FD32">
            <v>0</v>
          </cell>
          <cell r="FG32">
            <v>0</v>
          </cell>
          <cell r="FJ32">
            <v>0</v>
          </cell>
          <cell r="FM32">
            <v>0</v>
          </cell>
          <cell r="FP32">
            <v>0</v>
          </cell>
          <cell r="FS32">
            <v>0</v>
          </cell>
          <cell r="FV32">
            <v>0</v>
          </cell>
          <cell r="FY32">
            <v>0</v>
          </cell>
          <cell r="GB32">
            <v>0</v>
          </cell>
          <cell r="GE32">
            <v>0</v>
          </cell>
          <cell r="GH32">
            <v>0</v>
          </cell>
          <cell r="GK32">
            <v>0</v>
          </cell>
          <cell r="GQ32">
            <v>0</v>
          </cell>
          <cell r="GT32">
            <v>0</v>
          </cell>
          <cell r="GW32">
            <v>0</v>
          </cell>
          <cell r="GX32">
            <v>0</v>
          </cell>
          <cell r="GY32">
            <v>0</v>
          </cell>
          <cell r="GZ32">
            <v>0</v>
          </cell>
        </row>
        <row r="33">
          <cell r="B33">
            <v>0</v>
          </cell>
          <cell r="D33">
            <v>0</v>
          </cell>
          <cell r="G33">
            <v>0</v>
          </cell>
          <cell r="J33">
            <v>0</v>
          </cell>
          <cell r="M33">
            <v>0</v>
          </cell>
          <cell r="P33">
            <v>0</v>
          </cell>
          <cell r="S33">
            <v>0</v>
          </cell>
          <cell r="V33">
            <v>0</v>
          </cell>
          <cell r="Y33">
            <v>0</v>
          </cell>
          <cell r="AB33">
            <v>0</v>
          </cell>
          <cell r="AE33">
            <v>0</v>
          </cell>
          <cell r="AH33">
            <v>0</v>
          </cell>
          <cell r="AK33">
            <v>0</v>
          </cell>
          <cell r="AN33">
            <v>0</v>
          </cell>
          <cell r="AQ33">
            <v>0</v>
          </cell>
          <cell r="AT33">
            <v>0</v>
          </cell>
          <cell r="AW33">
            <v>0</v>
          </cell>
          <cell r="AZ33">
            <v>0</v>
          </cell>
          <cell r="BC33">
            <v>0</v>
          </cell>
          <cell r="BF33">
            <v>0</v>
          </cell>
          <cell r="BI33">
            <v>0</v>
          </cell>
          <cell r="BL33">
            <v>0</v>
          </cell>
          <cell r="BO33">
            <v>0</v>
          </cell>
          <cell r="BR33">
            <v>0</v>
          </cell>
          <cell r="BU33">
            <v>0</v>
          </cell>
          <cell r="BX33">
            <v>0</v>
          </cell>
          <cell r="CA33">
            <v>0</v>
          </cell>
          <cell r="CD33">
            <v>0</v>
          </cell>
          <cell r="CG33">
            <v>0</v>
          </cell>
          <cell r="CJ33">
            <v>0</v>
          </cell>
          <cell r="CM33">
            <v>0</v>
          </cell>
          <cell r="CP33">
            <v>0</v>
          </cell>
          <cell r="CS33">
            <v>0</v>
          </cell>
          <cell r="CV33">
            <v>0</v>
          </cell>
          <cell r="CY33">
            <v>0</v>
          </cell>
          <cell r="DB33">
            <v>0</v>
          </cell>
          <cell r="DE33">
            <v>0</v>
          </cell>
          <cell r="DH33">
            <v>0</v>
          </cell>
          <cell r="DK33">
            <v>0</v>
          </cell>
          <cell r="DN33">
            <v>0</v>
          </cell>
          <cell r="DQ33">
            <v>0</v>
          </cell>
          <cell r="DR33">
            <v>0</v>
          </cell>
          <cell r="DS33">
            <v>0</v>
          </cell>
          <cell r="DT33">
            <v>0</v>
          </cell>
          <cell r="EF33">
            <v>0</v>
          </cell>
          <cell r="EI33">
            <v>0</v>
          </cell>
          <cell r="EL33">
            <v>0</v>
          </cell>
          <cell r="EO33">
            <v>0</v>
          </cell>
          <cell r="ER33">
            <v>0</v>
          </cell>
          <cell r="EU33">
            <v>0</v>
          </cell>
          <cell r="EV33">
            <v>0</v>
          </cell>
          <cell r="EW33">
            <v>0</v>
          </cell>
          <cell r="EX33">
            <v>0</v>
          </cell>
          <cell r="FD33">
            <v>0</v>
          </cell>
          <cell r="FG33">
            <v>0</v>
          </cell>
          <cell r="FJ33">
            <v>0</v>
          </cell>
          <cell r="FM33">
            <v>0</v>
          </cell>
          <cell r="FP33">
            <v>0</v>
          </cell>
          <cell r="FS33">
            <v>0</v>
          </cell>
          <cell r="FV33">
            <v>0</v>
          </cell>
          <cell r="FY33">
            <v>0</v>
          </cell>
          <cell r="GB33">
            <v>0</v>
          </cell>
          <cell r="GE33">
            <v>0</v>
          </cell>
          <cell r="GH33">
            <v>0</v>
          </cell>
          <cell r="GK33">
            <v>0</v>
          </cell>
          <cell r="GQ33">
            <v>0</v>
          </cell>
          <cell r="GT33">
            <v>0</v>
          </cell>
          <cell r="GW33">
            <v>0</v>
          </cell>
          <cell r="GX33">
            <v>0</v>
          </cell>
          <cell r="GY33">
            <v>0</v>
          </cell>
          <cell r="GZ33">
            <v>0</v>
          </cell>
        </row>
        <row r="34">
          <cell r="B34">
            <v>0</v>
          </cell>
          <cell r="D34">
            <v>0</v>
          </cell>
          <cell r="G34">
            <v>0</v>
          </cell>
          <cell r="J34">
            <v>0</v>
          </cell>
          <cell r="M34">
            <v>0</v>
          </cell>
          <cell r="P34">
            <v>0</v>
          </cell>
          <cell r="S34">
            <v>0</v>
          </cell>
          <cell r="T34">
            <v>0</v>
          </cell>
          <cell r="V34">
            <v>0</v>
          </cell>
          <cell r="W34">
            <v>0</v>
          </cell>
          <cell r="Y34">
            <v>0</v>
          </cell>
          <cell r="Z34">
            <v>0</v>
          </cell>
          <cell r="AB34">
            <v>0</v>
          </cell>
          <cell r="AC34">
            <v>0</v>
          </cell>
          <cell r="AE34">
            <v>0</v>
          </cell>
          <cell r="AF34">
            <v>0</v>
          </cell>
          <cell r="AH34">
            <v>0</v>
          </cell>
          <cell r="AI34">
            <v>0</v>
          </cell>
          <cell r="AK34">
            <v>0</v>
          </cell>
          <cell r="AL34">
            <v>4000</v>
          </cell>
          <cell r="AM34">
            <v>12665</v>
          </cell>
          <cell r="AN34">
            <v>16665</v>
          </cell>
          <cell r="AO34">
            <v>0</v>
          </cell>
          <cell r="AQ34">
            <v>0</v>
          </cell>
          <cell r="AT34">
            <v>0</v>
          </cell>
          <cell r="AU34">
            <v>0</v>
          </cell>
          <cell r="AW34">
            <v>0</v>
          </cell>
          <cell r="AX34">
            <v>0</v>
          </cell>
          <cell r="AZ34">
            <v>0</v>
          </cell>
          <cell r="BC34">
            <v>0</v>
          </cell>
          <cell r="BD34">
            <v>0</v>
          </cell>
          <cell r="BF34">
            <v>0</v>
          </cell>
          <cell r="BG34">
            <v>0</v>
          </cell>
          <cell r="BI34">
            <v>0</v>
          </cell>
          <cell r="BL34">
            <v>0</v>
          </cell>
          <cell r="BM34">
            <v>0</v>
          </cell>
          <cell r="BO34">
            <v>0</v>
          </cell>
          <cell r="BR34">
            <v>0</v>
          </cell>
          <cell r="BS34">
            <v>0</v>
          </cell>
          <cell r="BU34">
            <v>0</v>
          </cell>
          <cell r="BX34">
            <v>0</v>
          </cell>
          <cell r="BY34">
            <v>0</v>
          </cell>
          <cell r="CA34">
            <v>0</v>
          </cell>
          <cell r="CD34">
            <v>0</v>
          </cell>
          <cell r="CE34">
            <v>0</v>
          </cell>
          <cell r="CG34">
            <v>0</v>
          </cell>
          <cell r="CJ34">
            <v>0</v>
          </cell>
          <cell r="CM34">
            <v>0</v>
          </cell>
          <cell r="CP34">
            <v>0</v>
          </cell>
          <cell r="CS34">
            <v>0</v>
          </cell>
          <cell r="CV34">
            <v>0</v>
          </cell>
          <cell r="CW34">
            <v>0</v>
          </cell>
          <cell r="CY34">
            <v>0</v>
          </cell>
          <cell r="CZ34">
            <v>0</v>
          </cell>
          <cell r="DB34">
            <v>0</v>
          </cell>
          <cell r="DE34">
            <v>0</v>
          </cell>
          <cell r="DF34">
            <v>0</v>
          </cell>
          <cell r="DH34">
            <v>0</v>
          </cell>
          <cell r="DI34">
            <v>0</v>
          </cell>
          <cell r="DK34">
            <v>0</v>
          </cell>
          <cell r="DN34">
            <v>0</v>
          </cell>
          <cell r="DQ34">
            <v>0</v>
          </cell>
          <cell r="DR34">
            <v>4000</v>
          </cell>
          <cell r="DS34">
            <v>12665</v>
          </cell>
          <cell r="DT34">
            <v>16665</v>
          </cell>
          <cell r="ED34">
            <v>146827</v>
          </cell>
          <cell r="EF34">
            <v>146827</v>
          </cell>
          <cell r="EG34">
            <v>65260</v>
          </cell>
          <cell r="EI34">
            <v>65260</v>
          </cell>
          <cell r="EJ34">
            <v>23039</v>
          </cell>
          <cell r="EK34">
            <v>23507</v>
          </cell>
          <cell r="EL34">
            <v>46546</v>
          </cell>
          <cell r="EM34">
            <v>11184</v>
          </cell>
          <cell r="EO34">
            <v>11184</v>
          </cell>
          <cell r="EP34">
            <v>44921</v>
          </cell>
          <cell r="ER34">
            <v>44921</v>
          </cell>
          <cell r="ES34">
            <v>52486</v>
          </cell>
          <cell r="EU34">
            <v>52486</v>
          </cell>
          <cell r="EV34">
            <v>343717</v>
          </cell>
          <cell r="EW34">
            <v>23507</v>
          </cell>
          <cell r="EX34">
            <v>367224</v>
          </cell>
          <cell r="FB34">
            <v>11179</v>
          </cell>
          <cell r="FC34">
            <v>218</v>
          </cell>
          <cell r="FD34">
            <v>11397</v>
          </cell>
          <cell r="FG34">
            <v>0</v>
          </cell>
          <cell r="FJ34">
            <v>0</v>
          </cell>
          <cell r="FM34">
            <v>0</v>
          </cell>
          <cell r="FP34">
            <v>0</v>
          </cell>
          <cell r="FS34">
            <v>0</v>
          </cell>
          <cell r="FV34">
            <v>0</v>
          </cell>
          <cell r="FY34">
            <v>0</v>
          </cell>
          <cell r="GB34">
            <v>0</v>
          </cell>
          <cell r="GE34">
            <v>0</v>
          </cell>
          <cell r="GH34">
            <v>0</v>
          </cell>
          <cell r="GK34">
            <v>0</v>
          </cell>
          <cell r="GO34">
            <v>11315</v>
          </cell>
          <cell r="GP34">
            <v>254</v>
          </cell>
          <cell r="GQ34">
            <v>11569</v>
          </cell>
          <cell r="GR34">
            <v>1543570</v>
          </cell>
          <cell r="GT34">
            <v>1543570</v>
          </cell>
          <cell r="GU34">
            <v>1134</v>
          </cell>
          <cell r="GW34">
            <v>1134</v>
          </cell>
          <cell r="GX34">
            <v>1567198</v>
          </cell>
          <cell r="GY34">
            <v>472</v>
          </cell>
          <cell r="GZ34">
            <v>1567670</v>
          </cell>
        </row>
        <row r="35">
          <cell r="B35">
            <v>0</v>
          </cell>
          <cell r="D35">
            <v>0</v>
          </cell>
          <cell r="G35">
            <v>0</v>
          </cell>
          <cell r="J35">
            <v>0</v>
          </cell>
          <cell r="M35">
            <v>0</v>
          </cell>
          <cell r="P35">
            <v>0</v>
          </cell>
          <cell r="S35">
            <v>0</v>
          </cell>
          <cell r="T35">
            <v>0</v>
          </cell>
          <cell r="V35">
            <v>0</v>
          </cell>
          <cell r="W35">
            <v>8245012</v>
          </cell>
          <cell r="Y35">
            <v>8245012</v>
          </cell>
          <cell r="Z35">
            <v>0</v>
          </cell>
          <cell r="AB35">
            <v>0</v>
          </cell>
          <cell r="AC35">
            <v>0</v>
          </cell>
          <cell r="AE35">
            <v>0</v>
          </cell>
          <cell r="AF35">
            <v>0</v>
          </cell>
          <cell r="AH35">
            <v>0</v>
          </cell>
          <cell r="AI35">
            <v>0</v>
          </cell>
          <cell r="AK35">
            <v>0</v>
          </cell>
          <cell r="AL35">
            <v>0</v>
          </cell>
          <cell r="AN35">
            <v>0</v>
          </cell>
          <cell r="AO35">
            <v>0</v>
          </cell>
          <cell r="AQ35">
            <v>0</v>
          </cell>
          <cell r="AT35">
            <v>0</v>
          </cell>
          <cell r="AU35">
            <v>0</v>
          </cell>
          <cell r="AW35">
            <v>0</v>
          </cell>
          <cell r="AX35">
            <v>0</v>
          </cell>
          <cell r="AZ35">
            <v>0</v>
          </cell>
          <cell r="BC35">
            <v>0</v>
          </cell>
          <cell r="BD35">
            <v>0</v>
          </cell>
          <cell r="BF35">
            <v>0</v>
          </cell>
          <cell r="BG35">
            <v>0</v>
          </cell>
          <cell r="BI35">
            <v>0</v>
          </cell>
          <cell r="BL35">
            <v>0</v>
          </cell>
          <cell r="BM35">
            <v>0</v>
          </cell>
          <cell r="BO35">
            <v>0</v>
          </cell>
          <cell r="BR35">
            <v>0</v>
          </cell>
          <cell r="BS35">
            <v>0</v>
          </cell>
          <cell r="BU35">
            <v>0</v>
          </cell>
          <cell r="BX35">
            <v>0</v>
          </cell>
          <cell r="BY35">
            <v>0</v>
          </cell>
          <cell r="CA35">
            <v>0</v>
          </cell>
          <cell r="CD35">
            <v>0</v>
          </cell>
          <cell r="CG35">
            <v>0</v>
          </cell>
          <cell r="CJ35">
            <v>0</v>
          </cell>
          <cell r="CM35">
            <v>0</v>
          </cell>
          <cell r="CP35">
            <v>0</v>
          </cell>
          <cell r="CS35">
            <v>0</v>
          </cell>
          <cell r="CV35">
            <v>0</v>
          </cell>
          <cell r="CW35">
            <v>0</v>
          </cell>
          <cell r="CY35">
            <v>0</v>
          </cell>
          <cell r="CZ35">
            <v>0</v>
          </cell>
          <cell r="DB35">
            <v>0</v>
          </cell>
          <cell r="DE35">
            <v>0</v>
          </cell>
          <cell r="DF35">
            <v>0</v>
          </cell>
          <cell r="DH35">
            <v>0</v>
          </cell>
          <cell r="DI35">
            <v>0</v>
          </cell>
          <cell r="DK35">
            <v>0</v>
          </cell>
          <cell r="DN35">
            <v>0</v>
          </cell>
          <cell r="DQ35">
            <v>0</v>
          </cell>
          <cell r="DR35">
            <v>8245012</v>
          </cell>
          <cell r="DS35">
            <v>0</v>
          </cell>
          <cell r="DT35">
            <v>8245012</v>
          </cell>
          <cell r="ED35">
            <v>0</v>
          </cell>
          <cell r="EF35">
            <v>0</v>
          </cell>
          <cell r="EG35">
            <v>0</v>
          </cell>
          <cell r="EI35">
            <v>0</v>
          </cell>
          <cell r="EJ35">
            <v>0</v>
          </cell>
          <cell r="EL35">
            <v>0</v>
          </cell>
          <cell r="EM35">
            <v>0</v>
          </cell>
          <cell r="EO35">
            <v>0</v>
          </cell>
          <cell r="EP35">
            <v>0</v>
          </cell>
          <cell r="ER35">
            <v>0</v>
          </cell>
          <cell r="ES35">
            <v>35000</v>
          </cell>
          <cell r="EU35">
            <v>35000</v>
          </cell>
          <cell r="EV35">
            <v>35000</v>
          </cell>
          <cell r="EW35">
            <v>0</v>
          </cell>
          <cell r="EX35">
            <v>35000</v>
          </cell>
          <cell r="FD35">
            <v>0</v>
          </cell>
          <cell r="FG35">
            <v>0</v>
          </cell>
          <cell r="FJ35">
            <v>0</v>
          </cell>
          <cell r="FM35">
            <v>0</v>
          </cell>
          <cell r="FP35">
            <v>0</v>
          </cell>
          <cell r="FS35">
            <v>0</v>
          </cell>
          <cell r="FV35">
            <v>0</v>
          </cell>
          <cell r="FY35">
            <v>0</v>
          </cell>
          <cell r="GB35">
            <v>0</v>
          </cell>
          <cell r="GE35">
            <v>0</v>
          </cell>
          <cell r="GH35">
            <v>0</v>
          </cell>
          <cell r="GK35">
            <v>0</v>
          </cell>
          <cell r="GQ35">
            <v>0</v>
          </cell>
          <cell r="GT35">
            <v>0</v>
          </cell>
          <cell r="GW35">
            <v>0</v>
          </cell>
          <cell r="GX35">
            <v>0</v>
          </cell>
          <cell r="GY35">
            <v>0</v>
          </cell>
          <cell r="GZ35">
            <v>0</v>
          </cell>
        </row>
        <row r="36">
          <cell r="B36">
            <v>0</v>
          </cell>
          <cell r="D36">
            <v>0</v>
          </cell>
          <cell r="G36">
            <v>0</v>
          </cell>
          <cell r="J36">
            <v>0</v>
          </cell>
          <cell r="M36">
            <v>0</v>
          </cell>
          <cell r="P36">
            <v>0</v>
          </cell>
          <cell r="S36">
            <v>0</v>
          </cell>
          <cell r="T36">
            <v>0</v>
          </cell>
          <cell r="V36">
            <v>0</v>
          </cell>
          <cell r="W36">
            <v>0</v>
          </cell>
          <cell r="Y36">
            <v>0</v>
          </cell>
          <cell r="Z36">
            <v>0</v>
          </cell>
          <cell r="AB36">
            <v>0</v>
          </cell>
          <cell r="AC36">
            <v>0</v>
          </cell>
          <cell r="AE36">
            <v>0</v>
          </cell>
          <cell r="AF36">
            <v>0</v>
          </cell>
          <cell r="AH36">
            <v>0</v>
          </cell>
          <cell r="AI36">
            <v>5603</v>
          </cell>
          <cell r="AK36">
            <v>5603</v>
          </cell>
          <cell r="AL36">
            <v>0</v>
          </cell>
          <cell r="AN36">
            <v>0</v>
          </cell>
          <cell r="AO36">
            <v>1529011</v>
          </cell>
          <cell r="AQ36">
            <v>1529011</v>
          </cell>
          <cell r="AT36">
            <v>0</v>
          </cell>
          <cell r="AU36">
            <v>1300</v>
          </cell>
          <cell r="AW36">
            <v>1300</v>
          </cell>
          <cell r="AX36">
            <v>269000</v>
          </cell>
          <cell r="AZ36">
            <v>269000</v>
          </cell>
          <cell r="BC36">
            <v>0</v>
          </cell>
          <cell r="BD36">
            <v>0</v>
          </cell>
          <cell r="BF36">
            <v>0</v>
          </cell>
          <cell r="BG36">
            <v>58944</v>
          </cell>
          <cell r="BI36">
            <v>58944</v>
          </cell>
          <cell r="BL36">
            <v>0</v>
          </cell>
          <cell r="BM36">
            <v>0</v>
          </cell>
          <cell r="BO36">
            <v>0</v>
          </cell>
          <cell r="BP36">
            <v>74200</v>
          </cell>
          <cell r="BQ36">
            <v>0</v>
          </cell>
          <cell r="BR36">
            <v>74200</v>
          </cell>
          <cell r="BS36">
            <v>0</v>
          </cell>
          <cell r="BU36">
            <v>0</v>
          </cell>
          <cell r="BX36">
            <v>0</v>
          </cell>
          <cell r="BY36">
            <v>0</v>
          </cell>
          <cell r="CA36">
            <v>0</v>
          </cell>
          <cell r="CD36">
            <v>0</v>
          </cell>
          <cell r="CE36">
            <v>2097780</v>
          </cell>
          <cell r="CF36">
            <v>0</v>
          </cell>
          <cell r="CG36">
            <v>2097780</v>
          </cell>
          <cell r="CJ36">
            <v>0</v>
          </cell>
          <cell r="CM36">
            <v>0</v>
          </cell>
          <cell r="CP36">
            <v>0</v>
          </cell>
          <cell r="CS36">
            <v>0</v>
          </cell>
          <cell r="CV36">
            <v>0</v>
          </cell>
          <cell r="CW36">
            <v>0</v>
          </cell>
          <cell r="CY36">
            <v>0</v>
          </cell>
          <cell r="CZ36">
            <v>0</v>
          </cell>
          <cell r="DB36">
            <v>0</v>
          </cell>
          <cell r="DE36">
            <v>0</v>
          </cell>
          <cell r="DF36">
            <v>0</v>
          </cell>
          <cell r="DH36">
            <v>0</v>
          </cell>
          <cell r="DI36">
            <v>15000</v>
          </cell>
          <cell r="DK36">
            <v>15000</v>
          </cell>
          <cell r="DN36">
            <v>0</v>
          </cell>
          <cell r="DQ36">
            <v>0</v>
          </cell>
          <cell r="DR36">
            <v>4050838</v>
          </cell>
          <cell r="DS36">
            <v>0</v>
          </cell>
          <cell r="DT36">
            <v>4050838</v>
          </cell>
          <cell r="ED36">
            <v>4000</v>
          </cell>
          <cell r="EF36">
            <v>4000</v>
          </cell>
          <cell r="EG36">
            <v>0</v>
          </cell>
          <cell r="EI36">
            <v>0</v>
          </cell>
          <cell r="EJ36">
            <v>0</v>
          </cell>
          <cell r="EL36">
            <v>0</v>
          </cell>
          <cell r="EM36">
            <v>0</v>
          </cell>
          <cell r="EO36">
            <v>0</v>
          </cell>
          <cell r="EP36">
            <v>0</v>
          </cell>
          <cell r="ER36">
            <v>0</v>
          </cell>
          <cell r="ES36">
            <v>0</v>
          </cell>
          <cell r="EU36">
            <v>0</v>
          </cell>
          <cell r="EV36">
            <v>4000</v>
          </cell>
          <cell r="EW36">
            <v>0</v>
          </cell>
          <cell r="EX36">
            <v>4000</v>
          </cell>
          <cell r="FB36">
            <v>40301</v>
          </cell>
          <cell r="FC36">
            <v>23786</v>
          </cell>
          <cell r="FD36">
            <v>64087</v>
          </cell>
          <cell r="FG36">
            <v>0</v>
          </cell>
          <cell r="FJ36">
            <v>0</v>
          </cell>
          <cell r="FL36">
            <v>9</v>
          </cell>
          <cell r="FM36">
            <v>9</v>
          </cell>
          <cell r="FN36">
            <v>28631</v>
          </cell>
          <cell r="FP36">
            <v>28631</v>
          </cell>
          <cell r="FQ36">
            <v>6170</v>
          </cell>
          <cell r="FS36">
            <v>6170</v>
          </cell>
          <cell r="FT36">
            <v>2979</v>
          </cell>
          <cell r="FU36">
            <v>194</v>
          </cell>
          <cell r="FV36">
            <v>3173</v>
          </cell>
          <cell r="FW36">
            <v>13603</v>
          </cell>
          <cell r="FX36">
            <v>-130</v>
          </cell>
          <cell r="FY36">
            <v>13473</v>
          </cell>
          <cell r="GB36">
            <v>0</v>
          </cell>
          <cell r="GE36">
            <v>0</v>
          </cell>
          <cell r="GF36">
            <v>102188</v>
          </cell>
          <cell r="GG36">
            <v>-30163</v>
          </cell>
          <cell r="GH36">
            <v>72025</v>
          </cell>
          <cell r="GK36">
            <v>0</v>
          </cell>
          <cell r="GO36">
            <v>47534</v>
          </cell>
          <cell r="GP36">
            <v>329</v>
          </cell>
          <cell r="GQ36">
            <v>47863</v>
          </cell>
          <cell r="GR36">
            <v>28650</v>
          </cell>
          <cell r="GT36">
            <v>28650</v>
          </cell>
          <cell r="GU36">
            <v>1809</v>
          </cell>
          <cell r="GV36">
            <v>832</v>
          </cell>
          <cell r="GW36">
            <v>2641</v>
          </cell>
          <cell r="GX36">
            <v>271865</v>
          </cell>
          <cell r="GY36">
            <v>-5143</v>
          </cell>
          <cell r="GZ36">
            <v>266722</v>
          </cell>
        </row>
        <row r="37">
          <cell r="DR37">
            <v>208638</v>
          </cell>
          <cell r="DS37">
            <v>0</v>
          </cell>
          <cell r="DT37">
            <v>208638</v>
          </cell>
          <cell r="EV37">
            <v>0</v>
          </cell>
          <cell r="EW37">
            <v>0</v>
          </cell>
          <cell r="EX37">
            <v>0</v>
          </cell>
          <cell r="GX37">
            <v>0</v>
          </cell>
          <cell r="GY37">
            <v>130</v>
          </cell>
          <cell r="GZ37">
            <v>130</v>
          </cell>
        </row>
        <row r="38">
          <cell r="D38">
            <v>0</v>
          </cell>
          <cell r="G38">
            <v>0</v>
          </cell>
          <cell r="J38">
            <v>0</v>
          </cell>
          <cell r="M38">
            <v>0</v>
          </cell>
          <cell r="P38">
            <v>0</v>
          </cell>
          <cell r="S38">
            <v>0</v>
          </cell>
          <cell r="V38">
            <v>0</v>
          </cell>
          <cell r="Y38">
            <v>0</v>
          </cell>
          <cell r="AB38">
            <v>0</v>
          </cell>
          <cell r="AE38">
            <v>0</v>
          </cell>
          <cell r="AH38">
            <v>0</v>
          </cell>
          <cell r="AK38">
            <v>0</v>
          </cell>
          <cell r="AN38">
            <v>0</v>
          </cell>
          <cell r="AQ38">
            <v>0</v>
          </cell>
          <cell r="AT38">
            <v>0</v>
          </cell>
          <cell r="AW38">
            <v>0</v>
          </cell>
          <cell r="AZ38">
            <v>0</v>
          </cell>
          <cell r="BC38">
            <v>0</v>
          </cell>
          <cell r="BF38">
            <v>0</v>
          </cell>
          <cell r="BI38">
            <v>0</v>
          </cell>
          <cell r="BL38">
            <v>0</v>
          </cell>
          <cell r="BO38">
            <v>0</v>
          </cell>
          <cell r="BR38">
            <v>0</v>
          </cell>
          <cell r="BU38">
            <v>0</v>
          </cell>
          <cell r="BX38">
            <v>0</v>
          </cell>
          <cell r="CA38">
            <v>0</v>
          </cell>
          <cell r="CD38">
            <v>0</v>
          </cell>
          <cell r="CG38">
            <v>0</v>
          </cell>
          <cell r="CJ38">
            <v>0</v>
          </cell>
          <cell r="CM38">
            <v>0</v>
          </cell>
          <cell r="CP38">
            <v>0</v>
          </cell>
          <cell r="CS38">
            <v>0</v>
          </cell>
          <cell r="CV38">
            <v>0</v>
          </cell>
          <cell r="CY38">
            <v>0</v>
          </cell>
          <cell r="DB38">
            <v>0</v>
          </cell>
          <cell r="DE38">
            <v>0</v>
          </cell>
          <cell r="DH38">
            <v>0</v>
          </cell>
          <cell r="DK38">
            <v>0</v>
          </cell>
          <cell r="DN38">
            <v>0</v>
          </cell>
          <cell r="DQ38">
            <v>0</v>
          </cell>
          <cell r="DR38">
            <v>0</v>
          </cell>
          <cell r="DS38">
            <v>0</v>
          </cell>
          <cell r="DT38">
            <v>0</v>
          </cell>
          <cell r="EF38">
            <v>0</v>
          </cell>
          <cell r="EI38">
            <v>0</v>
          </cell>
          <cell r="EL38">
            <v>0</v>
          </cell>
          <cell r="EO38">
            <v>0</v>
          </cell>
          <cell r="ER38">
            <v>0</v>
          </cell>
          <cell r="EU38">
            <v>0</v>
          </cell>
          <cell r="EV38">
            <v>0</v>
          </cell>
          <cell r="EW38">
            <v>0</v>
          </cell>
          <cell r="EX38">
            <v>0</v>
          </cell>
          <cell r="FD38">
            <v>0</v>
          </cell>
          <cell r="FG38">
            <v>0</v>
          </cell>
          <cell r="FJ38">
            <v>0</v>
          </cell>
          <cell r="FM38">
            <v>0</v>
          </cell>
          <cell r="FP38">
            <v>0</v>
          </cell>
          <cell r="FS38">
            <v>0</v>
          </cell>
          <cell r="FV38">
            <v>0</v>
          </cell>
          <cell r="FY38">
            <v>0</v>
          </cell>
          <cell r="GB38">
            <v>0</v>
          </cell>
          <cell r="GE38">
            <v>0</v>
          </cell>
          <cell r="GH38">
            <v>0</v>
          </cell>
          <cell r="GK38">
            <v>0</v>
          </cell>
          <cell r="GQ38">
            <v>0</v>
          </cell>
          <cell r="GT38">
            <v>0</v>
          </cell>
          <cell r="GW38">
            <v>0</v>
          </cell>
          <cell r="GX38">
            <v>0</v>
          </cell>
          <cell r="GY38">
            <v>0</v>
          </cell>
          <cell r="GZ38">
            <v>0</v>
          </cell>
        </row>
        <row r="39">
          <cell r="B39">
            <v>0</v>
          </cell>
          <cell r="D39">
            <v>0</v>
          </cell>
          <cell r="G39">
            <v>0</v>
          </cell>
          <cell r="J39">
            <v>0</v>
          </cell>
          <cell r="M39">
            <v>0</v>
          </cell>
          <cell r="P39">
            <v>0</v>
          </cell>
          <cell r="S39">
            <v>0</v>
          </cell>
          <cell r="T39">
            <v>0</v>
          </cell>
          <cell r="V39">
            <v>0</v>
          </cell>
          <cell r="W39">
            <v>0</v>
          </cell>
          <cell r="Y39">
            <v>0</v>
          </cell>
          <cell r="Z39">
            <v>0</v>
          </cell>
          <cell r="AB39">
            <v>0</v>
          </cell>
          <cell r="AC39">
            <v>0</v>
          </cell>
          <cell r="AE39">
            <v>0</v>
          </cell>
          <cell r="AF39">
            <v>0</v>
          </cell>
          <cell r="AH39">
            <v>0</v>
          </cell>
          <cell r="AI39">
            <v>0</v>
          </cell>
          <cell r="AK39">
            <v>0</v>
          </cell>
          <cell r="AL39">
            <v>0</v>
          </cell>
          <cell r="AN39">
            <v>0</v>
          </cell>
          <cell r="AO39">
            <v>0</v>
          </cell>
          <cell r="AQ39">
            <v>0</v>
          </cell>
          <cell r="AT39">
            <v>0</v>
          </cell>
          <cell r="AU39">
            <v>0</v>
          </cell>
          <cell r="AW39">
            <v>0</v>
          </cell>
          <cell r="AX39">
            <v>0</v>
          </cell>
          <cell r="AZ39">
            <v>0</v>
          </cell>
          <cell r="BC39">
            <v>0</v>
          </cell>
          <cell r="BD39">
            <v>0</v>
          </cell>
          <cell r="BF39">
            <v>0</v>
          </cell>
          <cell r="BG39">
            <v>0</v>
          </cell>
          <cell r="BI39">
            <v>0</v>
          </cell>
          <cell r="BL39">
            <v>0</v>
          </cell>
          <cell r="BM39">
            <v>0</v>
          </cell>
          <cell r="BO39">
            <v>0</v>
          </cell>
          <cell r="BR39">
            <v>0</v>
          </cell>
          <cell r="BS39">
            <v>0</v>
          </cell>
          <cell r="BU39">
            <v>0</v>
          </cell>
          <cell r="BX39">
            <v>0</v>
          </cell>
          <cell r="BY39">
            <v>178609</v>
          </cell>
          <cell r="CA39">
            <v>178609</v>
          </cell>
          <cell r="CD39">
            <v>0</v>
          </cell>
          <cell r="CG39">
            <v>0</v>
          </cell>
          <cell r="CJ39">
            <v>0</v>
          </cell>
          <cell r="CM39">
            <v>0</v>
          </cell>
          <cell r="CP39">
            <v>0</v>
          </cell>
          <cell r="CS39">
            <v>0</v>
          </cell>
          <cell r="CV39">
            <v>0</v>
          </cell>
          <cell r="CW39">
            <v>0</v>
          </cell>
          <cell r="CY39">
            <v>0</v>
          </cell>
          <cell r="CZ39">
            <v>0</v>
          </cell>
          <cell r="DB39">
            <v>0</v>
          </cell>
          <cell r="DE39">
            <v>0</v>
          </cell>
          <cell r="DF39">
            <v>0</v>
          </cell>
          <cell r="DH39">
            <v>0</v>
          </cell>
          <cell r="DI39">
            <v>0</v>
          </cell>
          <cell r="DK39">
            <v>0</v>
          </cell>
          <cell r="DN39">
            <v>0</v>
          </cell>
          <cell r="DO39">
            <v>30029</v>
          </cell>
          <cell r="DQ39">
            <v>30029</v>
          </cell>
          <cell r="DR39">
            <v>208638</v>
          </cell>
          <cell r="DS39">
            <v>0</v>
          </cell>
          <cell r="DT39">
            <v>208638</v>
          </cell>
          <cell r="ED39">
            <v>0</v>
          </cell>
          <cell r="EF39">
            <v>0</v>
          </cell>
          <cell r="EG39">
            <v>0</v>
          </cell>
          <cell r="EI39">
            <v>0</v>
          </cell>
          <cell r="EJ39">
            <v>0</v>
          </cell>
          <cell r="EL39">
            <v>0</v>
          </cell>
          <cell r="EM39">
            <v>0</v>
          </cell>
          <cell r="EO39">
            <v>0</v>
          </cell>
          <cell r="EP39">
            <v>0</v>
          </cell>
          <cell r="ER39">
            <v>0</v>
          </cell>
          <cell r="ES39">
            <v>0</v>
          </cell>
          <cell r="EU39">
            <v>0</v>
          </cell>
          <cell r="EV39">
            <v>0</v>
          </cell>
          <cell r="EW39">
            <v>0</v>
          </cell>
          <cell r="EX39">
            <v>0</v>
          </cell>
          <cell r="FD39">
            <v>0</v>
          </cell>
          <cell r="FG39">
            <v>0</v>
          </cell>
          <cell r="FJ39">
            <v>0</v>
          </cell>
          <cell r="FM39">
            <v>0</v>
          </cell>
          <cell r="FP39">
            <v>0</v>
          </cell>
          <cell r="FS39">
            <v>0</v>
          </cell>
          <cell r="FV39">
            <v>0</v>
          </cell>
          <cell r="FX39">
            <v>130</v>
          </cell>
          <cell r="FY39">
            <v>130</v>
          </cell>
          <cell r="GB39">
            <v>0</v>
          </cell>
          <cell r="GE39">
            <v>0</v>
          </cell>
          <cell r="GH39">
            <v>0</v>
          </cell>
          <cell r="GK39">
            <v>0</v>
          </cell>
          <cell r="GQ39">
            <v>0</v>
          </cell>
          <cell r="GT39">
            <v>0</v>
          </cell>
          <cell r="GW39">
            <v>0</v>
          </cell>
          <cell r="GX39">
            <v>0</v>
          </cell>
          <cell r="GY39">
            <v>130</v>
          </cell>
          <cell r="GZ39">
            <v>130</v>
          </cell>
        </row>
        <row r="40">
          <cell r="DR40">
            <v>0</v>
          </cell>
          <cell r="DS40">
            <v>0</v>
          </cell>
          <cell r="DT40">
            <v>0</v>
          </cell>
          <cell r="EV40">
            <v>0</v>
          </cell>
          <cell r="EW40">
            <v>0</v>
          </cell>
          <cell r="EX40">
            <v>0</v>
          </cell>
          <cell r="GX40">
            <v>0</v>
          </cell>
          <cell r="GY40">
            <v>0</v>
          </cell>
          <cell r="GZ40">
            <v>0</v>
          </cell>
        </row>
        <row r="41">
          <cell r="DR41">
            <v>0</v>
          </cell>
          <cell r="DS41">
            <v>0</v>
          </cell>
          <cell r="DT41">
            <v>0</v>
          </cell>
          <cell r="EV41">
            <v>0</v>
          </cell>
          <cell r="EW41">
            <v>0</v>
          </cell>
          <cell r="EX41">
            <v>0</v>
          </cell>
          <cell r="GX41">
            <v>0</v>
          </cell>
          <cell r="GY41">
            <v>0</v>
          </cell>
          <cell r="GZ41">
            <v>0</v>
          </cell>
        </row>
        <row r="42">
          <cell r="B42">
            <v>0</v>
          </cell>
          <cell r="D42">
            <v>0</v>
          </cell>
          <cell r="G42">
            <v>0</v>
          </cell>
          <cell r="J42">
            <v>0</v>
          </cell>
          <cell r="M42">
            <v>0</v>
          </cell>
          <cell r="P42">
            <v>0</v>
          </cell>
          <cell r="S42">
            <v>0</v>
          </cell>
          <cell r="T42">
            <v>0</v>
          </cell>
          <cell r="V42">
            <v>0</v>
          </cell>
          <cell r="W42">
            <v>0</v>
          </cell>
          <cell r="Y42">
            <v>0</v>
          </cell>
          <cell r="Z42">
            <v>0</v>
          </cell>
          <cell r="AB42">
            <v>0</v>
          </cell>
          <cell r="AC42">
            <v>0</v>
          </cell>
          <cell r="AE42">
            <v>0</v>
          </cell>
          <cell r="AF42">
            <v>0</v>
          </cell>
          <cell r="AH42">
            <v>0</v>
          </cell>
          <cell r="AI42">
            <v>0</v>
          </cell>
          <cell r="AK42">
            <v>0</v>
          </cell>
          <cell r="AL42">
            <v>0</v>
          </cell>
          <cell r="AN42">
            <v>0</v>
          </cell>
          <cell r="AO42">
            <v>0</v>
          </cell>
          <cell r="AQ42">
            <v>0</v>
          </cell>
          <cell r="AT42">
            <v>0</v>
          </cell>
          <cell r="AU42">
            <v>0</v>
          </cell>
          <cell r="AW42">
            <v>0</v>
          </cell>
          <cell r="AX42">
            <v>0</v>
          </cell>
          <cell r="AZ42">
            <v>0</v>
          </cell>
          <cell r="BC42">
            <v>0</v>
          </cell>
          <cell r="BD42">
            <v>0</v>
          </cell>
          <cell r="BF42">
            <v>0</v>
          </cell>
          <cell r="BG42">
            <v>0</v>
          </cell>
          <cell r="BI42">
            <v>0</v>
          </cell>
          <cell r="BL42">
            <v>0</v>
          </cell>
          <cell r="BM42">
            <v>0</v>
          </cell>
          <cell r="BO42">
            <v>0</v>
          </cell>
          <cell r="BR42">
            <v>0</v>
          </cell>
          <cell r="BS42">
            <v>0</v>
          </cell>
          <cell r="BU42">
            <v>0</v>
          </cell>
          <cell r="BX42">
            <v>0</v>
          </cell>
          <cell r="BY42">
            <v>0</v>
          </cell>
          <cell r="CA42">
            <v>0</v>
          </cell>
          <cell r="CD42">
            <v>0</v>
          </cell>
          <cell r="CG42">
            <v>0</v>
          </cell>
          <cell r="CJ42">
            <v>0</v>
          </cell>
          <cell r="CM42">
            <v>0</v>
          </cell>
          <cell r="CP42">
            <v>0</v>
          </cell>
          <cell r="CS42">
            <v>0</v>
          </cell>
          <cell r="CV42">
            <v>0</v>
          </cell>
          <cell r="CW42">
            <v>0</v>
          </cell>
          <cell r="CY42">
            <v>0</v>
          </cell>
          <cell r="CZ42">
            <v>0</v>
          </cell>
          <cell r="DB42">
            <v>0</v>
          </cell>
          <cell r="DE42">
            <v>0</v>
          </cell>
          <cell r="DF42">
            <v>0</v>
          </cell>
          <cell r="DH42">
            <v>0</v>
          </cell>
          <cell r="DI42">
            <v>0</v>
          </cell>
          <cell r="DK42">
            <v>0</v>
          </cell>
          <cell r="DN42">
            <v>0</v>
          </cell>
          <cell r="DQ42">
            <v>0</v>
          </cell>
          <cell r="DR42">
            <v>0</v>
          </cell>
          <cell r="DS42">
            <v>0</v>
          </cell>
          <cell r="DT42">
            <v>0</v>
          </cell>
          <cell r="ED42">
            <v>0</v>
          </cell>
          <cell r="EF42">
            <v>0</v>
          </cell>
          <cell r="EG42">
            <v>0</v>
          </cell>
          <cell r="EI42">
            <v>0</v>
          </cell>
          <cell r="EJ42">
            <v>0</v>
          </cell>
          <cell r="EL42">
            <v>0</v>
          </cell>
          <cell r="EM42">
            <v>0</v>
          </cell>
          <cell r="EO42">
            <v>0</v>
          </cell>
          <cell r="EP42">
            <v>0</v>
          </cell>
          <cell r="ER42">
            <v>0</v>
          </cell>
          <cell r="ES42">
            <v>0</v>
          </cell>
          <cell r="EU42">
            <v>0</v>
          </cell>
          <cell r="EV42">
            <v>0</v>
          </cell>
          <cell r="EW42">
            <v>0</v>
          </cell>
          <cell r="EX42">
            <v>0</v>
          </cell>
          <cell r="FD42">
            <v>0</v>
          </cell>
          <cell r="FG42">
            <v>0</v>
          </cell>
          <cell r="FJ42">
            <v>0</v>
          </cell>
          <cell r="FM42">
            <v>0</v>
          </cell>
          <cell r="FP42">
            <v>0</v>
          </cell>
          <cell r="FS42">
            <v>0</v>
          </cell>
          <cell r="FV42">
            <v>0</v>
          </cell>
          <cell r="FY42">
            <v>0</v>
          </cell>
          <cell r="GB42">
            <v>0</v>
          </cell>
          <cell r="GE42">
            <v>0</v>
          </cell>
          <cell r="GH42">
            <v>0</v>
          </cell>
          <cell r="GK42">
            <v>0</v>
          </cell>
          <cell r="GQ42">
            <v>0</v>
          </cell>
          <cell r="GT42">
            <v>0</v>
          </cell>
          <cell r="GW42">
            <v>0</v>
          </cell>
          <cell r="GX42">
            <v>0</v>
          </cell>
          <cell r="GY42">
            <v>0</v>
          </cell>
          <cell r="GZ42">
            <v>0</v>
          </cell>
        </row>
        <row r="43">
          <cell r="B43">
            <v>0</v>
          </cell>
          <cell r="D43">
            <v>0</v>
          </cell>
          <cell r="G43">
            <v>0</v>
          </cell>
          <cell r="J43">
            <v>0</v>
          </cell>
          <cell r="M43">
            <v>0</v>
          </cell>
          <cell r="P43">
            <v>0</v>
          </cell>
          <cell r="S43">
            <v>0</v>
          </cell>
          <cell r="V43">
            <v>0</v>
          </cell>
          <cell r="Y43">
            <v>0</v>
          </cell>
          <cell r="AB43">
            <v>0</v>
          </cell>
          <cell r="AE43">
            <v>0</v>
          </cell>
          <cell r="AH43">
            <v>0</v>
          </cell>
          <cell r="AK43">
            <v>0</v>
          </cell>
          <cell r="AN43">
            <v>0</v>
          </cell>
          <cell r="AQ43">
            <v>0</v>
          </cell>
          <cell r="AT43">
            <v>0</v>
          </cell>
          <cell r="AW43">
            <v>0</v>
          </cell>
          <cell r="AZ43">
            <v>0</v>
          </cell>
          <cell r="BC43">
            <v>0</v>
          </cell>
          <cell r="BF43">
            <v>0</v>
          </cell>
          <cell r="BI43">
            <v>0</v>
          </cell>
          <cell r="BL43">
            <v>0</v>
          </cell>
          <cell r="BO43">
            <v>0</v>
          </cell>
          <cell r="BR43">
            <v>0</v>
          </cell>
          <cell r="BU43">
            <v>0</v>
          </cell>
          <cell r="BX43">
            <v>0</v>
          </cell>
          <cell r="CA43">
            <v>0</v>
          </cell>
          <cell r="CD43">
            <v>0</v>
          </cell>
          <cell r="CG43">
            <v>0</v>
          </cell>
          <cell r="CJ43">
            <v>0</v>
          </cell>
          <cell r="CM43">
            <v>0</v>
          </cell>
          <cell r="CP43">
            <v>0</v>
          </cell>
          <cell r="CS43">
            <v>0</v>
          </cell>
          <cell r="CV43">
            <v>0</v>
          </cell>
          <cell r="CY43">
            <v>0</v>
          </cell>
          <cell r="DB43">
            <v>0</v>
          </cell>
          <cell r="DE43">
            <v>0</v>
          </cell>
          <cell r="DH43">
            <v>0</v>
          </cell>
          <cell r="DK43">
            <v>0</v>
          </cell>
          <cell r="DN43">
            <v>0</v>
          </cell>
          <cell r="DQ43">
            <v>0</v>
          </cell>
          <cell r="DR43">
            <v>0</v>
          </cell>
          <cell r="DS43">
            <v>0</v>
          </cell>
          <cell r="DT43">
            <v>0</v>
          </cell>
          <cell r="EF43">
            <v>0</v>
          </cell>
          <cell r="EI43">
            <v>0</v>
          </cell>
          <cell r="EL43">
            <v>0</v>
          </cell>
          <cell r="EO43">
            <v>0</v>
          </cell>
          <cell r="ER43">
            <v>0</v>
          </cell>
          <cell r="EU43">
            <v>0</v>
          </cell>
          <cell r="EV43">
            <v>0</v>
          </cell>
          <cell r="EW43">
            <v>0</v>
          </cell>
          <cell r="EX43">
            <v>0</v>
          </cell>
          <cell r="FD43">
            <v>0</v>
          </cell>
          <cell r="FG43">
            <v>0</v>
          </cell>
          <cell r="FJ43">
            <v>0</v>
          </cell>
          <cell r="FM43">
            <v>0</v>
          </cell>
          <cell r="FP43">
            <v>0</v>
          </cell>
          <cell r="FS43">
            <v>0</v>
          </cell>
          <cell r="FV43">
            <v>0</v>
          </cell>
          <cell r="FY43">
            <v>0</v>
          </cell>
          <cell r="GB43">
            <v>0</v>
          </cell>
          <cell r="GE43">
            <v>0</v>
          </cell>
          <cell r="GH43">
            <v>0</v>
          </cell>
          <cell r="GK43">
            <v>0</v>
          </cell>
          <cell r="GQ43">
            <v>0</v>
          </cell>
          <cell r="GT43">
            <v>0</v>
          </cell>
          <cell r="GW43">
            <v>0</v>
          </cell>
          <cell r="GX43">
            <v>0</v>
          </cell>
          <cell r="GY43">
            <v>0</v>
          </cell>
          <cell r="GZ43">
            <v>0</v>
          </cell>
        </row>
        <row r="44">
          <cell r="B44">
            <v>0</v>
          </cell>
          <cell r="D44">
            <v>0</v>
          </cell>
          <cell r="G44">
            <v>0</v>
          </cell>
          <cell r="J44">
            <v>0</v>
          </cell>
          <cell r="M44">
            <v>0</v>
          </cell>
          <cell r="P44">
            <v>0</v>
          </cell>
          <cell r="S44">
            <v>0</v>
          </cell>
          <cell r="V44">
            <v>0</v>
          </cell>
          <cell r="Y44">
            <v>0</v>
          </cell>
          <cell r="AB44">
            <v>0</v>
          </cell>
          <cell r="AE44">
            <v>0</v>
          </cell>
          <cell r="AH44">
            <v>0</v>
          </cell>
          <cell r="AK44">
            <v>0</v>
          </cell>
          <cell r="AN44">
            <v>0</v>
          </cell>
          <cell r="AQ44">
            <v>0</v>
          </cell>
          <cell r="AT44">
            <v>0</v>
          </cell>
          <cell r="AW44">
            <v>0</v>
          </cell>
          <cell r="AZ44">
            <v>0</v>
          </cell>
          <cell r="BC44">
            <v>0</v>
          </cell>
          <cell r="BF44">
            <v>0</v>
          </cell>
          <cell r="BI44">
            <v>0</v>
          </cell>
          <cell r="BL44">
            <v>0</v>
          </cell>
          <cell r="BO44">
            <v>0</v>
          </cell>
          <cell r="BR44">
            <v>0</v>
          </cell>
          <cell r="BU44">
            <v>0</v>
          </cell>
          <cell r="BX44">
            <v>0</v>
          </cell>
          <cell r="CA44">
            <v>0</v>
          </cell>
          <cell r="CD44">
            <v>0</v>
          </cell>
          <cell r="CG44">
            <v>0</v>
          </cell>
          <cell r="CJ44">
            <v>0</v>
          </cell>
          <cell r="CM44">
            <v>0</v>
          </cell>
          <cell r="CP44">
            <v>0</v>
          </cell>
          <cell r="CS44">
            <v>0</v>
          </cell>
          <cell r="CV44">
            <v>0</v>
          </cell>
          <cell r="CY44">
            <v>0</v>
          </cell>
          <cell r="DB44">
            <v>0</v>
          </cell>
          <cell r="DE44">
            <v>0</v>
          </cell>
          <cell r="DH44">
            <v>0</v>
          </cell>
          <cell r="DK44">
            <v>0</v>
          </cell>
          <cell r="DN44">
            <v>0</v>
          </cell>
          <cell r="DQ44">
            <v>0</v>
          </cell>
          <cell r="DR44">
            <v>0</v>
          </cell>
          <cell r="DS44">
            <v>0</v>
          </cell>
          <cell r="DT44">
            <v>0</v>
          </cell>
          <cell r="EF44">
            <v>0</v>
          </cell>
          <cell r="EI44">
            <v>0</v>
          </cell>
          <cell r="EL44">
            <v>0</v>
          </cell>
          <cell r="EO44">
            <v>0</v>
          </cell>
          <cell r="ER44">
            <v>0</v>
          </cell>
          <cell r="EU44">
            <v>0</v>
          </cell>
          <cell r="EV44">
            <v>0</v>
          </cell>
          <cell r="EW44">
            <v>0</v>
          </cell>
          <cell r="EX44">
            <v>0</v>
          </cell>
          <cell r="FD44">
            <v>0</v>
          </cell>
          <cell r="FG44">
            <v>0</v>
          </cell>
          <cell r="FJ44">
            <v>0</v>
          </cell>
          <cell r="FM44">
            <v>0</v>
          </cell>
          <cell r="FP44">
            <v>0</v>
          </cell>
          <cell r="FS44">
            <v>0</v>
          </cell>
          <cell r="FV44">
            <v>0</v>
          </cell>
          <cell r="FY44">
            <v>0</v>
          </cell>
          <cell r="GB44">
            <v>0</v>
          </cell>
          <cell r="GE44">
            <v>0</v>
          </cell>
          <cell r="GH44">
            <v>0</v>
          </cell>
          <cell r="GK44">
            <v>0</v>
          </cell>
          <cell r="GQ44">
            <v>0</v>
          </cell>
          <cell r="GT44">
            <v>0</v>
          </cell>
          <cell r="GW44">
            <v>0</v>
          </cell>
          <cell r="GX44">
            <v>0</v>
          </cell>
          <cell r="GY44">
            <v>0</v>
          </cell>
          <cell r="GZ44">
            <v>0</v>
          </cell>
        </row>
        <row r="45">
          <cell r="B45">
            <v>0</v>
          </cell>
          <cell r="D45">
            <v>0</v>
          </cell>
          <cell r="G45">
            <v>0</v>
          </cell>
          <cell r="J45">
            <v>0</v>
          </cell>
          <cell r="M45">
            <v>0</v>
          </cell>
          <cell r="P45">
            <v>0</v>
          </cell>
          <cell r="S45">
            <v>0</v>
          </cell>
          <cell r="T45">
            <v>0</v>
          </cell>
          <cell r="V45">
            <v>0</v>
          </cell>
          <cell r="W45">
            <v>0</v>
          </cell>
          <cell r="Y45">
            <v>0</v>
          </cell>
          <cell r="Z45">
            <v>0</v>
          </cell>
          <cell r="AB45">
            <v>0</v>
          </cell>
          <cell r="AC45">
            <v>0</v>
          </cell>
          <cell r="AE45">
            <v>0</v>
          </cell>
          <cell r="AF45">
            <v>0</v>
          </cell>
          <cell r="AH45">
            <v>0</v>
          </cell>
          <cell r="AI45">
            <v>0</v>
          </cell>
          <cell r="AK45">
            <v>0</v>
          </cell>
          <cell r="AL45">
            <v>0</v>
          </cell>
          <cell r="AN45">
            <v>0</v>
          </cell>
          <cell r="AO45">
            <v>0</v>
          </cell>
          <cell r="AQ45">
            <v>0</v>
          </cell>
          <cell r="AT45">
            <v>0</v>
          </cell>
          <cell r="AU45">
            <v>0</v>
          </cell>
          <cell r="AW45">
            <v>0</v>
          </cell>
          <cell r="AX45">
            <v>0</v>
          </cell>
          <cell r="AZ45">
            <v>0</v>
          </cell>
          <cell r="BC45">
            <v>0</v>
          </cell>
          <cell r="BD45">
            <v>0</v>
          </cell>
          <cell r="BF45">
            <v>0</v>
          </cell>
          <cell r="BG45">
            <v>0</v>
          </cell>
          <cell r="BI45">
            <v>0</v>
          </cell>
          <cell r="BL45">
            <v>0</v>
          </cell>
          <cell r="BM45">
            <v>0</v>
          </cell>
          <cell r="BO45">
            <v>0</v>
          </cell>
          <cell r="BR45">
            <v>0</v>
          </cell>
          <cell r="BS45">
            <v>0</v>
          </cell>
          <cell r="BU45">
            <v>0</v>
          </cell>
          <cell r="BX45">
            <v>0</v>
          </cell>
          <cell r="BY45">
            <v>0</v>
          </cell>
          <cell r="CA45">
            <v>0</v>
          </cell>
          <cell r="CD45">
            <v>0</v>
          </cell>
          <cell r="CE45">
            <v>0</v>
          </cell>
          <cell r="CF45">
            <v>0</v>
          </cell>
          <cell r="CG45">
            <v>0</v>
          </cell>
          <cell r="CJ45">
            <v>0</v>
          </cell>
          <cell r="CM45">
            <v>0</v>
          </cell>
          <cell r="CP45">
            <v>0</v>
          </cell>
          <cell r="CS45">
            <v>0</v>
          </cell>
          <cell r="CV45">
            <v>0</v>
          </cell>
          <cell r="CW45">
            <v>0</v>
          </cell>
          <cell r="CY45">
            <v>0</v>
          </cell>
          <cell r="CZ45">
            <v>0</v>
          </cell>
          <cell r="DB45">
            <v>0</v>
          </cell>
          <cell r="DE45">
            <v>0</v>
          </cell>
          <cell r="DF45">
            <v>0</v>
          </cell>
          <cell r="DH45">
            <v>0</v>
          </cell>
          <cell r="DI45">
            <v>0</v>
          </cell>
          <cell r="DK45">
            <v>0</v>
          </cell>
          <cell r="DN45">
            <v>0</v>
          </cell>
          <cell r="DQ45">
            <v>0</v>
          </cell>
          <cell r="DR45">
            <v>0</v>
          </cell>
          <cell r="DS45">
            <v>0</v>
          </cell>
          <cell r="DT45">
            <v>0</v>
          </cell>
          <cell r="ED45">
            <v>0</v>
          </cell>
          <cell r="EF45">
            <v>0</v>
          </cell>
          <cell r="EG45">
            <v>0</v>
          </cell>
          <cell r="EI45">
            <v>0</v>
          </cell>
          <cell r="EJ45">
            <v>0</v>
          </cell>
          <cell r="EL45">
            <v>0</v>
          </cell>
          <cell r="EM45">
            <v>0</v>
          </cell>
          <cell r="EO45">
            <v>0</v>
          </cell>
          <cell r="EP45">
            <v>0</v>
          </cell>
          <cell r="ER45">
            <v>0</v>
          </cell>
          <cell r="ES45">
            <v>0</v>
          </cell>
          <cell r="EU45">
            <v>0</v>
          </cell>
          <cell r="EV45">
            <v>0</v>
          </cell>
          <cell r="EW45">
            <v>0</v>
          </cell>
          <cell r="EX45">
            <v>0</v>
          </cell>
          <cell r="FD45">
            <v>0</v>
          </cell>
          <cell r="FG45">
            <v>0</v>
          </cell>
          <cell r="FJ45">
            <v>0</v>
          </cell>
          <cell r="FM45">
            <v>0</v>
          </cell>
          <cell r="FP45">
            <v>0</v>
          </cell>
          <cell r="FS45">
            <v>0</v>
          </cell>
          <cell r="FV45">
            <v>0</v>
          </cell>
          <cell r="FY45">
            <v>0</v>
          </cell>
          <cell r="GB45">
            <v>0</v>
          </cell>
          <cell r="GE45">
            <v>0</v>
          </cell>
          <cell r="GH45">
            <v>0</v>
          </cell>
          <cell r="GK45">
            <v>0</v>
          </cell>
          <cell r="GQ45">
            <v>0</v>
          </cell>
          <cell r="GT45">
            <v>0</v>
          </cell>
          <cell r="GW45">
            <v>0</v>
          </cell>
          <cell r="GX45">
            <v>0</v>
          </cell>
          <cell r="GY45">
            <v>0</v>
          </cell>
          <cell r="GZ45">
            <v>0</v>
          </cell>
        </row>
        <row r="46">
          <cell r="B46">
            <v>0</v>
          </cell>
          <cell r="D46">
            <v>0</v>
          </cell>
          <cell r="G46">
            <v>0</v>
          </cell>
          <cell r="J46">
            <v>0</v>
          </cell>
          <cell r="M46">
            <v>0</v>
          </cell>
          <cell r="P46">
            <v>0</v>
          </cell>
          <cell r="S46">
            <v>0</v>
          </cell>
          <cell r="T46">
            <v>0</v>
          </cell>
          <cell r="V46">
            <v>0</v>
          </cell>
          <cell r="W46">
            <v>0</v>
          </cell>
          <cell r="Y46">
            <v>0</v>
          </cell>
          <cell r="Z46">
            <v>0</v>
          </cell>
          <cell r="AB46">
            <v>0</v>
          </cell>
          <cell r="AC46">
            <v>0</v>
          </cell>
          <cell r="AE46">
            <v>0</v>
          </cell>
          <cell r="AF46">
            <v>0</v>
          </cell>
          <cell r="AH46">
            <v>0</v>
          </cell>
          <cell r="AI46">
            <v>0</v>
          </cell>
          <cell r="AK46">
            <v>0</v>
          </cell>
          <cell r="AL46">
            <v>0</v>
          </cell>
          <cell r="AN46">
            <v>0</v>
          </cell>
          <cell r="AO46">
            <v>0</v>
          </cell>
          <cell r="AQ46">
            <v>0</v>
          </cell>
          <cell r="AT46">
            <v>0</v>
          </cell>
          <cell r="AU46">
            <v>0</v>
          </cell>
          <cell r="AW46">
            <v>0</v>
          </cell>
          <cell r="AX46">
            <v>0</v>
          </cell>
          <cell r="AZ46">
            <v>0</v>
          </cell>
          <cell r="BC46">
            <v>0</v>
          </cell>
          <cell r="BD46">
            <v>0</v>
          </cell>
          <cell r="BF46">
            <v>0</v>
          </cell>
          <cell r="BG46">
            <v>0</v>
          </cell>
          <cell r="BI46">
            <v>0</v>
          </cell>
          <cell r="BL46">
            <v>0</v>
          </cell>
          <cell r="BM46">
            <v>0</v>
          </cell>
          <cell r="BO46">
            <v>0</v>
          </cell>
          <cell r="BR46">
            <v>0</v>
          </cell>
          <cell r="BS46">
            <v>0</v>
          </cell>
          <cell r="BU46">
            <v>0</v>
          </cell>
          <cell r="BX46">
            <v>0</v>
          </cell>
          <cell r="BY46">
            <v>0</v>
          </cell>
          <cell r="CA46">
            <v>0</v>
          </cell>
          <cell r="CD46">
            <v>0</v>
          </cell>
          <cell r="CE46">
            <v>0</v>
          </cell>
          <cell r="CF46">
            <v>0</v>
          </cell>
          <cell r="CG46">
            <v>0</v>
          </cell>
          <cell r="CJ46">
            <v>0</v>
          </cell>
          <cell r="CM46">
            <v>0</v>
          </cell>
          <cell r="CP46">
            <v>0</v>
          </cell>
          <cell r="CS46">
            <v>0</v>
          </cell>
          <cell r="CV46">
            <v>0</v>
          </cell>
          <cell r="CW46">
            <v>0</v>
          </cell>
          <cell r="CY46">
            <v>0</v>
          </cell>
          <cell r="CZ46">
            <v>0</v>
          </cell>
          <cell r="DB46">
            <v>0</v>
          </cell>
          <cell r="DE46">
            <v>0</v>
          </cell>
          <cell r="DF46">
            <v>0</v>
          </cell>
          <cell r="DH46">
            <v>0</v>
          </cell>
          <cell r="DI46">
            <v>0</v>
          </cell>
          <cell r="DK46">
            <v>0</v>
          </cell>
          <cell r="DN46">
            <v>0</v>
          </cell>
          <cell r="DQ46">
            <v>0</v>
          </cell>
          <cell r="DR46">
            <v>0</v>
          </cell>
          <cell r="DS46">
            <v>0</v>
          </cell>
          <cell r="DT46">
            <v>0</v>
          </cell>
          <cell r="ED46">
            <v>0</v>
          </cell>
          <cell r="EF46">
            <v>0</v>
          </cell>
          <cell r="EG46">
            <v>0</v>
          </cell>
          <cell r="EI46">
            <v>0</v>
          </cell>
          <cell r="EJ46">
            <v>0</v>
          </cell>
          <cell r="EL46">
            <v>0</v>
          </cell>
          <cell r="EM46">
            <v>0</v>
          </cell>
          <cell r="EO46">
            <v>0</v>
          </cell>
          <cell r="EP46">
            <v>0</v>
          </cell>
          <cell r="ER46">
            <v>0</v>
          </cell>
          <cell r="ES46">
            <v>0</v>
          </cell>
          <cell r="EU46">
            <v>0</v>
          </cell>
          <cell r="EV46">
            <v>0</v>
          </cell>
          <cell r="EW46">
            <v>0</v>
          </cell>
          <cell r="EX46">
            <v>0</v>
          </cell>
          <cell r="FD46">
            <v>0</v>
          </cell>
          <cell r="FG46">
            <v>0</v>
          </cell>
          <cell r="FJ46">
            <v>0</v>
          </cell>
          <cell r="FM46">
            <v>0</v>
          </cell>
          <cell r="FP46">
            <v>0</v>
          </cell>
          <cell r="FS46">
            <v>0</v>
          </cell>
          <cell r="FV46">
            <v>0</v>
          </cell>
          <cell r="FY46">
            <v>0</v>
          </cell>
          <cell r="GB46">
            <v>0</v>
          </cell>
          <cell r="GE46">
            <v>0</v>
          </cell>
          <cell r="GH46">
            <v>0</v>
          </cell>
          <cell r="GK46">
            <v>0</v>
          </cell>
          <cell r="GQ46">
            <v>0</v>
          </cell>
          <cell r="GT46">
            <v>0</v>
          </cell>
          <cell r="GW46">
            <v>0</v>
          </cell>
          <cell r="GX46">
            <v>0</v>
          </cell>
          <cell r="GY46">
            <v>0</v>
          </cell>
          <cell r="GZ46">
            <v>0</v>
          </cell>
        </row>
        <row r="47">
          <cell r="B47">
            <v>0</v>
          </cell>
          <cell r="D47">
            <v>0</v>
          </cell>
          <cell r="G47">
            <v>0</v>
          </cell>
          <cell r="J47">
            <v>0</v>
          </cell>
          <cell r="M47">
            <v>0</v>
          </cell>
          <cell r="P47">
            <v>0</v>
          </cell>
          <cell r="S47">
            <v>0</v>
          </cell>
          <cell r="T47">
            <v>0</v>
          </cell>
          <cell r="V47">
            <v>0</v>
          </cell>
          <cell r="W47">
            <v>0</v>
          </cell>
          <cell r="Y47">
            <v>0</v>
          </cell>
          <cell r="Z47">
            <v>0</v>
          </cell>
          <cell r="AB47">
            <v>0</v>
          </cell>
          <cell r="AC47">
            <v>0</v>
          </cell>
          <cell r="AE47">
            <v>0</v>
          </cell>
          <cell r="AF47">
            <v>0</v>
          </cell>
          <cell r="AH47">
            <v>0</v>
          </cell>
          <cell r="AI47">
            <v>0</v>
          </cell>
          <cell r="AK47">
            <v>0</v>
          </cell>
          <cell r="AL47">
            <v>0</v>
          </cell>
          <cell r="AN47">
            <v>0</v>
          </cell>
          <cell r="AO47">
            <v>0</v>
          </cell>
          <cell r="AQ47">
            <v>0</v>
          </cell>
          <cell r="AT47">
            <v>0</v>
          </cell>
          <cell r="AU47">
            <v>0</v>
          </cell>
          <cell r="AW47">
            <v>0</v>
          </cell>
          <cell r="AX47">
            <v>0</v>
          </cell>
          <cell r="AZ47">
            <v>0</v>
          </cell>
          <cell r="BC47">
            <v>0</v>
          </cell>
          <cell r="BD47">
            <v>0</v>
          </cell>
          <cell r="BF47">
            <v>0</v>
          </cell>
          <cell r="BG47">
            <v>0</v>
          </cell>
          <cell r="BI47">
            <v>0</v>
          </cell>
          <cell r="BL47">
            <v>0</v>
          </cell>
          <cell r="BM47">
            <v>0</v>
          </cell>
          <cell r="BO47">
            <v>0</v>
          </cell>
          <cell r="BR47">
            <v>0</v>
          </cell>
          <cell r="BS47">
            <v>0</v>
          </cell>
          <cell r="BU47">
            <v>0</v>
          </cell>
          <cell r="BX47">
            <v>0</v>
          </cell>
          <cell r="BY47">
            <v>0</v>
          </cell>
          <cell r="CA47">
            <v>0</v>
          </cell>
          <cell r="CD47">
            <v>0</v>
          </cell>
          <cell r="CG47">
            <v>0</v>
          </cell>
          <cell r="CJ47">
            <v>0</v>
          </cell>
          <cell r="CM47">
            <v>0</v>
          </cell>
          <cell r="CP47">
            <v>0</v>
          </cell>
          <cell r="CS47">
            <v>0</v>
          </cell>
          <cell r="CV47">
            <v>0</v>
          </cell>
          <cell r="CW47">
            <v>0</v>
          </cell>
          <cell r="CY47">
            <v>0</v>
          </cell>
          <cell r="CZ47">
            <v>0</v>
          </cell>
          <cell r="DB47">
            <v>0</v>
          </cell>
          <cell r="DE47">
            <v>0</v>
          </cell>
          <cell r="DF47">
            <v>0</v>
          </cell>
          <cell r="DH47">
            <v>0</v>
          </cell>
          <cell r="DI47">
            <v>0</v>
          </cell>
          <cell r="DK47">
            <v>0</v>
          </cell>
          <cell r="DN47">
            <v>0</v>
          </cell>
          <cell r="DQ47">
            <v>0</v>
          </cell>
          <cell r="DR47">
            <v>0</v>
          </cell>
          <cell r="DS47">
            <v>0</v>
          </cell>
          <cell r="DT47">
            <v>0</v>
          </cell>
          <cell r="ED47">
            <v>0</v>
          </cell>
          <cell r="EF47">
            <v>0</v>
          </cell>
          <cell r="EG47">
            <v>0</v>
          </cell>
          <cell r="EI47">
            <v>0</v>
          </cell>
          <cell r="EJ47">
            <v>0</v>
          </cell>
          <cell r="EL47">
            <v>0</v>
          </cell>
          <cell r="EM47">
            <v>0</v>
          </cell>
          <cell r="EO47">
            <v>0</v>
          </cell>
          <cell r="EP47">
            <v>0</v>
          </cell>
          <cell r="ER47">
            <v>0</v>
          </cell>
          <cell r="ES47">
            <v>0</v>
          </cell>
          <cell r="EU47">
            <v>0</v>
          </cell>
          <cell r="EV47">
            <v>0</v>
          </cell>
          <cell r="EW47">
            <v>0</v>
          </cell>
          <cell r="EX47">
            <v>0</v>
          </cell>
          <cell r="FD47">
            <v>0</v>
          </cell>
          <cell r="FG47">
            <v>0</v>
          </cell>
          <cell r="FJ47">
            <v>0</v>
          </cell>
          <cell r="FM47">
            <v>0</v>
          </cell>
          <cell r="FP47">
            <v>0</v>
          </cell>
          <cell r="FS47">
            <v>0</v>
          </cell>
          <cell r="FV47">
            <v>0</v>
          </cell>
          <cell r="FY47">
            <v>0</v>
          </cell>
          <cell r="GB47">
            <v>0</v>
          </cell>
          <cell r="GE47">
            <v>0</v>
          </cell>
          <cell r="GH47">
            <v>0</v>
          </cell>
          <cell r="GK47">
            <v>0</v>
          </cell>
          <cell r="GQ47">
            <v>0</v>
          </cell>
          <cell r="GT47">
            <v>0</v>
          </cell>
          <cell r="GW47">
            <v>0</v>
          </cell>
          <cell r="GX47">
            <v>0</v>
          </cell>
          <cell r="GY47">
            <v>0</v>
          </cell>
          <cell r="GZ47">
            <v>0</v>
          </cell>
        </row>
        <row r="48">
          <cell r="B48">
            <v>0</v>
          </cell>
          <cell r="D48">
            <v>0</v>
          </cell>
          <cell r="G48">
            <v>0</v>
          </cell>
          <cell r="J48">
            <v>0</v>
          </cell>
          <cell r="M48">
            <v>0</v>
          </cell>
          <cell r="P48">
            <v>0</v>
          </cell>
          <cell r="S48">
            <v>0</v>
          </cell>
          <cell r="T48">
            <v>0</v>
          </cell>
          <cell r="V48">
            <v>0</v>
          </cell>
          <cell r="W48">
            <v>0</v>
          </cell>
          <cell r="Y48">
            <v>0</v>
          </cell>
          <cell r="Z48">
            <v>0</v>
          </cell>
          <cell r="AB48">
            <v>0</v>
          </cell>
          <cell r="AC48">
            <v>0</v>
          </cell>
          <cell r="AE48">
            <v>0</v>
          </cell>
          <cell r="AF48">
            <v>0</v>
          </cell>
          <cell r="AH48">
            <v>0</v>
          </cell>
          <cell r="AI48">
            <v>0</v>
          </cell>
          <cell r="AK48">
            <v>0</v>
          </cell>
          <cell r="AL48">
            <v>0</v>
          </cell>
          <cell r="AN48">
            <v>0</v>
          </cell>
          <cell r="AO48">
            <v>0</v>
          </cell>
          <cell r="AQ48">
            <v>0</v>
          </cell>
          <cell r="AT48">
            <v>0</v>
          </cell>
          <cell r="AU48">
            <v>0</v>
          </cell>
          <cell r="AW48">
            <v>0</v>
          </cell>
          <cell r="AX48">
            <v>0</v>
          </cell>
          <cell r="AZ48">
            <v>0</v>
          </cell>
          <cell r="BC48">
            <v>0</v>
          </cell>
          <cell r="BD48">
            <v>0</v>
          </cell>
          <cell r="BF48">
            <v>0</v>
          </cell>
          <cell r="BG48">
            <v>0</v>
          </cell>
          <cell r="BI48">
            <v>0</v>
          </cell>
          <cell r="BL48">
            <v>0</v>
          </cell>
          <cell r="BO48">
            <v>0</v>
          </cell>
          <cell r="BR48">
            <v>0</v>
          </cell>
          <cell r="BS48">
            <v>0</v>
          </cell>
          <cell r="BU48">
            <v>0</v>
          </cell>
          <cell r="BX48">
            <v>0</v>
          </cell>
          <cell r="BY48">
            <v>0</v>
          </cell>
          <cell r="CA48">
            <v>0</v>
          </cell>
          <cell r="CD48">
            <v>0</v>
          </cell>
          <cell r="CG48">
            <v>0</v>
          </cell>
          <cell r="CJ48">
            <v>0</v>
          </cell>
          <cell r="CM48">
            <v>0</v>
          </cell>
          <cell r="CP48">
            <v>0</v>
          </cell>
          <cell r="CS48">
            <v>0</v>
          </cell>
          <cell r="CV48">
            <v>0</v>
          </cell>
          <cell r="CW48">
            <v>0</v>
          </cell>
          <cell r="CY48">
            <v>0</v>
          </cell>
          <cell r="CZ48">
            <v>0</v>
          </cell>
          <cell r="DB48">
            <v>0</v>
          </cell>
          <cell r="DE48">
            <v>0</v>
          </cell>
          <cell r="DF48">
            <v>0</v>
          </cell>
          <cell r="DH48">
            <v>0</v>
          </cell>
          <cell r="DI48">
            <v>0</v>
          </cell>
          <cell r="DK48">
            <v>0</v>
          </cell>
          <cell r="DN48">
            <v>0</v>
          </cell>
          <cell r="DQ48">
            <v>0</v>
          </cell>
          <cell r="DR48">
            <v>0</v>
          </cell>
          <cell r="DS48">
            <v>0</v>
          </cell>
          <cell r="DT48">
            <v>0</v>
          </cell>
          <cell r="EF48">
            <v>0</v>
          </cell>
          <cell r="EI48">
            <v>0</v>
          </cell>
          <cell r="EL48">
            <v>0</v>
          </cell>
          <cell r="EO48">
            <v>0</v>
          </cell>
          <cell r="ER48">
            <v>0</v>
          </cell>
          <cell r="EU48">
            <v>0</v>
          </cell>
          <cell r="EV48">
            <v>0</v>
          </cell>
          <cell r="EW48">
            <v>0</v>
          </cell>
          <cell r="EX48">
            <v>0</v>
          </cell>
          <cell r="FD48">
            <v>0</v>
          </cell>
          <cell r="FG48">
            <v>0</v>
          </cell>
          <cell r="FJ48">
            <v>0</v>
          </cell>
          <cell r="FM48">
            <v>0</v>
          </cell>
          <cell r="FP48">
            <v>0</v>
          </cell>
          <cell r="FS48">
            <v>0</v>
          </cell>
          <cell r="FV48">
            <v>0</v>
          </cell>
          <cell r="FY48">
            <v>0</v>
          </cell>
          <cell r="GB48">
            <v>0</v>
          </cell>
          <cell r="GE48">
            <v>0</v>
          </cell>
          <cell r="GH48">
            <v>0</v>
          </cell>
          <cell r="GK48">
            <v>0</v>
          </cell>
          <cell r="GQ48">
            <v>0</v>
          </cell>
          <cell r="GT48">
            <v>0</v>
          </cell>
          <cell r="GW48">
            <v>0</v>
          </cell>
          <cell r="GX48">
            <v>0</v>
          </cell>
          <cell r="GY48">
            <v>0</v>
          </cell>
          <cell r="GZ48">
            <v>0</v>
          </cell>
        </row>
        <row r="49">
          <cell r="DR49">
            <v>0</v>
          </cell>
          <cell r="DS49">
            <v>0</v>
          </cell>
          <cell r="DT49">
            <v>0</v>
          </cell>
          <cell r="EV49">
            <v>0</v>
          </cell>
          <cell r="EW49">
            <v>0</v>
          </cell>
          <cell r="EX49">
            <v>0</v>
          </cell>
          <cell r="GX49">
            <v>0</v>
          </cell>
          <cell r="GY49">
            <v>0</v>
          </cell>
          <cell r="GZ49">
            <v>0</v>
          </cell>
        </row>
        <row r="50">
          <cell r="B50">
            <v>0</v>
          </cell>
          <cell r="D50">
            <v>0</v>
          </cell>
          <cell r="G50">
            <v>0</v>
          </cell>
          <cell r="J50">
            <v>0</v>
          </cell>
          <cell r="M50">
            <v>0</v>
          </cell>
          <cell r="P50">
            <v>0</v>
          </cell>
          <cell r="S50">
            <v>0</v>
          </cell>
          <cell r="T50">
            <v>0</v>
          </cell>
          <cell r="V50">
            <v>0</v>
          </cell>
          <cell r="W50">
            <v>0</v>
          </cell>
          <cell r="Y50">
            <v>0</v>
          </cell>
          <cell r="Z50">
            <v>0</v>
          </cell>
          <cell r="AB50">
            <v>0</v>
          </cell>
          <cell r="AC50">
            <v>0</v>
          </cell>
          <cell r="AE50">
            <v>0</v>
          </cell>
          <cell r="AF50">
            <v>0</v>
          </cell>
          <cell r="AH50">
            <v>0</v>
          </cell>
          <cell r="AI50">
            <v>0</v>
          </cell>
          <cell r="AK50">
            <v>0</v>
          </cell>
          <cell r="AL50">
            <v>0</v>
          </cell>
          <cell r="AN50">
            <v>0</v>
          </cell>
          <cell r="AO50">
            <v>0</v>
          </cell>
          <cell r="AQ50">
            <v>0</v>
          </cell>
          <cell r="AT50">
            <v>0</v>
          </cell>
          <cell r="AU50">
            <v>0</v>
          </cell>
          <cell r="AW50">
            <v>0</v>
          </cell>
          <cell r="AX50">
            <v>0</v>
          </cell>
          <cell r="AZ50">
            <v>0</v>
          </cell>
          <cell r="BC50">
            <v>0</v>
          </cell>
          <cell r="BD50">
            <v>0</v>
          </cell>
          <cell r="BF50">
            <v>0</v>
          </cell>
          <cell r="BG50">
            <v>0</v>
          </cell>
          <cell r="BI50">
            <v>0</v>
          </cell>
          <cell r="BL50">
            <v>0</v>
          </cell>
          <cell r="BM50">
            <v>0</v>
          </cell>
          <cell r="BO50">
            <v>0</v>
          </cell>
          <cell r="BR50">
            <v>0</v>
          </cell>
          <cell r="BS50">
            <v>0</v>
          </cell>
          <cell r="BU50">
            <v>0</v>
          </cell>
          <cell r="BX50">
            <v>0</v>
          </cell>
          <cell r="BY50">
            <v>0</v>
          </cell>
          <cell r="CA50">
            <v>0</v>
          </cell>
          <cell r="CD50">
            <v>0</v>
          </cell>
          <cell r="CG50">
            <v>0</v>
          </cell>
          <cell r="CJ50">
            <v>0</v>
          </cell>
          <cell r="CM50">
            <v>0</v>
          </cell>
          <cell r="CP50">
            <v>0</v>
          </cell>
          <cell r="CS50">
            <v>0</v>
          </cell>
          <cell r="CV50">
            <v>0</v>
          </cell>
          <cell r="CW50">
            <v>0</v>
          </cell>
          <cell r="CY50">
            <v>0</v>
          </cell>
          <cell r="CZ50">
            <v>0</v>
          </cell>
          <cell r="DB50">
            <v>0</v>
          </cell>
          <cell r="DE50">
            <v>0</v>
          </cell>
          <cell r="DF50">
            <v>0</v>
          </cell>
          <cell r="DH50">
            <v>0</v>
          </cell>
          <cell r="DI50">
            <v>0</v>
          </cell>
          <cell r="DK50">
            <v>0</v>
          </cell>
          <cell r="DN50">
            <v>0</v>
          </cell>
          <cell r="DQ50">
            <v>0</v>
          </cell>
          <cell r="DR50">
            <v>0</v>
          </cell>
          <cell r="DS50">
            <v>0</v>
          </cell>
          <cell r="DT50">
            <v>0</v>
          </cell>
          <cell r="EF50">
            <v>0</v>
          </cell>
          <cell r="EI50">
            <v>0</v>
          </cell>
          <cell r="EL50">
            <v>0</v>
          </cell>
          <cell r="EO50">
            <v>0</v>
          </cell>
          <cell r="ER50">
            <v>0</v>
          </cell>
          <cell r="EU50">
            <v>0</v>
          </cell>
          <cell r="EV50">
            <v>0</v>
          </cell>
          <cell r="EW50">
            <v>0</v>
          </cell>
          <cell r="EX50">
            <v>0</v>
          </cell>
          <cell r="FD50">
            <v>0</v>
          </cell>
          <cell r="FG50">
            <v>0</v>
          </cell>
          <cell r="FJ50">
            <v>0</v>
          </cell>
          <cell r="FM50">
            <v>0</v>
          </cell>
          <cell r="FP50">
            <v>0</v>
          </cell>
          <cell r="FS50">
            <v>0</v>
          </cell>
          <cell r="FV50">
            <v>0</v>
          </cell>
          <cell r="FY50">
            <v>0</v>
          </cell>
          <cell r="GB50">
            <v>0</v>
          </cell>
          <cell r="GE50">
            <v>0</v>
          </cell>
          <cell r="GH50">
            <v>0</v>
          </cell>
          <cell r="GK50">
            <v>0</v>
          </cell>
          <cell r="GQ50">
            <v>0</v>
          </cell>
          <cell r="GT50">
            <v>0</v>
          </cell>
          <cell r="GW50">
            <v>0</v>
          </cell>
          <cell r="GX50">
            <v>0</v>
          </cell>
          <cell r="GY50">
            <v>0</v>
          </cell>
          <cell r="GZ50">
            <v>0</v>
          </cell>
        </row>
        <row r="51">
          <cell r="D51">
            <v>0</v>
          </cell>
          <cell r="G51">
            <v>0</v>
          </cell>
          <cell r="J51">
            <v>0</v>
          </cell>
          <cell r="M51">
            <v>0</v>
          </cell>
          <cell r="P51">
            <v>0</v>
          </cell>
          <cell r="S51">
            <v>0</v>
          </cell>
          <cell r="V51">
            <v>0</v>
          </cell>
          <cell r="Y51">
            <v>0</v>
          </cell>
          <cell r="AB51">
            <v>0</v>
          </cell>
          <cell r="AE51">
            <v>0</v>
          </cell>
          <cell r="AH51">
            <v>0</v>
          </cell>
          <cell r="AK51">
            <v>0</v>
          </cell>
          <cell r="AN51">
            <v>0</v>
          </cell>
          <cell r="AQ51">
            <v>0</v>
          </cell>
          <cell r="AT51">
            <v>0</v>
          </cell>
          <cell r="AW51">
            <v>0</v>
          </cell>
          <cell r="AZ51">
            <v>0</v>
          </cell>
          <cell r="BC51">
            <v>0</v>
          </cell>
          <cell r="BF51">
            <v>0</v>
          </cell>
          <cell r="BI51">
            <v>0</v>
          </cell>
          <cell r="BL51">
            <v>0</v>
          </cell>
          <cell r="BO51">
            <v>0</v>
          </cell>
          <cell r="BR51">
            <v>0</v>
          </cell>
          <cell r="BU51">
            <v>0</v>
          </cell>
          <cell r="BX51">
            <v>0</v>
          </cell>
          <cell r="CA51">
            <v>0</v>
          </cell>
          <cell r="CD51">
            <v>0</v>
          </cell>
          <cell r="CG51">
            <v>0</v>
          </cell>
          <cell r="CJ51">
            <v>0</v>
          </cell>
          <cell r="CM51">
            <v>0</v>
          </cell>
          <cell r="CP51">
            <v>0</v>
          </cell>
          <cell r="CS51">
            <v>0</v>
          </cell>
          <cell r="CV51">
            <v>0</v>
          </cell>
          <cell r="CY51">
            <v>0</v>
          </cell>
          <cell r="DB51">
            <v>0</v>
          </cell>
          <cell r="DE51">
            <v>0</v>
          </cell>
          <cell r="DH51">
            <v>0</v>
          </cell>
          <cell r="DK51">
            <v>0</v>
          </cell>
          <cell r="DN51">
            <v>0</v>
          </cell>
          <cell r="DQ51">
            <v>0</v>
          </cell>
          <cell r="DR51">
            <v>0</v>
          </cell>
          <cell r="DS51">
            <v>0</v>
          </cell>
          <cell r="DT51">
            <v>0</v>
          </cell>
          <cell r="ED51">
            <v>0</v>
          </cell>
          <cell r="EF51">
            <v>0</v>
          </cell>
          <cell r="EG51">
            <v>0</v>
          </cell>
          <cell r="EI51">
            <v>0</v>
          </cell>
          <cell r="EJ51">
            <v>0</v>
          </cell>
          <cell r="EL51">
            <v>0</v>
          </cell>
          <cell r="EM51">
            <v>0</v>
          </cell>
          <cell r="EO51">
            <v>0</v>
          </cell>
          <cell r="EP51">
            <v>0</v>
          </cell>
          <cell r="ER51">
            <v>0</v>
          </cell>
          <cell r="ES51">
            <v>0</v>
          </cell>
          <cell r="EU51">
            <v>0</v>
          </cell>
          <cell r="EV51">
            <v>0</v>
          </cell>
          <cell r="EW51">
            <v>0</v>
          </cell>
          <cell r="EX51">
            <v>0</v>
          </cell>
          <cell r="FD51">
            <v>0</v>
          </cell>
          <cell r="FG51">
            <v>0</v>
          </cell>
          <cell r="FJ51">
            <v>0</v>
          </cell>
          <cell r="FM51">
            <v>0</v>
          </cell>
          <cell r="FP51">
            <v>0</v>
          </cell>
          <cell r="FS51">
            <v>0</v>
          </cell>
          <cell r="FV51">
            <v>0</v>
          </cell>
          <cell r="FY51">
            <v>0</v>
          </cell>
          <cell r="GB51">
            <v>0</v>
          </cell>
          <cell r="GE51">
            <v>0</v>
          </cell>
          <cell r="GH51">
            <v>0</v>
          </cell>
          <cell r="GK51">
            <v>0</v>
          </cell>
          <cell r="GQ51">
            <v>0</v>
          </cell>
          <cell r="GT51">
            <v>0</v>
          </cell>
          <cell r="GW51">
            <v>0</v>
          </cell>
          <cell r="GX51">
            <v>0</v>
          </cell>
          <cell r="GY51">
            <v>0</v>
          </cell>
          <cell r="GZ51">
            <v>0</v>
          </cell>
        </row>
        <row r="52">
          <cell r="DR52">
            <v>15141344</v>
          </cell>
          <cell r="DS52">
            <v>87508</v>
          </cell>
          <cell r="DT52">
            <v>15228852</v>
          </cell>
          <cell r="EV52">
            <v>382717</v>
          </cell>
          <cell r="EW52">
            <v>23507</v>
          </cell>
          <cell r="EX52">
            <v>406224</v>
          </cell>
          <cell r="GX52">
            <v>1839063</v>
          </cell>
          <cell r="GY52">
            <v>-4541</v>
          </cell>
          <cell r="GZ52">
            <v>1834522</v>
          </cell>
        </row>
        <row r="53">
          <cell r="DR53">
            <v>6434042</v>
          </cell>
          <cell r="DS53">
            <v>-39285</v>
          </cell>
          <cell r="DT53">
            <v>6394757</v>
          </cell>
          <cell r="EV53">
            <v>0</v>
          </cell>
          <cell r="EW53">
            <v>0</v>
          </cell>
          <cell r="EX53">
            <v>0</v>
          </cell>
          <cell r="GX53">
            <v>0</v>
          </cell>
          <cell r="GY53">
            <v>0</v>
          </cell>
          <cell r="GZ53">
            <v>0</v>
          </cell>
        </row>
        <row r="54">
          <cell r="DR54">
            <v>6050753</v>
          </cell>
          <cell r="DS54">
            <v>-71266</v>
          </cell>
          <cell r="DT54">
            <v>5979487</v>
          </cell>
          <cell r="EV54">
            <v>0</v>
          </cell>
          <cell r="EW54">
            <v>0</v>
          </cell>
          <cell r="EX54">
            <v>0</v>
          </cell>
          <cell r="GX54">
            <v>0</v>
          </cell>
          <cell r="GY54">
            <v>0</v>
          </cell>
          <cell r="GZ54">
            <v>0</v>
          </cell>
        </row>
        <row r="55">
          <cell r="B55">
            <v>0</v>
          </cell>
          <cell r="D55">
            <v>0</v>
          </cell>
          <cell r="G55">
            <v>0</v>
          </cell>
          <cell r="J55">
            <v>0</v>
          </cell>
          <cell r="M55">
            <v>0</v>
          </cell>
          <cell r="P55">
            <v>0</v>
          </cell>
          <cell r="S55">
            <v>0</v>
          </cell>
          <cell r="T55">
            <v>0</v>
          </cell>
          <cell r="V55">
            <v>0</v>
          </cell>
          <cell r="W55">
            <v>0</v>
          </cell>
          <cell r="Y55">
            <v>0</v>
          </cell>
          <cell r="Z55">
            <v>0</v>
          </cell>
          <cell r="AB55">
            <v>0</v>
          </cell>
          <cell r="AC55">
            <v>17803</v>
          </cell>
          <cell r="AE55">
            <v>17803</v>
          </cell>
          <cell r="AF55">
            <v>0</v>
          </cell>
          <cell r="AH55">
            <v>0</v>
          </cell>
          <cell r="AI55">
            <v>0</v>
          </cell>
          <cell r="AK55">
            <v>0</v>
          </cell>
          <cell r="AL55">
            <v>0</v>
          </cell>
          <cell r="AN55">
            <v>0</v>
          </cell>
          <cell r="AO55">
            <v>0</v>
          </cell>
          <cell r="AQ55">
            <v>0</v>
          </cell>
          <cell r="AT55">
            <v>0</v>
          </cell>
          <cell r="AU55">
            <v>0</v>
          </cell>
          <cell r="AW55">
            <v>0</v>
          </cell>
          <cell r="AX55">
            <v>0</v>
          </cell>
          <cell r="AZ55">
            <v>0</v>
          </cell>
          <cell r="BC55">
            <v>0</v>
          </cell>
          <cell r="BD55">
            <v>0</v>
          </cell>
          <cell r="BF55">
            <v>0</v>
          </cell>
          <cell r="BG55">
            <v>0</v>
          </cell>
          <cell r="BI55">
            <v>0</v>
          </cell>
          <cell r="BL55">
            <v>0</v>
          </cell>
          <cell r="BM55">
            <v>0</v>
          </cell>
          <cell r="BO55">
            <v>0</v>
          </cell>
          <cell r="BR55">
            <v>0</v>
          </cell>
          <cell r="BS55">
            <v>0</v>
          </cell>
          <cell r="BU55">
            <v>0</v>
          </cell>
          <cell r="BX55">
            <v>0</v>
          </cell>
          <cell r="BY55">
            <v>0</v>
          </cell>
          <cell r="CA55">
            <v>0</v>
          </cell>
          <cell r="CD55">
            <v>0</v>
          </cell>
          <cell r="CG55">
            <v>0</v>
          </cell>
          <cell r="CJ55">
            <v>0</v>
          </cell>
          <cell r="CM55">
            <v>0</v>
          </cell>
          <cell r="CP55">
            <v>0</v>
          </cell>
          <cell r="CS55">
            <v>0</v>
          </cell>
          <cell r="CV55">
            <v>0</v>
          </cell>
          <cell r="CW55">
            <v>0</v>
          </cell>
          <cell r="CY55">
            <v>0</v>
          </cell>
          <cell r="CZ55">
            <v>0</v>
          </cell>
          <cell r="DB55">
            <v>0</v>
          </cell>
          <cell r="DE55">
            <v>0</v>
          </cell>
          <cell r="DF55">
            <v>0</v>
          </cell>
          <cell r="DH55">
            <v>0</v>
          </cell>
          <cell r="DI55">
            <v>0</v>
          </cell>
          <cell r="DK55">
            <v>0</v>
          </cell>
          <cell r="DN55">
            <v>0</v>
          </cell>
          <cell r="DQ55">
            <v>0</v>
          </cell>
          <cell r="DR55">
            <v>17803</v>
          </cell>
          <cell r="DS55">
            <v>0</v>
          </cell>
          <cell r="DT55">
            <v>17803</v>
          </cell>
          <cell r="EF55">
            <v>0</v>
          </cell>
          <cell r="EI55">
            <v>0</v>
          </cell>
          <cell r="EL55">
            <v>0</v>
          </cell>
          <cell r="EO55">
            <v>0</v>
          </cell>
          <cell r="ER55">
            <v>0</v>
          </cell>
          <cell r="EU55">
            <v>0</v>
          </cell>
          <cell r="EV55">
            <v>0</v>
          </cell>
          <cell r="EW55">
            <v>0</v>
          </cell>
          <cell r="EX55">
            <v>0</v>
          </cell>
          <cell r="FD55">
            <v>0</v>
          </cell>
          <cell r="FG55">
            <v>0</v>
          </cell>
          <cell r="FJ55">
            <v>0</v>
          </cell>
          <cell r="FM55">
            <v>0</v>
          </cell>
          <cell r="FP55">
            <v>0</v>
          </cell>
          <cell r="FS55">
            <v>0</v>
          </cell>
          <cell r="FV55">
            <v>0</v>
          </cell>
          <cell r="FY55">
            <v>0</v>
          </cell>
          <cell r="GB55">
            <v>0</v>
          </cell>
          <cell r="GE55">
            <v>0</v>
          </cell>
          <cell r="GH55">
            <v>0</v>
          </cell>
          <cell r="GK55">
            <v>0</v>
          </cell>
          <cell r="GQ55">
            <v>0</v>
          </cell>
          <cell r="GT55">
            <v>0</v>
          </cell>
          <cell r="GW55">
            <v>0</v>
          </cell>
          <cell r="GX55">
            <v>0</v>
          </cell>
          <cell r="GY55">
            <v>0</v>
          </cell>
          <cell r="GZ55">
            <v>0</v>
          </cell>
        </row>
        <row r="56">
          <cell r="D56">
            <v>0</v>
          </cell>
          <cell r="G56">
            <v>0</v>
          </cell>
          <cell r="J56">
            <v>0</v>
          </cell>
          <cell r="M56">
            <v>0</v>
          </cell>
          <cell r="P56">
            <v>0</v>
          </cell>
          <cell r="S56">
            <v>0</v>
          </cell>
          <cell r="V56">
            <v>0</v>
          </cell>
          <cell r="Y56">
            <v>0</v>
          </cell>
          <cell r="AB56">
            <v>0</v>
          </cell>
          <cell r="AE56">
            <v>0</v>
          </cell>
          <cell r="AH56">
            <v>0</v>
          </cell>
          <cell r="AK56">
            <v>0</v>
          </cell>
          <cell r="AN56">
            <v>0</v>
          </cell>
          <cell r="AQ56">
            <v>0</v>
          </cell>
          <cell r="AT56">
            <v>0</v>
          </cell>
          <cell r="AW56">
            <v>0</v>
          </cell>
          <cell r="AZ56">
            <v>0</v>
          </cell>
          <cell r="BC56">
            <v>0</v>
          </cell>
          <cell r="BF56">
            <v>0</v>
          </cell>
          <cell r="BI56">
            <v>0</v>
          </cell>
          <cell r="BL56">
            <v>0</v>
          </cell>
          <cell r="BO56">
            <v>0</v>
          </cell>
          <cell r="BR56">
            <v>0</v>
          </cell>
          <cell r="BU56">
            <v>0</v>
          </cell>
          <cell r="BX56">
            <v>0</v>
          </cell>
          <cell r="CA56">
            <v>0</v>
          </cell>
          <cell r="CD56">
            <v>0</v>
          </cell>
          <cell r="CG56">
            <v>0</v>
          </cell>
          <cell r="CJ56">
            <v>0</v>
          </cell>
          <cell r="CM56">
            <v>0</v>
          </cell>
          <cell r="CP56">
            <v>0</v>
          </cell>
          <cell r="CS56">
            <v>0</v>
          </cell>
          <cell r="CV56">
            <v>0</v>
          </cell>
          <cell r="CY56">
            <v>0</v>
          </cell>
          <cell r="DB56">
            <v>0</v>
          </cell>
          <cell r="DE56">
            <v>0</v>
          </cell>
          <cell r="DH56">
            <v>0</v>
          </cell>
          <cell r="DK56">
            <v>0</v>
          </cell>
          <cell r="DN56">
            <v>0</v>
          </cell>
          <cell r="DQ56">
            <v>0</v>
          </cell>
          <cell r="DR56">
            <v>0</v>
          </cell>
          <cell r="DS56">
            <v>0</v>
          </cell>
          <cell r="DT56">
            <v>0</v>
          </cell>
          <cell r="EF56">
            <v>0</v>
          </cell>
          <cell r="EI56">
            <v>0</v>
          </cell>
          <cell r="EL56">
            <v>0</v>
          </cell>
          <cell r="EO56">
            <v>0</v>
          </cell>
          <cell r="ER56">
            <v>0</v>
          </cell>
          <cell r="EU56">
            <v>0</v>
          </cell>
          <cell r="EV56">
            <v>0</v>
          </cell>
          <cell r="EW56">
            <v>0</v>
          </cell>
          <cell r="EX56">
            <v>0</v>
          </cell>
          <cell r="FD56">
            <v>0</v>
          </cell>
          <cell r="FG56">
            <v>0</v>
          </cell>
          <cell r="FJ56">
            <v>0</v>
          </cell>
          <cell r="FM56">
            <v>0</v>
          </cell>
          <cell r="FP56">
            <v>0</v>
          </cell>
          <cell r="FS56">
            <v>0</v>
          </cell>
          <cell r="FV56">
            <v>0</v>
          </cell>
          <cell r="FY56">
            <v>0</v>
          </cell>
          <cell r="GB56">
            <v>0</v>
          </cell>
          <cell r="GE56">
            <v>0</v>
          </cell>
          <cell r="GH56">
            <v>0</v>
          </cell>
          <cell r="GK56">
            <v>0</v>
          </cell>
          <cell r="GQ56">
            <v>0</v>
          </cell>
          <cell r="GT56">
            <v>0</v>
          </cell>
          <cell r="GW56">
            <v>0</v>
          </cell>
          <cell r="GX56">
            <v>0</v>
          </cell>
          <cell r="GY56">
            <v>0</v>
          </cell>
          <cell r="GZ56">
            <v>0</v>
          </cell>
        </row>
        <row r="57">
          <cell r="B57">
            <v>0</v>
          </cell>
          <cell r="D57">
            <v>0</v>
          </cell>
          <cell r="G57">
            <v>0</v>
          </cell>
          <cell r="J57">
            <v>0</v>
          </cell>
          <cell r="M57">
            <v>0</v>
          </cell>
          <cell r="P57">
            <v>0</v>
          </cell>
          <cell r="S57">
            <v>0</v>
          </cell>
          <cell r="T57">
            <v>0</v>
          </cell>
          <cell r="V57">
            <v>0</v>
          </cell>
          <cell r="W57">
            <v>0</v>
          </cell>
          <cell r="Y57">
            <v>0</v>
          </cell>
          <cell r="Z57">
            <v>6032950</v>
          </cell>
          <cell r="AA57">
            <v>-71266</v>
          </cell>
          <cell r="AB57">
            <v>5961684</v>
          </cell>
          <cell r="AC57">
            <v>0</v>
          </cell>
          <cell r="AE57">
            <v>0</v>
          </cell>
          <cell r="AF57">
            <v>0</v>
          </cell>
          <cell r="AH57">
            <v>0</v>
          </cell>
          <cell r="AI57">
            <v>0</v>
          </cell>
          <cell r="AK57">
            <v>0</v>
          </cell>
          <cell r="AL57">
            <v>0</v>
          </cell>
          <cell r="AN57">
            <v>0</v>
          </cell>
          <cell r="AO57">
            <v>0</v>
          </cell>
          <cell r="AQ57">
            <v>0</v>
          </cell>
          <cell r="AT57">
            <v>0</v>
          </cell>
          <cell r="AU57">
            <v>0</v>
          </cell>
          <cell r="AW57">
            <v>0</v>
          </cell>
          <cell r="AX57">
            <v>0</v>
          </cell>
          <cell r="AZ57">
            <v>0</v>
          </cell>
          <cell r="BC57">
            <v>0</v>
          </cell>
          <cell r="BD57">
            <v>0</v>
          </cell>
          <cell r="BF57">
            <v>0</v>
          </cell>
          <cell r="BG57">
            <v>0</v>
          </cell>
          <cell r="BI57">
            <v>0</v>
          </cell>
          <cell r="BL57">
            <v>0</v>
          </cell>
          <cell r="BM57">
            <v>0</v>
          </cell>
          <cell r="BO57">
            <v>0</v>
          </cell>
          <cell r="BR57">
            <v>0</v>
          </cell>
          <cell r="BS57">
            <v>0</v>
          </cell>
          <cell r="BU57">
            <v>0</v>
          </cell>
          <cell r="BX57">
            <v>0</v>
          </cell>
          <cell r="BY57">
            <v>0</v>
          </cell>
          <cell r="CA57">
            <v>0</v>
          </cell>
          <cell r="CD57">
            <v>0</v>
          </cell>
          <cell r="CG57">
            <v>0</v>
          </cell>
          <cell r="CJ57">
            <v>0</v>
          </cell>
          <cell r="CM57">
            <v>0</v>
          </cell>
          <cell r="CP57">
            <v>0</v>
          </cell>
          <cell r="CS57">
            <v>0</v>
          </cell>
          <cell r="CV57">
            <v>0</v>
          </cell>
          <cell r="CW57">
            <v>0</v>
          </cell>
          <cell r="CY57">
            <v>0</v>
          </cell>
          <cell r="CZ57">
            <v>0</v>
          </cell>
          <cell r="DB57">
            <v>0</v>
          </cell>
          <cell r="DE57">
            <v>0</v>
          </cell>
          <cell r="DF57">
            <v>0</v>
          </cell>
          <cell r="DH57">
            <v>0</v>
          </cell>
          <cell r="DI57">
            <v>0</v>
          </cell>
          <cell r="DK57">
            <v>0</v>
          </cell>
          <cell r="DN57">
            <v>0</v>
          </cell>
          <cell r="DQ57">
            <v>0</v>
          </cell>
          <cell r="DR57">
            <v>6032950</v>
          </cell>
          <cell r="DS57">
            <v>-71266</v>
          </cell>
          <cell r="DT57">
            <v>5961684</v>
          </cell>
          <cell r="ED57">
            <v>0</v>
          </cell>
          <cell r="EF57">
            <v>0</v>
          </cell>
          <cell r="EG57">
            <v>0</v>
          </cell>
          <cell r="EI57">
            <v>0</v>
          </cell>
          <cell r="EJ57">
            <v>0</v>
          </cell>
          <cell r="EL57">
            <v>0</v>
          </cell>
          <cell r="EM57">
            <v>0</v>
          </cell>
          <cell r="EO57">
            <v>0</v>
          </cell>
          <cell r="EP57">
            <v>0</v>
          </cell>
          <cell r="ER57">
            <v>0</v>
          </cell>
          <cell r="ES57">
            <v>0</v>
          </cell>
          <cell r="EU57">
            <v>0</v>
          </cell>
          <cell r="EV57">
            <v>0</v>
          </cell>
          <cell r="EW57">
            <v>0</v>
          </cell>
          <cell r="EX57">
            <v>0</v>
          </cell>
          <cell r="FD57">
            <v>0</v>
          </cell>
          <cell r="FG57">
            <v>0</v>
          </cell>
          <cell r="FJ57">
            <v>0</v>
          </cell>
          <cell r="FM57">
            <v>0</v>
          </cell>
          <cell r="FP57">
            <v>0</v>
          </cell>
          <cell r="FS57">
            <v>0</v>
          </cell>
          <cell r="FV57">
            <v>0</v>
          </cell>
          <cell r="FY57">
            <v>0</v>
          </cell>
          <cell r="GB57">
            <v>0</v>
          </cell>
          <cell r="GE57">
            <v>0</v>
          </cell>
          <cell r="GH57">
            <v>0</v>
          </cell>
          <cell r="GK57">
            <v>0</v>
          </cell>
          <cell r="GQ57">
            <v>0</v>
          </cell>
          <cell r="GT57">
            <v>0</v>
          </cell>
          <cell r="GW57">
            <v>0</v>
          </cell>
          <cell r="GX57">
            <v>0</v>
          </cell>
          <cell r="GY57">
            <v>0</v>
          </cell>
          <cell r="GZ57">
            <v>0</v>
          </cell>
        </row>
        <row r="58">
          <cell r="DR58">
            <v>383289</v>
          </cell>
          <cell r="DS58">
            <v>31981</v>
          </cell>
          <cell r="DT58">
            <v>415270</v>
          </cell>
          <cell r="EV58">
            <v>0</v>
          </cell>
          <cell r="EW58">
            <v>0</v>
          </cell>
          <cell r="EX58">
            <v>0</v>
          </cell>
          <cell r="GX58">
            <v>0</v>
          </cell>
          <cell r="GY58">
            <v>0</v>
          </cell>
          <cell r="GZ58">
            <v>0</v>
          </cell>
        </row>
        <row r="59">
          <cell r="B59">
            <v>0</v>
          </cell>
          <cell r="D59">
            <v>0</v>
          </cell>
          <cell r="G59">
            <v>0</v>
          </cell>
          <cell r="J59">
            <v>0</v>
          </cell>
          <cell r="M59">
            <v>0</v>
          </cell>
          <cell r="P59">
            <v>0</v>
          </cell>
          <cell r="S59">
            <v>0</v>
          </cell>
          <cell r="T59">
            <v>0</v>
          </cell>
          <cell r="V59">
            <v>0</v>
          </cell>
          <cell r="W59">
            <v>0</v>
          </cell>
          <cell r="Y59">
            <v>0</v>
          </cell>
          <cell r="Z59">
            <v>383289</v>
          </cell>
          <cell r="AA59">
            <v>31981</v>
          </cell>
          <cell r="AB59">
            <v>415270</v>
          </cell>
          <cell r="AC59">
            <v>0</v>
          </cell>
          <cell r="AE59">
            <v>0</v>
          </cell>
          <cell r="AF59">
            <v>0</v>
          </cell>
          <cell r="AH59">
            <v>0</v>
          </cell>
          <cell r="AI59">
            <v>0</v>
          </cell>
          <cell r="AK59">
            <v>0</v>
          </cell>
          <cell r="AL59">
            <v>0</v>
          </cell>
          <cell r="AN59">
            <v>0</v>
          </cell>
          <cell r="AO59">
            <v>0</v>
          </cell>
          <cell r="AQ59">
            <v>0</v>
          </cell>
          <cell r="AT59">
            <v>0</v>
          </cell>
          <cell r="AU59">
            <v>0</v>
          </cell>
          <cell r="AW59">
            <v>0</v>
          </cell>
          <cell r="AX59">
            <v>0</v>
          </cell>
          <cell r="AZ59">
            <v>0</v>
          </cell>
          <cell r="BC59">
            <v>0</v>
          </cell>
          <cell r="BD59">
            <v>0</v>
          </cell>
          <cell r="BF59">
            <v>0</v>
          </cell>
          <cell r="BG59">
            <v>0</v>
          </cell>
          <cell r="BI59">
            <v>0</v>
          </cell>
          <cell r="BL59">
            <v>0</v>
          </cell>
          <cell r="BM59">
            <v>0</v>
          </cell>
          <cell r="BO59">
            <v>0</v>
          </cell>
          <cell r="BR59">
            <v>0</v>
          </cell>
          <cell r="BS59">
            <v>0</v>
          </cell>
          <cell r="BU59">
            <v>0</v>
          </cell>
          <cell r="BX59">
            <v>0</v>
          </cell>
          <cell r="BY59">
            <v>0</v>
          </cell>
          <cell r="CA59">
            <v>0</v>
          </cell>
          <cell r="CD59">
            <v>0</v>
          </cell>
          <cell r="CG59">
            <v>0</v>
          </cell>
          <cell r="CJ59">
            <v>0</v>
          </cell>
          <cell r="CM59">
            <v>0</v>
          </cell>
          <cell r="CP59">
            <v>0</v>
          </cell>
          <cell r="CS59">
            <v>0</v>
          </cell>
          <cell r="CV59">
            <v>0</v>
          </cell>
          <cell r="CW59">
            <v>0</v>
          </cell>
          <cell r="CY59">
            <v>0</v>
          </cell>
          <cell r="CZ59">
            <v>0</v>
          </cell>
          <cell r="DB59">
            <v>0</v>
          </cell>
          <cell r="DE59">
            <v>0</v>
          </cell>
          <cell r="DF59">
            <v>0</v>
          </cell>
          <cell r="DH59">
            <v>0</v>
          </cell>
          <cell r="DI59">
            <v>0</v>
          </cell>
          <cell r="DK59">
            <v>0</v>
          </cell>
          <cell r="DN59">
            <v>0</v>
          </cell>
          <cell r="DQ59">
            <v>0</v>
          </cell>
          <cell r="DR59">
            <v>383289</v>
          </cell>
          <cell r="DS59">
            <v>31981</v>
          </cell>
          <cell r="DT59">
            <v>415270</v>
          </cell>
          <cell r="ED59">
            <v>0</v>
          </cell>
          <cell r="EF59">
            <v>0</v>
          </cell>
          <cell r="EG59">
            <v>0</v>
          </cell>
          <cell r="EI59">
            <v>0</v>
          </cell>
          <cell r="EJ59">
            <v>0</v>
          </cell>
          <cell r="EL59">
            <v>0</v>
          </cell>
          <cell r="EM59">
            <v>0</v>
          </cell>
          <cell r="EO59">
            <v>0</v>
          </cell>
          <cell r="EP59">
            <v>0</v>
          </cell>
          <cell r="ER59">
            <v>0</v>
          </cell>
          <cell r="ES59">
            <v>0</v>
          </cell>
          <cell r="EU59">
            <v>0</v>
          </cell>
          <cell r="EV59">
            <v>0</v>
          </cell>
          <cell r="EW59">
            <v>0</v>
          </cell>
          <cell r="EX59">
            <v>0</v>
          </cell>
          <cell r="FD59">
            <v>0</v>
          </cell>
          <cell r="FG59">
            <v>0</v>
          </cell>
          <cell r="FJ59">
            <v>0</v>
          </cell>
          <cell r="FM59">
            <v>0</v>
          </cell>
          <cell r="FP59">
            <v>0</v>
          </cell>
          <cell r="FS59">
            <v>0</v>
          </cell>
          <cell r="FV59">
            <v>0</v>
          </cell>
          <cell r="FY59">
            <v>0</v>
          </cell>
          <cell r="GB59">
            <v>0</v>
          </cell>
          <cell r="GE59">
            <v>0</v>
          </cell>
          <cell r="GH59">
            <v>0</v>
          </cell>
          <cell r="GK59">
            <v>0</v>
          </cell>
          <cell r="GQ59">
            <v>0</v>
          </cell>
          <cell r="GT59">
            <v>0</v>
          </cell>
          <cell r="GW59">
            <v>0</v>
          </cell>
          <cell r="GX59">
            <v>0</v>
          </cell>
          <cell r="GY59">
            <v>0</v>
          </cell>
          <cell r="GZ59">
            <v>0</v>
          </cell>
        </row>
        <row r="60">
          <cell r="B60">
            <v>0</v>
          </cell>
          <cell r="D60">
            <v>0</v>
          </cell>
          <cell r="G60">
            <v>0</v>
          </cell>
          <cell r="J60">
            <v>0</v>
          </cell>
          <cell r="M60">
            <v>0</v>
          </cell>
          <cell r="P60">
            <v>0</v>
          </cell>
          <cell r="S60">
            <v>0</v>
          </cell>
          <cell r="T60">
            <v>0</v>
          </cell>
          <cell r="V60">
            <v>0</v>
          </cell>
          <cell r="W60">
            <v>0</v>
          </cell>
          <cell r="Y60">
            <v>0</v>
          </cell>
          <cell r="Z60">
            <v>0</v>
          </cell>
          <cell r="AB60">
            <v>0</v>
          </cell>
          <cell r="AC60">
            <v>0</v>
          </cell>
          <cell r="AE60">
            <v>0</v>
          </cell>
          <cell r="AF60">
            <v>0</v>
          </cell>
          <cell r="AH60">
            <v>0</v>
          </cell>
          <cell r="AI60">
            <v>0</v>
          </cell>
          <cell r="AK60">
            <v>0</v>
          </cell>
          <cell r="AL60">
            <v>0</v>
          </cell>
          <cell r="AN60">
            <v>0</v>
          </cell>
          <cell r="AO60">
            <v>0</v>
          </cell>
          <cell r="AQ60">
            <v>0</v>
          </cell>
          <cell r="AT60">
            <v>0</v>
          </cell>
          <cell r="AU60">
            <v>0</v>
          </cell>
          <cell r="AW60">
            <v>0</v>
          </cell>
          <cell r="AX60">
            <v>0</v>
          </cell>
          <cell r="AZ60">
            <v>0</v>
          </cell>
          <cell r="BC60">
            <v>0</v>
          </cell>
          <cell r="BD60">
            <v>0</v>
          </cell>
          <cell r="BF60">
            <v>0</v>
          </cell>
          <cell r="BG60">
            <v>0</v>
          </cell>
          <cell r="BI60">
            <v>0</v>
          </cell>
          <cell r="BL60">
            <v>0</v>
          </cell>
          <cell r="BM60">
            <v>0</v>
          </cell>
          <cell r="BO60">
            <v>0</v>
          </cell>
          <cell r="BR60">
            <v>0</v>
          </cell>
          <cell r="BS60">
            <v>0</v>
          </cell>
          <cell r="BU60">
            <v>0</v>
          </cell>
          <cell r="BX60">
            <v>0</v>
          </cell>
          <cell r="BY60">
            <v>0</v>
          </cell>
          <cell r="CA60">
            <v>0</v>
          </cell>
          <cell r="CD60">
            <v>0</v>
          </cell>
          <cell r="CG60">
            <v>0</v>
          </cell>
          <cell r="CJ60">
            <v>0</v>
          </cell>
          <cell r="CM60">
            <v>0</v>
          </cell>
          <cell r="CP60">
            <v>0</v>
          </cell>
          <cell r="CS60">
            <v>0</v>
          </cell>
          <cell r="CV60">
            <v>0</v>
          </cell>
          <cell r="CW60">
            <v>0</v>
          </cell>
          <cell r="CY60">
            <v>0</v>
          </cell>
          <cell r="CZ60">
            <v>0</v>
          </cell>
          <cell r="DB60">
            <v>0</v>
          </cell>
          <cell r="DE60">
            <v>0</v>
          </cell>
          <cell r="DF60">
            <v>0</v>
          </cell>
          <cell r="DH60">
            <v>0</v>
          </cell>
          <cell r="DI60">
            <v>0</v>
          </cell>
          <cell r="DK60">
            <v>0</v>
          </cell>
          <cell r="DN60">
            <v>0</v>
          </cell>
          <cell r="DQ60">
            <v>0</v>
          </cell>
          <cell r="DR60">
            <v>0</v>
          </cell>
          <cell r="DS60">
            <v>0</v>
          </cell>
          <cell r="DT60">
            <v>0</v>
          </cell>
          <cell r="ED60">
            <v>0</v>
          </cell>
          <cell r="EF60">
            <v>0</v>
          </cell>
          <cell r="EG60">
            <v>0</v>
          </cell>
          <cell r="EI60">
            <v>0</v>
          </cell>
          <cell r="EJ60">
            <v>0</v>
          </cell>
          <cell r="EL60">
            <v>0</v>
          </cell>
          <cell r="EM60">
            <v>0</v>
          </cell>
          <cell r="EO60">
            <v>0</v>
          </cell>
          <cell r="EP60">
            <v>0</v>
          </cell>
          <cell r="ER60">
            <v>0</v>
          </cell>
          <cell r="ES60">
            <v>0</v>
          </cell>
          <cell r="EU60">
            <v>0</v>
          </cell>
          <cell r="EV60">
            <v>0</v>
          </cell>
          <cell r="EW60">
            <v>0</v>
          </cell>
          <cell r="EX60">
            <v>0</v>
          </cell>
          <cell r="FD60">
            <v>0</v>
          </cell>
          <cell r="FG60">
            <v>0</v>
          </cell>
          <cell r="FJ60">
            <v>0</v>
          </cell>
          <cell r="FM60">
            <v>0</v>
          </cell>
          <cell r="FP60">
            <v>0</v>
          </cell>
          <cell r="FS60">
            <v>0</v>
          </cell>
          <cell r="FV60">
            <v>0</v>
          </cell>
          <cell r="FY60">
            <v>0</v>
          </cell>
          <cell r="GB60">
            <v>0</v>
          </cell>
          <cell r="GE60">
            <v>0</v>
          </cell>
          <cell r="GH60">
            <v>0</v>
          </cell>
          <cell r="GK60">
            <v>0</v>
          </cell>
          <cell r="GQ60">
            <v>0</v>
          </cell>
          <cell r="GT60">
            <v>0</v>
          </cell>
          <cell r="GW60">
            <v>0</v>
          </cell>
          <cell r="GX60">
            <v>0</v>
          </cell>
          <cell r="GY60">
            <v>0</v>
          </cell>
          <cell r="GZ60">
            <v>0</v>
          </cell>
        </row>
        <row r="61">
          <cell r="DR61">
            <v>9132529</v>
          </cell>
          <cell r="DS61">
            <v>0</v>
          </cell>
          <cell r="DT61">
            <v>9132529</v>
          </cell>
          <cell r="EV61">
            <v>2157659</v>
          </cell>
          <cell r="EW61">
            <v>-1691</v>
          </cell>
          <cell r="EX61">
            <v>2155968</v>
          </cell>
          <cell r="GX61">
            <v>4685711</v>
          </cell>
          <cell r="GY61">
            <v>-37594</v>
          </cell>
          <cell r="GZ61">
            <v>4648117</v>
          </cell>
        </row>
        <row r="62">
          <cell r="DR62">
            <v>9484837</v>
          </cell>
          <cell r="DS62">
            <v>0</v>
          </cell>
          <cell r="DT62">
            <v>9484837</v>
          </cell>
          <cell r="EV62">
            <v>2034744</v>
          </cell>
          <cell r="EW62">
            <v>-1691</v>
          </cell>
          <cell r="EX62">
            <v>2033053</v>
          </cell>
          <cell r="GX62">
            <v>4363710</v>
          </cell>
          <cell r="GY62">
            <v>-69575</v>
          </cell>
          <cell r="GZ62">
            <v>4294135</v>
          </cell>
        </row>
        <row r="63">
          <cell r="B63">
            <v>0</v>
          </cell>
          <cell r="D63">
            <v>0</v>
          </cell>
          <cell r="G63">
            <v>0</v>
          </cell>
          <cell r="J63">
            <v>0</v>
          </cell>
          <cell r="M63">
            <v>0</v>
          </cell>
          <cell r="P63">
            <v>0</v>
          </cell>
          <cell r="S63">
            <v>0</v>
          </cell>
          <cell r="T63">
            <v>0</v>
          </cell>
          <cell r="V63">
            <v>0</v>
          </cell>
          <cell r="W63">
            <v>0</v>
          </cell>
          <cell r="Y63">
            <v>0</v>
          </cell>
          <cell r="Z63">
            <v>0</v>
          </cell>
          <cell r="AB63">
            <v>0</v>
          </cell>
          <cell r="AC63">
            <v>0</v>
          </cell>
          <cell r="AE63">
            <v>0</v>
          </cell>
          <cell r="AF63">
            <v>0</v>
          </cell>
          <cell r="AH63">
            <v>0</v>
          </cell>
          <cell r="AI63">
            <v>0</v>
          </cell>
          <cell r="AK63">
            <v>0</v>
          </cell>
          <cell r="AL63">
            <v>0</v>
          </cell>
          <cell r="AN63">
            <v>0</v>
          </cell>
          <cell r="AO63">
            <v>0</v>
          </cell>
          <cell r="AQ63">
            <v>0</v>
          </cell>
          <cell r="AT63">
            <v>0</v>
          </cell>
          <cell r="AU63">
            <v>0</v>
          </cell>
          <cell r="AW63">
            <v>0</v>
          </cell>
          <cell r="AX63">
            <v>0</v>
          </cell>
          <cell r="AZ63">
            <v>0</v>
          </cell>
          <cell r="BC63">
            <v>0</v>
          </cell>
          <cell r="BD63">
            <v>0</v>
          </cell>
          <cell r="BF63">
            <v>0</v>
          </cell>
          <cell r="BG63">
            <v>0</v>
          </cell>
          <cell r="BI63">
            <v>0</v>
          </cell>
          <cell r="BL63">
            <v>0</v>
          </cell>
          <cell r="BM63">
            <v>0</v>
          </cell>
          <cell r="BO63">
            <v>0</v>
          </cell>
          <cell r="BR63">
            <v>0</v>
          </cell>
          <cell r="BS63">
            <v>0</v>
          </cell>
          <cell r="BU63">
            <v>0</v>
          </cell>
          <cell r="BX63">
            <v>0</v>
          </cell>
          <cell r="BY63">
            <v>0</v>
          </cell>
          <cell r="CA63">
            <v>0</v>
          </cell>
          <cell r="CD63">
            <v>0</v>
          </cell>
          <cell r="CG63">
            <v>0</v>
          </cell>
          <cell r="CJ63">
            <v>0</v>
          </cell>
          <cell r="CM63">
            <v>0</v>
          </cell>
          <cell r="CP63">
            <v>0</v>
          </cell>
          <cell r="CS63">
            <v>0</v>
          </cell>
          <cell r="CV63">
            <v>0</v>
          </cell>
          <cell r="CW63">
            <v>0</v>
          </cell>
          <cell r="CY63">
            <v>0</v>
          </cell>
          <cell r="CZ63">
            <v>0</v>
          </cell>
          <cell r="DB63">
            <v>0</v>
          </cell>
          <cell r="DE63">
            <v>0</v>
          </cell>
          <cell r="DF63">
            <v>0</v>
          </cell>
          <cell r="DH63">
            <v>0</v>
          </cell>
          <cell r="DI63">
            <v>0</v>
          </cell>
          <cell r="DK63">
            <v>0</v>
          </cell>
          <cell r="DN63">
            <v>0</v>
          </cell>
          <cell r="DQ63">
            <v>0</v>
          </cell>
          <cell r="DR63">
            <v>0</v>
          </cell>
          <cell r="DS63">
            <v>0</v>
          </cell>
          <cell r="DT63">
            <v>0</v>
          </cell>
          <cell r="ED63">
            <v>268511</v>
          </cell>
          <cell r="EF63">
            <v>268511</v>
          </cell>
          <cell r="EG63">
            <v>47096</v>
          </cell>
          <cell r="EI63">
            <v>47096</v>
          </cell>
          <cell r="EJ63">
            <v>56977</v>
          </cell>
          <cell r="EK63">
            <v>5960</v>
          </cell>
          <cell r="EL63">
            <v>62937</v>
          </cell>
          <cell r="EM63">
            <v>14410</v>
          </cell>
          <cell r="EO63">
            <v>14410</v>
          </cell>
          <cell r="EP63">
            <v>1129390</v>
          </cell>
          <cell r="EQ63">
            <v>-7357</v>
          </cell>
          <cell r="ER63">
            <v>1122033</v>
          </cell>
          <cell r="ES63">
            <v>492999</v>
          </cell>
          <cell r="ET63">
            <v>-294</v>
          </cell>
          <cell r="EU63">
            <v>492705</v>
          </cell>
          <cell r="EV63">
            <v>2009383</v>
          </cell>
          <cell r="EW63">
            <v>-1691</v>
          </cell>
          <cell r="EX63">
            <v>2007692</v>
          </cell>
          <cell r="FB63">
            <v>109760</v>
          </cell>
          <cell r="FC63">
            <v>-19843</v>
          </cell>
          <cell r="FD63">
            <v>89917</v>
          </cell>
          <cell r="FE63">
            <v>70053</v>
          </cell>
          <cell r="FF63">
            <v>6788</v>
          </cell>
          <cell r="FG63">
            <v>76841</v>
          </cell>
          <cell r="FH63">
            <v>75877</v>
          </cell>
          <cell r="FI63">
            <v>-11549</v>
          </cell>
          <cell r="FJ63">
            <v>64328</v>
          </cell>
          <cell r="FK63">
            <v>134167</v>
          </cell>
          <cell r="FL63">
            <v>8772</v>
          </cell>
          <cell r="FM63">
            <v>142939</v>
          </cell>
          <cell r="FN63">
            <v>179397</v>
          </cell>
          <cell r="FO63">
            <v>778</v>
          </cell>
          <cell r="FP63">
            <v>180175</v>
          </cell>
          <cell r="FQ63">
            <v>103109</v>
          </cell>
          <cell r="FR63">
            <v>2861</v>
          </cell>
          <cell r="FS63">
            <v>105970</v>
          </cell>
          <cell r="FT63">
            <v>168495</v>
          </cell>
          <cell r="FU63">
            <v>7288</v>
          </cell>
          <cell r="FV63">
            <v>175783</v>
          </cell>
          <cell r="FW63">
            <v>82131</v>
          </cell>
          <cell r="FX63">
            <v>1870</v>
          </cell>
          <cell r="FY63">
            <v>84001</v>
          </cell>
          <cell r="FZ63">
            <v>0</v>
          </cell>
          <cell r="GA63">
            <v>0</v>
          </cell>
          <cell r="GB63">
            <v>0</v>
          </cell>
          <cell r="GC63">
            <v>58946</v>
          </cell>
          <cell r="GD63">
            <v>1232</v>
          </cell>
          <cell r="GE63">
            <v>60178</v>
          </cell>
          <cell r="GF63">
            <v>700702</v>
          </cell>
          <cell r="GG63">
            <v>-82543</v>
          </cell>
          <cell r="GH63">
            <v>618159</v>
          </cell>
          <cell r="GI63">
            <v>72954</v>
          </cell>
          <cell r="GJ63">
            <v>1966</v>
          </cell>
          <cell r="GK63">
            <v>74920</v>
          </cell>
          <cell r="GO63">
            <v>832594</v>
          </cell>
          <cell r="GP63">
            <v>1726</v>
          </cell>
          <cell r="GQ63">
            <v>834320</v>
          </cell>
          <cell r="GR63">
            <v>123870</v>
          </cell>
          <cell r="GS63">
            <v>15831</v>
          </cell>
          <cell r="GT63">
            <v>139701</v>
          </cell>
          <cell r="GU63">
            <v>1311512</v>
          </cell>
          <cell r="GV63">
            <v>-4752</v>
          </cell>
          <cell r="GW63">
            <v>1306760</v>
          </cell>
          <cell r="GX63">
            <v>4023567</v>
          </cell>
          <cell r="GY63">
            <v>-69575</v>
          </cell>
          <cell r="GZ63">
            <v>3953992</v>
          </cell>
        </row>
        <row r="64">
          <cell r="B64">
            <v>0</v>
          </cell>
          <cell r="D64">
            <v>0</v>
          </cell>
          <cell r="G64">
            <v>0</v>
          </cell>
          <cell r="J64">
            <v>0</v>
          </cell>
          <cell r="M64">
            <v>0</v>
          </cell>
          <cell r="P64">
            <v>0</v>
          </cell>
          <cell r="S64">
            <v>0</v>
          </cell>
          <cell r="T64">
            <v>0</v>
          </cell>
          <cell r="V64">
            <v>0</v>
          </cell>
          <cell r="W64">
            <v>0</v>
          </cell>
          <cell r="Y64">
            <v>0</v>
          </cell>
          <cell r="Z64">
            <v>0</v>
          </cell>
          <cell r="AB64">
            <v>0</v>
          </cell>
          <cell r="AC64">
            <v>0</v>
          </cell>
          <cell r="AE64">
            <v>0</v>
          </cell>
          <cell r="AF64">
            <v>0</v>
          </cell>
          <cell r="AH64">
            <v>0</v>
          </cell>
          <cell r="AI64">
            <v>0</v>
          </cell>
          <cell r="AK64">
            <v>0</v>
          </cell>
          <cell r="AL64">
            <v>0</v>
          </cell>
          <cell r="AN64">
            <v>0</v>
          </cell>
          <cell r="AO64">
            <v>0</v>
          </cell>
          <cell r="AQ64">
            <v>0</v>
          </cell>
          <cell r="AT64">
            <v>0</v>
          </cell>
          <cell r="AU64">
            <v>0</v>
          </cell>
          <cell r="AW64">
            <v>0</v>
          </cell>
          <cell r="AX64">
            <v>0</v>
          </cell>
          <cell r="AZ64">
            <v>0</v>
          </cell>
          <cell r="BC64">
            <v>0</v>
          </cell>
          <cell r="BD64">
            <v>0</v>
          </cell>
          <cell r="BF64">
            <v>0</v>
          </cell>
          <cell r="BG64">
            <v>0</v>
          </cell>
          <cell r="BI64">
            <v>0</v>
          </cell>
          <cell r="BL64">
            <v>0</v>
          </cell>
          <cell r="BM64">
            <v>0</v>
          </cell>
          <cell r="BO64">
            <v>0</v>
          </cell>
          <cell r="BR64">
            <v>0</v>
          </cell>
          <cell r="BS64">
            <v>0</v>
          </cell>
          <cell r="BU64">
            <v>0</v>
          </cell>
          <cell r="BX64">
            <v>0</v>
          </cell>
          <cell r="BY64">
            <v>0</v>
          </cell>
          <cell r="CA64">
            <v>0</v>
          </cell>
          <cell r="CD64">
            <v>0</v>
          </cell>
          <cell r="CG64">
            <v>0</v>
          </cell>
          <cell r="CJ64">
            <v>0</v>
          </cell>
          <cell r="CM64">
            <v>0</v>
          </cell>
          <cell r="CP64">
            <v>0</v>
          </cell>
          <cell r="CS64">
            <v>0</v>
          </cell>
          <cell r="CV64">
            <v>0</v>
          </cell>
          <cell r="CW64">
            <v>0</v>
          </cell>
          <cell r="CY64">
            <v>0</v>
          </cell>
          <cell r="CZ64">
            <v>0</v>
          </cell>
          <cell r="DB64">
            <v>0</v>
          </cell>
          <cell r="DE64">
            <v>0</v>
          </cell>
          <cell r="DF64">
            <v>0</v>
          </cell>
          <cell r="DH64">
            <v>0</v>
          </cell>
          <cell r="DI64">
            <v>0</v>
          </cell>
          <cell r="DK64">
            <v>0</v>
          </cell>
          <cell r="DN64">
            <v>0</v>
          </cell>
          <cell r="DQ64">
            <v>0</v>
          </cell>
          <cell r="DR64">
            <v>0</v>
          </cell>
          <cell r="DS64">
            <v>0</v>
          </cell>
          <cell r="DT64">
            <v>0</v>
          </cell>
          <cell r="DU64">
            <v>0</v>
          </cell>
          <cell r="DX64">
            <v>0</v>
          </cell>
          <cell r="EA64">
            <v>0</v>
          </cell>
          <cell r="ED64">
            <v>0</v>
          </cell>
          <cell r="EF64">
            <v>0</v>
          </cell>
          <cell r="EG64">
            <v>0</v>
          </cell>
          <cell r="EI64">
            <v>0</v>
          </cell>
          <cell r="EJ64">
            <v>0</v>
          </cell>
          <cell r="EL64">
            <v>0</v>
          </cell>
          <cell r="EM64">
            <v>0</v>
          </cell>
          <cell r="EO64">
            <v>0</v>
          </cell>
          <cell r="EP64">
            <v>0</v>
          </cell>
          <cell r="ER64">
            <v>0</v>
          </cell>
          <cell r="ES64">
            <v>0</v>
          </cell>
          <cell r="EU64">
            <v>0</v>
          </cell>
          <cell r="EV64">
            <v>0</v>
          </cell>
          <cell r="EW64">
            <v>0</v>
          </cell>
          <cell r="EX64">
            <v>0</v>
          </cell>
          <cell r="FD64">
            <v>0</v>
          </cell>
          <cell r="FG64">
            <v>0</v>
          </cell>
          <cell r="FJ64">
            <v>0</v>
          </cell>
          <cell r="FM64">
            <v>0</v>
          </cell>
          <cell r="FP64">
            <v>0</v>
          </cell>
          <cell r="FS64">
            <v>0</v>
          </cell>
          <cell r="FV64">
            <v>0</v>
          </cell>
          <cell r="FY64">
            <v>0</v>
          </cell>
          <cell r="GB64">
            <v>0</v>
          </cell>
          <cell r="GE64">
            <v>0</v>
          </cell>
          <cell r="GH64">
            <v>0</v>
          </cell>
          <cell r="GK64">
            <v>0</v>
          </cell>
          <cell r="GQ64">
            <v>0</v>
          </cell>
          <cell r="GT64">
            <v>0</v>
          </cell>
          <cell r="GW64">
            <v>0</v>
          </cell>
          <cell r="GX64">
            <v>0</v>
          </cell>
          <cell r="GY64">
            <v>0</v>
          </cell>
          <cell r="GZ64">
            <v>0</v>
          </cell>
        </row>
        <row r="65">
          <cell r="D65">
            <v>0</v>
          </cell>
          <cell r="G65">
            <v>0</v>
          </cell>
          <cell r="J65">
            <v>0</v>
          </cell>
          <cell r="M65">
            <v>0</v>
          </cell>
          <cell r="P65">
            <v>0</v>
          </cell>
          <cell r="S65">
            <v>0</v>
          </cell>
          <cell r="V65">
            <v>0</v>
          </cell>
          <cell r="Y65">
            <v>0</v>
          </cell>
          <cell r="AB65">
            <v>0</v>
          </cell>
          <cell r="AC65">
            <v>746333</v>
          </cell>
          <cell r="AE65">
            <v>746333</v>
          </cell>
          <cell r="AH65">
            <v>0</v>
          </cell>
          <cell r="AK65">
            <v>0</v>
          </cell>
          <cell r="AN65">
            <v>0</v>
          </cell>
          <cell r="AQ65">
            <v>0</v>
          </cell>
          <cell r="AT65">
            <v>0</v>
          </cell>
          <cell r="AW65">
            <v>0</v>
          </cell>
          <cell r="AZ65">
            <v>0</v>
          </cell>
          <cell r="BC65">
            <v>0</v>
          </cell>
          <cell r="BF65">
            <v>0</v>
          </cell>
          <cell r="BI65">
            <v>0</v>
          </cell>
          <cell r="BL65">
            <v>0</v>
          </cell>
          <cell r="BO65">
            <v>0</v>
          </cell>
          <cell r="BR65">
            <v>0</v>
          </cell>
          <cell r="BU65">
            <v>0</v>
          </cell>
          <cell r="BX65">
            <v>0</v>
          </cell>
          <cell r="CA65">
            <v>0</v>
          </cell>
          <cell r="CD65">
            <v>0</v>
          </cell>
          <cell r="CG65">
            <v>0</v>
          </cell>
          <cell r="CJ65">
            <v>0</v>
          </cell>
          <cell r="CM65">
            <v>0</v>
          </cell>
          <cell r="CP65">
            <v>0</v>
          </cell>
          <cell r="CS65">
            <v>0</v>
          </cell>
          <cell r="CV65">
            <v>0</v>
          </cell>
          <cell r="CY65">
            <v>0</v>
          </cell>
          <cell r="DB65">
            <v>0</v>
          </cell>
          <cell r="DE65">
            <v>0</v>
          </cell>
          <cell r="DH65">
            <v>0</v>
          </cell>
          <cell r="DK65">
            <v>0</v>
          </cell>
          <cell r="DN65">
            <v>0</v>
          </cell>
          <cell r="DQ65">
            <v>0</v>
          </cell>
          <cell r="DR65">
            <v>746333</v>
          </cell>
          <cell r="DS65">
            <v>0</v>
          </cell>
          <cell r="DT65">
            <v>746333</v>
          </cell>
          <cell r="EF65">
            <v>0</v>
          </cell>
          <cell r="EI65">
            <v>0</v>
          </cell>
          <cell r="EL65">
            <v>0</v>
          </cell>
          <cell r="EO65">
            <v>0</v>
          </cell>
          <cell r="ER65">
            <v>0</v>
          </cell>
          <cell r="EU65">
            <v>0</v>
          </cell>
          <cell r="EV65">
            <v>0</v>
          </cell>
          <cell r="EW65">
            <v>0</v>
          </cell>
          <cell r="EX65">
            <v>0</v>
          </cell>
          <cell r="FD65">
            <v>0</v>
          </cell>
          <cell r="FG65">
            <v>0</v>
          </cell>
          <cell r="FJ65">
            <v>0</v>
          </cell>
          <cell r="FM65">
            <v>0</v>
          </cell>
          <cell r="FP65">
            <v>0</v>
          </cell>
          <cell r="FS65">
            <v>0</v>
          </cell>
          <cell r="FV65">
            <v>0</v>
          </cell>
          <cell r="FY65">
            <v>0</v>
          </cell>
          <cell r="GB65">
            <v>0</v>
          </cell>
          <cell r="GE65">
            <v>0</v>
          </cell>
          <cell r="GH65">
            <v>0</v>
          </cell>
          <cell r="GK65">
            <v>0</v>
          </cell>
          <cell r="GQ65">
            <v>0</v>
          </cell>
          <cell r="GT65">
            <v>0</v>
          </cell>
          <cell r="GW65">
            <v>0</v>
          </cell>
          <cell r="GX65">
            <v>0</v>
          </cell>
          <cell r="GY65">
            <v>0</v>
          </cell>
          <cell r="GZ65">
            <v>0</v>
          </cell>
        </row>
        <row r="66">
          <cell r="B66">
            <v>0</v>
          </cell>
          <cell r="D66">
            <v>0</v>
          </cell>
          <cell r="G66">
            <v>0</v>
          </cell>
          <cell r="J66">
            <v>0</v>
          </cell>
          <cell r="M66">
            <v>0</v>
          </cell>
          <cell r="P66">
            <v>0</v>
          </cell>
          <cell r="S66">
            <v>0</v>
          </cell>
          <cell r="T66">
            <v>0</v>
          </cell>
          <cell r="V66">
            <v>0</v>
          </cell>
          <cell r="W66">
            <v>0</v>
          </cell>
          <cell r="Y66">
            <v>0</v>
          </cell>
          <cell r="AB66">
            <v>0</v>
          </cell>
          <cell r="AC66">
            <v>8738504</v>
          </cell>
          <cell r="AE66">
            <v>8738504</v>
          </cell>
          <cell r="AF66">
            <v>0</v>
          </cell>
          <cell r="AH66">
            <v>0</v>
          </cell>
          <cell r="AI66">
            <v>0</v>
          </cell>
          <cell r="AK66">
            <v>0</v>
          </cell>
          <cell r="AL66">
            <v>0</v>
          </cell>
          <cell r="AN66">
            <v>0</v>
          </cell>
          <cell r="AO66">
            <v>0</v>
          </cell>
          <cell r="AQ66">
            <v>0</v>
          </cell>
          <cell r="AT66">
            <v>0</v>
          </cell>
          <cell r="AW66">
            <v>0</v>
          </cell>
          <cell r="AX66">
            <v>0</v>
          </cell>
          <cell r="AZ66">
            <v>0</v>
          </cell>
          <cell r="BC66">
            <v>0</v>
          </cell>
          <cell r="BD66">
            <v>0</v>
          </cell>
          <cell r="BF66">
            <v>0</v>
          </cell>
          <cell r="BG66">
            <v>0</v>
          </cell>
          <cell r="BI66">
            <v>0</v>
          </cell>
          <cell r="BL66">
            <v>0</v>
          </cell>
          <cell r="BM66">
            <v>0</v>
          </cell>
          <cell r="BO66">
            <v>0</v>
          </cell>
          <cell r="BR66">
            <v>0</v>
          </cell>
          <cell r="BS66">
            <v>0</v>
          </cell>
          <cell r="BU66">
            <v>0</v>
          </cell>
          <cell r="BX66">
            <v>0</v>
          </cell>
          <cell r="BY66">
            <v>0</v>
          </cell>
          <cell r="CA66">
            <v>0</v>
          </cell>
          <cell r="CD66">
            <v>0</v>
          </cell>
          <cell r="CG66">
            <v>0</v>
          </cell>
          <cell r="CJ66">
            <v>0</v>
          </cell>
          <cell r="CM66">
            <v>0</v>
          </cell>
          <cell r="CP66">
            <v>0</v>
          </cell>
          <cell r="CS66">
            <v>0</v>
          </cell>
          <cell r="CV66">
            <v>0</v>
          </cell>
          <cell r="CY66">
            <v>0</v>
          </cell>
          <cell r="CZ66">
            <v>0</v>
          </cell>
          <cell r="DB66">
            <v>0</v>
          </cell>
          <cell r="DE66">
            <v>0</v>
          </cell>
          <cell r="DF66">
            <v>0</v>
          </cell>
          <cell r="DH66">
            <v>0</v>
          </cell>
          <cell r="DK66">
            <v>0</v>
          </cell>
          <cell r="DN66">
            <v>0</v>
          </cell>
          <cell r="DQ66">
            <v>0</v>
          </cell>
          <cell r="DR66">
            <v>8738504</v>
          </cell>
          <cell r="DS66">
            <v>0</v>
          </cell>
          <cell r="DT66">
            <v>8738504</v>
          </cell>
          <cell r="ED66">
            <v>0</v>
          </cell>
          <cell r="EF66">
            <v>0</v>
          </cell>
          <cell r="EG66">
            <v>0</v>
          </cell>
          <cell r="EI66">
            <v>0</v>
          </cell>
          <cell r="EJ66">
            <v>5914</v>
          </cell>
          <cell r="EL66">
            <v>5914</v>
          </cell>
          <cell r="EM66">
            <v>0</v>
          </cell>
          <cell r="EO66">
            <v>0</v>
          </cell>
          <cell r="EP66">
            <v>13881</v>
          </cell>
          <cell r="ER66">
            <v>13881</v>
          </cell>
          <cell r="ES66">
            <v>5566</v>
          </cell>
          <cell r="EU66">
            <v>5566</v>
          </cell>
          <cell r="EV66">
            <v>25361</v>
          </cell>
          <cell r="EW66">
            <v>0</v>
          </cell>
          <cell r="EX66">
            <v>25361</v>
          </cell>
          <cell r="FB66">
            <v>2350</v>
          </cell>
          <cell r="FD66">
            <v>2350</v>
          </cell>
          <cell r="FE66">
            <v>1890</v>
          </cell>
          <cell r="FG66">
            <v>1890</v>
          </cell>
          <cell r="FH66">
            <v>7112</v>
          </cell>
          <cell r="FJ66">
            <v>7112</v>
          </cell>
          <cell r="FK66">
            <v>3874</v>
          </cell>
          <cell r="FM66">
            <v>3874</v>
          </cell>
          <cell r="FN66">
            <v>16528</v>
          </cell>
          <cell r="FP66">
            <v>16528</v>
          </cell>
          <cell r="FQ66">
            <v>8186</v>
          </cell>
          <cell r="FS66">
            <v>8186</v>
          </cell>
          <cell r="FT66">
            <v>5355</v>
          </cell>
          <cell r="FV66">
            <v>5355</v>
          </cell>
          <cell r="FW66">
            <v>77</v>
          </cell>
          <cell r="FY66">
            <v>77</v>
          </cell>
          <cell r="GB66">
            <v>0</v>
          </cell>
          <cell r="GC66">
            <v>3112</v>
          </cell>
          <cell r="GE66">
            <v>3112</v>
          </cell>
          <cell r="GF66">
            <v>48235</v>
          </cell>
          <cell r="GH66">
            <v>48235</v>
          </cell>
          <cell r="GI66">
            <v>5528</v>
          </cell>
          <cell r="GK66">
            <v>5528</v>
          </cell>
          <cell r="GO66">
            <v>94681</v>
          </cell>
          <cell r="GQ66">
            <v>94681</v>
          </cell>
          <cell r="GR66">
            <v>105491</v>
          </cell>
          <cell r="GT66">
            <v>105491</v>
          </cell>
          <cell r="GU66">
            <v>37724</v>
          </cell>
          <cell r="GW66">
            <v>37724</v>
          </cell>
          <cell r="GX66">
            <v>340143</v>
          </cell>
          <cell r="GY66">
            <v>0</v>
          </cell>
          <cell r="GZ66">
            <v>340143</v>
          </cell>
        </row>
        <row r="67">
          <cell r="DR67">
            <v>-352308</v>
          </cell>
          <cell r="DS67">
            <v>0</v>
          </cell>
          <cell r="DT67">
            <v>-352308</v>
          </cell>
          <cell r="EV67">
            <v>122915</v>
          </cell>
          <cell r="EW67">
            <v>0</v>
          </cell>
          <cell r="EX67">
            <v>122915</v>
          </cell>
          <cell r="GX67">
            <v>322001</v>
          </cell>
          <cell r="GY67">
            <v>31981</v>
          </cell>
          <cell r="GZ67">
            <v>353982</v>
          </cell>
        </row>
        <row r="68">
          <cell r="B68">
            <v>0</v>
          </cell>
          <cell r="D68">
            <v>0</v>
          </cell>
          <cell r="G68">
            <v>0</v>
          </cell>
          <cell r="J68">
            <v>0</v>
          </cell>
          <cell r="M68">
            <v>0</v>
          </cell>
          <cell r="P68">
            <v>0</v>
          </cell>
          <cell r="S68">
            <v>0</v>
          </cell>
          <cell r="T68">
            <v>0</v>
          </cell>
          <cell r="V68">
            <v>0</v>
          </cell>
          <cell r="W68">
            <v>0</v>
          </cell>
          <cell r="Y68">
            <v>0</v>
          </cell>
          <cell r="Z68">
            <v>0</v>
          </cell>
          <cell r="AB68">
            <v>0</v>
          </cell>
          <cell r="AC68">
            <v>0</v>
          </cell>
          <cell r="AE68">
            <v>0</v>
          </cell>
          <cell r="AF68">
            <v>0</v>
          </cell>
          <cell r="AH68">
            <v>0</v>
          </cell>
          <cell r="AI68">
            <v>0</v>
          </cell>
          <cell r="AK68">
            <v>0</v>
          </cell>
          <cell r="AL68">
            <v>0</v>
          </cell>
          <cell r="AN68">
            <v>0</v>
          </cell>
          <cell r="AO68">
            <v>0</v>
          </cell>
          <cell r="AQ68">
            <v>0</v>
          </cell>
          <cell r="AT68">
            <v>0</v>
          </cell>
          <cell r="AU68">
            <v>0</v>
          </cell>
          <cell r="AW68">
            <v>0</v>
          </cell>
          <cell r="AX68">
            <v>0</v>
          </cell>
          <cell r="AZ68">
            <v>0</v>
          </cell>
          <cell r="BC68">
            <v>0</v>
          </cell>
          <cell r="BD68">
            <v>0</v>
          </cell>
          <cell r="BF68">
            <v>0</v>
          </cell>
          <cell r="BG68">
            <v>0</v>
          </cell>
          <cell r="BI68">
            <v>0</v>
          </cell>
          <cell r="BL68">
            <v>0</v>
          </cell>
          <cell r="BM68">
            <v>0</v>
          </cell>
          <cell r="BO68">
            <v>0</v>
          </cell>
          <cell r="BR68">
            <v>0</v>
          </cell>
          <cell r="BS68">
            <v>0</v>
          </cell>
          <cell r="BU68">
            <v>0</v>
          </cell>
          <cell r="BX68">
            <v>0</v>
          </cell>
          <cell r="BY68">
            <v>0</v>
          </cell>
          <cell r="CA68">
            <v>0</v>
          </cell>
          <cell r="CD68">
            <v>0</v>
          </cell>
          <cell r="CG68">
            <v>0</v>
          </cell>
          <cell r="CJ68">
            <v>0</v>
          </cell>
          <cell r="CM68">
            <v>0</v>
          </cell>
          <cell r="CP68">
            <v>0</v>
          </cell>
          <cell r="CS68">
            <v>0</v>
          </cell>
          <cell r="CV68">
            <v>0</v>
          </cell>
          <cell r="CW68">
            <v>0</v>
          </cell>
          <cell r="CY68">
            <v>0</v>
          </cell>
          <cell r="CZ68">
            <v>0</v>
          </cell>
          <cell r="DB68">
            <v>0</v>
          </cell>
          <cell r="DE68">
            <v>0</v>
          </cell>
          <cell r="DF68">
            <v>0</v>
          </cell>
          <cell r="DH68">
            <v>0</v>
          </cell>
          <cell r="DI68">
            <v>0</v>
          </cell>
          <cell r="DK68">
            <v>0</v>
          </cell>
          <cell r="DN68">
            <v>0</v>
          </cell>
          <cell r="DQ68">
            <v>0</v>
          </cell>
          <cell r="DR68">
            <v>0</v>
          </cell>
          <cell r="DS68">
            <v>0</v>
          </cell>
          <cell r="DT68">
            <v>0</v>
          </cell>
          <cell r="ED68">
            <v>51500</v>
          </cell>
          <cell r="EF68">
            <v>51500</v>
          </cell>
          <cell r="EG68">
            <v>68450</v>
          </cell>
          <cell r="EI68">
            <v>68450</v>
          </cell>
          <cell r="EL68">
            <v>0</v>
          </cell>
          <cell r="EO68">
            <v>0</v>
          </cell>
          <cell r="EP68">
            <v>0</v>
          </cell>
          <cell r="ER68">
            <v>0</v>
          </cell>
          <cell r="ES68">
            <v>2000</v>
          </cell>
          <cell r="EU68">
            <v>2000</v>
          </cell>
          <cell r="EV68">
            <v>121950</v>
          </cell>
          <cell r="EW68">
            <v>0</v>
          </cell>
          <cell r="EX68">
            <v>121950</v>
          </cell>
          <cell r="FD68">
            <v>0</v>
          </cell>
          <cell r="FF68">
            <v>1500</v>
          </cell>
          <cell r="FG68">
            <v>1500</v>
          </cell>
          <cell r="FH68">
            <v>1000</v>
          </cell>
          <cell r="FI68">
            <v>3574</v>
          </cell>
          <cell r="FJ68">
            <v>4574</v>
          </cell>
          <cell r="FL68">
            <v>1900</v>
          </cell>
          <cell r="FM68">
            <v>1900</v>
          </cell>
          <cell r="FN68">
            <v>150</v>
          </cell>
          <cell r="FP68">
            <v>150</v>
          </cell>
          <cell r="FQ68">
            <v>2019</v>
          </cell>
          <cell r="FS68">
            <v>2019</v>
          </cell>
          <cell r="FT68">
            <v>25465</v>
          </cell>
          <cell r="FU68">
            <v>-3273</v>
          </cell>
          <cell r="FV68">
            <v>22192</v>
          </cell>
          <cell r="FW68">
            <v>797</v>
          </cell>
          <cell r="FY68">
            <v>797</v>
          </cell>
          <cell r="FZ68">
            <v>0</v>
          </cell>
          <cell r="GB68">
            <v>0</v>
          </cell>
          <cell r="GC68">
            <v>6922</v>
          </cell>
          <cell r="GE68">
            <v>6922</v>
          </cell>
          <cell r="GF68">
            <v>3300</v>
          </cell>
          <cell r="GG68">
            <v>3990</v>
          </cell>
          <cell r="GH68">
            <v>7290</v>
          </cell>
          <cell r="GI68">
            <v>660</v>
          </cell>
          <cell r="GK68">
            <v>660</v>
          </cell>
          <cell r="GO68">
            <v>43396</v>
          </cell>
          <cell r="GP68">
            <v>16820</v>
          </cell>
          <cell r="GQ68">
            <v>60216</v>
          </cell>
          <cell r="GS68">
            <v>6000</v>
          </cell>
          <cell r="GT68">
            <v>6000</v>
          </cell>
          <cell r="GU68">
            <v>177630</v>
          </cell>
          <cell r="GV68">
            <v>1470</v>
          </cell>
          <cell r="GW68">
            <v>179100</v>
          </cell>
          <cell r="GX68">
            <v>261339</v>
          </cell>
          <cell r="GY68">
            <v>31981</v>
          </cell>
          <cell r="GZ68">
            <v>293320</v>
          </cell>
        </row>
        <row r="69">
          <cell r="DR69">
            <v>0</v>
          </cell>
          <cell r="DS69">
            <v>0</v>
          </cell>
          <cell r="DT69">
            <v>0</v>
          </cell>
          <cell r="EV69">
            <v>0</v>
          </cell>
          <cell r="EW69">
            <v>0</v>
          </cell>
          <cell r="EX69">
            <v>0</v>
          </cell>
          <cell r="GX69">
            <v>0</v>
          </cell>
          <cell r="GY69">
            <v>0</v>
          </cell>
          <cell r="GZ69">
            <v>0</v>
          </cell>
        </row>
        <row r="70">
          <cell r="B70">
            <v>0</v>
          </cell>
          <cell r="D70">
            <v>0</v>
          </cell>
          <cell r="G70">
            <v>0</v>
          </cell>
          <cell r="J70">
            <v>0</v>
          </cell>
          <cell r="M70">
            <v>0</v>
          </cell>
          <cell r="P70">
            <v>0</v>
          </cell>
          <cell r="S70">
            <v>0</v>
          </cell>
          <cell r="T70">
            <v>0</v>
          </cell>
          <cell r="V70">
            <v>0</v>
          </cell>
          <cell r="W70">
            <v>0</v>
          </cell>
          <cell r="Y70">
            <v>0</v>
          </cell>
          <cell r="AB70">
            <v>0</v>
          </cell>
          <cell r="AC70">
            <v>-352308</v>
          </cell>
          <cell r="AE70">
            <v>-352308</v>
          </cell>
          <cell r="AF70">
            <v>0</v>
          </cell>
          <cell r="AH70">
            <v>0</v>
          </cell>
          <cell r="AI70">
            <v>0</v>
          </cell>
          <cell r="AK70">
            <v>0</v>
          </cell>
          <cell r="AL70">
            <v>0</v>
          </cell>
          <cell r="AN70">
            <v>0</v>
          </cell>
          <cell r="AO70">
            <v>0</v>
          </cell>
          <cell r="AQ70">
            <v>0</v>
          </cell>
          <cell r="AT70">
            <v>0</v>
          </cell>
          <cell r="AW70">
            <v>0</v>
          </cell>
          <cell r="AX70">
            <v>0</v>
          </cell>
          <cell r="AZ70">
            <v>0</v>
          </cell>
          <cell r="BC70">
            <v>0</v>
          </cell>
          <cell r="BD70">
            <v>0</v>
          </cell>
          <cell r="BF70">
            <v>0</v>
          </cell>
          <cell r="BG70">
            <v>0</v>
          </cell>
          <cell r="BI70">
            <v>0</v>
          </cell>
          <cell r="BL70">
            <v>0</v>
          </cell>
          <cell r="BM70">
            <v>0</v>
          </cell>
          <cell r="BO70">
            <v>0</v>
          </cell>
          <cell r="BR70">
            <v>0</v>
          </cell>
          <cell r="BS70">
            <v>0</v>
          </cell>
          <cell r="BU70">
            <v>0</v>
          </cell>
          <cell r="BX70">
            <v>0</v>
          </cell>
          <cell r="BY70">
            <v>0</v>
          </cell>
          <cell r="CA70">
            <v>0</v>
          </cell>
          <cell r="CD70">
            <v>0</v>
          </cell>
          <cell r="CG70">
            <v>0</v>
          </cell>
          <cell r="CJ70">
            <v>0</v>
          </cell>
          <cell r="CM70">
            <v>0</v>
          </cell>
          <cell r="CP70">
            <v>0</v>
          </cell>
          <cell r="CS70">
            <v>0</v>
          </cell>
          <cell r="CV70">
            <v>0</v>
          </cell>
          <cell r="CY70">
            <v>0</v>
          </cell>
          <cell r="CZ70">
            <v>0</v>
          </cell>
          <cell r="DB70">
            <v>0</v>
          </cell>
          <cell r="DE70">
            <v>0</v>
          </cell>
          <cell r="DF70">
            <v>0</v>
          </cell>
          <cell r="DH70">
            <v>0</v>
          </cell>
          <cell r="DK70">
            <v>0</v>
          </cell>
          <cell r="DN70">
            <v>0</v>
          </cell>
          <cell r="DQ70">
            <v>0</v>
          </cell>
          <cell r="DR70">
            <v>-352308</v>
          </cell>
          <cell r="DS70">
            <v>0</v>
          </cell>
          <cell r="DT70">
            <v>-352308</v>
          </cell>
          <cell r="ED70">
            <v>0</v>
          </cell>
          <cell r="EF70">
            <v>0</v>
          </cell>
          <cell r="EG70">
            <v>0</v>
          </cell>
          <cell r="EI70">
            <v>0</v>
          </cell>
          <cell r="EJ70">
            <v>0</v>
          </cell>
          <cell r="EL70">
            <v>0</v>
          </cell>
          <cell r="EM70">
            <v>0</v>
          </cell>
          <cell r="EO70">
            <v>0</v>
          </cell>
          <cell r="EP70">
            <v>0</v>
          </cell>
          <cell r="ER70">
            <v>0</v>
          </cell>
          <cell r="ES70">
            <v>965</v>
          </cell>
          <cell r="EU70">
            <v>965</v>
          </cell>
          <cell r="EV70">
            <v>965</v>
          </cell>
          <cell r="EW70">
            <v>0</v>
          </cell>
          <cell r="EX70">
            <v>965</v>
          </cell>
          <cell r="FB70">
            <v>45</v>
          </cell>
          <cell r="FD70">
            <v>45</v>
          </cell>
          <cell r="FE70">
            <v>404</v>
          </cell>
          <cell r="FG70">
            <v>404</v>
          </cell>
          <cell r="FH70">
            <v>2795</v>
          </cell>
          <cell r="FJ70">
            <v>2795</v>
          </cell>
          <cell r="FK70">
            <v>168</v>
          </cell>
          <cell r="FM70">
            <v>168</v>
          </cell>
          <cell r="FN70">
            <v>74</v>
          </cell>
          <cell r="FP70">
            <v>74</v>
          </cell>
          <cell r="FQ70">
            <v>389</v>
          </cell>
          <cell r="FS70">
            <v>389</v>
          </cell>
          <cell r="FT70">
            <v>12170</v>
          </cell>
          <cell r="FV70">
            <v>12170</v>
          </cell>
          <cell r="FW70">
            <v>3653</v>
          </cell>
          <cell r="FY70">
            <v>3653</v>
          </cell>
          <cell r="GB70">
            <v>0</v>
          </cell>
          <cell r="GC70">
            <v>1097</v>
          </cell>
          <cell r="GE70">
            <v>1097</v>
          </cell>
          <cell r="GF70">
            <v>58</v>
          </cell>
          <cell r="GH70">
            <v>58</v>
          </cell>
          <cell r="GI70">
            <v>1888</v>
          </cell>
          <cell r="GK70">
            <v>1888</v>
          </cell>
          <cell r="GO70">
            <v>21081</v>
          </cell>
          <cell r="GQ70">
            <v>21081</v>
          </cell>
          <cell r="GR70">
            <v>8264</v>
          </cell>
          <cell r="GT70">
            <v>8264</v>
          </cell>
          <cell r="GU70">
            <v>8576</v>
          </cell>
          <cell r="GW70">
            <v>8576</v>
          </cell>
          <cell r="GX70">
            <v>60662</v>
          </cell>
          <cell r="GY70">
            <v>0</v>
          </cell>
          <cell r="GZ70">
            <v>60662</v>
          </cell>
        </row>
      </sheetData>
      <sheetData sheetId="20">
        <row r="6">
          <cell r="DR6">
            <v>16930858</v>
          </cell>
          <cell r="DS6">
            <v>604407</v>
          </cell>
          <cell r="DT6">
            <v>17535265</v>
          </cell>
          <cell r="EV6">
            <v>138039</v>
          </cell>
          <cell r="EW6">
            <v>6272</v>
          </cell>
          <cell r="EX6">
            <v>144311</v>
          </cell>
          <cell r="GX6">
            <v>1079867</v>
          </cell>
          <cell r="GY6">
            <v>19917</v>
          </cell>
          <cell r="GZ6">
            <v>1099784</v>
          </cell>
        </row>
        <row r="7">
          <cell r="DR7">
            <v>3418522</v>
          </cell>
          <cell r="DS7">
            <v>36320</v>
          </cell>
          <cell r="DT7">
            <v>3454842</v>
          </cell>
          <cell r="EV7">
            <v>138039</v>
          </cell>
          <cell r="EW7">
            <v>6272</v>
          </cell>
          <cell r="EX7">
            <v>144311</v>
          </cell>
          <cell r="GX7">
            <v>969717</v>
          </cell>
          <cell r="GY7">
            <v>11937</v>
          </cell>
          <cell r="GZ7">
            <v>981654</v>
          </cell>
        </row>
        <row r="8">
          <cell r="B8">
            <v>93327</v>
          </cell>
          <cell r="C8">
            <v>4307</v>
          </cell>
          <cell r="D8">
            <v>97634</v>
          </cell>
          <cell r="E8">
            <v>0</v>
          </cell>
          <cell r="G8">
            <v>0</v>
          </cell>
          <cell r="H8">
            <v>0</v>
          </cell>
          <cell r="J8">
            <v>0</v>
          </cell>
          <cell r="K8">
            <v>5550</v>
          </cell>
          <cell r="L8">
            <v>16537</v>
          </cell>
          <cell r="M8">
            <v>22087</v>
          </cell>
          <cell r="N8">
            <v>0</v>
          </cell>
          <cell r="P8">
            <v>0</v>
          </cell>
          <cell r="Q8">
            <v>0</v>
          </cell>
          <cell r="S8">
            <v>0</v>
          </cell>
          <cell r="T8">
            <v>0</v>
          </cell>
          <cell r="V8">
            <v>0</v>
          </cell>
          <cell r="Y8">
            <v>0</v>
          </cell>
          <cell r="Z8">
            <v>0</v>
          </cell>
          <cell r="AB8">
            <v>0</v>
          </cell>
          <cell r="AC8">
            <v>0</v>
          </cell>
          <cell r="AE8">
            <v>0</v>
          </cell>
          <cell r="AF8">
            <v>150</v>
          </cell>
          <cell r="AH8">
            <v>150</v>
          </cell>
          <cell r="AI8">
            <v>927</v>
          </cell>
          <cell r="AK8">
            <v>927</v>
          </cell>
          <cell r="AL8">
            <v>0</v>
          </cell>
          <cell r="AN8">
            <v>0</v>
          </cell>
          <cell r="AO8">
            <v>0</v>
          </cell>
          <cell r="AQ8">
            <v>0</v>
          </cell>
          <cell r="AR8">
            <v>0</v>
          </cell>
          <cell r="AT8">
            <v>0</v>
          </cell>
          <cell r="AU8">
            <v>0</v>
          </cell>
          <cell r="AW8">
            <v>0</v>
          </cell>
          <cell r="AX8">
            <v>0</v>
          </cell>
          <cell r="AZ8">
            <v>0</v>
          </cell>
          <cell r="BA8">
            <v>0</v>
          </cell>
          <cell r="BC8">
            <v>0</v>
          </cell>
          <cell r="BF8">
            <v>0</v>
          </cell>
          <cell r="BG8">
            <v>0</v>
          </cell>
          <cell r="BI8">
            <v>0</v>
          </cell>
          <cell r="BJ8">
            <v>0</v>
          </cell>
          <cell r="BL8">
            <v>0</v>
          </cell>
          <cell r="BO8">
            <v>0</v>
          </cell>
          <cell r="BP8">
            <v>0</v>
          </cell>
          <cell r="BR8">
            <v>0</v>
          </cell>
          <cell r="BS8">
            <v>0</v>
          </cell>
          <cell r="BU8">
            <v>0</v>
          </cell>
          <cell r="BX8">
            <v>0</v>
          </cell>
          <cell r="BY8">
            <v>0</v>
          </cell>
          <cell r="CA8">
            <v>0</v>
          </cell>
          <cell r="CD8">
            <v>0</v>
          </cell>
          <cell r="CG8">
            <v>0</v>
          </cell>
          <cell r="CJ8">
            <v>0</v>
          </cell>
          <cell r="CK8">
            <v>32414</v>
          </cell>
          <cell r="CL8">
            <v>-8511</v>
          </cell>
          <cell r="CM8">
            <v>23903</v>
          </cell>
          <cell r="CN8">
            <v>1172</v>
          </cell>
          <cell r="CO8">
            <v>0</v>
          </cell>
          <cell r="CP8">
            <v>1172</v>
          </cell>
          <cell r="CS8">
            <v>0</v>
          </cell>
          <cell r="CT8">
            <v>0</v>
          </cell>
          <cell r="CV8">
            <v>0</v>
          </cell>
          <cell r="CW8">
            <v>0</v>
          </cell>
          <cell r="CX8">
            <v>300</v>
          </cell>
          <cell r="CY8">
            <v>300</v>
          </cell>
          <cell r="CZ8">
            <v>3000</v>
          </cell>
          <cell r="DB8">
            <v>3000</v>
          </cell>
          <cell r="DC8">
            <v>0</v>
          </cell>
          <cell r="DD8">
            <v>0</v>
          </cell>
          <cell r="DE8">
            <v>0</v>
          </cell>
          <cell r="DF8">
            <v>0</v>
          </cell>
          <cell r="DH8">
            <v>0</v>
          </cell>
          <cell r="DI8">
            <v>0</v>
          </cell>
          <cell r="DJ8">
            <v>109836</v>
          </cell>
          <cell r="DK8">
            <v>109836</v>
          </cell>
          <cell r="DL8">
            <v>0</v>
          </cell>
          <cell r="DN8">
            <v>0</v>
          </cell>
          <cell r="DO8">
            <v>0</v>
          </cell>
          <cell r="DQ8">
            <v>0</v>
          </cell>
          <cell r="DR8">
            <v>136540</v>
          </cell>
          <cell r="DS8">
            <v>122469</v>
          </cell>
          <cell r="DT8">
            <v>259009</v>
          </cell>
          <cell r="DW8">
            <v>0</v>
          </cell>
          <cell r="DZ8">
            <v>0</v>
          </cell>
          <cell r="EC8">
            <v>0</v>
          </cell>
          <cell r="ED8">
            <v>7100</v>
          </cell>
          <cell r="EF8">
            <v>7100</v>
          </cell>
          <cell r="EJ8">
            <v>0</v>
          </cell>
          <cell r="EL8">
            <v>0</v>
          </cell>
          <cell r="EO8">
            <v>0</v>
          </cell>
          <cell r="EP8">
            <v>44106</v>
          </cell>
          <cell r="EQ8">
            <v>2909</v>
          </cell>
          <cell r="ER8">
            <v>47015</v>
          </cell>
          <cell r="ES8">
            <v>14279</v>
          </cell>
          <cell r="ET8">
            <v>301</v>
          </cell>
          <cell r="EU8">
            <v>14580</v>
          </cell>
          <cell r="EV8">
            <v>65485</v>
          </cell>
          <cell r="EW8">
            <v>3210</v>
          </cell>
          <cell r="EX8">
            <v>68695</v>
          </cell>
          <cell r="EY8">
            <v>39979</v>
          </cell>
          <cell r="EZ8">
            <v>1620</v>
          </cell>
          <cell r="FA8">
            <v>41599</v>
          </cell>
          <cell r="FB8">
            <v>3059</v>
          </cell>
          <cell r="FD8">
            <v>3059</v>
          </cell>
          <cell r="FE8">
            <v>1952</v>
          </cell>
          <cell r="FG8">
            <v>1952</v>
          </cell>
          <cell r="FH8">
            <v>285592</v>
          </cell>
          <cell r="FI8">
            <v>3446</v>
          </cell>
          <cell r="FJ8">
            <v>289038</v>
          </cell>
          <cell r="FK8">
            <v>3890</v>
          </cell>
          <cell r="FM8">
            <v>3890</v>
          </cell>
          <cell r="FN8">
            <v>651</v>
          </cell>
          <cell r="FP8">
            <v>651</v>
          </cell>
          <cell r="FQ8">
            <v>10174</v>
          </cell>
          <cell r="FR8">
            <v>422</v>
          </cell>
          <cell r="FS8">
            <v>10596</v>
          </cell>
          <cell r="FT8">
            <v>4230</v>
          </cell>
          <cell r="FU8">
            <v>173</v>
          </cell>
          <cell r="FV8">
            <v>4403</v>
          </cell>
          <cell r="FW8">
            <v>2277</v>
          </cell>
          <cell r="FY8">
            <v>2277</v>
          </cell>
          <cell r="FZ8">
            <v>14253</v>
          </cell>
          <cell r="GA8">
            <v>433</v>
          </cell>
          <cell r="GB8">
            <v>14686</v>
          </cell>
          <cell r="GC8">
            <v>1171</v>
          </cell>
          <cell r="GE8">
            <v>1171</v>
          </cell>
          <cell r="GF8">
            <v>3253</v>
          </cell>
          <cell r="GH8">
            <v>3253</v>
          </cell>
          <cell r="GI8">
            <v>1301</v>
          </cell>
          <cell r="GK8">
            <v>1301</v>
          </cell>
          <cell r="GO8">
            <v>68952</v>
          </cell>
          <cell r="GP8">
            <v>845</v>
          </cell>
          <cell r="GQ8">
            <v>69797</v>
          </cell>
          <cell r="GR8">
            <v>25310</v>
          </cell>
          <cell r="GT8">
            <v>25310</v>
          </cell>
          <cell r="GU8">
            <v>50833</v>
          </cell>
          <cell r="GV8">
            <v>-195</v>
          </cell>
          <cell r="GW8">
            <v>50638</v>
          </cell>
          <cell r="GX8">
            <v>516877</v>
          </cell>
          <cell r="GY8">
            <v>6744</v>
          </cell>
          <cell r="GZ8">
            <v>523621</v>
          </cell>
        </row>
        <row r="9">
          <cell r="B9">
            <v>22845</v>
          </cell>
          <cell r="C9">
            <v>775</v>
          </cell>
          <cell r="D9">
            <v>23620</v>
          </cell>
          <cell r="E9">
            <v>93</v>
          </cell>
          <cell r="G9">
            <v>93</v>
          </cell>
          <cell r="H9">
            <v>0</v>
          </cell>
          <cell r="J9">
            <v>0</v>
          </cell>
          <cell r="K9">
            <v>1082</v>
          </cell>
          <cell r="L9">
            <v>3198</v>
          </cell>
          <cell r="M9">
            <v>4280</v>
          </cell>
          <cell r="N9">
            <v>218</v>
          </cell>
          <cell r="O9">
            <v>24</v>
          </cell>
          <cell r="P9">
            <v>242</v>
          </cell>
          <cell r="Q9">
            <v>0</v>
          </cell>
          <cell r="S9">
            <v>0</v>
          </cell>
          <cell r="T9">
            <v>0</v>
          </cell>
          <cell r="V9">
            <v>0</v>
          </cell>
          <cell r="Y9">
            <v>0</v>
          </cell>
          <cell r="Z9">
            <v>0</v>
          </cell>
          <cell r="AB9">
            <v>0</v>
          </cell>
          <cell r="AC9">
            <v>0</v>
          </cell>
          <cell r="AE9">
            <v>0</v>
          </cell>
          <cell r="AF9">
            <v>61</v>
          </cell>
          <cell r="AH9">
            <v>61</v>
          </cell>
          <cell r="AI9">
            <v>319</v>
          </cell>
          <cell r="AK9">
            <v>319</v>
          </cell>
          <cell r="AL9">
            <v>0</v>
          </cell>
          <cell r="AN9">
            <v>0</v>
          </cell>
          <cell r="AO9">
            <v>0</v>
          </cell>
          <cell r="AQ9">
            <v>0</v>
          </cell>
          <cell r="AR9">
            <v>0</v>
          </cell>
          <cell r="AT9">
            <v>0</v>
          </cell>
          <cell r="AU9">
            <v>0</v>
          </cell>
          <cell r="AW9">
            <v>0</v>
          </cell>
          <cell r="AX9">
            <v>0</v>
          </cell>
          <cell r="AZ9">
            <v>0</v>
          </cell>
          <cell r="BA9">
            <v>0</v>
          </cell>
          <cell r="BC9">
            <v>0</v>
          </cell>
          <cell r="BF9">
            <v>0</v>
          </cell>
          <cell r="BG9">
            <v>0</v>
          </cell>
          <cell r="BI9">
            <v>0</v>
          </cell>
          <cell r="BJ9">
            <v>0</v>
          </cell>
          <cell r="BL9">
            <v>0</v>
          </cell>
          <cell r="BO9">
            <v>0</v>
          </cell>
          <cell r="BP9">
            <v>0</v>
          </cell>
          <cell r="BR9">
            <v>0</v>
          </cell>
          <cell r="BS9">
            <v>0</v>
          </cell>
          <cell r="BU9">
            <v>0</v>
          </cell>
          <cell r="BX9">
            <v>0</v>
          </cell>
          <cell r="BY9">
            <v>0</v>
          </cell>
          <cell r="CA9">
            <v>0</v>
          </cell>
          <cell r="CD9">
            <v>0</v>
          </cell>
          <cell r="CE9">
            <v>2620</v>
          </cell>
          <cell r="CF9">
            <v>0</v>
          </cell>
          <cell r="CG9">
            <v>2620</v>
          </cell>
          <cell r="CJ9">
            <v>0</v>
          </cell>
          <cell r="CK9">
            <v>6416</v>
          </cell>
          <cell r="CL9">
            <v>-1489</v>
          </cell>
          <cell r="CM9">
            <v>4927</v>
          </cell>
          <cell r="CN9">
            <v>228</v>
          </cell>
          <cell r="CO9">
            <v>0</v>
          </cell>
          <cell r="CP9">
            <v>228</v>
          </cell>
          <cell r="CS9">
            <v>0</v>
          </cell>
          <cell r="CT9">
            <v>0</v>
          </cell>
          <cell r="CV9">
            <v>0</v>
          </cell>
          <cell r="CW9">
            <v>0</v>
          </cell>
          <cell r="CX9">
            <v>53</v>
          </cell>
          <cell r="CY9">
            <v>53</v>
          </cell>
          <cell r="CZ9">
            <v>3316</v>
          </cell>
          <cell r="DB9">
            <v>3316</v>
          </cell>
          <cell r="DC9">
            <v>0</v>
          </cell>
          <cell r="DE9">
            <v>0</v>
          </cell>
          <cell r="DF9">
            <v>0</v>
          </cell>
          <cell r="DH9">
            <v>0</v>
          </cell>
          <cell r="DI9">
            <v>0</v>
          </cell>
          <cell r="DJ9">
            <v>19221</v>
          </cell>
          <cell r="DK9">
            <v>19221</v>
          </cell>
          <cell r="DL9">
            <v>0</v>
          </cell>
          <cell r="DN9">
            <v>0</v>
          </cell>
          <cell r="DO9">
            <v>0</v>
          </cell>
          <cell r="DQ9">
            <v>0</v>
          </cell>
          <cell r="DR9">
            <v>37198</v>
          </cell>
          <cell r="DS9">
            <v>21782</v>
          </cell>
          <cell r="DT9">
            <v>58980</v>
          </cell>
          <cell r="DW9">
            <v>0</v>
          </cell>
          <cell r="DZ9">
            <v>0</v>
          </cell>
          <cell r="EC9">
            <v>0</v>
          </cell>
          <cell r="ED9">
            <v>3876</v>
          </cell>
          <cell r="EF9">
            <v>3876</v>
          </cell>
          <cell r="EJ9">
            <v>85</v>
          </cell>
          <cell r="EL9">
            <v>85</v>
          </cell>
          <cell r="EO9">
            <v>0</v>
          </cell>
          <cell r="EP9">
            <v>23141</v>
          </cell>
          <cell r="EQ9">
            <v>509</v>
          </cell>
          <cell r="ER9">
            <v>23650</v>
          </cell>
          <cell r="ES9">
            <v>6322</v>
          </cell>
          <cell r="ET9">
            <v>53</v>
          </cell>
          <cell r="EU9">
            <v>6375</v>
          </cell>
          <cell r="EV9">
            <v>33424</v>
          </cell>
          <cell r="EW9">
            <v>562</v>
          </cell>
          <cell r="EX9">
            <v>33986</v>
          </cell>
          <cell r="EY9">
            <v>7633</v>
          </cell>
          <cell r="EZ9">
            <v>292</v>
          </cell>
          <cell r="FA9">
            <v>7925</v>
          </cell>
          <cell r="FB9">
            <v>1009</v>
          </cell>
          <cell r="FD9">
            <v>1009</v>
          </cell>
          <cell r="FE9">
            <v>650</v>
          </cell>
          <cell r="FG9">
            <v>650</v>
          </cell>
          <cell r="FH9">
            <v>55669</v>
          </cell>
          <cell r="FI9">
            <v>625</v>
          </cell>
          <cell r="FJ9">
            <v>56294</v>
          </cell>
          <cell r="FK9">
            <v>1269</v>
          </cell>
          <cell r="FM9">
            <v>1269</v>
          </cell>
          <cell r="FN9">
            <v>216</v>
          </cell>
          <cell r="FP9">
            <v>216</v>
          </cell>
          <cell r="FQ9">
            <v>2438</v>
          </cell>
          <cell r="FR9">
            <v>75</v>
          </cell>
          <cell r="FS9">
            <v>2513</v>
          </cell>
          <cell r="FT9">
            <v>1399</v>
          </cell>
          <cell r="FU9">
            <v>60</v>
          </cell>
          <cell r="FV9">
            <v>1459</v>
          </cell>
          <cell r="FW9">
            <v>759</v>
          </cell>
          <cell r="FY9">
            <v>759</v>
          </cell>
          <cell r="FZ9">
            <v>2745</v>
          </cell>
          <cell r="GA9">
            <v>46</v>
          </cell>
          <cell r="GB9">
            <v>2791</v>
          </cell>
          <cell r="GC9">
            <v>390</v>
          </cell>
          <cell r="GE9">
            <v>390</v>
          </cell>
          <cell r="GF9">
            <v>1084</v>
          </cell>
          <cell r="GH9">
            <v>1084</v>
          </cell>
          <cell r="GI9">
            <v>434</v>
          </cell>
          <cell r="GK9">
            <v>434</v>
          </cell>
          <cell r="GO9">
            <v>16938</v>
          </cell>
          <cell r="GP9">
            <v>153</v>
          </cell>
          <cell r="GQ9">
            <v>17091</v>
          </cell>
          <cell r="GR9">
            <v>8444</v>
          </cell>
          <cell r="GT9">
            <v>8444</v>
          </cell>
          <cell r="GU9">
            <v>14820</v>
          </cell>
          <cell r="GV9">
            <v>-68</v>
          </cell>
          <cell r="GW9">
            <v>14752</v>
          </cell>
          <cell r="GX9">
            <v>115897</v>
          </cell>
          <cell r="GY9">
            <v>1183</v>
          </cell>
          <cell r="GZ9">
            <v>117080</v>
          </cell>
        </row>
        <row r="10">
          <cell r="B10">
            <v>9649</v>
          </cell>
          <cell r="C10">
            <v>702</v>
          </cell>
          <cell r="D10">
            <v>10351</v>
          </cell>
          <cell r="E10">
            <v>0</v>
          </cell>
          <cell r="F10">
            <v>120</v>
          </cell>
          <cell r="G10">
            <v>120</v>
          </cell>
          <cell r="H10">
            <v>3633</v>
          </cell>
          <cell r="J10">
            <v>3633</v>
          </cell>
          <cell r="K10">
            <v>200</v>
          </cell>
          <cell r="M10">
            <v>200</v>
          </cell>
          <cell r="N10">
            <v>400</v>
          </cell>
          <cell r="P10">
            <v>400</v>
          </cell>
          <cell r="Q10">
            <v>0</v>
          </cell>
          <cell r="S10">
            <v>0</v>
          </cell>
          <cell r="T10">
            <v>0</v>
          </cell>
          <cell r="V10">
            <v>0</v>
          </cell>
          <cell r="Y10">
            <v>0</v>
          </cell>
          <cell r="Z10">
            <v>0</v>
          </cell>
          <cell r="AB10">
            <v>0</v>
          </cell>
          <cell r="AC10">
            <v>0</v>
          </cell>
          <cell r="AE10">
            <v>0</v>
          </cell>
          <cell r="AF10">
            <v>89</v>
          </cell>
          <cell r="AH10">
            <v>89</v>
          </cell>
          <cell r="AI10">
            <v>5176</v>
          </cell>
          <cell r="AK10">
            <v>5176</v>
          </cell>
          <cell r="AL10">
            <v>2050</v>
          </cell>
          <cell r="AN10">
            <v>2050</v>
          </cell>
          <cell r="AO10">
            <v>7591</v>
          </cell>
          <cell r="AQ10">
            <v>7591</v>
          </cell>
          <cell r="AR10">
            <v>7500</v>
          </cell>
          <cell r="AS10">
            <v>-7499</v>
          </cell>
          <cell r="AT10">
            <v>1</v>
          </cell>
          <cell r="AU10">
            <v>1200</v>
          </cell>
          <cell r="AW10">
            <v>1200</v>
          </cell>
          <cell r="AX10">
            <v>0</v>
          </cell>
          <cell r="AZ10">
            <v>0</v>
          </cell>
          <cell r="BA10">
            <v>26537</v>
          </cell>
          <cell r="BC10">
            <v>26537</v>
          </cell>
          <cell r="BF10">
            <v>0</v>
          </cell>
          <cell r="BG10">
            <v>3197</v>
          </cell>
          <cell r="BI10">
            <v>3197</v>
          </cell>
          <cell r="BJ10">
            <v>0</v>
          </cell>
          <cell r="BL10">
            <v>0</v>
          </cell>
          <cell r="BM10">
            <v>17647</v>
          </cell>
          <cell r="BO10">
            <v>17647</v>
          </cell>
          <cell r="BP10">
            <v>83656</v>
          </cell>
          <cell r="BQ10">
            <v>3910</v>
          </cell>
          <cell r="BR10">
            <v>87566</v>
          </cell>
          <cell r="BS10">
            <v>0</v>
          </cell>
          <cell r="BU10">
            <v>0</v>
          </cell>
          <cell r="BX10">
            <v>0</v>
          </cell>
          <cell r="BY10">
            <v>0</v>
          </cell>
          <cell r="CA10">
            <v>0</v>
          </cell>
          <cell r="CD10">
            <v>0</v>
          </cell>
          <cell r="CE10">
            <v>366845</v>
          </cell>
          <cell r="CF10">
            <v>-10000</v>
          </cell>
          <cell r="CG10">
            <v>356845</v>
          </cell>
          <cell r="CH10">
            <v>1455</v>
          </cell>
          <cell r="CI10">
            <v>0</v>
          </cell>
          <cell r="CJ10">
            <v>1455</v>
          </cell>
          <cell r="CK10">
            <v>226549</v>
          </cell>
          <cell r="CL10">
            <v>-4128</v>
          </cell>
          <cell r="CM10">
            <v>222421</v>
          </cell>
          <cell r="CN10">
            <v>49758</v>
          </cell>
          <cell r="CO10">
            <v>10000</v>
          </cell>
          <cell r="CP10">
            <v>59758</v>
          </cell>
          <cell r="CS10">
            <v>0</v>
          </cell>
          <cell r="CT10">
            <v>1000</v>
          </cell>
          <cell r="CV10">
            <v>1000</v>
          </cell>
          <cell r="CW10">
            <v>700</v>
          </cell>
          <cell r="CY10">
            <v>700</v>
          </cell>
          <cell r="CZ10">
            <v>38529</v>
          </cell>
          <cell r="DB10">
            <v>38529</v>
          </cell>
          <cell r="DC10">
            <v>0</v>
          </cell>
          <cell r="DE10">
            <v>0</v>
          </cell>
          <cell r="DF10">
            <v>221182</v>
          </cell>
          <cell r="DH10">
            <v>221182</v>
          </cell>
          <cell r="DI10">
            <v>43926</v>
          </cell>
          <cell r="DJ10">
            <v>2191</v>
          </cell>
          <cell r="DK10">
            <v>46117</v>
          </cell>
          <cell r="DL10">
            <v>132886</v>
          </cell>
          <cell r="DN10">
            <v>132886</v>
          </cell>
          <cell r="DO10">
            <v>0</v>
          </cell>
          <cell r="DQ10">
            <v>0</v>
          </cell>
          <cell r="DR10">
            <v>1251355</v>
          </cell>
          <cell r="DS10">
            <v>-4704</v>
          </cell>
          <cell r="DT10">
            <v>1246651</v>
          </cell>
          <cell r="DW10">
            <v>0</v>
          </cell>
          <cell r="DZ10">
            <v>0</v>
          </cell>
          <cell r="EC10">
            <v>0</v>
          </cell>
          <cell r="ED10">
            <v>0</v>
          </cell>
          <cell r="EF10">
            <v>0</v>
          </cell>
          <cell r="EJ10">
            <v>24141</v>
          </cell>
          <cell r="EK10">
            <v>2500</v>
          </cell>
          <cell r="EL10">
            <v>26641</v>
          </cell>
          <cell r="EO10">
            <v>0</v>
          </cell>
          <cell r="EP10">
            <v>0</v>
          </cell>
          <cell r="ER10">
            <v>0</v>
          </cell>
          <cell r="ES10">
            <v>933</v>
          </cell>
          <cell r="EU10">
            <v>933</v>
          </cell>
          <cell r="EV10">
            <v>25074</v>
          </cell>
          <cell r="EW10">
            <v>2500</v>
          </cell>
          <cell r="EX10">
            <v>27574</v>
          </cell>
          <cell r="EY10">
            <v>26391</v>
          </cell>
          <cell r="FA10">
            <v>26391</v>
          </cell>
          <cell r="FD10">
            <v>0</v>
          </cell>
          <cell r="FG10">
            <v>0</v>
          </cell>
          <cell r="FH10">
            <v>159443</v>
          </cell>
          <cell r="FI10">
            <v>3590</v>
          </cell>
          <cell r="FJ10">
            <v>163033</v>
          </cell>
          <cell r="FM10">
            <v>0</v>
          </cell>
          <cell r="FN10">
            <v>27767</v>
          </cell>
          <cell r="FP10">
            <v>27767</v>
          </cell>
          <cell r="FQ10">
            <v>312</v>
          </cell>
          <cell r="FS10">
            <v>312</v>
          </cell>
          <cell r="FT10">
            <v>2479</v>
          </cell>
          <cell r="FV10">
            <v>2479</v>
          </cell>
          <cell r="FY10">
            <v>0</v>
          </cell>
          <cell r="FZ10">
            <v>591</v>
          </cell>
          <cell r="GB10">
            <v>591</v>
          </cell>
          <cell r="GE10">
            <v>0</v>
          </cell>
          <cell r="GH10">
            <v>0</v>
          </cell>
          <cell r="GI10">
            <v>0</v>
          </cell>
          <cell r="GK10">
            <v>0</v>
          </cell>
          <cell r="GO10">
            <v>18226</v>
          </cell>
          <cell r="GP10">
            <v>420</v>
          </cell>
          <cell r="GQ10">
            <v>18646</v>
          </cell>
          <cell r="GR10">
            <v>6665</v>
          </cell>
          <cell r="GT10">
            <v>6665</v>
          </cell>
          <cell r="GU10">
            <v>24980</v>
          </cell>
          <cell r="GW10">
            <v>24980</v>
          </cell>
          <cell r="GX10">
            <v>266854</v>
          </cell>
          <cell r="GY10">
            <v>4010</v>
          </cell>
          <cell r="GZ10">
            <v>270864</v>
          </cell>
        </row>
        <row r="11">
          <cell r="B11">
            <v>0</v>
          </cell>
          <cell r="D11">
            <v>0</v>
          </cell>
          <cell r="E11">
            <v>0</v>
          </cell>
          <cell r="G11">
            <v>0</v>
          </cell>
          <cell r="H11">
            <v>0</v>
          </cell>
          <cell r="J11">
            <v>0</v>
          </cell>
          <cell r="K11">
            <v>0</v>
          </cell>
          <cell r="M11">
            <v>0</v>
          </cell>
          <cell r="N11">
            <v>0</v>
          </cell>
          <cell r="P11">
            <v>0</v>
          </cell>
          <cell r="Q11">
            <v>0</v>
          </cell>
          <cell r="S11">
            <v>0</v>
          </cell>
          <cell r="T11">
            <v>0</v>
          </cell>
          <cell r="V11">
            <v>0</v>
          </cell>
          <cell r="Y11">
            <v>0</v>
          </cell>
          <cell r="Z11">
            <v>0</v>
          </cell>
          <cell r="AB11">
            <v>0</v>
          </cell>
          <cell r="AC11">
            <v>0</v>
          </cell>
          <cell r="AE11">
            <v>0</v>
          </cell>
          <cell r="AF11">
            <v>0</v>
          </cell>
          <cell r="AH11">
            <v>0</v>
          </cell>
          <cell r="AI11">
            <v>0</v>
          </cell>
          <cell r="AK11">
            <v>0</v>
          </cell>
          <cell r="AL11">
            <v>74400</v>
          </cell>
          <cell r="AM11">
            <v>11000</v>
          </cell>
          <cell r="AN11">
            <v>85400</v>
          </cell>
          <cell r="AO11">
            <v>0</v>
          </cell>
          <cell r="AQ11">
            <v>0</v>
          </cell>
          <cell r="AR11">
            <v>0</v>
          </cell>
          <cell r="AT11">
            <v>0</v>
          </cell>
          <cell r="AU11">
            <v>0</v>
          </cell>
          <cell r="AW11">
            <v>0</v>
          </cell>
          <cell r="AX11">
            <v>0</v>
          </cell>
          <cell r="AZ11">
            <v>0</v>
          </cell>
          <cell r="BA11">
            <v>0</v>
          </cell>
          <cell r="BC11">
            <v>0</v>
          </cell>
          <cell r="BF11">
            <v>0</v>
          </cell>
          <cell r="BG11">
            <v>0</v>
          </cell>
          <cell r="BI11">
            <v>0</v>
          </cell>
          <cell r="BJ11">
            <v>0</v>
          </cell>
          <cell r="BL11">
            <v>0</v>
          </cell>
          <cell r="BO11">
            <v>0</v>
          </cell>
          <cell r="BP11">
            <v>0</v>
          </cell>
          <cell r="BR11">
            <v>0</v>
          </cell>
          <cell r="BS11">
            <v>0</v>
          </cell>
          <cell r="BU11">
            <v>0</v>
          </cell>
          <cell r="BX11">
            <v>0</v>
          </cell>
          <cell r="BY11">
            <v>0</v>
          </cell>
          <cell r="CA11">
            <v>0</v>
          </cell>
          <cell r="CD11">
            <v>0</v>
          </cell>
          <cell r="CG11">
            <v>0</v>
          </cell>
          <cell r="CJ11">
            <v>0</v>
          </cell>
          <cell r="CM11">
            <v>0</v>
          </cell>
          <cell r="CN11">
            <v>0</v>
          </cell>
          <cell r="CP11">
            <v>0</v>
          </cell>
          <cell r="CS11">
            <v>0</v>
          </cell>
          <cell r="CT11">
            <v>0</v>
          </cell>
          <cell r="CV11">
            <v>0</v>
          </cell>
          <cell r="CW11">
            <v>0</v>
          </cell>
          <cell r="CY11">
            <v>0</v>
          </cell>
          <cell r="CZ11">
            <v>0</v>
          </cell>
          <cell r="DB11">
            <v>0</v>
          </cell>
          <cell r="DC11">
            <v>0</v>
          </cell>
          <cell r="DE11">
            <v>0</v>
          </cell>
          <cell r="DF11">
            <v>0</v>
          </cell>
          <cell r="DH11">
            <v>0</v>
          </cell>
          <cell r="DI11">
            <v>0</v>
          </cell>
          <cell r="DK11">
            <v>0</v>
          </cell>
          <cell r="DL11">
            <v>0</v>
          </cell>
          <cell r="DN11">
            <v>0</v>
          </cell>
          <cell r="DO11">
            <v>0</v>
          </cell>
          <cell r="DQ11">
            <v>0</v>
          </cell>
          <cell r="DR11">
            <v>74400</v>
          </cell>
          <cell r="DS11">
            <v>11000</v>
          </cell>
          <cell r="DT11">
            <v>85400</v>
          </cell>
          <cell r="DW11">
            <v>0</v>
          </cell>
          <cell r="DZ11">
            <v>0</v>
          </cell>
          <cell r="EC11">
            <v>0</v>
          </cell>
          <cell r="ED11">
            <v>0</v>
          </cell>
          <cell r="EF11">
            <v>0</v>
          </cell>
          <cell r="EJ11">
            <v>0</v>
          </cell>
          <cell r="EL11">
            <v>0</v>
          </cell>
          <cell r="EO11">
            <v>0</v>
          </cell>
          <cell r="EP11">
            <v>0</v>
          </cell>
          <cell r="ER11">
            <v>0</v>
          </cell>
          <cell r="ES11">
            <v>0</v>
          </cell>
          <cell r="EU11">
            <v>0</v>
          </cell>
          <cell r="EV11">
            <v>0</v>
          </cell>
          <cell r="EW11">
            <v>0</v>
          </cell>
          <cell r="EX11">
            <v>0</v>
          </cell>
          <cell r="FA11">
            <v>0</v>
          </cell>
          <cell r="FD11">
            <v>0</v>
          </cell>
          <cell r="FG11">
            <v>0</v>
          </cell>
          <cell r="FJ11">
            <v>0</v>
          </cell>
          <cell r="FM11">
            <v>0</v>
          </cell>
          <cell r="FP11">
            <v>0</v>
          </cell>
          <cell r="FS11">
            <v>0</v>
          </cell>
          <cell r="FV11">
            <v>0</v>
          </cell>
          <cell r="FY11">
            <v>0</v>
          </cell>
          <cell r="GB11">
            <v>0</v>
          </cell>
          <cell r="GE11">
            <v>0</v>
          </cell>
          <cell r="GH11">
            <v>0</v>
          </cell>
          <cell r="GK11">
            <v>0</v>
          </cell>
          <cell r="GQ11">
            <v>0</v>
          </cell>
          <cell r="GT11">
            <v>0</v>
          </cell>
          <cell r="GW11">
            <v>0</v>
          </cell>
          <cell r="GX11">
            <v>0</v>
          </cell>
          <cell r="GY11">
            <v>0</v>
          </cell>
          <cell r="GZ11">
            <v>0</v>
          </cell>
        </row>
        <row r="12">
          <cell r="DR12">
            <v>1919029</v>
          </cell>
          <cell r="DS12">
            <v>-114227</v>
          </cell>
          <cell r="DT12">
            <v>1804802</v>
          </cell>
          <cell r="EV12">
            <v>14056</v>
          </cell>
          <cell r="EW12">
            <v>0</v>
          </cell>
          <cell r="EX12">
            <v>14056</v>
          </cell>
          <cell r="GX12">
            <v>70089</v>
          </cell>
          <cell r="GY12">
            <v>0</v>
          </cell>
          <cell r="GZ12">
            <v>70089</v>
          </cell>
        </row>
        <row r="13">
          <cell r="D13">
            <v>0</v>
          </cell>
          <cell r="G13">
            <v>0</v>
          </cell>
          <cell r="J13">
            <v>0</v>
          </cell>
          <cell r="M13">
            <v>0</v>
          </cell>
          <cell r="P13">
            <v>0</v>
          </cell>
          <cell r="S13">
            <v>0</v>
          </cell>
          <cell r="V13">
            <v>0</v>
          </cell>
          <cell r="Y13">
            <v>0</v>
          </cell>
          <cell r="AB13">
            <v>0</v>
          </cell>
          <cell r="AC13">
            <v>55671</v>
          </cell>
          <cell r="AE13">
            <v>55671</v>
          </cell>
          <cell r="AH13">
            <v>0</v>
          </cell>
          <cell r="AK13">
            <v>0</v>
          </cell>
          <cell r="AN13">
            <v>0</v>
          </cell>
          <cell r="AQ13">
            <v>0</v>
          </cell>
          <cell r="AT13">
            <v>0</v>
          </cell>
          <cell r="AW13">
            <v>0</v>
          </cell>
          <cell r="AZ13">
            <v>0</v>
          </cell>
          <cell r="BC13">
            <v>0</v>
          </cell>
          <cell r="BF13">
            <v>0</v>
          </cell>
          <cell r="BI13">
            <v>0</v>
          </cell>
          <cell r="BL13">
            <v>0</v>
          </cell>
          <cell r="BO13">
            <v>0</v>
          </cell>
          <cell r="BR13">
            <v>0</v>
          </cell>
          <cell r="BU13">
            <v>0</v>
          </cell>
          <cell r="BX13">
            <v>0</v>
          </cell>
          <cell r="CA13">
            <v>0</v>
          </cell>
          <cell r="CD13">
            <v>0</v>
          </cell>
          <cell r="CG13">
            <v>0</v>
          </cell>
          <cell r="CJ13">
            <v>0</v>
          </cell>
          <cell r="CM13">
            <v>0</v>
          </cell>
          <cell r="CP13">
            <v>0</v>
          </cell>
          <cell r="CS13">
            <v>0</v>
          </cell>
          <cell r="CV13">
            <v>0</v>
          </cell>
          <cell r="CY13">
            <v>0</v>
          </cell>
          <cell r="DB13">
            <v>0</v>
          </cell>
          <cell r="DE13">
            <v>0</v>
          </cell>
          <cell r="DH13">
            <v>0</v>
          </cell>
          <cell r="DK13">
            <v>0</v>
          </cell>
          <cell r="DN13">
            <v>0</v>
          </cell>
          <cell r="DQ13">
            <v>0</v>
          </cell>
          <cell r="DR13">
            <v>55671</v>
          </cell>
          <cell r="DS13">
            <v>0</v>
          </cell>
          <cell r="DT13">
            <v>55671</v>
          </cell>
          <cell r="DW13">
            <v>0</v>
          </cell>
          <cell r="DZ13">
            <v>0</v>
          </cell>
          <cell r="EC13">
            <v>0</v>
          </cell>
          <cell r="ED13">
            <v>443</v>
          </cell>
          <cell r="EF13">
            <v>443</v>
          </cell>
          <cell r="EH13">
            <v>0</v>
          </cell>
          <cell r="EJ13">
            <v>-819</v>
          </cell>
          <cell r="EL13">
            <v>-819</v>
          </cell>
          <cell r="EN13">
            <v>0</v>
          </cell>
          <cell r="EO13">
            <v>0</v>
          </cell>
          <cell r="EP13">
            <v>9305</v>
          </cell>
          <cell r="ER13">
            <v>9305</v>
          </cell>
          <cell r="ES13">
            <v>5127</v>
          </cell>
          <cell r="EU13">
            <v>5127</v>
          </cell>
          <cell r="EV13">
            <v>14056</v>
          </cell>
          <cell r="EW13">
            <v>0</v>
          </cell>
          <cell r="EX13">
            <v>14056</v>
          </cell>
          <cell r="EZ13">
            <v>0</v>
          </cell>
          <cell r="FA13">
            <v>0</v>
          </cell>
          <cell r="FB13">
            <v>58</v>
          </cell>
          <cell r="FD13">
            <v>58</v>
          </cell>
          <cell r="FE13">
            <v>71</v>
          </cell>
          <cell r="FG13">
            <v>71</v>
          </cell>
          <cell r="FH13">
            <v>35089</v>
          </cell>
          <cell r="FJ13">
            <v>35089</v>
          </cell>
          <cell r="FK13">
            <v>159</v>
          </cell>
          <cell r="FM13">
            <v>159</v>
          </cell>
          <cell r="FN13">
            <v>-2631</v>
          </cell>
          <cell r="FP13">
            <v>-2631</v>
          </cell>
          <cell r="FQ13">
            <v>1058</v>
          </cell>
          <cell r="FS13">
            <v>1058</v>
          </cell>
          <cell r="FT13">
            <v>-18</v>
          </cell>
          <cell r="FV13">
            <v>-18</v>
          </cell>
          <cell r="FW13">
            <v>2722</v>
          </cell>
          <cell r="FY13">
            <v>2722</v>
          </cell>
          <cell r="FZ13">
            <v>641</v>
          </cell>
          <cell r="GB13">
            <v>641</v>
          </cell>
          <cell r="GC13">
            <v>428</v>
          </cell>
          <cell r="GE13">
            <v>428</v>
          </cell>
          <cell r="GF13">
            <v>58</v>
          </cell>
          <cell r="GH13">
            <v>58</v>
          </cell>
          <cell r="GI13">
            <v>374</v>
          </cell>
          <cell r="GK13">
            <v>374</v>
          </cell>
          <cell r="GO13">
            <v>18266</v>
          </cell>
          <cell r="GQ13">
            <v>18266</v>
          </cell>
          <cell r="GR13">
            <v>927</v>
          </cell>
          <cell r="GT13">
            <v>927</v>
          </cell>
          <cell r="GU13">
            <v>12887</v>
          </cell>
          <cell r="GW13">
            <v>12887</v>
          </cell>
          <cell r="GX13">
            <v>70089</v>
          </cell>
          <cell r="GY13">
            <v>0</v>
          </cell>
          <cell r="GZ13">
            <v>70089</v>
          </cell>
        </row>
        <row r="14">
          <cell r="D14">
            <v>0</v>
          </cell>
          <cell r="G14">
            <v>0</v>
          </cell>
          <cell r="J14">
            <v>0</v>
          </cell>
          <cell r="M14">
            <v>0</v>
          </cell>
          <cell r="P14">
            <v>0</v>
          </cell>
          <cell r="S14">
            <v>0</v>
          </cell>
          <cell r="V14">
            <v>0</v>
          </cell>
          <cell r="Y14">
            <v>0</v>
          </cell>
          <cell r="AB14">
            <v>0</v>
          </cell>
          <cell r="AE14">
            <v>0</v>
          </cell>
          <cell r="AH14">
            <v>0</v>
          </cell>
          <cell r="AK14">
            <v>0</v>
          </cell>
          <cell r="AN14">
            <v>0</v>
          </cell>
          <cell r="AQ14">
            <v>0</v>
          </cell>
          <cell r="AT14">
            <v>0</v>
          </cell>
          <cell r="AW14">
            <v>0</v>
          </cell>
          <cell r="AZ14">
            <v>0</v>
          </cell>
          <cell r="BC14">
            <v>0</v>
          </cell>
          <cell r="BF14">
            <v>0</v>
          </cell>
          <cell r="BI14">
            <v>0</v>
          </cell>
          <cell r="BL14">
            <v>0</v>
          </cell>
          <cell r="BO14">
            <v>0</v>
          </cell>
          <cell r="BR14">
            <v>0</v>
          </cell>
          <cell r="BU14">
            <v>0</v>
          </cell>
          <cell r="BX14">
            <v>0</v>
          </cell>
          <cell r="CA14">
            <v>0</v>
          </cell>
          <cell r="CD14">
            <v>0</v>
          </cell>
          <cell r="CG14">
            <v>0</v>
          </cell>
          <cell r="CJ14">
            <v>0</v>
          </cell>
          <cell r="CM14">
            <v>0</v>
          </cell>
          <cell r="CP14">
            <v>0</v>
          </cell>
          <cell r="CS14">
            <v>0</v>
          </cell>
          <cell r="CV14">
            <v>0</v>
          </cell>
          <cell r="CY14">
            <v>0</v>
          </cell>
          <cell r="DB14">
            <v>0</v>
          </cell>
          <cell r="DE14">
            <v>0</v>
          </cell>
          <cell r="DH14">
            <v>0</v>
          </cell>
          <cell r="DK14">
            <v>0</v>
          </cell>
          <cell r="DN14">
            <v>0</v>
          </cell>
          <cell r="DQ14">
            <v>0</v>
          </cell>
          <cell r="DR14">
            <v>0</v>
          </cell>
          <cell r="DS14">
            <v>0</v>
          </cell>
          <cell r="DT14">
            <v>0</v>
          </cell>
          <cell r="DW14">
            <v>0</v>
          </cell>
          <cell r="DZ14">
            <v>0</v>
          </cell>
          <cell r="EC14">
            <v>0</v>
          </cell>
          <cell r="ED14">
            <v>0</v>
          </cell>
          <cell r="EF14">
            <v>0</v>
          </cell>
          <cell r="EJ14">
            <v>0</v>
          </cell>
          <cell r="EL14">
            <v>0</v>
          </cell>
          <cell r="EO14">
            <v>0</v>
          </cell>
          <cell r="EP14">
            <v>0</v>
          </cell>
          <cell r="ER14">
            <v>0</v>
          </cell>
          <cell r="ES14">
            <v>0</v>
          </cell>
          <cell r="EU14">
            <v>0</v>
          </cell>
          <cell r="EV14">
            <v>0</v>
          </cell>
          <cell r="EW14">
            <v>0</v>
          </cell>
          <cell r="EX14">
            <v>0</v>
          </cell>
          <cell r="FA14">
            <v>0</v>
          </cell>
          <cell r="FD14">
            <v>0</v>
          </cell>
          <cell r="FG14">
            <v>0</v>
          </cell>
          <cell r="FJ14">
            <v>0</v>
          </cell>
          <cell r="FM14">
            <v>0</v>
          </cell>
          <cell r="FP14">
            <v>0</v>
          </cell>
          <cell r="FS14">
            <v>0</v>
          </cell>
          <cell r="FV14">
            <v>0</v>
          </cell>
          <cell r="FY14">
            <v>0</v>
          </cell>
          <cell r="GB14">
            <v>0</v>
          </cell>
          <cell r="GE14">
            <v>0</v>
          </cell>
          <cell r="GH14">
            <v>0</v>
          </cell>
          <cell r="GK14">
            <v>0</v>
          </cell>
          <cell r="GQ14">
            <v>0</v>
          </cell>
          <cell r="GT14">
            <v>0</v>
          </cell>
          <cell r="GW14">
            <v>0</v>
          </cell>
          <cell r="GX14">
            <v>0</v>
          </cell>
          <cell r="GY14">
            <v>0</v>
          </cell>
          <cell r="GZ14">
            <v>0</v>
          </cell>
        </row>
        <row r="15">
          <cell r="B15">
            <v>0</v>
          </cell>
          <cell r="D15">
            <v>0</v>
          </cell>
          <cell r="E15">
            <v>0</v>
          </cell>
          <cell r="G15">
            <v>0</v>
          </cell>
          <cell r="H15">
            <v>0</v>
          </cell>
          <cell r="J15">
            <v>0</v>
          </cell>
          <cell r="K15">
            <v>0</v>
          </cell>
          <cell r="M15">
            <v>0</v>
          </cell>
          <cell r="N15">
            <v>37266</v>
          </cell>
          <cell r="O15">
            <v>250</v>
          </cell>
          <cell r="P15">
            <v>37516</v>
          </cell>
          <cell r="Q15">
            <v>0</v>
          </cell>
          <cell r="S15">
            <v>0</v>
          </cell>
          <cell r="T15">
            <v>0</v>
          </cell>
          <cell r="V15">
            <v>0</v>
          </cell>
          <cell r="Y15">
            <v>0</v>
          </cell>
          <cell r="Z15">
            <v>0</v>
          </cell>
          <cell r="AB15">
            <v>0</v>
          </cell>
          <cell r="AC15">
            <v>0</v>
          </cell>
          <cell r="AE15">
            <v>0</v>
          </cell>
          <cell r="AF15">
            <v>3550</v>
          </cell>
          <cell r="AH15">
            <v>3550</v>
          </cell>
          <cell r="AI15">
            <v>0</v>
          </cell>
          <cell r="AK15">
            <v>0</v>
          </cell>
          <cell r="AL15">
            <v>0</v>
          </cell>
          <cell r="AN15">
            <v>0</v>
          </cell>
          <cell r="AO15">
            <v>0</v>
          </cell>
          <cell r="AQ15">
            <v>0</v>
          </cell>
          <cell r="AR15">
            <v>0</v>
          </cell>
          <cell r="AT15">
            <v>0</v>
          </cell>
          <cell r="AU15">
            <v>0</v>
          </cell>
          <cell r="AW15">
            <v>0</v>
          </cell>
          <cell r="AX15">
            <v>0</v>
          </cell>
          <cell r="AZ15">
            <v>0</v>
          </cell>
          <cell r="BA15">
            <v>0</v>
          </cell>
          <cell r="BC15">
            <v>0</v>
          </cell>
          <cell r="BF15">
            <v>0</v>
          </cell>
          <cell r="BG15">
            <v>0</v>
          </cell>
          <cell r="BI15">
            <v>0</v>
          </cell>
          <cell r="BJ15">
            <v>0</v>
          </cell>
          <cell r="BL15">
            <v>0</v>
          </cell>
          <cell r="BO15">
            <v>0</v>
          </cell>
          <cell r="BP15">
            <v>0</v>
          </cell>
          <cell r="BR15">
            <v>0</v>
          </cell>
          <cell r="BS15">
            <v>0</v>
          </cell>
          <cell r="BU15">
            <v>0</v>
          </cell>
          <cell r="BX15">
            <v>0</v>
          </cell>
          <cell r="BY15">
            <v>0</v>
          </cell>
          <cell r="CA15">
            <v>0</v>
          </cell>
          <cell r="CD15">
            <v>0</v>
          </cell>
          <cell r="CG15">
            <v>0</v>
          </cell>
          <cell r="CJ15">
            <v>0</v>
          </cell>
          <cell r="CM15">
            <v>0</v>
          </cell>
          <cell r="CN15">
            <v>0</v>
          </cell>
          <cell r="CP15">
            <v>0</v>
          </cell>
          <cell r="CS15">
            <v>0</v>
          </cell>
          <cell r="CT15">
            <v>0</v>
          </cell>
          <cell r="CV15">
            <v>0</v>
          </cell>
          <cell r="CW15">
            <v>0</v>
          </cell>
          <cell r="CY15">
            <v>0</v>
          </cell>
          <cell r="CZ15">
            <v>0</v>
          </cell>
          <cell r="DB15">
            <v>0</v>
          </cell>
          <cell r="DC15">
            <v>0</v>
          </cell>
          <cell r="DE15">
            <v>0</v>
          </cell>
          <cell r="DF15">
            <v>0</v>
          </cell>
          <cell r="DH15">
            <v>0</v>
          </cell>
          <cell r="DI15">
            <v>0</v>
          </cell>
          <cell r="DK15">
            <v>0</v>
          </cell>
          <cell r="DL15">
            <v>0</v>
          </cell>
          <cell r="DN15">
            <v>0</v>
          </cell>
          <cell r="DO15">
            <v>0</v>
          </cell>
          <cell r="DQ15">
            <v>0</v>
          </cell>
          <cell r="DR15">
            <v>40816</v>
          </cell>
          <cell r="DS15">
            <v>250</v>
          </cell>
          <cell r="DT15">
            <v>41066</v>
          </cell>
          <cell r="DW15">
            <v>0</v>
          </cell>
          <cell r="DZ15">
            <v>0</v>
          </cell>
          <cell r="EC15">
            <v>0</v>
          </cell>
          <cell r="ED15">
            <v>0</v>
          </cell>
          <cell r="EF15">
            <v>0</v>
          </cell>
          <cell r="EJ15">
            <v>0</v>
          </cell>
          <cell r="EL15">
            <v>0</v>
          </cell>
          <cell r="EO15">
            <v>0</v>
          </cell>
          <cell r="EP15">
            <v>0</v>
          </cell>
          <cell r="ER15">
            <v>0</v>
          </cell>
          <cell r="ES15">
            <v>0</v>
          </cell>
          <cell r="EU15">
            <v>0</v>
          </cell>
          <cell r="EV15">
            <v>0</v>
          </cell>
          <cell r="EW15">
            <v>0</v>
          </cell>
          <cell r="EX15">
            <v>0</v>
          </cell>
          <cell r="FA15">
            <v>0</v>
          </cell>
          <cell r="FD15">
            <v>0</v>
          </cell>
          <cell r="FG15">
            <v>0</v>
          </cell>
          <cell r="FJ15">
            <v>0</v>
          </cell>
          <cell r="FM15">
            <v>0</v>
          </cell>
          <cell r="FP15">
            <v>0</v>
          </cell>
          <cell r="FS15">
            <v>0</v>
          </cell>
          <cell r="FV15">
            <v>0</v>
          </cell>
          <cell r="FY15">
            <v>0</v>
          </cell>
          <cell r="GB15">
            <v>0</v>
          </cell>
          <cell r="GE15">
            <v>0</v>
          </cell>
          <cell r="GH15">
            <v>0</v>
          </cell>
          <cell r="GK15">
            <v>0</v>
          </cell>
          <cell r="GQ15">
            <v>0</v>
          </cell>
          <cell r="GT15">
            <v>0</v>
          </cell>
          <cell r="GW15">
            <v>0</v>
          </cell>
          <cell r="GX15">
            <v>0</v>
          </cell>
          <cell r="GY15">
            <v>0</v>
          </cell>
          <cell r="GZ15">
            <v>0</v>
          </cell>
        </row>
        <row r="16">
          <cell r="B16">
            <v>0</v>
          </cell>
          <cell r="D16">
            <v>0</v>
          </cell>
          <cell r="E16">
            <v>0</v>
          </cell>
          <cell r="G16">
            <v>0</v>
          </cell>
          <cell r="H16">
            <v>0</v>
          </cell>
          <cell r="J16">
            <v>0</v>
          </cell>
          <cell r="K16">
            <v>0</v>
          </cell>
          <cell r="M16">
            <v>0</v>
          </cell>
          <cell r="N16">
            <v>238759</v>
          </cell>
          <cell r="O16">
            <v>1126</v>
          </cell>
          <cell r="P16">
            <v>239885</v>
          </cell>
          <cell r="Q16">
            <v>0</v>
          </cell>
          <cell r="S16">
            <v>0</v>
          </cell>
          <cell r="T16">
            <v>0</v>
          </cell>
          <cell r="V16">
            <v>0</v>
          </cell>
          <cell r="Y16">
            <v>0</v>
          </cell>
          <cell r="Z16">
            <v>0</v>
          </cell>
          <cell r="AB16">
            <v>0</v>
          </cell>
          <cell r="AC16">
            <v>0</v>
          </cell>
          <cell r="AE16">
            <v>0</v>
          </cell>
          <cell r="AF16">
            <v>0</v>
          </cell>
          <cell r="AH16">
            <v>0</v>
          </cell>
          <cell r="AI16">
            <v>9367</v>
          </cell>
          <cell r="AK16">
            <v>9367</v>
          </cell>
          <cell r="AL16">
            <v>0</v>
          </cell>
          <cell r="AN16">
            <v>0</v>
          </cell>
          <cell r="AO16">
            <v>0</v>
          </cell>
          <cell r="AQ16">
            <v>0</v>
          </cell>
          <cell r="AR16">
            <v>0</v>
          </cell>
          <cell r="AT16">
            <v>0</v>
          </cell>
          <cell r="AU16">
            <v>0</v>
          </cell>
          <cell r="AW16">
            <v>0</v>
          </cell>
          <cell r="AX16">
            <v>0</v>
          </cell>
          <cell r="AZ16">
            <v>0</v>
          </cell>
          <cell r="BA16">
            <v>0</v>
          </cell>
          <cell r="BC16">
            <v>0</v>
          </cell>
          <cell r="BF16">
            <v>0</v>
          </cell>
          <cell r="BG16">
            <v>0</v>
          </cell>
          <cell r="BI16">
            <v>0</v>
          </cell>
          <cell r="BJ16">
            <v>0</v>
          </cell>
          <cell r="BL16">
            <v>0</v>
          </cell>
          <cell r="BO16">
            <v>0</v>
          </cell>
          <cell r="BP16">
            <v>0</v>
          </cell>
          <cell r="BR16">
            <v>0</v>
          </cell>
          <cell r="BS16">
            <v>143187</v>
          </cell>
          <cell r="BU16">
            <v>143187</v>
          </cell>
          <cell r="BX16">
            <v>0</v>
          </cell>
          <cell r="BY16">
            <v>364039</v>
          </cell>
          <cell r="CA16">
            <v>364039</v>
          </cell>
          <cell r="CD16">
            <v>0</v>
          </cell>
          <cell r="CG16">
            <v>0</v>
          </cell>
          <cell r="CJ16">
            <v>0</v>
          </cell>
          <cell r="CK16">
            <v>0</v>
          </cell>
          <cell r="CL16">
            <v>0</v>
          </cell>
          <cell r="CM16">
            <v>0</v>
          </cell>
          <cell r="CN16">
            <v>20838</v>
          </cell>
          <cell r="CO16">
            <v>0</v>
          </cell>
          <cell r="CP16">
            <v>20838</v>
          </cell>
          <cell r="CS16">
            <v>0</v>
          </cell>
          <cell r="CT16">
            <v>0</v>
          </cell>
          <cell r="CV16">
            <v>0</v>
          </cell>
          <cell r="CW16">
            <v>0</v>
          </cell>
          <cell r="CY16">
            <v>0</v>
          </cell>
          <cell r="CZ16">
            <v>18200</v>
          </cell>
          <cell r="DB16">
            <v>18200</v>
          </cell>
          <cell r="DC16">
            <v>20000</v>
          </cell>
          <cell r="DE16">
            <v>20000</v>
          </cell>
          <cell r="DF16">
            <v>0</v>
          </cell>
          <cell r="DH16">
            <v>0</v>
          </cell>
          <cell r="DI16">
            <v>0</v>
          </cell>
          <cell r="DK16">
            <v>0</v>
          </cell>
          <cell r="DL16">
            <v>0</v>
          </cell>
          <cell r="DM16">
            <v>0</v>
          </cell>
          <cell r="DN16">
            <v>0</v>
          </cell>
          <cell r="DO16">
            <v>867586</v>
          </cell>
          <cell r="DQ16">
            <v>867586</v>
          </cell>
          <cell r="DR16">
            <v>1681976</v>
          </cell>
          <cell r="DS16">
            <v>1126</v>
          </cell>
          <cell r="DT16">
            <v>1683102</v>
          </cell>
          <cell r="DW16">
            <v>0</v>
          </cell>
          <cell r="DZ16">
            <v>0</v>
          </cell>
          <cell r="EC16">
            <v>0</v>
          </cell>
          <cell r="ED16">
            <v>0</v>
          </cell>
          <cell r="EF16">
            <v>0</v>
          </cell>
          <cell r="EJ16">
            <v>0</v>
          </cell>
          <cell r="EL16">
            <v>0</v>
          </cell>
          <cell r="EO16">
            <v>0</v>
          </cell>
          <cell r="EP16">
            <v>0</v>
          </cell>
          <cell r="ER16">
            <v>0</v>
          </cell>
          <cell r="ES16">
            <v>0</v>
          </cell>
          <cell r="EU16">
            <v>0</v>
          </cell>
          <cell r="EV16">
            <v>0</v>
          </cell>
          <cell r="EW16">
            <v>0</v>
          </cell>
          <cell r="EX16">
            <v>0</v>
          </cell>
          <cell r="FA16">
            <v>0</v>
          </cell>
          <cell r="FD16">
            <v>0</v>
          </cell>
          <cell r="FG16">
            <v>0</v>
          </cell>
          <cell r="FJ16">
            <v>0</v>
          </cell>
          <cell r="FM16">
            <v>0</v>
          </cell>
          <cell r="FP16">
            <v>0</v>
          </cell>
          <cell r="FS16">
            <v>0</v>
          </cell>
          <cell r="FV16">
            <v>0</v>
          </cell>
          <cell r="FY16">
            <v>0</v>
          </cell>
          <cell r="GB16">
            <v>0</v>
          </cell>
          <cell r="GE16">
            <v>0</v>
          </cell>
          <cell r="GH16">
            <v>0</v>
          </cell>
          <cell r="GK16">
            <v>0</v>
          </cell>
          <cell r="GQ16">
            <v>0</v>
          </cell>
          <cell r="GT16">
            <v>0</v>
          </cell>
          <cell r="GW16">
            <v>0</v>
          </cell>
          <cell r="GX16">
            <v>0</v>
          </cell>
          <cell r="GY16">
            <v>0</v>
          </cell>
          <cell r="GZ16">
            <v>0</v>
          </cell>
        </row>
        <row r="17">
          <cell r="B17">
            <v>0</v>
          </cell>
          <cell r="D17">
            <v>0</v>
          </cell>
          <cell r="E17">
            <v>0</v>
          </cell>
          <cell r="G17">
            <v>0</v>
          </cell>
          <cell r="H17">
            <v>0</v>
          </cell>
          <cell r="J17">
            <v>0</v>
          </cell>
          <cell r="K17">
            <v>0</v>
          </cell>
          <cell r="M17">
            <v>0</v>
          </cell>
          <cell r="N17">
            <v>0</v>
          </cell>
          <cell r="P17">
            <v>0</v>
          </cell>
          <cell r="Q17">
            <v>140566</v>
          </cell>
          <cell r="R17">
            <v>-115603</v>
          </cell>
          <cell r="S17">
            <v>24963</v>
          </cell>
          <cell r="T17">
            <v>0</v>
          </cell>
          <cell r="V17">
            <v>0</v>
          </cell>
          <cell r="Y17">
            <v>0</v>
          </cell>
          <cell r="Z17">
            <v>0</v>
          </cell>
          <cell r="AB17">
            <v>0</v>
          </cell>
          <cell r="AC17">
            <v>0</v>
          </cell>
          <cell r="AE17">
            <v>0</v>
          </cell>
          <cell r="AF17">
            <v>0</v>
          </cell>
          <cell r="AH17">
            <v>0</v>
          </cell>
          <cell r="AI17">
            <v>0</v>
          </cell>
          <cell r="AK17">
            <v>0</v>
          </cell>
          <cell r="AL17">
            <v>0</v>
          </cell>
          <cell r="AN17">
            <v>0</v>
          </cell>
          <cell r="AO17">
            <v>0</v>
          </cell>
          <cell r="AQ17">
            <v>0</v>
          </cell>
          <cell r="AR17">
            <v>0</v>
          </cell>
          <cell r="AT17">
            <v>0</v>
          </cell>
          <cell r="AU17">
            <v>0</v>
          </cell>
          <cell r="AW17">
            <v>0</v>
          </cell>
          <cell r="AX17">
            <v>0</v>
          </cell>
          <cell r="AZ17">
            <v>0</v>
          </cell>
          <cell r="BA17">
            <v>0</v>
          </cell>
          <cell r="BC17">
            <v>0</v>
          </cell>
          <cell r="BF17">
            <v>0</v>
          </cell>
          <cell r="BG17">
            <v>0</v>
          </cell>
          <cell r="BI17">
            <v>0</v>
          </cell>
          <cell r="BJ17">
            <v>0</v>
          </cell>
          <cell r="BL17">
            <v>0</v>
          </cell>
          <cell r="BO17">
            <v>0</v>
          </cell>
          <cell r="BP17">
            <v>0</v>
          </cell>
          <cell r="BR17">
            <v>0</v>
          </cell>
          <cell r="BS17">
            <v>0</v>
          </cell>
          <cell r="BU17">
            <v>0</v>
          </cell>
          <cell r="BX17">
            <v>0</v>
          </cell>
          <cell r="BY17">
            <v>0</v>
          </cell>
          <cell r="CA17">
            <v>0</v>
          </cell>
          <cell r="CD17">
            <v>0</v>
          </cell>
          <cell r="CG17">
            <v>0</v>
          </cell>
          <cell r="CJ17">
            <v>0</v>
          </cell>
          <cell r="CM17">
            <v>0</v>
          </cell>
          <cell r="CP17">
            <v>0</v>
          </cell>
          <cell r="CS17">
            <v>0</v>
          </cell>
          <cell r="CT17">
            <v>0</v>
          </cell>
          <cell r="CV17">
            <v>0</v>
          </cell>
          <cell r="CW17">
            <v>0</v>
          </cell>
          <cell r="CY17">
            <v>0</v>
          </cell>
          <cell r="CZ17">
            <v>0</v>
          </cell>
          <cell r="DB17">
            <v>0</v>
          </cell>
          <cell r="DC17">
            <v>0</v>
          </cell>
          <cell r="DE17">
            <v>0</v>
          </cell>
          <cell r="DF17">
            <v>0</v>
          </cell>
          <cell r="DH17">
            <v>0</v>
          </cell>
          <cell r="DI17">
            <v>0</v>
          </cell>
          <cell r="DK17">
            <v>0</v>
          </cell>
          <cell r="DL17">
            <v>0</v>
          </cell>
          <cell r="DN17">
            <v>0</v>
          </cell>
          <cell r="DO17">
            <v>0</v>
          </cell>
          <cell r="DQ17">
            <v>0</v>
          </cell>
          <cell r="DR17">
            <v>140566</v>
          </cell>
          <cell r="DS17">
            <v>-115603</v>
          </cell>
          <cell r="DT17">
            <v>24963</v>
          </cell>
          <cell r="DW17">
            <v>0</v>
          </cell>
          <cell r="DZ17">
            <v>0</v>
          </cell>
          <cell r="EC17">
            <v>0</v>
          </cell>
          <cell r="ED17">
            <v>0</v>
          </cell>
          <cell r="EF17">
            <v>0</v>
          </cell>
          <cell r="EJ17">
            <v>0</v>
          </cell>
          <cell r="EL17">
            <v>0</v>
          </cell>
          <cell r="EO17">
            <v>0</v>
          </cell>
          <cell r="EP17">
            <v>0</v>
          </cell>
          <cell r="ER17">
            <v>0</v>
          </cell>
          <cell r="ES17">
            <v>0</v>
          </cell>
          <cell r="EU17">
            <v>0</v>
          </cell>
          <cell r="EV17">
            <v>0</v>
          </cell>
          <cell r="EW17">
            <v>0</v>
          </cell>
          <cell r="EX17">
            <v>0</v>
          </cell>
          <cell r="FA17">
            <v>0</v>
          </cell>
          <cell r="FD17">
            <v>0</v>
          </cell>
          <cell r="FG17">
            <v>0</v>
          </cell>
          <cell r="FJ17">
            <v>0</v>
          </cell>
          <cell r="FM17">
            <v>0</v>
          </cell>
          <cell r="FP17">
            <v>0</v>
          </cell>
          <cell r="FS17">
            <v>0</v>
          </cell>
          <cell r="FV17">
            <v>0</v>
          </cell>
          <cell r="FY17">
            <v>0</v>
          </cell>
          <cell r="GB17">
            <v>0</v>
          </cell>
          <cell r="GE17">
            <v>0</v>
          </cell>
          <cell r="GH17">
            <v>0</v>
          </cell>
          <cell r="GK17">
            <v>0</v>
          </cell>
          <cell r="GQ17">
            <v>0</v>
          </cell>
          <cell r="GT17">
            <v>0</v>
          </cell>
          <cell r="GW17">
            <v>0</v>
          </cell>
          <cell r="GX17">
            <v>0</v>
          </cell>
          <cell r="GY17">
            <v>0</v>
          </cell>
          <cell r="GZ17">
            <v>0</v>
          </cell>
        </row>
        <row r="18">
          <cell r="DR18">
            <v>12928441</v>
          </cell>
          <cell r="DS18">
            <v>552940</v>
          </cell>
          <cell r="DT18">
            <v>13481381</v>
          </cell>
          <cell r="EV18">
            <v>0</v>
          </cell>
          <cell r="EW18">
            <v>0</v>
          </cell>
          <cell r="EX18">
            <v>0</v>
          </cell>
          <cell r="GX18">
            <v>110150</v>
          </cell>
          <cell r="GY18">
            <v>7980</v>
          </cell>
          <cell r="GZ18">
            <v>118130</v>
          </cell>
        </row>
        <row r="19">
          <cell r="B19">
            <v>0</v>
          </cell>
          <cell r="D19">
            <v>0</v>
          </cell>
          <cell r="E19">
            <v>0</v>
          </cell>
          <cell r="G19">
            <v>0</v>
          </cell>
          <cell r="H19">
            <v>0</v>
          </cell>
          <cell r="J19">
            <v>0</v>
          </cell>
          <cell r="K19">
            <v>0</v>
          </cell>
          <cell r="M19">
            <v>0</v>
          </cell>
          <cell r="N19">
            <v>0</v>
          </cell>
          <cell r="P19">
            <v>0</v>
          </cell>
          <cell r="Q19">
            <v>0</v>
          </cell>
          <cell r="S19">
            <v>0</v>
          </cell>
          <cell r="T19">
            <v>0</v>
          </cell>
          <cell r="V19">
            <v>0</v>
          </cell>
          <cell r="Y19">
            <v>0</v>
          </cell>
          <cell r="Z19">
            <v>0</v>
          </cell>
          <cell r="AB19">
            <v>0</v>
          </cell>
          <cell r="AC19">
            <v>0</v>
          </cell>
          <cell r="AE19">
            <v>0</v>
          </cell>
          <cell r="AF19">
            <v>0</v>
          </cell>
          <cell r="AH19">
            <v>0</v>
          </cell>
          <cell r="AI19">
            <v>0</v>
          </cell>
          <cell r="AK19">
            <v>0</v>
          </cell>
          <cell r="AL19">
            <v>0</v>
          </cell>
          <cell r="AN19">
            <v>0</v>
          </cell>
          <cell r="AO19">
            <v>8000</v>
          </cell>
          <cell r="AQ19">
            <v>8000</v>
          </cell>
          <cell r="AR19">
            <v>0</v>
          </cell>
          <cell r="AT19">
            <v>0</v>
          </cell>
          <cell r="AU19">
            <v>48250</v>
          </cell>
          <cell r="AW19">
            <v>48250</v>
          </cell>
          <cell r="AX19">
            <v>0</v>
          </cell>
          <cell r="AZ19">
            <v>0</v>
          </cell>
          <cell r="BA19">
            <v>0</v>
          </cell>
          <cell r="BC19">
            <v>0</v>
          </cell>
          <cell r="BF19">
            <v>0</v>
          </cell>
          <cell r="BG19">
            <v>2500</v>
          </cell>
          <cell r="BI19">
            <v>2500</v>
          </cell>
          <cell r="BJ19">
            <v>0</v>
          </cell>
          <cell r="BL19">
            <v>0</v>
          </cell>
          <cell r="BM19">
            <v>16000</v>
          </cell>
          <cell r="BO19">
            <v>16000</v>
          </cell>
          <cell r="BP19">
            <v>2739805</v>
          </cell>
          <cell r="BQ19">
            <v>33399</v>
          </cell>
          <cell r="BR19">
            <v>2773204</v>
          </cell>
          <cell r="BS19">
            <v>0</v>
          </cell>
          <cell r="BU19">
            <v>0</v>
          </cell>
          <cell r="BX19">
            <v>0</v>
          </cell>
          <cell r="BY19">
            <v>0</v>
          </cell>
          <cell r="CA19">
            <v>0</v>
          </cell>
          <cell r="CD19">
            <v>0</v>
          </cell>
          <cell r="CE19">
            <v>30163</v>
          </cell>
          <cell r="CF19">
            <v>0</v>
          </cell>
          <cell r="CG19">
            <v>30163</v>
          </cell>
          <cell r="CH19">
            <v>0</v>
          </cell>
          <cell r="CI19">
            <v>0</v>
          </cell>
          <cell r="CJ19">
            <v>0</v>
          </cell>
          <cell r="CK19">
            <v>57491</v>
          </cell>
          <cell r="CL19">
            <v>-7911</v>
          </cell>
          <cell r="CM19">
            <v>49580</v>
          </cell>
          <cell r="CN19">
            <v>58484</v>
          </cell>
          <cell r="CO19">
            <v>997</v>
          </cell>
          <cell r="CP19">
            <v>59481</v>
          </cell>
          <cell r="CS19">
            <v>0</v>
          </cell>
          <cell r="CT19">
            <v>0</v>
          </cell>
          <cell r="CV19">
            <v>0</v>
          </cell>
          <cell r="CW19">
            <v>1800</v>
          </cell>
          <cell r="CY19">
            <v>1800</v>
          </cell>
          <cell r="CZ19">
            <v>230193</v>
          </cell>
          <cell r="DA19">
            <v>6623</v>
          </cell>
          <cell r="DB19">
            <v>236816</v>
          </cell>
          <cell r="DC19">
            <v>30000</v>
          </cell>
          <cell r="DE19">
            <v>30000</v>
          </cell>
          <cell r="DF19">
            <v>0</v>
          </cell>
          <cell r="DH19">
            <v>0</v>
          </cell>
          <cell r="DI19">
            <v>898</v>
          </cell>
          <cell r="DK19">
            <v>898</v>
          </cell>
          <cell r="DL19">
            <v>0</v>
          </cell>
          <cell r="DN19">
            <v>0</v>
          </cell>
          <cell r="DO19">
            <v>0</v>
          </cell>
          <cell r="DQ19">
            <v>0</v>
          </cell>
          <cell r="DR19">
            <v>3223584</v>
          </cell>
          <cell r="DS19">
            <v>33108</v>
          </cell>
          <cell r="DT19">
            <v>3256692</v>
          </cell>
          <cell r="DW19">
            <v>0</v>
          </cell>
          <cell r="DZ19">
            <v>0</v>
          </cell>
          <cell r="EC19">
            <v>0</v>
          </cell>
          <cell r="ED19">
            <v>0</v>
          </cell>
          <cell r="EF19">
            <v>0</v>
          </cell>
          <cell r="EJ19">
            <v>0</v>
          </cell>
          <cell r="EL19">
            <v>0</v>
          </cell>
          <cell r="EO19">
            <v>0</v>
          </cell>
          <cell r="EP19">
            <v>0</v>
          </cell>
          <cell r="ER19">
            <v>0</v>
          </cell>
          <cell r="ES19">
            <v>0</v>
          </cell>
          <cell r="EU19">
            <v>0</v>
          </cell>
          <cell r="EV19">
            <v>0</v>
          </cell>
          <cell r="EW19">
            <v>0</v>
          </cell>
          <cell r="EX19">
            <v>0</v>
          </cell>
          <cell r="EY19">
            <v>0</v>
          </cell>
          <cell r="FA19">
            <v>0</v>
          </cell>
          <cell r="FD19">
            <v>0</v>
          </cell>
          <cell r="FG19">
            <v>0</v>
          </cell>
          <cell r="FH19">
            <v>51536</v>
          </cell>
          <cell r="FI19">
            <v>2000</v>
          </cell>
          <cell r="FJ19">
            <v>53536</v>
          </cell>
          <cell r="FM19">
            <v>0</v>
          </cell>
          <cell r="FP19">
            <v>0</v>
          </cell>
          <cell r="FS19">
            <v>0</v>
          </cell>
          <cell r="FV19">
            <v>0</v>
          </cell>
          <cell r="FY19">
            <v>0</v>
          </cell>
          <cell r="GB19">
            <v>0</v>
          </cell>
          <cell r="GE19">
            <v>0</v>
          </cell>
          <cell r="GH19">
            <v>0</v>
          </cell>
          <cell r="GK19">
            <v>0</v>
          </cell>
          <cell r="GO19">
            <v>2257</v>
          </cell>
          <cell r="GP19">
            <v>2790</v>
          </cell>
          <cell r="GQ19">
            <v>5047</v>
          </cell>
          <cell r="GR19">
            <v>10605</v>
          </cell>
          <cell r="GT19">
            <v>10605</v>
          </cell>
          <cell r="GU19">
            <v>8854</v>
          </cell>
          <cell r="GV19">
            <v>3190</v>
          </cell>
          <cell r="GW19">
            <v>12044</v>
          </cell>
          <cell r="GX19">
            <v>73252</v>
          </cell>
          <cell r="GY19">
            <v>7980</v>
          </cell>
          <cell r="GZ19">
            <v>81232</v>
          </cell>
        </row>
        <row r="20">
          <cell r="B20">
            <v>0</v>
          </cell>
          <cell r="D20">
            <v>0</v>
          </cell>
          <cell r="E20">
            <v>0</v>
          </cell>
          <cell r="G20">
            <v>0</v>
          </cell>
          <cell r="H20">
            <v>0</v>
          </cell>
          <cell r="J20">
            <v>0</v>
          </cell>
          <cell r="K20">
            <v>0</v>
          </cell>
          <cell r="M20">
            <v>0</v>
          </cell>
          <cell r="N20">
            <v>0</v>
          </cell>
          <cell r="P20">
            <v>0</v>
          </cell>
          <cell r="Q20">
            <v>0</v>
          </cell>
          <cell r="S20">
            <v>0</v>
          </cell>
          <cell r="T20">
            <v>0</v>
          </cell>
          <cell r="V20">
            <v>0</v>
          </cell>
          <cell r="Y20">
            <v>0</v>
          </cell>
          <cell r="Z20">
            <v>0</v>
          </cell>
          <cell r="AB20">
            <v>0</v>
          </cell>
          <cell r="AC20">
            <v>0</v>
          </cell>
          <cell r="AE20">
            <v>0</v>
          </cell>
          <cell r="AF20">
            <v>0</v>
          </cell>
          <cell r="AH20">
            <v>0</v>
          </cell>
          <cell r="AI20">
            <v>0</v>
          </cell>
          <cell r="AK20">
            <v>0</v>
          </cell>
          <cell r="AL20">
            <v>0</v>
          </cell>
          <cell r="AN20">
            <v>0</v>
          </cell>
          <cell r="AO20">
            <v>0</v>
          </cell>
          <cell r="AQ20">
            <v>0</v>
          </cell>
          <cell r="AR20">
            <v>0</v>
          </cell>
          <cell r="AT20">
            <v>0</v>
          </cell>
          <cell r="AU20">
            <v>18500</v>
          </cell>
          <cell r="AW20">
            <v>18500</v>
          </cell>
          <cell r="AX20">
            <v>0</v>
          </cell>
          <cell r="AZ20">
            <v>0</v>
          </cell>
          <cell r="BA20">
            <v>0</v>
          </cell>
          <cell r="BC20">
            <v>0</v>
          </cell>
          <cell r="BF20">
            <v>0</v>
          </cell>
          <cell r="BG20">
            <v>5700</v>
          </cell>
          <cell r="BI20">
            <v>5700</v>
          </cell>
          <cell r="BJ20">
            <v>0</v>
          </cell>
          <cell r="BL20">
            <v>0</v>
          </cell>
          <cell r="BO20">
            <v>0</v>
          </cell>
          <cell r="BP20">
            <v>1124644</v>
          </cell>
          <cell r="BQ20">
            <v>3048</v>
          </cell>
          <cell r="BR20">
            <v>1127692</v>
          </cell>
          <cell r="BS20">
            <v>0</v>
          </cell>
          <cell r="BU20">
            <v>0</v>
          </cell>
          <cell r="BX20">
            <v>0</v>
          </cell>
          <cell r="BY20">
            <v>0</v>
          </cell>
          <cell r="CA20">
            <v>0</v>
          </cell>
          <cell r="CD20">
            <v>0</v>
          </cell>
          <cell r="CE20">
            <v>875250</v>
          </cell>
          <cell r="CF20">
            <v>27586</v>
          </cell>
          <cell r="CG20">
            <v>902836</v>
          </cell>
          <cell r="CH20">
            <v>561818</v>
          </cell>
          <cell r="CI20">
            <v>8939</v>
          </cell>
          <cell r="CJ20">
            <v>570757</v>
          </cell>
          <cell r="CK20">
            <v>987928</v>
          </cell>
          <cell r="CL20">
            <v>45204</v>
          </cell>
          <cell r="CM20">
            <v>1033132</v>
          </cell>
          <cell r="CN20">
            <v>763484</v>
          </cell>
          <cell r="CO20">
            <v>0</v>
          </cell>
          <cell r="CP20">
            <v>763484</v>
          </cell>
          <cell r="CS20">
            <v>0</v>
          </cell>
          <cell r="CT20">
            <v>0</v>
          </cell>
          <cell r="CV20">
            <v>0</v>
          </cell>
          <cell r="CW20">
            <v>0</v>
          </cell>
          <cell r="CY20">
            <v>0</v>
          </cell>
          <cell r="CZ20">
            <v>0</v>
          </cell>
          <cell r="DB20">
            <v>0</v>
          </cell>
          <cell r="DC20">
            <v>0</v>
          </cell>
          <cell r="DE20">
            <v>0</v>
          </cell>
          <cell r="DF20">
            <v>0</v>
          </cell>
          <cell r="DH20">
            <v>0</v>
          </cell>
          <cell r="DI20">
            <v>0</v>
          </cell>
          <cell r="DK20">
            <v>0</v>
          </cell>
          <cell r="DL20">
            <v>0</v>
          </cell>
          <cell r="DN20">
            <v>0</v>
          </cell>
          <cell r="DO20">
            <v>0</v>
          </cell>
          <cell r="DQ20">
            <v>0</v>
          </cell>
          <cell r="DR20">
            <v>4337324</v>
          </cell>
          <cell r="DS20">
            <v>84777</v>
          </cell>
          <cell r="DT20">
            <v>4422101</v>
          </cell>
          <cell r="DW20">
            <v>0</v>
          </cell>
          <cell r="DZ20">
            <v>0</v>
          </cell>
          <cell r="EC20">
            <v>0</v>
          </cell>
          <cell r="ED20">
            <v>0</v>
          </cell>
          <cell r="EF20">
            <v>0</v>
          </cell>
          <cell r="EJ20">
            <v>0</v>
          </cell>
          <cell r="EL20">
            <v>0</v>
          </cell>
          <cell r="EO20">
            <v>0</v>
          </cell>
          <cell r="EP20">
            <v>0</v>
          </cell>
          <cell r="ER20">
            <v>0</v>
          </cell>
          <cell r="ES20">
            <v>0</v>
          </cell>
          <cell r="EU20">
            <v>0</v>
          </cell>
          <cell r="EV20">
            <v>0</v>
          </cell>
          <cell r="EW20">
            <v>0</v>
          </cell>
          <cell r="EX20">
            <v>0</v>
          </cell>
          <cell r="FA20">
            <v>0</v>
          </cell>
          <cell r="FD20">
            <v>0</v>
          </cell>
          <cell r="FG20">
            <v>0</v>
          </cell>
          <cell r="FJ20">
            <v>0</v>
          </cell>
          <cell r="FM20">
            <v>0</v>
          </cell>
          <cell r="FP20">
            <v>0</v>
          </cell>
          <cell r="FS20">
            <v>0</v>
          </cell>
          <cell r="FV20">
            <v>0</v>
          </cell>
          <cell r="FY20">
            <v>0</v>
          </cell>
          <cell r="GB20">
            <v>0</v>
          </cell>
          <cell r="GE20">
            <v>0</v>
          </cell>
          <cell r="GH20">
            <v>0</v>
          </cell>
          <cell r="GK20">
            <v>0</v>
          </cell>
          <cell r="GO20">
            <v>3000</v>
          </cell>
          <cell r="GQ20">
            <v>3000</v>
          </cell>
          <cell r="GT20">
            <v>0</v>
          </cell>
          <cell r="GU20">
            <v>33898</v>
          </cell>
          <cell r="GW20">
            <v>33898</v>
          </cell>
          <cell r="GX20">
            <v>36898</v>
          </cell>
          <cell r="GY20">
            <v>0</v>
          </cell>
          <cell r="GZ20">
            <v>36898</v>
          </cell>
        </row>
        <row r="21">
          <cell r="DR21">
            <v>5367533</v>
          </cell>
          <cell r="DS21">
            <v>435055</v>
          </cell>
          <cell r="DT21">
            <v>5802588</v>
          </cell>
          <cell r="EV21">
            <v>0</v>
          </cell>
          <cell r="EW21">
            <v>0</v>
          </cell>
          <cell r="EX21">
            <v>0</v>
          </cell>
          <cell r="GX21">
            <v>0</v>
          </cell>
          <cell r="GY21">
            <v>0</v>
          </cell>
          <cell r="GZ21">
            <v>0</v>
          </cell>
        </row>
        <row r="22">
          <cell r="D22">
            <v>0</v>
          </cell>
          <cell r="G22">
            <v>0</v>
          </cell>
          <cell r="J22">
            <v>0</v>
          </cell>
          <cell r="M22">
            <v>0</v>
          </cell>
          <cell r="P22">
            <v>0</v>
          </cell>
          <cell r="S22">
            <v>0</v>
          </cell>
          <cell r="V22">
            <v>0</v>
          </cell>
          <cell r="Y22">
            <v>0</v>
          </cell>
          <cell r="AB22">
            <v>0</v>
          </cell>
          <cell r="AE22">
            <v>0</v>
          </cell>
          <cell r="AH22">
            <v>0</v>
          </cell>
          <cell r="AK22">
            <v>0</v>
          </cell>
          <cell r="AN22">
            <v>0</v>
          </cell>
          <cell r="AQ22">
            <v>0</v>
          </cell>
          <cell r="AT22">
            <v>0</v>
          </cell>
          <cell r="AW22">
            <v>0</v>
          </cell>
          <cell r="AZ22">
            <v>0</v>
          </cell>
          <cell r="BC22">
            <v>0</v>
          </cell>
          <cell r="BF22">
            <v>0</v>
          </cell>
          <cell r="BI22">
            <v>0</v>
          </cell>
          <cell r="BL22">
            <v>0</v>
          </cell>
          <cell r="BO22">
            <v>0</v>
          </cell>
          <cell r="BR22">
            <v>0</v>
          </cell>
          <cell r="BU22">
            <v>0</v>
          </cell>
          <cell r="BX22">
            <v>0</v>
          </cell>
          <cell r="CA22">
            <v>0</v>
          </cell>
          <cell r="CD22">
            <v>0</v>
          </cell>
          <cell r="CG22">
            <v>0</v>
          </cell>
          <cell r="CJ22">
            <v>0</v>
          </cell>
          <cell r="CM22">
            <v>0</v>
          </cell>
          <cell r="CP22">
            <v>0</v>
          </cell>
          <cell r="CS22">
            <v>0</v>
          </cell>
          <cell r="CV22">
            <v>0</v>
          </cell>
          <cell r="CY22">
            <v>0</v>
          </cell>
          <cell r="DB22">
            <v>0</v>
          </cell>
          <cell r="DC22">
            <v>1005535</v>
          </cell>
          <cell r="DD22">
            <v>28200</v>
          </cell>
          <cell r="DE22">
            <v>1033735</v>
          </cell>
          <cell r="DH22">
            <v>0</v>
          </cell>
          <cell r="DK22">
            <v>0</v>
          </cell>
          <cell r="DN22">
            <v>0</v>
          </cell>
          <cell r="DQ22">
            <v>0</v>
          </cell>
          <cell r="DR22">
            <v>1005535</v>
          </cell>
          <cell r="DS22">
            <v>28200</v>
          </cell>
          <cell r="DT22">
            <v>1033735</v>
          </cell>
          <cell r="DW22">
            <v>0</v>
          </cell>
          <cell r="DZ22">
            <v>0</v>
          </cell>
          <cell r="EC22">
            <v>0</v>
          </cell>
          <cell r="EF22">
            <v>0</v>
          </cell>
          <cell r="EL22">
            <v>0</v>
          </cell>
          <cell r="EO22">
            <v>0</v>
          </cell>
          <cell r="ER22">
            <v>0</v>
          </cell>
          <cell r="EU22">
            <v>0</v>
          </cell>
          <cell r="EV22">
            <v>0</v>
          </cell>
          <cell r="EW22">
            <v>0</v>
          </cell>
          <cell r="EX22">
            <v>0</v>
          </cell>
          <cell r="FA22">
            <v>0</v>
          </cell>
          <cell r="FD22">
            <v>0</v>
          </cell>
          <cell r="FG22">
            <v>0</v>
          </cell>
          <cell r="FJ22">
            <v>0</v>
          </cell>
          <cell r="FM22">
            <v>0</v>
          </cell>
          <cell r="FP22">
            <v>0</v>
          </cell>
          <cell r="FS22">
            <v>0</v>
          </cell>
          <cell r="FV22">
            <v>0</v>
          </cell>
          <cell r="FY22">
            <v>0</v>
          </cell>
          <cell r="GB22">
            <v>0</v>
          </cell>
          <cell r="GE22">
            <v>0</v>
          </cell>
          <cell r="GH22">
            <v>0</v>
          </cell>
          <cell r="GK22">
            <v>0</v>
          </cell>
          <cell r="GQ22">
            <v>0</v>
          </cell>
          <cell r="GT22">
            <v>0</v>
          </cell>
          <cell r="GW22">
            <v>0</v>
          </cell>
          <cell r="GX22">
            <v>0</v>
          </cell>
          <cell r="GY22">
            <v>0</v>
          </cell>
          <cell r="GZ22">
            <v>0</v>
          </cell>
        </row>
        <row r="23">
          <cell r="B23">
            <v>0</v>
          </cell>
          <cell r="D23">
            <v>0</v>
          </cell>
          <cell r="E23">
            <v>0</v>
          </cell>
          <cell r="G23">
            <v>0</v>
          </cell>
          <cell r="H23">
            <v>0</v>
          </cell>
          <cell r="J23">
            <v>0</v>
          </cell>
          <cell r="K23">
            <v>0</v>
          </cell>
          <cell r="M23">
            <v>0</v>
          </cell>
          <cell r="N23">
            <v>1562</v>
          </cell>
          <cell r="O23">
            <v>3603</v>
          </cell>
          <cell r="P23">
            <v>5165</v>
          </cell>
          <cell r="Q23">
            <v>0</v>
          </cell>
          <cell r="S23">
            <v>0</v>
          </cell>
          <cell r="T23">
            <v>0</v>
          </cell>
          <cell r="V23">
            <v>0</v>
          </cell>
          <cell r="Y23">
            <v>0</v>
          </cell>
          <cell r="Z23">
            <v>0</v>
          </cell>
          <cell r="AB23">
            <v>0</v>
          </cell>
          <cell r="AC23">
            <v>0</v>
          </cell>
          <cell r="AE23">
            <v>0</v>
          </cell>
          <cell r="AF23">
            <v>0</v>
          </cell>
          <cell r="AH23">
            <v>0</v>
          </cell>
          <cell r="AI23">
            <v>0</v>
          </cell>
          <cell r="AK23">
            <v>0</v>
          </cell>
          <cell r="AL23">
            <v>0</v>
          </cell>
          <cell r="AN23">
            <v>0</v>
          </cell>
          <cell r="AO23">
            <v>0</v>
          </cell>
          <cell r="AQ23">
            <v>0</v>
          </cell>
          <cell r="AR23">
            <v>0</v>
          </cell>
          <cell r="AT23">
            <v>0</v>
          </cell>
          <cell r="AU23">
            <v>0</v>
          </cell>
          <cell r="AW23">
            <v>0</v>
          </cell>
          <cell r="AX23">
            <v>0</v>
          </cell>
          <cell r="AZ23">
            <v>0</v>
          </cell>
          <cell r="BA23">
            <v>0</v>
          </cell>
          <cell r="BC23">
            <v>0</v>
          </cell>
          <cell r="BF23">
            <v>0</v>
          </cell>
          <cell r="BG23">
            <v>0</v>
          </cell>
          <cell r="BI23">
            <v>0</v>
          </cell>
          <cell r="BJ23">
            <v>0</v>
          </cell>
          <cell r="BL23">
            <v>0</v>
          </cell>
          <cell r="BO23">
            <v>0</v>
          </cell>
          <cell r="BP23">
            <v>0</v>
          </cell>
          <cell r="BQ23">
            <v>0</v>
          </cell>
          <cell r="BR23">
            <v>0</v>
          </cell>
          <cell r="BS23">
            <v>0</v>
          </cell>
          <cell r="BU23">
            <v>0</v>
          </cell>
          <cell r="BX23">
            <v>0</v>
          </cell>
          <cell r="BY23">
            <v>0</v>
          </cell>
          <cell r="CA23">
            <v>0</v>
          </cell>
          <cell r="CD23">
            <v>0</v>
          </cell>
          <cell r="CE23">
            <v>0</v>
          </cell>
          <cell r="CF23">
            <v>0</v>
          </cell>
          <cell r="CG23">
            <v>0</v>
          </cell>
          <cell r="CH23">
            <v>0</v>
          </cell>
          <cell r="CI23">
            <v>0</v>
          </cell>
          <cell r="CJ23">
            <v>0</v>
          </cell>
          <cell r="CK23">
            <v>225883</v>
          </cell>
          <cell r="CL23">
            <v>-245</v>
          </cell>
          <cell r="CM23">
            <v>225638</v>
          </cell>
          <cell r="CN23">
            <v>0</v>
          </cell>
          <cell r="CP23">
            <v>0</v>
          </cell>
          <cell r="CS23">
            <v>0</v>
          </cell>
          <cell r="CT23">
            <v>0</v>
          </cell>
          <cell r="CV23">
            <v>0</v>
          </cell>
          <cell r="CW23">
            <v>0</v>
          </cell>
          <cell r="CY23">
            <v>0</v>
          </cell>
          <cell r="CZ23">
            <v>0</v>
          </cell>
          <cell r="DB23">
            <v>0</v>
          </cell>
          <cell r="DC23">
            <v>0</v>
          </cell>
          <cell r="DE23">
            <v>0</v>
          </cell>
          <cell r="DF23">
            <v>0</v>
          </cell>
          <cell r="DH23">
            <v>0</v>
          </cell>
          <cell r="DI23">
            <v>0</v>
          </cell>
          <cell r="DK23">
            <v>0</v>
          </cell>
          <cell r="DL23">
            <v>0</v>
          </cell>
          <cell r="DN23">
            <v>0</v>
          </cell>
          <cell r="DO23">
            <v>0</v>
          </cell>
          <cell r="DQ23">
            <v>0</v>
          </cell>
          <cell r="DR23">
            <v>227445</v>
          </cell>
          <cell r="DS23">
            <v>3358</v>
          </cell>
          <cell r="DT23">
            <v>230803</v>
          </cell>
          <cell r="DW23">
            <v>0</v>
          </cell>
          <cell r="DZ23">
            <v>0</v>
          </cell>
          <cell r="EC23">
            <v>0</v>
          </cell>
          <cell r="ED23">
            <v>0</v>
          </cell>
          <cell r="EF23">
            <v>0</v>
          </cell>
          <cell r="EJ23">
            <v>0</v>
          </cell>
          <cell r="EL23">
            <v>0</v>
          </cell>
          <cell r="EO23">
            <v>0</v>
          </cell>
          <cell r="EP23">
            <v>0</v>
          </cell>
          <cell r="ER23">
            <v>0</v>
          </cell>
          <cell r="ES23">
            <v>0</v>
          </cell>
          <cell r="EU23">
            <v>0</v>
          </cell>
          <cell r="EV23">
            <v>0</v>
          </cell>
          <cell r="EW23">
            <v>0</v>
          </cell>
          <cell r="EX23">
            <v>0</v>
          </cell>
          <cell r="FA23">
            <v>0</v>
          </cell>
          <cell r="FD23">
            <v>0</v>
          </cell>
          <cell r="FG23">
            <v>0</v>
          </cell>
          <cell r="FJ23">
            <v>0</v>
          </cell>
          <cell r="FM23">
            <v>0</v>
          </cell>
          <cell r="FP23">
            <v>0</v>
          </cell>
          <cell r="FS23">
            <v>0</v>
          </cell>
          <cell r="FV23">
            <v>0</v>
          </cell>
          <cell r="FY23">
            <v>0</v>
          </cell>
          <cell r="GB23">
            <v>0</v>
          </cell>
          <cell r="GE23">
            <v>0</v>
          </cell>
          <cell r="GH23">
            <v>0</v>
          </cell>
          <cell r="GK23">
            <v>0</v>
          </cell>
          <cell r="GQ23">
            <v>0</v>
          </cell>
          <cell r="GT23">
            <v>0</v>
          </cell>
          <cell r="GW23">
            <v>0</v>
          </cell>
          <cell r="GX23">
            <v>0</v>
          </cell>
          <cell r="GY23">
            <v>0</v>
          </cell>
          <cell r="GZ23">
            <v>0</v>
          </cell>
        </row>
        <row r="24">
          <cell r="B24">
            <v>0</v>
          </cell>
          <cell r="D24">
            <v>0</v>
          </cell>
          <cell r="E24">
            <v>0</v>
          </cell>
          <cell r="G24">
            <v>0</v>
          </cell>
          <cell r="H24">
            <v>0</v>
          </cell>
          <cell r="J24">
            <v>0</v>
          </cell>
          <cell r="K24">
            <v>0</v>
          </cell>
          <cell r="M24">
            <v>0</v>
          </cell>
          <cell r="N24">
            <v>59762</v>
          </cell>
          <cell r="O24">
            <v>106717</v>
          </cell>
          <cell r="P24">
            <v>166479</v>
          </cell>
          <cell r="Q24">
            <v>0</v>
          </cell>
          <cell r="S24">
            <v>0</v>
          </cell>
          <cell r="T24">
            <v>0</v>
          </cell>
          <cell r="V24">
            <v>0</v>
          </cell>
          <cell r="Y24">
            <v>0</v>
          </cell>
          <cell r="Z24">
            <v>0</v>
          </cell>
          <cell r="AB24">
            <v>0</v>
          </cell>
          <cell r="AC24">
            <v>0</v>
          </cell>
          <cell r="AE24">
            <v>0</v>
          </cell>
          <cell r="AF24">
            <v>0</v>
          </cell>
          <cell r="AH24">
            <v>0</v>
          </cell>
          <cell r="AI24">
            <v>0</v>
          </cell>
          <cell r="AK24">
            <v>0</v>
          </cell>
          <cell r="AL24">
            <v>0</v>
          </cell>
          <cell r="AN24">
            <v>0</v>
          </cell>
          <cell r="AO24">
            <v>0</v>
          </cell>
          <cell r="AQ24">
            <v>0</v>
          </cell>
          <cell r="AR24">
            <v>0</v>
          </cell>
          <cell r="AT24">
            <v>0</v>
          </cell>
          <cell r="AU24">
            <v>0</v>
          </cell>
          <cell r="AW24">
            <v>0</v>
          </cell>
          <cell r="AX24">
            <v>2520</v>
          </cell>
          <cell r="AZ24">
            <v>2520</v>
          </cell>
          <cell r="BA24">
            <v>0</v>
          </cell>
          <cell r="BC24">
            <v>0</v>
          </cell>
          <cell r="BF24">
            <v>0</v>
          </cell>
          <cell r="BG24">
            <v>0</v>
          </cell>
          <cell r="BI24">
            <v>0</v>
          </cell>
          <cell r="BJ24">
            <v>0</v>
          </cell>
          <cell r="BL24">
            <v>0</v>
          </cell>
          <cell r="BO24">
            <v>0</v>
          </cell>
          <cell r="BP24">
            <v>417131</v>
          </cell>
          <cell r="BQ24">
            <v>0</v>
          </cell>
          <cell r="BR24">
            <v>417131</v>
          </cell>
          <cell r="BS24">
            <v>0</v>
          </cell>
          <cell r="BU24">
            <v>0</v>
          </cell>
          <cell r="BX24">
            <v>0</v>
          </cell>
          <cell r="BY24">
            <v>9231</v>
          </cell>
          <cell r="BZ24">
            <v>1423</v>
          </cell>
          <cell r="CA24">
            <v>10654</v>
          </cell>
          <cell r="CD24">
            <v>0</v>
          </cell>
          <cell r="CE24">
            <v>186403</v>
          </cell>
          <cell r="CF24">
            <v>0</v>
          </cell>
          <cell r="CG24">
            <v>186403</v>
          </cell>
          <cell r="CH24">
            <v>0</v>
          </cell>
          <cell r="CI24">
            <v>0</v>
          </cell>
          <cell r="CJ24">
            <v>0</v>
          </cell>
          <cell r="CK24">
            <v>37010</v>
          </cell>
          <cell r="CL24">
            <v>910</v>
          </cell>
          <cell r="CM24">
            <v>37920</v>
          </cell>
          <cell r="CN24">
            <v>158687</v>
          </cell>
          <cell r="CO24">
            <v>300000</v>
          </cell>
          <cell r="CP24">
            <v>458687</v>
          </cell>
          <cell r="CS24">
            <v>0</v>
          </cell>
          <cell r="CT24">
            <v>0</v>
          </cell>
          <cell r="CV24">
            <v>0</v>
          </cell>
          <cell r="CW24">
            <v>0</v>
          </cell>
          <cell r="CY24">
            <v>0</v>
          </cell>
          <cell r="CZ24">
            <v>393</v>
          </cell>
          <cell r="DB24">
            <v>393</v>
          </cell>
          <cell r="DC24">
            <v>2298988</v>
          </cell>
          <cell r="DD24">
            <v>-28200</v>
          </cell>
          <cell r="DE24">
            <v>2270788</v>
          </cell>
          <cell r="DF24">
            <v>0</v>
          </cell>
          <cell r="DH24">
            <v>0</v>
          </cell>
          <cell r="DI24">
            <v>0</v>
          </cell>
          <cell r="DK24">
            <v>0</v>
          </cell>
          <cell r="DL24">
            <v>0</v>
          </cell>
          <cell r="DN24">
            <v>0</v>
          </cell>
          <cell r="DO24">
            <v>40500</v>
          </cell>
          <cell r="DQ24">
            <v>40500</v>
          </cell>
          <cell r="DR24">
            <v>3210625</v>
          </cell>
          <cell r="DS24">
            <v>380850</v>
          </cell>
          <cell r="DT24">
            <v>3591475</v>
          </cell>
          <cell r="DW24">
            <v>0</v>
          </cell>
          <cell r="DZ24">
            <v>0</v>
          </cell>
          <cell r="EC24">
            <v>0</v>
          </cell>
          <cell r="ED24">
            <v>0</v>
          </cell>
          <cell r="EF24">
            <v>0</v>
          </cell>
          <cell r="EJ24">
            <v>0</v>
          </cell>
          <cell r="EL24">
            <v>0</v>
          </cell>
          <cell r="EO24">
            <v>0</v>
          </cell>
          <cell r="EP24">
            <v>0</v>
          </cell>
          <cell r="ER24">
            <v>0</v>
          </cell>
          <cell r="ES24">
            <v>0</v>
          </cell>
          <cell r="EU24">
            <v>0</v>
          </cell>
          <cell r="EV24">
            <v>0</v>
          </cell>
          <cell r="EW24">
            <v>0</v>
          </cell>
          <cell r="EX24">
            <v>0</v>
          </cell>
          <cell r="FA24">
            <v>0</v>
          </cell>
          <cell r="FD24">
            <v>0</v>
          </cell>
          <cell r="FG24">
            <v>0</v>
          </cell>
          <cell r="FJ24">
            <v>0</v>
          </cell>
          <cell r="FM24">
            <v>0</v>
          </cell>
          <cell r="FP24">
            <v>0</v>
          </cell>
          <cell r="FS24">
            <v>0</v>
          </cell>
          <cell r="FV24">
            <v>0</v>
          </cell>
          <cell r="FY24">
            <v>0</v>
          </cell>
          <cell r="GB24">
            <v>0</v>
          </cell>
          <cell r="GE24">
            <v>0</v>
          </cell>
          <cell r="GH24">
            <v>0</v>
          </cell>
          <cell r="GK24">
            <v>0</v>
          </cell>
          <cell r="GQ24">
            <v>0</v>
          </cell>
          <cell r="GT24">
            <v>0</v>
          </cell>
          <cell r="GW24">
            <v>0</v>
          </cell>
          <cell r="GX24">
            <v>0</v>
          </cell>
          <cell r="GY24">
            <v>0</v>
          </cell>
          <cell r="GZ24">
            <v>0</v>
          </cell>
        </row>
        <row r="25">
          <cell r="B25">
            <v>0</v>
          </cell>
          <cell r="D25">
            <v>0</v>
          </cell>
          <cell r="E25">
            <v>0</v>
          </cell>
          <cell r="G25">
            <v>0</v>
          </cell>
          <cell r="H25">
            <v>0</v>
          </cell>
          <cell r="J25">
            <v>0</v>
          </cell>
          <cell r="K25">
            <v>0</v>
          </cell>
          <cell r="M25">
            <v>0</v>
          </cell>
          <cell r="N25">
            <v>0</v>
          </cell>
          <cell r="P25">
            <v>0</v>
          </cell>
          <cell r="Q25">
            <v>0</v>
          </cell>
          <cell r="S25">
            <v>0</v>
          </cell>
          <cell r="T25">
            <v>923928</v>
          </cell>
          <cell r="U25">
            <v>22647</v>
          </cell>
          <cell r="V25">
            <v>946575</v>
          </cell>
          <cell r="Y25">
            <v>0</v>
          </cell>
          <cell r="Z25">
            <v>0</v>
          </cell>
          <cell r="AB25">
            <v>0</v>
          </cell>
          <cell r="AC25">
            <v>0</v>
          </cell>
          <cell r="AE25">
            <v>0</v>
          </cell>
          <cell r="AF25">
            <v>0</v>
          </cell>
          <cell r="AH25">
            <v>0</v>
          </cell>
          <cell r="AI25">
            <v>0</v>
          </cell>
          <cell r="AK25">
            <v>0</v>
          </cell>
          <cell r="AL25">
            <v>0</v>
          </cell>
          <cell r="AN25">
            <v>0</v>
          </cell>
          <cell r="AO25">
            <v>0</v>
          </cell>
          <cell r="AQ25">
            <v>0</v>
          </cell>
          <cell r="AR25">
            <v>0</v>
          </cell>
          <cell r="AT25">
            <v>0</v>
          </cell>
          <cell r="AU25">
            <v>0</v>
          </cell>
          <cell r="AW25">
            <v>0</v>
          </cell>
          <cell r="AX25">
            <v>0</v>
          </cell>
          <cell r="AZ25">
            <v>0</v>
          </cell>
          <cell r="BA25">
            <v>0</v>
          </cell>
          <cell r="BC25">
            <v>0</v>
          </cell>
          <cell r="BF25">
            <v>0</v>
          </cell>
          <cell r="BG25">
            <v>0</v>
          </cell>
          <cell r="BI25">
            <v>0</v>
          </cell>
          <cell r="BJ25">
            <v>0</v>
          </cell>
          <cell r="BL25">
            <v>0</v>
          </cell>
          <cell r="BO25">
            <v>0</v>
          </cell>
          <cell r="BP25">
            <v>0</v>
          </cell>
          <cell r="BR25">
            <v>0</v>
          </cell>
          <cell r="BS25">
            <v>0</v>
          </cell>
          <cell r="BU25">
            <v>0</v>
          </cell>
          <cell r="BX25">
            <v>0</v>
          </cell>
          <cell r="BY25">
            <v>0</v>
          </cell>
          <cell r="CA25">
            <v>0</v>
          </cell>
          <cell r="CD25">
            <v>0</v>
          </cell>
          <cell r="CG25">
            <v>0</v>
          </cell>
          <cell r="CJ25">
            <v>0</v>
          </cell>
          <cell r="CM25">
            <v>0</v>
          </cell>
          <cell r="CP25">
            <v>0</v>
          </cell>
          <cell r="CS25">
            <v>0</v>
          </cell>
          <cell r="CT25">
            <v>0</v>
          </cell>
          <cell r="CV25">
            <v>0</v>
          </cell>
          <cell r="CW25">
            <v>0</v>
          </cell>
          <cell r="CY25">
            <v>0</v>
          </cell>
          <cell r="CZ25">
            <v>0</v>
          </cell>
          <cell r="DB25">
            <v>0</v>
          </cell>
          <cell r="DC25">
            <v>0</v>
          </cell>
          <cell r="DE25">
            <v>0</v>
          </cell>
          <cell r="DF25">
            <v>0</v>
          </cell>
          <cell r="DH25">
            <v>0</v>
          </cell>
          <cell r="DI25">
            <v>0</v>
          </cell>
          <cell r="DK25">
            <v>0</v>
          </cell>
          <cell r="DL25">
            <v>0</v>
          </cell>
          <cell r="DN25">
            <v>0</v>
          </cell>
          <cell r="DO25">
            <v>0</v>
          </cell>
          <cell r="DQ25">
            <v>0</v>
          </cell>
          <cell r="DR25">
            <v>923928</v>
          </cell>
          <cell r="DS25">
            <v>22647</v>
          </cell>
          <cell r="DT25">
            <v>946575</v>
          </cell>
          <cell r="DW25">
            <v>0</v>
          </cell>
          <cell r="DZ25">
            <v>0</v>
          </cell>
          <cell r="EC25">
            <v>0</v>
          </cell>
          <cell r="ED25">
            <v>0</v>
          </cell>
          <cell r="EF25">
            <v>0</v>
          </cell>
          <cell r="EJ25">
            <v>0</v>
          </cell>
          <cell r="EL25">
            <v>0</v>
          </cell>
          <cell r="EO25">
            <v>0</v>
          </cell>
          <cell r="EP25">
            <v>0</v>
          </cell>
          <cell r="ER25">
            <v>0</v>
          </cell>
          <cell r="ES25">
            <v>0</v>
          </cell>
          <cell r="EU25">
            <v>0</v>
          </cell>
          <cell r="EV25">
            <v>0</v>
          </cell>
          <cell r="EW25">
            <v>0</v>
          </cell>
          <cell r="EX25">
            <v>0</v>
          </cell>
          <cell r="FA25">
            <v>0</v>
          </cell>
          <cell r="FD25">
            <v>0</v>
          </cell>
          <cell r="FG25">
            <v>0</v>
          </cell>
          <cell r="FJ25">
            <v>0</v>
          </cell>
          <cell r="FM25">
            <v>0</v>
          </cell>
          <cell r="FP25">
            <v>0</v>
          </cell>
          <cell r="FS25">
            <v>0</v>
          </cell>
          <cell r="FV25">
            <v>0</v>
          </cell>
          <cell r="FY25">
            <v>0</v>
          </cell>
          <cell r="GB25">
            <v>0</v>
          </cell>
          <cell r="GE25">
            <v>0</v>
          </cell>
          <cell r="GH25">
            <v>0</v>
          </cell>
          <cell r="GK25">
            <v>0</v>
          </cell>
          <cell r="GQ25">
            <v>0</v>
          </cell>
          <cell r="GT25">
            <v>0</v>
          </cell>
          <cell r="GW25">
            <v>0</v>
          </cell>
          <cell r="GX25">
            <v>0</v>
          </cell>
          <cell r="GY25">
            <v>0</v>
          </cell>
          <cell r="GZ25">
            <v>0</v>
          </cell>
        </row>
        <row r="26">
          <cell r="DR26">
            <v>16346963</v>
          </cell>
          <cell r="DS26">
            <v>589260</v>
          </cell>
          <cell r="DT26">
            <v>16936223</v>
          </cell>
          <cell r="EV26">
            <v>138039</v>
          </cell>
          <cell r="EW26">
            <v>6272</v>
          </cell>
          <cell r="EX26">
            <v>144311</v>
          </cell>
          <cell r="GX26">
            <v>1079867</v>
          </cell>
          <cell r="GY26">
            <v>19917</v>
          </cell>
          <cell r="GZ26">
            <v>1099784</v>
          </cell>
        </row>
        <row r="27">
          <cell r="DR27">
            <v>6941347</v>
          </cell>
          <cell r="DS27">
            <v>442834</v>
          </cell>
          <cell r="DT27">
            <v>7384181</v>
          </cell>
          <cell r="EV27">
            <v>138039</v>
          </cell>
          <cell r="EW27">
            <v>6272</v>
          </cell>
          <cell r="EX27">
            <v>144311</v>
          </cell>
          <cell r="GX27">
            <v>1079867</v>
          </cell>
          <cell r="GY27">
            <v>19917</v>
          </cell>
          <cell r="GZ27">
            <v>1099784</v>
          </cell>
        </row>
        <row r="28">
          <cell r="DR28">
            <v>951313</v>
          </cell>
          <cell r="DS28">
            <v>-278418</v>
          </cell>
          <cell r="DT28">
            <v>672895</v>
          </cell>
          <cell r="EV28">
            <v>32282</v>
          </cell>
          <cell r="EW28">
            <v>4508</v>
          </cell>
          <cell r="EX28">
            <v>36790</v>
          </cell>
          <cell r="GX28">
            <v>72594</v>
          </cell>
          <cell r="GY28">
            <v>1937</v>
          </cell>
          <cell r="GZ28">
            <v>74531</v>
          </cell>
        </row>
        <row r="29">
          <cell r="DR29">
            <v>481631</v>
          </cell>
          <cell r="DS29">
            <v>-341104</v>
          </cell>
          <cell r="DT29">
            <v>140527</v>
          </cell>
          <cell r="EV29">
            <v>32282</v>
          </cell>
          <cell r="EW29">
            <v>4508</v>
          </cell>
          <cell r="EX29">
            <v>36790</v>
          </cell>
          <cell r="GX29">
            <v>56493</v>
          </cell>
          <cell r="GY29">
            <v>0</v>
          </cell>
          <cell r="GZ29">
            <v>56493</v>
          </cell>
        </row>
        <row r="30">
          <cell r="B30">
            <v>0</v>
          </cell>
          <cell r="D30">
            <v>0</v>
          </cell>
          <cell r="E30">
            <v>0</v>
          </cell>
          <cell r="G30">
            <v>0</v>
          </cell>
          <cell r="H30">
            <v>0</v>
          </cell>
          <cell r="J30">
            <v>0</v>
          </cell>
          <cell r="K30">
            <v>0</v>
          </cell>
          <cell r="M30">
            <v>0</v>
          </cell>
          <cell r="N30">
            <v>0</v>
          </cell>
          <cell r="P30">
            <v>0</v>
          </cell>
          <cell r="Q30">
            <v>0</v>
          </cell>
          <cell r="S30">
            <v>0</v>
          </cell>
          <cell r="T30">
            <v>0</v>
          </cell>
          <cell r="V30">
            <v>0</v>
          </cell>
          <cell r="Y30">
            <v>0</v>
          </cell>
          <cell r="Z30">
            <v>0</v>
          </cell>
          <cell r="AB30">
            <v>0</v>
          </cell>
          <cell r="AC30">
            <v>0</v>
          </cell>
          <cell r="AE30">
            <v>0</v>
          </cell>
          <cell r="AF30">
            <v>0</v>
          </cell>
          <cell r="AH30">
            <v>0</v>
          </cell>
          <cell r="AI30">
            <v>0</v>
          </cell>
          <cell r="AK30">
            <v>0</v>
          </cell>
          <cell r="AL30">
            <v>0</v>
          </cell>
          <cell r="AN30">
            <v>0</v>
          </cell>
          <cell r="AO30">
            <v>0</v>
          </cell>
          <cell r="AQ30">
            <v>0</v>
          </cell>
          <cell r="AR30">
            <v>0</v>
          </cell>
          <cell r="AT30">
            <v>0</v>
          </cell>
          <cell r="AU30">
            <v>0</v>
          </cell>
          <cell r="AW30">
            <v>0</v>
          </cell>
          <cell r="AX30">
            <v>0</v>
          </cell>
          <cell r="AZ30">
            <v>0</v>
          </cell>
          <cell r="BA30">
            <v>0</v>
          </cell>
          <cell r="BC30">
            <v>0</v>
          </cell>
          <cell r="BF30">
            <v>0</v>
          </cell>
          <cell r="BG30">
            <v>0</v>
          </cell>
          <cell r="BI30">
            <v>0</v>
          </cell>
          <cell r="BJ30">
            <v>0</v>
          </cell>
          <cell r="BL30">
            <v>0</v>
          </cell>
          <cell r="BO30">
            <v>0</v>
          </cell>
          <cell r="BP30">
            <v>0</v>
          </cell>
          <cell r="BR30">
            <v>0</v>
          </cell>
          <cell r="BS30">
            <v>0</v>
          </cell>
          <cell r="BU30">
            <v>0</v>
          </cell>
          <cell r="BX30">
            <v>0</v>
          </cell>
          <cell r="BY30">
            <v>0</v>
          </cell>
          <cell r="CA30">
            <v>0</v>
          </cell>
          <cell r="CD30">
            <v>0</v>
          </cell>
          <cell r="CG30">
            <v>0</v>
          </cell>
          <cell r="CJ30">
            <v>0</v>
          </cell>
          <cell r="CM30">
            <v>0</v>
          </cell>
          <cell r="CN30">
            <v>0</v>
          </cell>
          <cell r="CP30">
            <v>0</v>
          </cell>
          <cell r="CS30">
            <v>0</v>
          </cell>
          <cell r="CT30">
            <v>0</v>
          </cell>
          <cell r="CV30">
            <v>0</v>
          </cell>
          <cell r="CW30">
            <v>0</v>
          </cell>
          <cell r="CY30">
            <v>0</v>
          </cell>
          <cell r="CZ30">
            <v>0</v>
          </cell>
          <cell r="DB30">
            <v>0</v>
          </cell>
          <cell r="DC30">
            <v>0</v>
          </cell>
          <cell r="DE30">
            <v>0</v>
          </cell>
          <cell r="DF30">
            <v>0</v>
          </cell>
          <cell r="DH30">
            <v>0</v>
          </cell>
          <cell r="DI30">
            <v>0</v>
          </cell>
          <cell r="DK30">
            <v>0</v>
          </cell>
          <cell r="DL30">
            <v>0</v>
          </cell>
          <cell r="DN30">
            <v>0</v>
          </cell>
          <cell r="DO30">
            <v>0</v>
          </cell>
          <cell r="DQ30">
            <v>0</v>
          </cell>
          <cell r="DR30">
            <v>0</v>
          </cell>
          <cell r="DS30">
            <v>0</v>
          </cell>
          <cell r="DT30">
            <v>0</v>
          </cell>
          <cell r="DW30">
            <v>0</v>
          </cell>
          <cell r="DZ30">
            <v>0</v>
          </cell>
          <cell r="EC30">
            <v>0</v>
          </cell>
          <cell r="ED30">
            <v>0</v>
          </cell>
          <cell r="EF30">
            <v>0</v>
          </cell>
          <cell r="EJ30">
            <v>0</v>
          </cell>
          <cell r="EL30">
            <v>0</v>
          </cell>
          <cell r="EO30">
            <v>0</v>
          </cell>
          <cell r="EP30">
            <v>0</v>
          </cell>
          <cell r="ER30">
            <v>0</v>
          </cell>
          <cell r="ES30">
            <v>0</v>
          </cell>
          <cell r="EU30">
            <v>0</v>
          </cell>
          <cell r="EV30">
            <v>0</v>
          </cell>
          <cell r="EW30">
            <v>0</v>
          </cell>
          <cell r="EX30">
            <v>0</v>
          </cell>
          <cell r="FA30">
            <v>0</v>
          </cell>
          <cell r="FD30">
            <v>0</v>
          </cell>
          <cell r="FG30">
            <v>0</v>
          </cell>
          <cell r="FJ30">
            <v>0</v>
          </cell>
          <cell r="FM30">
            <v>0</v>
          </cell>
          <cell r="FP30">
            <v>0</v>
          </cell>
          <cell r="FS30">
            <v>0</v>
          </cell>
          <cell r="FV30">
            <v>0</v>
          </cell>
          <cell r="FY30">
            <v>0</v>
          </cell>
          <cell r="GB30">
            <v>0</v>
          </cell>
          <cell r="GE30">
            <v>0</v>
          </cell>
          <cell r="GH30">
            <v>0</v>
          </cell>
          <cell r="GK30">
            <v>0</v>
          </cell>
          <cell r="GQ30">
            <v>0</v>
          </cell>
          <cell r="GT30">
            <v>0</v>
          </cell>
          <cell r="GW30">
            <v>0</v>
          </cell>
          <cell r="GX30">
            <v>0</v>
          </cell>
          <cell r="GY30">
            <v>0</v>
          </cell>
          <cell r="GZ30">
            <v>0</v>
          </cell>
        </row>
        <row r="31">
          <cell r="B31">
            <v>0</v>
          </cell>
          <cell r="D31">
            <v>0</v>
          </cell>
          <cell r="E31">
            <v>0</v>
          </cell>
          <cell r="G31">
            <v>0</v>
          </cell>
          <cell r="H31">
            <v>0</v>
          </cell>
          <cell r="J31">
            <v>0</v>
          </cell>
          <cell r="K31">
            <v>0</v>
          </cell>
          <cell r="M31">
            <v>0</v>
          </cell>
          <cell r="N31">
            <v>0</v>
          </cell>
          <cell r="P31">
            <v>0</v>
          </cell>
          <cell r="Q31">
            <v>0</v>
          </cell>
          <cell r="S31">
            <v>0</v>
          </cell>
          <cell r="T31">
            <v>0</v>
          </cell>
          <cell r="V31">
            <v>0</v>
          </cell>
          <cell r="Y31">
            <v>0</v>
          </cell>
          <cell r="Z31">
            <v>0</v>
          </cell>
          <cell r="AB31">
            <v>0</v>
          </cell>
          <cell r="AC31">
            <v>84145</v>
          </cell>
          <cell r="AE31">
            <v>84145</v>
          </cell>
          <cell r="AF31">
            <v>0</v>
          </cell>
          <cell r="AH31">
            <v>0</v>
          </cell>
          <cell r="AI31">
            <v>0</v>
          </cell>
          <cell r="AK31">
            <v>0</v>
          </cell>
          <cell r="AL31">
            <v>0</v>
          </cell>
          <cell r="AN31">
            <v>0</v>
          </cell>
          <cell r="AO31">
            <v>0</v>
          </cell>
          <cell r="AQ31">
            <v>0</v>
          </cell>
          <cell r="AR31">
            <v>0</v>
          </cell>
          <cell r="AT31">
            <v>0</v>
          </cell>
          <cell r="AU31">
            <v>0</v>
          </cell>
          <cell r="AW31">
            <v>0</v>
          </cell>
          <cell r="AX31">
            <v>0</v>
          </cell>
          <cell r="AZ31">
            <v>0</v>
          </cell>
          <cell r="BA31">
            <v>0</v>
          </cell>
          <cell r="BC31">
            <v>0</v>
          </cell>
          <cell r="BF31">
            <v>0</v>
          </cell>
          <cell r="BG31">
            <v>0</v>
          </cell>
          <cell r="BI31">
            <v>0</v>
          </cell>
          <cell r="BJ31">
            <v>0</v>
          </cell>
          <cell r="BL31">
            <v>0</v>
          </cell>
          <cell r="BO31">
            <v>0</v>
          </cell>
          <cell r="BP31">
            <v>0</v>
          </cell>
          <cell r="BR31">
            <v>0</v>
          </cell>
          <cell r="BS31">
            <v>0</v>
          </cell>
          <cell r="BU31">
            <v>0</v>
          </cell>
          <cell r="BX31">
            <v>0</v>
          </cell>
          <cell r="BY31">
            <v>0</v>
          </cell>
          <cell r="CA31">
            <v>0</v>
          </cell>
          <cell r="CD31">
            <v>0</v>
          </cell>
          <cell r="CG31">
            <v>0</v>
          </cell>
          <cell r="CJ31">
            <v>0</v>
          </cell>
          <cell r="CM31">
            <v>0</v>
          </cell>
          <cell r="CN31">
            <v>0</v>
          </cell>
          <cell r="CP31">
            <v>0</v>
          </cell>
          <cell r="CS31">
            <v>0</v>
          </cell>
          <cell r="CT31">
            <v>0</v>
          </cell>
          <cell r="CV31">
            <v>0</v>
          </cell>
          <cell r="CW31">
            <v>0</v>
          </cell>
          <cell r="CY31">
            <v>0</v>
          </cell>
          <cell r="CZ31">
            <v>0</v>
          </cell>
          <cell r="DB31">
            <v>0</v>
          </cell>
          <cell r="DC31">
            <v>0</v>
          </cell>
          <cell r="DE31">
            <v>0</v>
          </cell>
          <cell r="DF31">
            <v>0</v>
          </cell>
          <cell r="DH31">
            <v>0</v>
          </cell>
          <cell r="DI31">
            <v>0</v>
          </cell>
          <cell r="DK31">
            <v>0</v>
          </cell>
          <cell r="DL31">
            <v>0</v>
          </cell>
          <cell r="DN31">
            <v>0</v>
          </cell>
          <cell r="DO31">
            <v>0</v>
          </cell>
          <cell r="DQ31">
            <v>0</v>
          </cell>
          <cell r="DR31">
            <v>84145</v>
          </cell>
          <cell r="DS31">
            <v>0</v>
          </cell>
          <cell r="DT31">
            <v>84145</v>
          </cell>
          <cell r="DW31">
            <v>0</v>
          </cell>
          <cell r="DZ31">
            <v>0</v>
          </cell>
          <cell r="EC31">
            <v>0</v>
          </cell>
          <cell r="EF31">
            <v>0</v>
          </cell>
          <cell r="EL31">
            <v>0</v>
          </cell>
          <cell r="EO31">
            <v>0</v>
          </cell>
          <cell r="ER31">
            <v>0</v>
          </cell>
          <cell r="EU31">
            <v>0</v>
          </cell>
          <cell r="EV31">
            <v>0</v>
          </cell>
          <cell r="EW31">
            <v>0</v>
          </cell>
          <cell r="EX31">
            <v>0</v>
          </cell>
          <cell r="FA31">
            <v>0</v>
          </cell>
          <cell r="FD31">
            <v>0</v>
          </cell>
          <cell r="FG31">
            <v>0</v>
          </cell>
          <cell r="FJ31">
            <v>0</v>
          </cell>
          <cell r="FM31">
            <v>0</v>
          </cell>
          <cell r="FP31">
            <v>0</v>
          </cell>
          <cell r="FS31">
            <v>0</v>
          </cell>
          <cell r="FV31">
            <v>0</v>
          </cell>
          <cell r="FY31">
            <v>0</v>
          </cell>
          <cell r="GB31">
            <v>0</v>
          </cell>
          <cell r="GE31">
            <v>0</v>
          </cell>
          <cell r="GH31">
            <v>0</v>
          </cell>
          <cell r="GK31">
            <v>0</v>
          </cell>
          <cell r="GQ31">
            <v>0</v>
          </cell>
          <cell r="GT31">
            <v>0</v>
          </cell>
          <cell r="GW31">
            <v>0</v>
          </cell>
          <cell r="GX31">
            <v>0</v>
          </cell>
          <cell r="GY31">
            <v>0</v>
          </cell>
          <cell r="GZ31">
            <v>0</v>
          </cell>
        </row>
        <row r="32">
          <cell r="D32">
            <v>0</v>
          </cell>
          <cell r="G32">
            <v>0</v>
          </cell>
          <cell r="J32">
            <v>0</v>
          </cell>
          <cell r="M32">
            <v>0</v>
          </cell>
          <cell r="P32">
            <v>0</v>
          </cell>
          <cell r="S32">
            <v>0</v>
          </cell>
          <cell r="V32">
            <v>0</v>
          </cell>
          <cell r="Y32">
            <v>0</v>
          </cell>
          <cell r="AB32">
            <v>0</v>
          </cell>
          <cell r="AE32">
            <v>0</v>
          </cell>
          <cell r="AH32">
            <v>0</v>
          </cell>
          <cell r="AK32">
            <v>0</v>
          </cell>
          <cell r="AN32">
            <v>0</v>
          </cell>
          <cell r="AQ32">
            <v>0</v>
          </cell>
          <cell r="AT32">
            <v>0</v>
          </cell>
          <cell r="AW32">
            <v>0</v>
          </cell>
          <cell r="AZ32">
            <v>0</v>
          </cell>
          <cell r="BC32">
            <v>0</v>
          </cell>
          <cell r="BF32">
            <v>0</v>
          </cell>
          <cell r="BI32">
            <v>0</v>
          </cell>
          <cell r="BL32">
            <v>0</v>
          </cell>
          <cell r="BO32">
            <v>0</v>
          </cell>
          <cell r="BR32">
            <v>0</v>
          </cell>
          <cell r="BU32">
            <v>0</v>
          </cell>
          <cell r="BX32">
            <v>0</v>
          </cell>
          <cell r="CA32">
            <v>0</v>
          </cell>
          <cell r="CD32">
            <v>0</v>
          </cell>
          <cell r="CG32">
            <v>0</v>
          </cell>
          <cell r="CJ32">
            <v>0</v>
          </cell>
          <cell r="CM32">
            <v>0</v>
          </cell>
          <cell r="CP32">
            <v>0</v>
          </cell>
          <cell r="CS32">
            <v>0</v>
          </cell>
          <cell r="CV32">
            <v>0</v>
          </cell>
          <cell r="CY32">
            <v>0</v>
          </cell>
          <cell r="DB32">
            <v>0</v>
          </cell>
          <cell r="DE32">
            <v>0</v>
          </cell>
          <cell r="DH32">
            <v>0</v>
          </cell>
          <cell r="DK32">
            <v>0</v>
          </cell>
          <cell r="DN32">
            <v>0</v>
          </cell>
          <cell r="DQ32">
            <v>0</v>
          </cell>
          <cell r="DR32">
            <v>0</v>
          </cell>
          <cell r="DS32">
            <v>0</v>
          </cell>
          <cell r="DT32">
            <v>0</v>
          </cell>
          <cell r="DW32">
            <v>0</v>
          </cell>
          <cell r="DZ32">
            <v>0</v>
          </cell>
          <cell r="EC32">
            <v>0</v>
          </cell>
          <cell r="EF32">
            <v>0</v>
          </cell>
          <cell r="EL32">
            <v>0</v>
          </cell>
          <cell r="EO32">
            <v>0</v>
          </cell>
          <cell r="ER32">
            <v>0</v>
          </cell>
          <cell r="EU32">
            <v>0</v>
          </cell>
          <cell r="EV32">
            <v>0</v>
          </cell>
          <cell r="EW32">
            <v>0</v>
          </cell>
          <cell r="EX32">
            <v>0</v>
          </cell>
          <cell r="FA32">
            <v>0</v>
          </cell>
          <cell r="FD32">
            <v>0</v>
          </cell>
          <cell r="FG32">
            <v>0</v>
          </cell>
          <cell r="FJ32">
            <v>0</v>
          </cell>
          <cell r="FM32">
            <v>0</v>
          </cell>
          <cell r="FP32">
            <v>0</v>
          </cell>
          <cell r="FS32">
            <v>0</v>
          </cell>
          <cell r="FV32">
            <v>0</v>
          </cell>
          <cell r="FY32">
            <v>0</v>
          </cell>
          <cell r="GB32">
            <v>0</v>
          </cell>
          <cell r="GE32">
            <v>0</v>
          </cell>
          <cell r="GH32">
            <v>0</v>
          </cell>
          <cell r="GK32">
            <v>0</v>
          </cell>
          <cell r="GQ32">
            <v>0</v>
          </cell>
          <cell r="GT32">
            <v>0</v>
          </cell>
          <cell r="GW32">
            <v>0</v>
          </cell>
          <cell r="GX32">
            <v>0</v>
          </cell>
          <cell r="GY32">
            <v>0</v>
          </cell>
          <cell r="GZ32">
            <v>0</v>
          </cell>
        </row>
        <row r="33">
          <cell r="D33">
            <v>0</v>
          </cell>
          <cell r="G33">
            <v>0</v>
          </cell>
          <cell r="J33">
            <v>0</v>
          </cell>
          <cell r="M33">
            <v>0</v>
          </cell>
          <cell r="P33">
            <v>0</v>
          </cell>
          <cell r="S33">
            <v>0</v>
          </cell>
          <cell r="V33">
            <v>0</v>
          </cell>
          <cell r="Y33">
            <v>0</v>
          </cell>
          <cell r="AB33">
            <v>0</v>
          </cell>
          <cell r="AE33">
            <v>0</v>
          </cell>
          <cell r="AH33">
            <v>0</v>
          </cell>
          <cell r="AK33">
            <v>0</v>
          </cell>
          <cell r="AN33">
            <v>0</v>
          </cell>
          <cell r="AQ33">
            <v>0</v>
          </cell>
          <cell r="AT33">
            <v>0</v>
          </cell>
          <cell r="AW33">
            <v>0</v>
          </cell>
          <cell r="AZ33">
            <v>0</v>
          </cell>
          <cell r="BC33">
            <v>0</v>
          </cell>
          <cell r="BF33">
            <v>0</v>
          </cell>
          <cell r="BI33">
            <v>0</v>
          </cell>
          <cell r="BL33">
            <v>0</v>
          </cell>
          <cell r="BO33">
            <v>0</v>
          </cell>
          <cell r="BR33">
            <v>0</v>
          </cell>
          <cell r="BU33">
            <v>0</v>
          </cell>
          <cell r="BX33">
            <v>0</v>
          </cell>
          <cell r="CA33">
            <v>0</v>
          </cell>
          <cell r="CD33">
            <v>0</v>
          </cell>
          <cell r="CG33">
            <v>0</v>
          </cell>
          <cell r="CJ33">
            <v>0</v>
          </cell>
          <cell r="CM33">
            <v>0</v>
          </cell>
          <cell r="CP33">
            <v>0</v>
          </cell>
          <cell r="CS33">
            <v>0</v>
          </cell>
          <cell r="CV33">
            <v>0</v>
          </cell>
          <cell r="CY33">
            <v>0</v>
          </cell>
          <cell r="DB33">
            <v>0</v>
          </cell>
          <cell r="DE33">
            <v>0</v>
          </cell>
          <cell r="DH33">
            <v>0</v>
          </cell>
          <cell r="DK33">
            <v>0</v>
          </cell>
          <cell r="DN33">
            <v>0</v>
          </cell>
          <cell r="DQ33">
            <v>0</v>
          </cell>
          <cell r="DR33">
            <v>0</v>
          </cell>
          <cell r="DS33">
            <v>0</v>
          </cell>
          <cell r="DT33">
            <v>0</v>
          </cell>
          <cell r="DW33">
            <v>0</v>
          </cell>
          <cell r="DZ33">
            <v>0</v>
          </cell>
          <cell r="EC33">
            <v>0</v>
          </cell>
          <cell r="EF33">
            <v>0</v>
          </cell>
          <cell r="EL33">
            <v>0</v>
          </cell>
          <cell r="EO33">
            <v>0</v>
          </cell>
          <cell r="ER33">
            <v>0</v>
          </cell>
          <cell r="EU33">
            <v>0</v>
          </cell>
          <cell r="EV33">
            <v>0</v>
          </cell>
          <cell r="EW33">
            <v>0</v>
          </cell>
          <cell r="EX33">
            <v>0</v>
          </cell>
          <cell r="FA33">
            <v>0</v>
          </cell>
          <cell r="FD33">
            <v>0</v>
          </cell>
          <cell r="FG33">
            <v>0</v>
          </cell>
          <cell r="FJ33">
            <v>0</v>
          </cell>
          <cell r="FM33">
            <v>0</v>
          </cell>
          <cell r="FP33">
            <v>0</v>
          </cell>
          <cell r="FS33">
            <v>0</v>
          </cell>
          <cell r="FV33">
            <v>0</v>
          </cell>
          <cell r="FY33">
            <v>0</v>
          </cell>
          <cell r="GB33">
            <v>0</v>
          </cell>
          <cell r="GE33">
            <v>0</v>
          </cell>
          <cell r="GH33">
            <v>0</v>
          </cell>
          <cell r="GK33">
            <v>0</v>
          </cell>
          <cell r="GQ33">
            <v>0</v>
          </cell>
          <cell r="GT33">
            <v>0</v>
          </cell>
          <cell r="GW33">
            <v>0</v>
          </cell>
          <cell r="GX33">
            <v>0</v>
          </cell>
          <cell r="GY33">
            <v>0</v>
          </cell>
          <cell r="GZ33">
            <v>0</v>
          </cell>
        </row>
        <row r="34">
          <cell r="B34">
            <v>0</v>
          </cell>
          <cell r="D34">
            <v>0</v>
          </cell>
          <cell r="E34">
            <v>0</v>
          </cell>
          <cell r="G34">
            <v>0</v>
          </cell>
          <cell r="H34">
            <v>0</v>
          </cell>
          <cell r="J34">
            <v>0</v>
          </cell>
          <cell r="K34">
            <v>0</v>
          </cell>
          <cell r="M34">
            <v>0</v>
          </cell>
          <cell r="N34">
            <v>0</v>
          </cell>
          <cell r="P34">
            <v>0</v>
          </cell>
          <cell r="Q34">
            <v>0</v>
          </cell>
          <cell r="S34">
            <v>0</v>
          </cell>
          <cell r="T34">
            <v>0</v>
          </cell>
          <cell r="V34">
            <v>0</v>
          </cell>
          <cell r="Y34">
            <v>0</v>
          </cell>
          <cell r="Z34">
            <v>8467</v>
          </cell>
          <cell r="AA34">
            <v>246</v>
          </cell>
          <cell r="AB34">
            <v>8713</v>
          </cell>
          <cell r="AC34">
            <v>0</v>
          </cell>
          <cell r="AE34">
            <v>0</v>
          </cell>
          <cell r="AF34">
            <v>0</v>
          </cell>
          <cell r="AH34">
            <v>0</v>
          </cell>
          <cell r="AI34">
            <v>1000</v>
          </cell>
          <cell r="AK34">
            <v>1000</v>
          </cell>
          <cell r="AL34">
            <v>0</v>
          </cell>
          <cell r="AN34">
            <v>0</v>
          </cell>
          <cell r="AO34">
            <v>0</v>
          </cell>
          <cell r="AQ34">
            <v>0</v>
          </cell>
          <cell r="AR34">
            <v>0</v>
          </cell>
          <cell r="AT34">
            <v>0</v>
          </cell>
          <cell r="AU34">
            <v>0</v>
          </cell>
          <cell r="AW34">
            <v>0</v>
          </cell>
          <cell r="AX34">
            <v>0</v>
          </cell>
          <cell r="AZ34">
            <v>0</v>
          </cell>
          <cell r="BA34">
            <v>0</v>
          </cell>
          <cell r="BC34">
            <v>0</v>
          </cell>
          <cell r="BF34">
            <v>0</v>
          </cell>
          <cell r="BG34">
            <v>0</v>
          </cell>
          <cell r="BI34">
            <v>0</v>
          </cell>
          <cell r="BJ34">
            <v>0</v>
          </cell>
          <cell r="BL34">
            <v>0</v>
          </cell>
          <cell r="BM34">
            <v>9000</v>
          </cell>
          <cell r="BO34">
            <v>9000</v>
          </cell>
          <cell r="BP34">
            <v>0</v>
          </cell>
          <cell r="BR34">
            <v>0</v>
          </cell>
          <cell r="BS34">
            <v>0</v>
          </cell>
          <cell r="BU34">
            <v>0</v>
          </cell>
          <cell r="BX34">
            <v>0</v>
          </cell>
          <cell r="BY34">
            <v>0</v>
          </cell>
          <cell r="CA34">
            <v>0</v>
          </cell>
          <cell r="CD34">
            <v>0</v>
          </cell>
          <cell r="CG34">
            <v>0</v>
          </cell>
          <cell r="CJ34">
            <v>0</v>
          </cell>
          <cell r="CK34">
            <v>0</v>
          </cell>
          <cell r="CL34">
            <v>0</v>
          </cell>
          <cell r="CM34">
            <v>0</v>
          </cell>
          <cell r="CN34">
            <v>379019</v>
          </cell>
          <cell r="CO34">
            <v>-341350</v>
          </cell>
          <cell r="CP34">
            <v>37669</v>
          </cell>
          <cell r="CS34">
            <v>0</v>
          </cell>
          <cell r="CT34">
            <v>0</v>
          </cell>
          <cell r="CV34">
            <v>0</v>
          </cell>
          <cell r="CW34">
            <v>0</v>
          </cell>
          <cell r="CY34">
            <v>0</v>
          </cell>
          <cell r="CZ34">
            <v>0</v>
          </cell>
          <cell r="DB34">
            <v>0</v>
          </cell>
          <cell r="DC34">
            <v>0</v>
          </cell>
          <cell r="DE34">
            <v>0</v>
          </cell>
          <cell r="DF34">
            <v>0</v>
          </cell>
          <cell r="DH34">
            <v>0</v>
          </cell>
          <cell r="DI34">
            <v>0</v>
          </cell>
          <cell r="DK34">
            <v>0</v>
          </cell>
          <cell r="DL34">
            <v>0</v>
          </cell>
          <cell r="DN34">
            <v>0</v>
          </cell>
          <cell r="DO34">
            <v>0</v>
          </cell>
          <cell r="DQ34">
            <v>0</v>
          </cell>
          <cell r="DR34">
            <v>397486</v>
          </cell>
          <cell r="DS34">
            <v>-341104</v>
          </cell>
          <cell r="DT34">
            <v>56382</v>
          </cell>
          <cell r="DW34">
            <v>0</v>
          </cell>
          <cell r="DZ34">
            <v>0</v>
          </cell>
          <cell r="EC34">
            <v>0</v>
          </cell>
          <cell r="ED34">
            <v>1428</v>
          </cell>
          <cell r="EF34">
            <v>1428</v>
          </cell>
          <cell r="EJ34">
            <v>625</v>
          </cell>
          <cell r="EK34">
            <v>2500</v>
          </cell>
          <cell r="EL34">
            <v>3125</v>
          </cell>
          <cell r="EO34">
            <v>0</v>
          </cell>
          <cell r="EP34">
            <v>22947</v>
          </cell>
          <cell r="EQ34">
            <v>2008</v>
          </cell>
          <cell r="ER34">
            <v>24955</v>
          </cell>
          <cell r="ES34">
            <v>7282</v>
          </cell>
          <cell r="EU34">
            <v>7282</v>
          </cell>
          <cell r="EV34">
            <v>32282</v>
          </cell>
          <cell r="EW34">
            <v>4508</v>
          </cell>
          <cell r="EX34">
            <v>36790</v>
          </cell>
          <cell r="FA34">
            <v>0</v>
          </cell>
          <cell r="FD34">
            <v>0</v>
          </cell>
          <cell r="FG34">
            <v>0</v>
          </cell>
          <cell r="FJ34">
            <v>0</v>
          </cell>
          <cell r="FM34">
            <v>0</v>
          </cell>
          <cell r="FP34">
            <v>0</v>
          </cell>
          <cell r="FS34">
            <v>0</v>
          </cell>
          <cell r="FV34">
            <v>0</v>
          </cell>
          <cell r="FY34">
            <v>0</v>
          </cell>
          <cell r="GB34">
            <v>0</v>
          </cell>
          <cell r="GE34">
            <v>0</v>
          </cell>
          <cell r="GH34">
            <v>0</v>
          </cell>
          <cell r="GK34">
            <v>0</v>
          </cell>
          <cell r="GO34">
            <v>56493</v>
          </cell>
          <cell r="GQ34">
            <v>56493</v>
          </cell>
          <cell r="GT34">
            <v>0</v>
          </cell>
          <cell r="GW34">
            <v>0</v>
          </cell>
          <cell r="GX34">
            <v>56493</v>
          </cell>
          <cell r="GY34">
            <v>0</v>
          </cell>
          <cell r="GZ34">
            <v>56493</v>
          </cell>
        </row>
        <row r="35">
          <cell r="B35">
            <v>0</v>
          </cell>
          <cell r="D35">
            <v>0</v>
          </cell>
          <cell r="E35">
            <v>0</v>
          </cell>
          <cell r="G35">
            <v>0</v>
          </cell>
          <cell r="H35">
            <v>0</v>
          </cell>
          <cell r="J35">
            <v>0</v>
          </cell>
          <cell r="K35">
            <v>0</v>
          </cell>
          <cell r="M35">
            <v>0</v>
          </cell>
          <cell r="N35">
            <v>0</v>
          </cell>
          <cell r="P35">
            <v>0</v>
          </cell>
          <cell r="Q35">
            <v>0</v>
          </cell>
          <cell r="S35">
            <v>0</v>
          </cell>
          <cell r="T35">
            <v>0</v>
          </cell>
          <cell r="V35">
            <v>0</v>
          </cell>
          <cell r="Y35">
            <v>0</v>
          </cell>
          <cell r="Z35">
            <v>0</v>
          </cell>
          <cell r="AB35">
            <v>0</v>
          </cell>
          <cell r="AC35">
            <v>0</v>
          </cell>
          <cell r="AE35">
            <v>0</v>
          </cell>
          <cell r="AF35">
            <v>0</v>
          </cell>
          <cell r="AH35">
            <v>0</v>
          </cell>
          <cell r="AI35">
            <v>0</v>
          </cell>
          <cell r="AK35">
            <v>0</v>
          </cell>
          <cell r="AL35">
            <v>0</v>
          </cell>
          <cell r="AN35">
            <v>0</v>
          </cell>
          <cell r="AO35">
            <v>0</v>
          </cell>
          <cell r="AQ35">
            <v>0</v>
          </cell>
          <cell r="AR35">
            <v>0</v>
          </cell>
          <cell r="AT35">
            <v>0</v>
          </cell>
          <cell r="AU35">
            <v>0</v>
          </cell>
          <cell r="AW35">
            <v>0</v>
          </cell>
          <cell r="AX35">
            <v>0</v>
          </cell>
          <cell r="AZ35">
            <v>0</v>
          </cell>
          <cell r="BA35">
            <v>0</v>
          </cell>
          <cell r="BC35">
            <v>0</v>
          </cell>
          <cell r="BF35">
            <v>0</v>
          </cell>
          <cell r="BG35">
            <v>0</v>
          </cell>
          <cell r="BI35">
            <v>0</v>
          </cell>
          <cell r="BJ35">
            <v>0</v>
          </cell>
          <cell r="BL35">
            <v>0</v>
          </cell>
          <cell r="BO35">
            <v>0</v>
          </cell>
          <cell r="BP35">
            <v>0</v>
          </cell>
          <cell r="BR35">
            <v>0</v>
          </cell>
          <cell r="BS35">
            <v>0</v>
          </cell>
          <cell r="BU35">
            <v>0</v>
          </cell>
          <cell r="BX35">
            <v>0</v>
          </cell>
          <cell r="BY35">
            <v>0</v>
          </cell>
          <cell r="CA35">
            <v>0</v>
          </cell>
          <cell r="CD35">
            <v>0</v>
          </cell>
          <cell r="CG35">
            <v>0</v>
          </cell>
          <cell r="CJ35">
            <v>0</v>
          </cell>
          <cell r="CM35">
            <v>0</v>
          </cell>
          <cell r="CN35">
            <v>0</v>
          </cell>
          <cell r="CP35">
            <v>0</v>
          </cell>
          <cell r="CS35">
            <v>0</v>
          </cell>
          <cell r="CT35">
            <v>0</v>
          </cell>
          <cell r="CV35">
            <v>0</v>
          </cell>
          <cell r="CW35">
            <v>0</v>
          </cell>
          <cell r="CY35">
            <v>0</v>
          </cell>
          <cell r="CZ35">
            <v>0</v>
          </cell>
          <cell r="DB35">
            <v>0</v>
          </cell>
          <cell r="DC35">
            <v>0</v>
          </cell>
          <cell r="DE35">
            <v>0</v>
          </cell>
          <cell r="DF35">
            <v>0</v>
          </cell>
          <cell r="DH35">
            <v>0</v>
          </cell>
          <cell r="DI35">
            <v>0</v>
          </cell>
          <cell r="DK35">
            <v>0</v>
          </cell>
          <cell r="DL35">
            <v>0</v>
          </cell>
          <cell r="DN35">
            <v>0</v>
          </cell>
          <cell r="DO35">
            <v>0</v>
          </cell>
          <cell r="DQ35">
            <v>0</v>
          </cell>
          <cell r="DR35">
            <v>0</v>
          </cell>
          <cell r="DS35">
            <v>0</v>
          </cell>
          <cell r="DT35">
            <v>0</v>
          </cell>
          <cell r="DW35">
            <v>0</v>
          </cell>
          <cell r="DZ35">
            <v>0</v>
          </cell>
          <cell r="EC35">
            <v>0</v>
          </cell>
          <cell r="ED35">
            <v>0</v>
          </cell>
          <cell r="EF35">
            <v>0</v>
          </cell>
          <cell r="EJ35">
            <v>0</v>
          </cell>
          <cell r="EL35">
            <v>0</v>
          </cell>
          <cell r="EO35">
            <v>0</v>
          </cell>
          <cell r="EP35">
            <v>0</v>
          </cell>
          <cell r="ER35">
            <v>0</v>
          </cell>
          <cell r="ES35">
            <v>0</v>
          </cell>
          <cell r="EU35">
            <v>0</v>
          </cell>
          <cell r="EV35">
            <v>0</v>
          </cell>
          <cell r="EW35">
            <v>0</v>
          </cell>
          <cell r="EX35">
            <v>0</v>
          </cell>
          <cell r="FA35">
            <v>0</v>
          </cell>
          <cell r="FD35">
            <v>0</v>
          </cell>
          <cell r="FG35">
            <v>0</v>
          </cell>
          <cell r="FJ35">
            <v>0</v>
          </cell>
          <cell r="FM35">
            <v>0</v>
          </cell>
          <cell r="FP35">
            <v>0</v>
          </cell>
          <cell r="FS35">
            <v>0</v>
          </cell>
          <cell r="FV35">
            <v>0</v>
          </cell>
          <cell r="FY35">
            <v>0</v>
          </cell>
          <cell r="GB35">
            <v>0</v>
          </cell>
          <cell r="GE35">
            <v>0</v>
          </cell>
          <cell r="GH35">
            <v>0</v>
          </cell>
          <cell r="GK35">
            <v>0</v>
          </cell>
          <cell r="GQ35">
            <v>0</v>
          </cell>
          <cell r="GT35">
            <v>0</v>
          </cell>
          <cell r="GW35">
            <v>0</v>
          </cell>
          <cell r="GX35">
            <v>0</v>
          </cell>
          <cell r="GY35">
            <v>0</v>
          </cell>
          <cell r="GZ35">
            <v>0</v>
          </cell>
        </row>
        <row r="36">
          <cell r="B36">
            <v>0</v>
          </cell>
          <cell r="D36">
            <v>0</v>
          </cell>
          <cell r="E36">
            <v>0</v>
          </cell>
          <cell r="G36">
            <v>0</v>
          </cell>
          <cell r="H36">
            <v>0</v>
          </cell>
          <cell r="J36">
            <v>0</v>
          </cell>
          <cell r="K36">
            <v>0</v>
          </cell>
          <cell r="M36">
            <v>0</v>
          </cell>
          <cell r="N36">
            <v>0</v>
          </cell>
          <cell r="P36">
            <v>0</v>
          </cell>
          <cell r="Q36">
            <v>0</v>
          </cell>
          <cell r="S36">
            <v>0</v>
          </cell>
          <cell r="T36">
            <v>0</v>
          </cell>
          <cell r="V36">
            <v>0</v>
          </cell>
          <cell r="Y36">
            <v>0</v>
          </cell>
          <cell r="Z36">
            <v>0</v>
          </cell>
          <cell r="AB36">
            <v>0</v>
          </cell>
          <cell r="AC36">
            <v>0</v>
          </cell>
          <cell r="AE36">
            <v>0</v>
          </cell>
          <cell r="AF36">
            <v>0</v>
          </cell>
          <cell r="AH36">
            <v>0</v>
          </cell>
          <cell r="AI36">
            <v>0</v>
          </cell>
          <cell r="AK36">
            <v>0</v>
          </cell>
          <cell r="AL36">
            <v>0</v>
          </cell>
          <cell r="AN36">
            <v>0</v>
          </cell>
          <cell r="AO36">
            <v>0</v>
          </cell>
          <cell r="AQ36">
            <v>0</v>
          </cell>
          <cell r="AR36">
            <v>0</v>
          </cell>
          <cell r="AT36">
            <v>0</v>
          </cell>
          <cell r="AU36">
            <v>0</v>
          </cell>
          <cell r="AW36">
            <v>0</v>
          </cell>
          <cell r="AX36">
            <v>0</v>
          </cell>
          <cell r="AZ36">
            <v>0</v>
          </cell>
          <cell r="BA36">
            <v>0</v>
          </cell>
          <cell r="BC36">
            <v>0</v>
          </cell>
          <cell r="BF36">
            <v>0</v>
          </cell>
          <cell r="BG36">
            <v>0</v>
          </cell>
          <cell r="BI36">
            <v>0</v>
          </cell>
          <cell r="BJ36">
            <v>0</v>
          </cell>
          <cell r="BL36">
            <v>0</v>
          </cell>
          <cell r="BO36">
            <v>0</v>
          </cell>
          <cell r="BP36">
            <v>170877</v>
          </cell>
          <cell r="BQ36">
            <v>0</v>
          </cell>
          <cell r="BR36">
            <v>170877</v>
          </cell>
          <cell r="BS36">
            <v>0</v>
          </cell>
          <cell r="BU36">
            <v>0</v>
          </cell>
          <cell r="BX36">
            <v>0</v>
          </cell>
          <cell r="BY36">
            <v>0</v>
          </cell>
          <cell r="CA36">
            <v>0</v>
          </cell>
          <cell r="CD36">
            <v>0</v>
          </cell>
          <cell r="CE36">
            <v>188741</v>
          </cell>
          <cell r="CF36">
            <v>0</v>
          </cell>
          <cell r="CG36">
            <v>188741</v>
          </cell>
          <cell r="CJ36">
            <v>0</v>
          </cell>
          <cell r="CM36">
            <v>0</v>
          </cell>
          <cell r="CN36">
            <v>0</v>
          </cell>
          <cell r="CP36">
            <v>0</v>
          </cell>
          <cell r="CS36">
            <v>0</v>
          </cell>
          <cell r="CT36">
            <v>0</v>
          </cell>
          <cell r="CV36">
            <v>0</v>
          </cell>
          <cell r="CW36">
            <v>0</v>
          </cell>
          <cell r="CY36">
            <v>0</v>
          </cell>
          <cell r="CZ36">
            <v>0</v>
          </cell>
          <cell r="DB36">
            <v>0</v>
          </cell>
          <cell r="DC36">
            <v>0</v>
          </cell>
          <cell r="DE36">
            <v>0</v>
          </cell>
          <cell r="DF36">
            <v>0</v>
          </cell>
          <cell r="DH36">
            <v>0</v>
          </cell>
          <cell r="DI36">
            <v>11289</v>
          </cell>
          <cell r="DJ36">
            <v>62686</v>
          </cell>
          <cell r="DK36">
            <v>73975</v>
          </cell>
          <cell r="DL36">
            <v>0</v>
          </cell>
          <cell r="DN36">
            <v>0</v>
          </cell>
          <cell r="DO36">
            <v>0</v>
          </cell>
          <cell r="DQ36">
            <v>0</v>
          </cell>
          <cell r="DR36">
            <v>370907</v>
          </cell>
          <cell r="DS36">
            <v>62686</v>
          </cell>
          <cell r="DT36">
            <v>433593</v>
          </cell>
          <cell r="DW36">
            <v>0</v>
          </cell>
          <cell r="DZ36">
            <v>0</v>
          </cell>
          <cell r="EC36">
            <v>0</v>
          </cell>
          <cell r="ED36">
            <v>0</v>
          </cell>
          <cell r="EF36">
            <v>0</v>
          </cell>
          <cell r="EJ36">
            <v>0</v>
          </cell>
          <cell r="EL36">
            <v>0</v>
          </cell>
          <cell r="EO36">
            <v>0</v>
          </cell>
          <cell r="EP36">
            <v>0</v>
          </cell>
          <cell r="ER36">
            <v>0</v>
          </cell>
          <cell r="ES36">
            <v>0</v>
          </cell>
          <cell r="EU36">
            <v>0</v>
          </cell>
          <cell r="EV36">
            <v>0</v>
          </cell>
          <cell r="EW36">
            <v>0</v>
          </cell>
          <cell r="EX36">
            <v>0</v>
          </cell>
          <cell r="EY36">
            <v>3000</v>
          </cell>
          <cell r="FA36">
            <v>3000</v>
          </cell>
          <cell r="FC36">
            <v>43</v>
          </cell>
          <cell r="FD36">
            <v>43</v>
          </cell>
          <cell r="FG36">
            <v>0</v>
          </cell>
          <cell r="FH36">
            <v>1229</v>
          </cell>
          <cell r="FI36">
            <v>107</v>
          </cell>
          <cell r="FJ36">
            <v>1336</v>
          </cell>
          <cell r="FM36">
            <v>0</v>
          </cell>
          <cell r="FN36">
            <v>10165</v>
          </cell>
          <cell r="FP36">
            <v>10165</v>
          </cell>
          <cell r="FQ36">
            <v>426</v>
          </cell>
          <cell r="FS36">
            <v>426</v>
          </cell>
          <cell r="FT36">
            <v>534</v>
          </cell>
          <cell r="FV36">
            <v>534</v>
          </cell>
          <cell r="FY36">
            <v>0</v>
          </cell>
          <cell r="GB36">
            <v>0</v>
          </cell>
          <cell r="GE36">
            <v>0</v>
          </cell>
          <cell r="GG36">
            <v>700</v>
          </cell>
          <cell r="GH36">
            <v>700</v>
          </cell>
          <cell r="GK36">
            <v>0</v>
          </cell>
          <cell r="GO36">
            <v>691</v>
          </cell>
          <cell r="GP36">
            <v>492</v>
          </cell>
          <cell r="GQ36">
            <v>1183</v>
          </cell>
          <cell r="GT36">
            <v>0</v>
          </cell>
          <cell r="GV36">
            <v>45</v>
          </cell>
          <cell r="GW36">
            <v>45</v>
          </cell>
          <cell r="GX36">
            <v>16045</v>
          </cell>
          <cell r="GY36">
            <v>1387</v>
          </cell>
          <cell r="GZ36">
            <v>17432</v>
          </cell>
        </row>
        <row r="37">
          <cell r="DR37">
            <v>98775</v>
          </cell>
          <cell r="DS37">
            <v>0</v>
          </cell>
          <cell r="DT37">
            <v>98775</v>
          </cell>
          <cell r="EV37">
            <v>0</v>
          </cell>
          <cell r="EW37">
            <v>0</v>
          </cell>
          <cell r="EX37">
            <v>0</v>
          </cell>
          <cell r="GX37">
            <v>56</v>
          </cell>
          <cell r="GY37">
            <v>550</v>
          </cell>
          <cell r="GZ37">
            <v>606</v>
          </cell>
        </row>
        <row r="38">
          <cell r="D38">
            <v>0</v>
          </cell>
          <cell r="G38">
            <v>0</v>
          </cell>
          <cell r="J38">
            <v>0</v>
          </cell>
          <cell r="M38">
            <v>0</v>
          </cell>
          <cell r="P38">
            <v>0</v>
          </cell>
          <cell r="S38">
            <v>0</v>
          </cell>
          <cell r="V38">
            <v>0</v>
          </cell>
          <cell r="Y38">
            <v>0</v>
          </cell>
          <cell r="AB38">
            <v>0</v>
          </cell>
          <cell r="AE38">
            <v>0</v>
          </cell>
          <cell r="AH38">
            <v>0</v>
          </cell>
          <cell r="AK38">
            <v>0</v>
          </cell>
          <cell r="AN38">
            <v>0</v>
          </cell>
          <cell r="AQ38">
            <v>0</v>
          </cell>
          <cell r="AT38">
            <v>0</v>
          </cell>
          <cell r="AW38">
            <v>0</v>
          </cell>
          <cell r="AZ38">
            <v>0</v>
          </cell>
          <cell r="BC38">
            <v>0</v>
          </cell>
          <cell r="BF38">
            <v>0</v>
          </cell>
          <cell r="BI38">
            <v>0</v>
          </cell>
          <cell r="BL38">
            <v>0</v>
          </cell>
          <cell r="BO38">
            <v>0</v>
          </cell>
          <cell r="BR38">
            <v>0</v>
          </cell>
          <cell r="BU38">
            <v>0</v>
          </cell>
          <cell r="BX38">
            <v>0</v>
          </cell>
          <cell r="CA38">
            <v>0</v>
          </cell>
          <cell r="CD38">
            <v>0</v>
          </cell>
          <cell r="CG38">
            <v>0</v>
          </cell>
          <cell r="CJ38">
            <v>0</v>
          </cell>
          <cell r="CM38">
            <v>0</v>
          </cell>
          <cell r="CP38">
            <v>0</v>
          </cell>
          <cell r="CS38">
            <v>0</v>
          </cell>
          <cell r="CV38">
            <v>0</v>
          </cell>
          <cell r="CY38">
            <v>0</v>
          </cell>
          <cell r="DB38">
            <v>0</v>
          </cell>
          <cell r="DE38">
            <v>0</v>
          </cell>
          <cell r="DH38">
            <v>0</v>
          </cell>
          <cell r="DK38">
            <v>0</v>
          </cell>
          <cell r="DN38">
            <v>0</v>
          </cell>
          <cell r="DQ38">
            <v>0</v>
          </cell>
          <cell r="DR38">
            <v>0</v>
          </cell>
          <cell r="DS38">
            <v>0</v>
          </cell>
          <cell r="DT38">
            <v>0</v>
          </cell>
          <cell r="DW38">
            <v>0</v>
          </cell>
          <cell r="DZ38">
            <v>0</v>
          </cell>
          <cell r="EC38">
            <v>0</v>
          </cell>
          <cell r="EF38">
            <v>0</v>
          </cell>
          <cell r="EL38">
            <v>0</v>
          </cell>
          <cell r="EO38">
            <v>0</v>
          </cell>
          <cell r="ER38">
            <v>0</v>
          </cell>
          <cell r="EU38">
            <v>0</v>
          </cell>
          <cell r="EV38">
            <v>0</v>
          </cell>
          <cell r="EW38">
            <v>0</v>
          </cell>
          <cell r="EX38">
            <v>0</v>
          </cell>
          <cell r="FA38">
            <v>0</v>
          </cell>
          <cell r="FD38">
            <v>0</v>
          </cell>
          <cell r="FG38">
            <v>0</v>
          </cell>
          <cell r="FJ38">
            <v>0</v>
          </cell>
          <cell r="FM38">
            <v>0</v>
          </cell>
          <cell r="FP38">
            <v>0</v>
          </cell>
          <cell r="FS38">
            <v>0</v>
          </cell>
          <cell r="FV38">
            <v>0</v>
          </cell>
          <cell r="FY38">
            <v>0</v>
          </cell>
          <cell r="GB38">
            <v>0</v>
          </cell>
          <cell r="GE38">
            <v>0</v>
          </cell>
          <cell r="GH38">
            <v>0</v>
          </cell>
          <cell r="GK38">
            <v>0</v>
          </cell>
          <cell r="GQ38">
            <v>0</v>
          </cell>
          <cell r="GT38">
            <v>0</v>
          </cell>
          <cell r="GW38">
            <v>0</v>
          </cell>
          <cell r="GX38">
            <v>0</v>
          </cell>
          <cell r="GY38">
            <v>0</v>
          </cell>
          <cell r="GZ38">
            <v>0</v>
          </cell>
        </row>
        <row r="39">
          <cell r="B39">
            <v>0</v>
          </cell>
          <cell r="D39">
            <v>0</v>
          </cell>
          <cell r="E39">
            <v>0</v>
          </cell>
          <cell r="G39">
            <v>0</v>
          </cell>
          <cell r="H39">
            <v>0</v>
          </cell>
          <cell r="J39">
            <v>0</v>
          </cell>
          <cell r="K39">
            <v>0</v>
          </cell>
          <cell r="M39">
            <v>0</v>
          </cell>
          <cell r="N39">
            <v>0</v>
          </cell>
          <cell r="P39">
            <v>0</v>
          </cell>
          <cell r="Q39">
            <v>0</v>
          </cell>
          <cell r="S39">
            <v>0</v>
          </cell>
          <cell r="T39">
            <v>0</v>
          </cell>
          <cell r="V39">
            <v>0</v>
          </cell>
          <cell r="Y39">
            <v>0</v>
          </cell>
          <cell r="Z39">
            <v>0</v>
          </cell>
          <cell r="AB39">
            <v>0</v>
          </cell>
          <cell r="AC39">
            <v>0</v>
          </cell>
          <cell r="AE39">
            <v>0</v>
          </cell>
          <cell r="AF39">
            <v>0</v>
          </cell>
          <cell r="AH39">
            <v>0</v>
          </cell>
          <cell r="AI39">
            <v>0</v>
          </cell>
          <cell r="AK39">
            <v>0</v>
          </cell>
          <cell r="AL39">
            <v>0</v>
          </cell>
          <cell r="AN39">
            <v>0</v>
          </cell>
          <cell r="AO39">
            <v>0</v>
          </cell>
          <cell r="AQ39">
            <v>0</v>
          </cell>
          <cell r="AR39">
            <v>0</v>
          </cell>
          <cell r="AT39">
            <v>0</v>
          </cell>
          <cell r="AU39">
            <v>0</v>
          </cell>
          <cell r="AW39">
            <v>0</v>
          </cell>
          <cell r="AX39">
            <v>0</v>
          </cell>
          <cell r="AZ39">
            <v>0</v>
          </cell>
          <cell r="BA39">
            <v>0</v>
          </cell>
          <cell r="BC39">
            <v>0</v>
          </cell>
          <cell r="BF39">
            <v>0</v>
          </cell>
          <cell r="BG39">
            <v>0</v>
          </cell>
          <cell r="BI39">
            <v>0</v>
          </cell>
          <cell r="BJ39">
            <v>0</v>
          </cell>
          <cell r="BL39">
            <v>0</v>
          </cell>
          <cell r="BO39">
            <v>0</v>
          </cell>
          <cell r="BP39">
            <v>0</v>
          </cell>
          <cell r="BR39">
            <v>0</v>
          </cell>
          <cell r="BS39">
            <v>65914</v>
          </cell>
          <cell r="BU39">
            <v>65914</v>
          </cell>
          <cell r="BX39">
            <v>0</v>
          </cell>
          <cell r="BY39">
            <v>6964</v>
          </cell>
          <cell r="CA39">
            <v>6964</v>
          </cell>
          <cell r="CD39">
            <v>0</v>
          </cell>
          <cell r="CG39">
            <v>0</v>
          </cell>
          <cell r="CJ39">
            <v>0</v>
          </cell>
          <cell r="CM39">
            <v>0</v>
          </cell>
          <cell r="CN39">
            <v>0</v>
          </cell>
          <cell r="CP39">
            <v>0</v>
          </cell>
          <cell r="CS39">
            <v>0</v>
          </cell>
          <cell r="CT39">
            <v>0</v>
          </cell>
          <cell r="CV39">
            <v>0</v>
          </cell>
          <cell r="CW39">
            <v>0</v>
          </cell>
          <cell r="CY39">
            <v>0</v>
          </cell>
          <cell r="CZ39">
            <v>0</v>
          </cell>
          <cell r="DB39">
            <v>0</v>
          </cell>
          <cell r="DC39">
            <v>0</v>
          </cell>
          <cell r="DE39">
            <v>0</v>
          </cell>
          <cell r="DF39">
            <v>0</v>
          </cell>
          <cell r="DH39">
            <v>0</v>
          </cell>
          <cell r="DI39">
            <v>0</v>
          </cell>
          <cell r="DK39">
            <v>0</v>
          </cell>
          <cell r="DL39">
            <v>0</v>
          </cell>
          <cell r="DN39">
            <v>0</v>
          </cell>
          <cell r="DO39">
            <v>25897</v>
          </cell>
          <cell r="DQ39">
            <v>25897</v>
          </cell>
          <cell r="DR39">
            <v>98775</v>
          </cell>
          <cell r="DS39">
            <v>0</v>
          </cell>
          <cell r="DT39">
            <v>98775</v>
          </cell>
          <cell r="DW39">
            <v>0</v>
          </cell>
          <cell r="DZ39">
            <v>0</v>
          </cell>
          <cell r="EC39">
            <v>0</v>
          </cell>
          <cell r="ED39">
            <v>0</v>
          </cell>
          <cell r="EF39">
            <v>0</v>
          </cell>
          <cell r="EJ39">
            <v>0</v>
          </cell>
          <cell r="EL39">
            <v>0</v>
          </cell>
          <cell r="EO39">
            <v>0</v>
          </cell>
          <cell r="EP39">
            <v>0</v>
          </cell>
          <cell r="ER39">
            <v>0</v>
          </cell>
          <cell r="ES39">
            <v>0</v>
          </cell>
          <cell r="EU39">
            <v>0</v>
          </cell>
          <cell r="EV39">
            <v>0</v>
          </cell>
          <cell r="EW39">
            <v>0</v>
          </cell>
          <cell r="EX39">
            <v>0</v>
          </cell>
          <cell r="FA39">
            <v>0</v>
          </cell>
          <cell r="FD39">
            <v>0</v>
          </cell>
          <cell r="FG39">
            <v>0</v>
          </cell>
          <cell r="FJ39">
            <v>0</v>
          </cell>
          <cell r="FM39">
            <v>0</v>
          </cell>
          <cell r="FP39">
            <v>0</v>
          </cell>
          <cell r="FS39">
            <v>0</v>
          </cell>
          <cell r="FV39">
            <v>0</v>
          </cell>
          <cell r="FY39">
            <v>0</v>
          </cell>
          <cell r="GB39">
            <v>0</v>
          </cell>
          <cell r="GE39">
            <v>0</v>
          </cell>
          <cell r="GH39">
            <v>0</v>
          </cell>
          <cell r="GK39">
            <v>0</v>
          </cell>
          <cell r="GP39">
            <v>420</v>
          </cell>
          <cell r="GQ39">
            <v>420</v>
          </cell>
          <cell r="GT39">
            <v>0</v>
          </cell>
          <cell r="GU39">
            <v>56</v>
          </cell>
          <cell r="GV39">
            <v>130</v>
          </cell>
          <cell r="GW39">
            <v>186</v>
          </cell>
          <cell r="GX39">
            <v>56</v>
          </cell>
          <cell r="GY39">
            <v>550</v>
          </cell>
          <cell r="GZ39">
            <v>606</v>
          </cell>
        </row>
        <row r="40">
          <cell r="DR40">
            <v>2722257</v>
          </cell>
          <cell r="DS40">
            <v>721252</v>
          </cell>
          <cell r="DT40">
            <v>3443509</v>
          </cell>
          <cell r="EV40">
            <v>0</v>
          </cell>
          <cell r="EW40">
            <v>0</v>
          </cell>
          <cell r="EX40">
            <v>0</v>
          </cell>
          <cell r="GX40">
            <v>1724</v>
          </cell>
          <cell r="GY40">
            <v>4597</v>
          </cell>
          <cell r="GZ40">
            <v>6321</v>
          </cell>
        </row>
        <row r="41">
          <cell r="DR41">
            <v>300150</v>
          </cell>
          <cell r="DS41">
            <v>641350</v>
          </cell>
          <cell r="DT41">
            <v>941500</v>
          </cell>
          <cell r="EV41">
            <v>0</v>
          </cell>
          <cell r="EW41">
            <v>0</v>
          </cell>
          <cell r="EX41">
            <v>0</v>
          </cell>
          <cell r="GX41">
            <v>1724</v>
          </cell>
          <cell r="GY41">
            <v>0</v>
          </cell>
          <cell r="GZ41">
            <v>1724</v>
          </cell>
        </row>
        <row r="42">
          <cell r="B42">
            <v>0</v>
          </cell>
          <cell r="D42">
            <v>0</v>
          </cell>
          <cell r="E42">
            <v>0</v>
          </cell>
          <cell r="G42">
            <v>0</v>
          </cell>
          <cell r="H42">
            <v>0</v>
          </cell>
          <cell r="J42">
            <v>0</v>
          </cell>
          <cell r="K42">
            <v>0</v>
          </cell>
          <cell r="M42">
            <v>0</v>
          </cell>
          <cell r="N42">
            <v>0</v>
          </cell>
          <cell r="P42">
            <v>0</v>
          </cell>
          <cell r="Q42">
            <v>0</v>
          </cell>
          <cell r="S42">
            <v>0</v>
          </cell>
          <cell r="T42">
            <v>0</v>
          </cell>
          <cell r="V42">
            <v>0</v>
          </cell>
          <cell r="W42">
            <v>0</v>
          </cell>
          <cell r="Y42">
            <v>0</v>
          </cell>
          <cell r="Z42">
            <v>250000</v>
          </cell>
          <cell r="AA42">
            <v>300000</v>
          </cell>
          <cell r="AB42">
            <v>550000</v>
          </cell>
          <cell r="AC42">
            <v>0</v>
          </cell>
          <cell r="AE42">
            <v>0</v>
          </cell>
          <cell r="AF42">
            <v>0</v>
          </cell>
          <cell r="AH42">
            <v>0</v>
          </cell>
          <cell r="AI42">
            <v>0</v>
          </cell>
          <cell r="AK42">
            <v>0</v>
          </cell>
          <cell r="AL42">
            <v>0</v>
          </cell>
          <cell r="AN42">
            <v>0</v>
          </cell>
          <cell r="AO42">
            <v>0</v>
          </cell>
          <cell r="AQ42">
            <v>0</v>
          </cell>
          <cell r="AR42">
            <v>0</v>
          </cell>
          <cell r="AT42">
            <v>0</v>
          </cell>
          <cell r="AU42">
            <v>0</v>
          </cell>
          <cell r="AW42">
            <v>0</v>
          </cell>
          <cell r="AX42">
            <v>0</v>
          </cell>
          <cell r="AZ42">
            <v>0</v>
          </cell>
          <cell r="BA42">
            <v>0</v>
          </cell>
          <cell r="BC42">
            <v>0</v>
          </cell>
          <cell r="BF42">
            <v>0</v>
          </cell>
          <cell r="BG42">
            <v>0</v>
          </cell>
          <cell r="BI42">
            <v>0</v>
          </cell>
          <cell r="BJ42">
            <v>0</v>
          </cell>
          <cell r="BL42">
            <v>0</v>
          </cell>
          <cell r="BO42">
            <v>0</v>
          </cell>
          <cell r="BP42">
            <v>0</v>
          </cell>
          <cell r="BR42">
            <v>0</v>
          </cell>
          <cell r="BS42">
            <v>0</v>
          </cell>
          <cell r="BU42">
            <v>0</v>
          </cell>
          <cell r="BX42">
            <v>0</v>
          </cell>
          <cell r="BY42">
            <v>0</v>
          </cell>
          <cell r="CA42">
            <v>0</v>
          </cell>
          <cell r="CD42">
            <v>0</v>
          </cell>
          <cell r="CG42">
            <v>0</v>
          </cell>
          <cell r="CJ42">
            <v>0</v>
          </cell>
          <cell r="CM42">
            <v>0</v>
          </cell>
          <cell r="CN42">
            <v>0</v>
          </cell>
          <cell r="CP42">
            <v>0</v>
          </cell>
          <cell r="CS42">
            <v>0</v>
          </cell>
          <cell r="CT42">
            <v>0</v>
          </cell>
          <cell r="CV42">
            <v>0</v>
          </cell>
          <cell r="CW42">
            <v>0</v>
          </cell>
          <cell r="CY42">
            <v>0</v>
          </cell>
          <cell r="CZ42">
            <v>0</v>
          </cell>
          <cell r="DB42">
            <v>0</v>
          </cell>
          <cell r="DC42">
            <v>0</v>
          </cell>
          <cell r="DE42">
            <v>0</v>
          </cell>
          <cell r="DF42">
            <v>0</v>
          </cell>
          <cell r="DH42">
            <v>0</v>
          </cell>
          <cell r="DI42">
            <v>0</v>
          </cell>
          <cell r="DK42">
            <v>0</v>
          </cell>
          <cell r="DL42">
            <v>0</v>
          </cell>
          <cell r="DN42">
            <v>0</v>
          </cell>
          <cell r="DO42">
            <v>0</v>
          </cell>
          <cell r="DQ42">
            <v>0</v>
          </cell>
          <cell r="DR42">
            <v>250000</v>
          </cell>
          <cell r="DS42">
            <v>300000</v>
          </cell>
          <cell r="DT42">
            <v>550000</v>
          </cell>
          <cell r="DW42">
            <v>0</v>
          </cell>
          <cell r="DZ42">
            <v>0</v>
          </cell>
          <cell r="EC42">
            <v>0</v>
          </cell>
          <cell r="ED42">
            <v>0</v>
          </cell>
          <cell r="EF42">
            <v>0</v>
          </cell>
          <cell r="EJ42">
            <v>0</v>
          </cell>
          <cell r="EL42">
            <v>0</v>
          </cell>
          <cell r="EO42">
            <v>0</v>
          </cell>
          <cell r="EP42">
            <v>0</v>
          </cell>
          <cell r="ER42">
            <v>0</v>
          </cell>
          <cell r="ES42">
            <v>0</v>
          </cell>
          <cell r="EU42">
            <v>0</v>
          </cell>
          <cell r="EV42">
            <v>0</v>
          </cell>
          <cell r="EW42">
            <v>0</v>
          </cell>
          <cell r="EX42">
            <v>0</v>
          </cell>
          <cell r="FA42">
            <v>0</v>
          </cell>
          <cell r="FD42">
            <v>0</v>
          </cell>
          <cell r="FG42">
            <v>0</v>
          </cell>
          <cell r="FJ42">
            <v>0</v>
          </cell>
          <cell r="FM42">
            <v>0</v>
          </cell>
          <cell r="FP42">
            <v>0</v>
          </cell>
          <cell r="FS42">
            <v>0</v>
          </cell>
          <cell r="FV42">
            <v>0</v>
          </cell>
          <cell r="FY42">
            <v>0</v>
          </cell>
          <cell r="GB42">
            <v>0</v>
          </cell>
          <cell r="GE42">
            <v>0</v>
          </cell>
          <cell r="GH42">
            <v>0</v>
          </cell>
          <cell r="GK42">
            <v>0</v>
          </cell>
          <cell r="GQ42">
            <v>0</v>
          </cell>
          <cell r="GT42">
            <v>0</v>
          </cell>
          <cell r="GW42">
            <v>0</v>
          </cell>
          <cell r="GX42">
            <v>0</v>
          </cell>
          <cell r="GY42">
            <v>0</v>
          </cell>
          <cell r="GZ42">
            <v>0</v>
          </cell>
        </row>
        <row r="43">
          <cell r="D43">
            <v>0</v>
          </cell>
          <cell r="G43">
            <v>0</v>
          </cell>
          <cell r="J43">
            <v>0</v>
          </cell>
          <cell r="M43">
            <v>0</v>
          </cell>
          <cell r="P43">
            <v>0</v>
          </cell>
          <cell r="S43">
            <v>0</v>
          </cell>
          <cell r="V43">
            <v>0</v>
          </cell>
          <cell r="Y43">
            <v>0</v>
          </cell>
          <cell r="AB43">
            <v>0</v>
          </cell>
          <cell r="AE43">
            <v>0</v>
          </cell>
          <cell r="AH43">
            <v>0</v>
          </cell>
          <cell r="AK43">
            <v>0</v>
          </cell>
          <cell r="AN43">
            <v>0</v>
          </cell>
          <cell r="AQ43">
            <v>0</v>
          </cell>
          <cell r="AT43">
            <v>0</v>
          </cell>
          <cell r="AW43">
            <v>0</v>
          </cell>
          <cell r="AZ43">
            <v>0</v>
          </cell>
          <cell r="BC43">
            <v>0</v>
          </cell>
          <cell r="BF43">
            <v>0</v>
          </cell>
          <cell r="BI43">
            <v>0</v>
          </cell>
          <cell r="BL43">
            <v>0</v>
          </cell>
          <cell r="BO43">
            <v>0</v>
          </cell>
          <cell r="BR43">
            <v>0</v>
          </cell>
          <cell r="BU43">
            <v>0</v>
          </cell>
          <cell r="BX43">
            <v>0</v>
          </cell>
          <cell r="CA43">
            <v>0</v>
          </cell>
          <cell r="CD43">
            <v>0</v>
          </cell>
          <cell r="CG43">
            <v>0</v>
          </cell>
          <cell r="CJ43">
            <v>0</v>
          </cell>
          <cell r="CM43">
            <v>0</v>
          </cell>
          <cell r="CP43">
            <v>0</v>
          </cell>
          <cell r="CS43">
            <v>0</v>
          </cell>
          <cell r="CV43">
            <v>0</v>
          </cell>
          <cell r="CY43">
            <v>0</v>
          </cell>
          <cell r="DB43">
            <v>0</v>
          </cell>
          <cell r="DE43">
            <v>0</v>
          </cell>
          <cell r="DH43">
            <v>0</v>
          </cell>
          <cell r="DK43">
            <v>0</v>
          </cell>
          <cell r="DN43">
            <v>0</v>
          </cell>
          <cell r="DQ43">
            <v>0</v>
          </cell>
          <cell r="DR43">
            <v>0</v>
          </cell>
          <cell r="DS43">
            <v>0</v>
          </cell>
          <cell r="DT43">
            <v>0</v>
          </cell>
          <cell r="DW43">
            <v>0</v>
          </cell>
          <cell r="DZ43">
            <v>0</v>
          </cell>
          <cell r="EC43">
            <v>0</v>
          </cell>
          <cell r="EF43">
            <v>0</v>
          </cell>
          <cell r="EL43">
            <v>0</v>
          </cell>
          <cell r="EO43">
            <v>0</v>
          </cell>
          <cell r="ER43">
            <v>0</v>
          </cell>
          <cell r="EU43">
            <v>0</v>
          </cell>
          <cell r="EV43">
            <v>0</v>
          </cell>
          <cell r="EW43">
            <v>0</v>
          </cell>
          <cell r="EX43">
            <v>0</v>
          </cell>
          <cell r="FA43">
            <v>0</v>
          </cell>
          <cell r="FD43">
            <v>0</v>
          </cell>
          <cell r="FG43">
            <v>0</v>
          </cell>
          <cell r="FJ43">
            <v>0</v>
          </cell>
          <cell r="FM43">
            <v>0</v>
          </cell>
          <cell r="FP43">
            <v>0</v>
          </cell>
          <cell r="FS43">
            <v>0</v>
          </cell>
          <cell r="FV43">
            <v>0</v>
          </cell>
          <cell r="FY43">
            <v>0</v>
          </cell>
          <cell r="GB43">
            <v>0</v>
          </cell>
          <cell r="GE43">
            <v>0</v>
          </cell>
          <cell r="GH43">
            <v>0</v>
          </cell>
          <cell r="GK43">
            <v>0</v>
          </cell>
          <cell r="GQ43">
            <v>0</v>
          </cell>
          <cell r="GT43">
            <v>0</v>
          </cell>
          <cell r="GW43">
            <v>0</v>
          </cell>
          <cell r="GX43">
            <v>0</v>
          </cell>
          <cell r="GY43">
            <v>0</v>
          </cell>
          <cell r="GZ43">
            <v>0</v>
          </cell>
        </row>
        <row r="44">
          <cell r="D44">
            <v>0</v>
          </cell>
          <cell r="G44">
            <v>0</v>
          </cell>
          <cell r="J44">
            <v>0</v>
          </cell>
          <cell r="M44">
            <v>0</v>
          </cell>
          <cell r="P44">
            <v>0</v>
          </cell>
          <cell r="S44">
            <v>0</v>
          </cell>
          <cell r="V44">
            <v>0</v>
          </cell>
          <cell r="Y44">
            <v>0</v>
          </cell>
          <cell r="AB44">
            <v>0</v>
          </cell>
          <cell r="AE44">
            <v>0</v>
          </cell>
          <cell r="AH44">
            <v>0</v>
          </cell>
          <cell r="AK44">
            <v>0</v>
          </cell>
          <cell r="AN44">
            <v>0</v>
          </cell>
          <cell r="AQ44">
            <v>0</v>
          </cell>
          <cell r="AT44">
            <v>0</v>
          </cell>
          <cell r="AW44">
            <v>0</v>
          </cell>
          <cell r="AZ44">
            <v>0</v>
          </cell>
          <cell r="BC44">
            <v>0</v>
          </cell>
          <cell r="BF44">
            <v>0</v>
          </cell>
          <cell r="BI44">
            <v>0</v>
          </cell>
          <cell r="BL44">
            <v>0</v>
          </cell>
          <cell r="BO44">
            <v>0</v>
          </cell>
          <cell r="BR44">
            <v>0</v>
          </cell>
          <cell r="BU44">
            <v>0</v>
          </cell>
          <cell r="BX44">
            <v>0</v>
          </cell>
          <cell r="CA44">
            <v>0</v>
          </cell>
          <cell r="CD44">
            <v>0</v>
          </cell>
          <cell r="CG44">
            <v>0</v>
          </cell>
          <cell r="CJ44">
            <v>0</v>
          </cell>
          <cell r="CM44">
            <v>0</v>
          </cell>
          <cell r="CP44">
            <v>0</v>
          </cell>
          <cell r="CS44">
            <v>0</v>
          </cell>
          <cell r="CV44">
            <v>0</v>
          </cell>
          <cell r="CY44">
            <v>0</v>
          </cell>
          <cell r="DB44">
            <v>0</v>
          </cell>
          <cell r="DE44">
            <v>0</v>
          </cell>
          <cell r="DH44">
            <v>0</v>
          </cell>
          <cell r="DK44">
            <v>0</v>
          </cell>
          <cell r="DN44">
            <v>0</v>
          </cell>
          <cell r="DQ44">
            <v>0</v>
          </cell>
          <cell r="DR44">
            <v>0</v>
          </cell>
          <cell r="DS44">
            <v>0</v>
          </cell>
          <cell r="DT44">
            <v>0</v>
          </cell>
          <cell r="DW44">
            <v>0</v>
          </cell>
          <cell r="DZ44">
            <v>0</v>
          </cell>
          <cell r="EC44">
            <v>0</v>
          </cell>
          <cell r="EF44">
            <v>0</v>
          </cell>
          <cell r="EL44">
            <v>0</v>
          </cell>
          <cell r="EO44">
            <v>0</v>
          </cell>
          <cell r="ER44">
            <v>0</v>
          </cell>
          <cell r="EU44">
            <v>0</v>
          </cell>
          <cell r="EV44">
            <v>0</v>
          </cell>
          <cell r="EW44">
            <v>0</v>
          </cell>
          <cell r="EX44">
            <v>0</v>
          </cell>
          <cell r="FA44">
            <v>0</v>
          </cell>
          <cell r="FD44">
            <v>0</v>
          </cell>
          <cell r="FG44">
            <v>0</v>
          </cell>
          <cell r="FJ44">
            <v>0</v>
          </cell>
          <cell r="FM44">
            <v>0</v>
          </cell>
          <cell r="FP44">
            <v>0</v>
          </cell>
          <cell r="FS44">
            <v>0</v>
          </cell>
          <cell r="FV44">
            <v>0</v>
          </cell>
          <cell r="FY44">
            <v>0</v>
          </cell>
          <cell r="GB44">
            <v>0</v>
          </cell>
          <cell r="GE44">
            <v>0</v>
          </cell>
          <cell r="GH44">
            <v>0</v>
          </cell>
          <cell r="GK44">
            <v>0</v>
          </cell>
          <cell r="GQ44">
            <v>0</v>
          </cell>
          <cell r="GT44">
            <v>0</v>
          </cell>
          <cell r="GW44">
            <v>0</v>
          </cell>
          <cell r="GX44">
            <v>0</v>
          </cell>
          <cell r="GY44">
            <v>0</v>
          </cell>
          <cell r="GZ44">
            <v>0</v>
          </cell>
        </row>
        <row r="45">
          <cell r="B45">
            <v>0</v>
          </cell>
          <cell r="D45">
            <v>0</v>
          </cell>
          <cell r="E45">
            <v>0</v>
          </cell>
          <cell r="G45">
            <v>0</v>
          </cell>
          <cell r="H45">
            <v>0</v>
          </cell>
          <cell r="J45">
            <v>0</v>
          </cell>
          <cell r="K45">
            <v>0</v>
          </cell>
          <cell r="M45">
            <v>0</v>
          </cell>
          <cell r="N45">
            <v>0</v>
          </cell>
          <cell r="P45">
            <v>0</v>
          </cell>
          <cell r="Q45">
            <v>0</v>
          </cell>
          <cell r="S45">
            <v>0</v>
          </cell>
          <cell r="T45">
            <v>0</v>
          </cell>
          <cell r="V45">
            <v>0</v>
          </cell>
          <cell r="Y45">
            <v>0</v>
          </cell>
          <cell r="Z45">
            <v>0</v>
          </cell>
          <cell r="AB45">
            <v>0</v>
          </cell>
          <cell r="AC45">
            <v>0</v>
          </cell>
          <cell r="AE45">
            <v>0</v>
          </cell>
          <cell r="AF45">
            <v>0</v>
          </cell>
          <cell r="AH45">
            <v>0</v>
          </cell>
          <cell r="AI45">
            <v>0</v>
          </cell>
          <cell r="AK45">
            <v>0</v>
          </cell>
          <cell r="AL45">
            <v>0</v>
          </cell>
          <cell r="AN45">
            <v>0</v>
          </cell>
          <cell r="AO45">
            <v>0</v>
          </cell>
          <cell r="AQ45">
            <v>0</v>
          </cell>
          <cell r="AR45">
            <v>0</v>
          </cell>
          <cell r="AT45">
            <v>0</v>
          </cell>
          <cell r="AU45">
            <v>0</v>
          </cell>
          <cell r="AW45">
            <v>0</v>
          </cell>
          <cell r="AX45">
            <v>0</v>
          </cell>
          <cell r="AZ45">
            <v>0</v>
          </cell>
          <cell r="BA45">
            <v>0</v>
          </cell>
          <cell r="BC45">
            <v>0</v>
          </cell>
          <cell r="BF45">
            <v>0</v>
          </cell>
          <cell r="BG45">
            <v>0</v>
          </cell>
          <cell r="BI45">
            <v>0</v>
          </cell>
          <cell r="BJ45">
            <v>0</v>
          </cell>
          <cell r="BL45">
            <v>0</v>
          </cell>
          <cell r="BO45">
            <v>0</v>
          </cell>
          <cell r="BP45">
            <v>0</v>
          </cell>
          <cell r="BR45">
            <v>0</v>
          </cell>
          <cell r="BS45">
            <v>0</v>
          </cell>
          <cell r="BU45">
            <v>0</v>
          </cell>
          <cell r="BX45">
            <v>0</v>
          </cell>
          <cell r="BY45">
            <v>0</v>
          </cell>
          <cell r="CA45">
            <v>0</v>
          </cell>
          <cell r="CD45">
            <v>0</v>
          </cell>
          <cell r="CE45">
            <v>0</v>
          </cell>
          <cell r="CF45">
            <v>0</v>
          </cell>
          <cell r="CG45">
            <v>0</v>
          </cell>
          <cell r="CJ45">
            <v>0</v>
          </cell>
          <cell r="CK45">
            <v>0</v>
          </cell>
          <cell r="CL45">
            <v>0</v>
          </cell>
          <cell r="CM45">
            <v>0</v>
          </cell>
          <cell r="CN45">
            <v>50150</v>
          </cell>
          <cell r="CO45">
            <v>341350</v>
          </cell>
          <cell r="CP45">
            <v>391500</v>
          </cell>
          <cell r="CS45">
            <v>0</v>
          </cell>
          <cell r="CT45">
            <v>0</v>
          </cell>
          <cell r="CV45">
            <v>0</v>
          </cell>
          <cell r="CW45">
            <v>0</v>
          </cell>
          <cell r="CY45">
            <v>0</v>
          </cell>
          <cell r="CZ45">
            <v>0</v>
          </cell>
          <cell r="DB45">
            <v>0</v>
          </cell>
          <cell r="DC45">
            <v>0</v>
          </cell>
          <cell r="DE45">
            <v>0</v>
          </cell>
          <cell r="DF45">
            <v>0</v>
          </cell>
          <cell r="DH45">
            <v>0</v>
          </cell>
          <cell r="DI45">
            <v>0</v>
          </cell>
          <cell r="DK45">
            <v>0</v>
          </cell>
          <cell r="DL45">
            <v>0</v>
          </cell>
          <cell r="DN45">
            <v>0</v>
          </cell>
          <cell r="DO45">
            <v>0</v>
          </cell>
          <cell r="DQ45">
            <v>0</v>
          </cell>
          <cell r="DR45">
            <v>50150</v>
          </cell>
          <cell r="DS45">
            <v>341350</v>
          </cell>
          <cell r="DT45">
            <v>391500</v>
          </cell>
          <cell r="DW45">
            <v>0</v>
          </cell>
          <cell r="DZ45">
            <v>0</v>
          </cell>
          <cell r="EC45">
            <v>0</v>
          </cell>
          <cell r="ED45">
            <v>0</v>
          </cell>
          <cell r="EF45">
            <v>0</v>
          </cell>
          <cell r="EJ45">
            <v>0</v>
          </cell>
          <cell r="EL45">
            <v>0</v>
          </cell>
          <cell r="EO45">
            <v>0</v>
          </cell>
          <cell r="EP45">
            <v>0</v>
          </cell>
          <cell r="ER45">
            <v>0</v>
          </cell>
          <cell r="ES45">
            <v>0</v>
          </cell>
          <cell r="EU45">
            <v>0</v>
          </cell>
          <cell r="EV45">
            <v>0</v>
          </cell>
          <cell r="EW45">
            <v>0</v>
          </cell>
          <cell r="EX45">
            <v>0</v>
          </cell>
          <cell r="FA45">
            <v>0</v>
          </cell>
          <cell r="FD45">
            <v>0</v>
          </cell>
          <cell r="FG45">
            <v>0</v>
          </cell>
          <cell r="FJ45">
            <v>0</v>
          </cell>
          <cell r="FM45">
            <v>0</v>
          </cell>
          <cell r="FP45">
            <v>0</v>
          </cell>
          <cell r="FS45">
            <v>0</v>
          </cell>
          <cell r="FV45">
            <v>0</v>
          </cell>
          <cell r="FY45">
            <v>0</v>
          </cell>
          <cell r="GB45">
            <v>0</v>
          </cell>
          <cell r="GE45">
            <v>0</v>
          </cell>
          <cell r="GH45">
            <v>0</v>
          </cell>
          <cell r="GK45">
            <v>0</v>
          </cell>
          <cell r="GO45">
            <v>1724</v>
          </cell>
          <cell r="GQ45">
            <v>1724</v>
          </cell>
          <cell r="GT45">
            <v>0</v>
          </cell>
          <cell r="GW45">
            <v>0</v>
          </cell>
          <cell r="GX45">
            <v>1724</v>
          </cell>
          <cell r="GY45">
            <v>0</v>
          </cell>
          <cell r="GZ45">
            <v>1724</v>
          </cell>
        </row>
        <row r="46">
          <cell r="B46">
            <v>0</v>
          </cell>
          <cell r="D46">
            <v>0</v>
          </cell>
          <cell r="E46">
            <v>0</v>
          </cell>
          <cell r="G46">
            <v>0</v>
          </cell>
          <cell r="H46">
            <v>0</v>
          </cell>
          <cell r="J46">
            <v>0</v>
          </cell>
          <cell r="K46">
            <v>0</v>
          </cell>
          <cell r="M46">
            <v>0</v>
          </cell>
          <cell r="N46">
            <v>0</v>
          </cell>
          <cell r="P46">
            <v>0</v>
          </cell>
          <cell r="Q46">
            <v>0</v>
          </cell>
          <cell r="S46">
            <v>0</v>
          </cell>
          <cell r="T46">
            <v>0</v>
          </cell>
          <cell r="V46">
            <v>0</v>
          </cell>
          <cell r="Y46">
            <v>0</v>
          </cell>
          <cell r="Z46">
            <v>0</v>
          </cell>
          <cell r="AB46">
            <v>0</v>
          </cell>
          <cell r="AC46">
            <v>0</v>
          </cell>
          <cell r="AE46">
            <v>0</v>
          </cell>
          <cell r="AF46">
            <v>0</v>
          </cell>
          <cell r="AH46">
            <v>0</v>
          </cell>
          <cell r="AI46">
            <v>0</v>
          </cell>
          <cell r="AK46">
            <v>0</v>
          </cell>
          <cell r="AL46">
            <v>0</v>
          </cell>
          <cell r="AN46">
            <v>0</v>
          </cell>
          <cell r="AO46">
            <v>0</v>
          </cell>
          <cell r="AQ46">
            <v>0</v>
          </cell>
          <cell r="AR46">
            <v>0</v>
          </cell>
          <cell r="AT46">
            <v>0</v>
          </cell>
          <cell r="AU46">
            <v>0</v>
          </cell>
          <cell r="AW46">
            <v>0</v>
          </cell>
          <cell r="AX46">
            <v>0</v>
          </cell>
          <cell r="AZ46">
            <v>0</v>
          </cell>
          <cell r="BA46">
            <v>0</v>
          </cell>
          <cell r="BC46">
            <v>0</v>
          </cell>
          <cell r="BF46">
            <v>0</v>
          </cell>
          <cell r="BG46">
            <v>0</v>
          </cell>
          <cell r="BI46">
            <v>0</v>
          </cell>
          <cell r="BJ46">
            <v>0</v>
          </cell>
          <cell r="BL46">
            <v>0</v>
          </cell>
          <cell r="BO46">
            <v>0</v>
          </cell>
          <cell r="BP46">
            <v>0</v>
          </cell>
          <cell r="BR46">
            <v>0</v>
          </cell>
          <cell r="BS46">
            <v>0</v>
          </cell>
          <cell r="BU46">
            <v>0</v>
          </cell>
          <cell r="BX46">
            <v>0</v>
          </cell>
          <cell r="BY46">
            <v>0</v>
          </cell>
          <cell r="CA46">
            <v>0</v>
          </cell>
          <cell r="CD46">
            <v>0</v>
          </cell>
          <cell r="CE46">
            <v>2181607</v>
          </cell>
          <cell r="CF46">
            <v>0</v>
          </cell>
          <cell r="CG46">
            <v>2181607</v>
          </cell>
          <cell r="CJ46">
            <v>0</v>
          </cell>
          <cell r="CK46">
            <v>0</v>
          </cell>
          <cell r="CL46">
            <v>0</v>
          </cell>
          <cell r="CM46">
            <v>0</v>
          </cell>
          <cell r="CN46">
            <v>0</v>
          </cell>
          <cell r="CP46">
            <v>0</v>
          </cell>
          <cell r="CS46">
            <v>0</v>
          </cell>
          <cell r="CT46">
            <v>0</v>
          </cell>
          <cell r="CV46">
            <v>0</v>
          </cell>
          <cell r="CW46">
            <v>0</v>
          </cell>
          <cell r="CY46">
            <v>0</v>
          </cell>
          <cell r="CZ46">
            <v>0</v>
          </cell>
          <cell r="DB46">
            <v>0</v>
          </cell>
          <cell r="DC46">
            <v>0</v>
          </cell>
          <cell r="DE46">
            <v>0</v>
          </cell>
          <cell r="DF46">
            <v>0</v>
          </cell>
          <cell r="DH46">
            <v>0</v>
          </cell>
          <cell r="DI46">
            <v>0</v>
          </cell>
          <cell r="DK46">
            <v>0</v>
          </cell>
          <cell r="DL46">
            <v>0</v>
          </cell>
          <cell r="DN46">
            <v>0</v>
          </cell>
          <cell r="DO46">
            <v>0</v>
          </cell>
          <cell r="DQ46">
            <v>0</v>
          </cell>
          <cell r="DR46">
            <v>2181607</v>
          </cell>
          <cell r="DS46">
            <v>0</v>
          </cell>
          <cell r="DT46">
            <v>2181607</v>
          </cell>
          <cell r="DW46">
            <v>0</v>
          </cell>
          <cell r="DZ46">
            <v>0</v>
          </cell>
          <cell r="EC46">
            <v>0</v>
          </cell>
          <cell r="ED46">
            <v>0</v>
          </cell>
          <cell r="EF46">
            <v>0</v>
          </cell>
          <cell r="EJ46">
            <v>0</v>
          </cell>
          <cell r="EL46">
            <v>0</v>
          </cell>
          <cell r="EO46">
            <v>0</v>
          </cell>
          <cell r="EP46">
            <v>0</v>
          </cell>
          <cell r="ER46">
            <v>0</v>
          </cell>
          <cell r="ES46">
            <v>0</v>
          </cell>
          <cell r="EU46">
            <v>0</v>
          </cell>
          <cell r="EV46">
            <v>0</v>
          </cell>
          <cell r="EW46">
            <v>0</v>
          </cell>
          <cell r="EX46">
            <v>0</v>
          </cell>
          <cell r="FA46">
            <v>0</v>
          </cell>
          <cell r="FD46">
            <v>0</v>
          </cell>
          <cell r="FG46">
            <v>0</v>
          </cell>
          <cell r="FJ46">
            <v>0</v>
          </cell>
          <cell r="FM46">
            <v>0</v>
          </cell>
          <cell r="FP46">
            <v>0</v>
          </cell>
          <cell r="FS46">
            <v>0</v>
          </cell>
          <cell r="FV46">
            <v>0</v>
          </cell>
          <cell r="FY46">
            <v>0</v>
          </cell>
          <cell r="GB46">
            <v>0</v>
          </cell>
          <cell r="GE46">
            <v>0</v>
          </cell>
          <cell r="GH46">
            <v>0</v>
          </cell>
          <cell r="GK46">
            <v>0</v>
          </cell>
          <cell r="GQ46">
            <v>0</v>
          </cell>
          <cell r="GT46">
            <v>0</v>
          </cell>
          <cell r="GW46">
            <v>0</v>
          </cell>
          <cell r="GX46">
            <v>0</v>
          </cell>
          <cell r="GY46">
            <v>0</v>
          </cell>
          <cell r="GZ46">
            <v>0</v>
          </cell>
        </row>
        <row r="47">
          <cell r="B47">
            <v>0</v>
          </cell>
          <cell r="D47">
            <v>0</v>
          </cell>
          <cell r="E47">
            <v>0</v>
          </cell>
          <cell r="G47">
            <v>0</v>
          </cell>
          <cell r="H47">
            <v>0</v>
          </cell>
          <cell r="J47">
            <v>0</v>
          </cell>
          <cell r="K47">
            <v>0</v>
          </cell>
          <cell r="M47">
            <v>0</v>
          </cell>
          <cell r="N47">
            <v>0</v>
          </cell>
          <cell r="P47">
            <v>0</v>
          </cell>
          <cell r="Q47">
            <v>0</v>
          </cell>
          <cell r="S47">
            <v>0</v>
          </cell>
          <cell r="T47">
            <v>0</v>
          </cell>
          <cell r="V47">
            <v>0</v>
          </cell>
          <cell r="Y47">
            <v>0</v>
          </cell>
          <cell r="Z47">
            <v>0</v>
          </cell>
          <cell r="AB47">
            <v>0</v>
          </cell>
          <cell r="AC47">
            <v>0</v>
          </cell>
          <cell r="AE47">
            <v>0</v>
          </cell>
          <cell r="AF47">
            <v>0</v>
          </cell>
          <cell r="AH47">
            <v>0</v>
          </cell>
          <cell r="AI47">
            <v>0</v>
          </cell>
          <cell r="AK47">
            <v>0</v>
          </cell>
          <cell r="AL47">
            <v>0</v>
          </cell>
          <cell r="AN47">
            <v>0</v>
          </cell>
          <cell r="AO47">
            <v>0</v>
          </cell>
          <cell r="AQ47">
            <v>0</v>
          </cell>
          <cell r="AR47">
            <v>0</v>
          </cell>
          <cell r="AT47">
            <v>0</v>
          </cell>
          <cell r="AU47">
            <v>0</v>
          </cell>
          <cell r="AW47">
            <v>0</v>
          </cell>
          <cell r="AX47">
            <v>0</v>
          </cell>
          <cell r="AZ47">
            <v>0</v>
          </cell>
          <cell r="BA47">
            <v>0</v>
          </cell>
          <cell r="BC47">
            <v>0</v>
          </cell>
          <cell r="BF47">
            <v>0</v>
          </cell>
          <cell r="BG47">
            <v>0</v>
          </cell>
          <cell r="BI47">
            <v>0</v>
          </cell>
          <cell r="BJ47">
            <v>0</v>
          </cell>
          <cell r="BL47">
            <v>0</v>
          </cell>
          <cell r="BO47">
            <v>0</v>
          </cell>
          <cell r="BP47">
            <v>0</v>
          </cell>
          <cell r="BR47">
            <v>0</v>
          </cell>
          <cell r="BS47">
            <v>0</v>
          </cell>
          <cell r="BU47">
            <v>0</v>
          </cell>
          <cell r="BX47">
            <v>0</v>
          </cell>
          <cell r="BY47">
            <v>0</v>
          </cell>
          <cell r="CA47">
            <v>0</v>
          </cell>
          <cell r="CD47">
            <v>0</v>
          </cell>
          <cell r="CG47">
            <v>0</v>
          </cell>
          <cell r="CJ47">
            <v>0</v>
          </cell>
          <cell r="CM47">
            <v>0</v>
          </cell>
          <cell r="CN47">
            <v>0</v>
          </cell>
          <cell r="CP47">
            <v>0</v>
          </cell>
          <cell r="CS47">
            <v>0</v>
          </cell>
          <cell r="CT47">
            <v>0</v>
          </cell>
          <cell r="CV47">
            <v>0</v>
          </cell>
          <cell r="CW47">
            <v>0</v>
          </cell>
          <cell r="CY47">
            <v>0</v>
          </cell>
          <cell r="CZ47">
            <v>0</v>
          </cell>
          <cell r="DB47">
            <v>0</v>
          </cell>
          <cell r="DC47">
            <v>0</v>
          </cell>
          <cell r="DE47">
            <v>0</v>
          </cell>
          <cell r="DF47">
            <v>0</v>
          </cell>
          <cell r="DH47">
            <v>0</v>
          </cell>
          <cell r="DI47">
            <v>0</v>
          </cell>
          <cell r="DK47">
            <v>0</v>
          </cell>
          <cell r="DL47">
            <v>0</v>
          </cell>
          <cell r="DN47">
            <v>0</v>
          </cell>
          <cell r="DO47">
            <v>0</v>
          </cell>
          <cell r="DQ47">
            <v>0</v>
          </cell>
          <cell r="DR47">
            <v>0</v>
          </cell>
          <cell r="DS47">
            <v>0</v>
          </cell>
          <cell r="DT47">
            <v>0</v>
          </cell>
          <cell r="DW47">
            <v>0</v>
          </cell>
          <cell r="DZ47">
            <v>0</v>
          </cell>
          <cell r="EC47">
            <v>0</v>
          </cell>
          <cell r="ED47">
            <v>0</v>
          </cell>
          <cell r="EF47">
            <v>0</v>
          </cell>
          <cell r="EJ47">
            <v>0</v>
          </cell>
          <cell r="EL47">
            <v>0</v>
          </cell>
          <cell r="EO47">
            <v>0</v>
          </cell>
          <cell r="EP47">
            <v>0</v>
          </cell>
          <cell r="ER47">
            <v>0</v>
          </cell>
          <cell r="ES47">
            <v>0</v>
          </cell>
          <cell r="EU47">
            <v>0</v>
          </cell>
          <cell r="EV47">
            <v>0</v>
          </cell>
          <cell r="EW47">
            <v>0</v>
          </cell>
          <cell r="EX47">
            <v>0</v>
          </cell>
          <cell r="FA47">
            <v>0</v>
          </cell>
          <cell r="FD47">
            <v>0</v>
          </cell>
          <cell r="FG47">
            <v>0</v>
          </cell>
          <cell r="FJ47">
            <v>0</v>
          </cell>
          <cell r="FM47">
            <v>0</v>
          </cell>
          <cell r="FP47">
            <v>0</v>
          </cell>
          <cell r="FS47">
            <v>0</v>
          </cell>
          <cell r="FV47">
            <v>0</v>
          </cell>
          <cell r="FY47">
            <v>0</v>
          </cell>
          <cell r="GB47">
            <v>0</v>
          </cell>
          <cell r="GE47">
            <v>0</v>
          </cell>
          <cell r="GH47">
            <v>0</v>
          </cell>
          <cell r="GK47">
            <v>0</v>
          </cell>
          <cell r="GQ47">
            <v>0</v>
          </cell>
          <cell r="GT47">
            <v>0</v>
          </cell>
          <cell r="GW47">
            <v>0</v>
          </cell>
          <cell r="GX47">
            <v>0</v>
          </cell>
          <cell r="GY47">
            <v>0</v>
          </cell>
          <cell r="GZ47">
            <v>0</v>
          </cell>
        </row>
        <row r="48">
          <cell r="B48">
            <v>0</v>
          </cell>
          <cell r="D48">
            <v>0</v>
          </cell>
          <cell r="E48">
            <v>0</v>
          </cell>
          <cell r="G48">
            <v>0</v>
          </cell>
          <cell r="H48">
            <v>0</v>
          </cell>
          <cell r="J48">
            <v>0</v>
          </cell>
          <cell r="K48">
            <v>0</v>
          </cell>
          <cell r="M48">
            <v>0</v>
          </cell>
          <cell r="N48">
            <v>0</v>
          </cell>
          <cell r="P48">
            <v>0</v>
          </cell>
          <cell r="Q48">
            <v>0</v>
          </cell>
          <cell r="S48">
            <v>0</v>
          </cell>
          <cell r="T48">
            <v>0</v>
          </cell>
          <cell r="V48">
            <v>0</v>
          </cell>
          <cell r="Y48">
            <v>0</v>
          </cell>
          <cell r="Z48">
            <v>0</v>
          </cell>
          <cell r="AB48">
            <v>0</v>
          </cell>
          <cell r="AC48">
            <v>0</v>
          </cell>
          <cell r="AE48">
            <v>0</v>
          </cell>
          <cell r="AF48">
            <v>0</v>
          </cell>
          <cell r="AH48">
            <v>0</v>
          </cell>
          <cell r="AI48">
            <v>0</v>
          </cell>
          <cell r="AK48">
            <v>0</v>
          </cell>
          <cell r="AL48">
            <v>0</v>
          </cell>
          <cell r="AN48">
            <v>0</v>
          </cell>
          <cell r="AO48">
            <v>0</v>
          </cell>
          <cell r="AQ48">
            <v>0</v>
          </cell>
          <cell r="AR48">
            <v>0</v>
          </cell>
          <cell r="AT48">
            <v>0</v>
          </cell>
          <cell r="AU48">
            <v>0</v>
          </cell>
          <cell r="AW48">
            <v>0</v>
          </cell>
          <cell r="AX48">
            <v>0</v>
          </cell>
          <cell r="AZ48">
            <v>0</v>
          </cell>
          <cell r="BA48">
            <v>0</v>
          </cell>
          <cell r="BC48">
            <v>0</v>
          </cell>
          <cell r="BF48">
            <v>0</v>
          </cell>
          <cell r="BG48">
            <v>0</v>
          </cell>
          <cell r="BI48">
            <v>0</v>
          </cell>
          <cell r="BJ48">
            <v>0</v>
          </cell>
          <cell r="BL48">
            <v>0</v>
          </cell>
          <cell r="BO48">
            <v>0</v>
          </cell>
          <cell r="BP48">
            <v>0</v>
          </cell>
          <cell r="BR48">
            <v>0</v>
          </cell>
          <cell r="BS48">
            <v>0</v>
          </cell>
          <cell r="BU48">
            <v>0</v>
          </cell>
          <cell r="BX48">
            <v>0</v>
          </cell>
          <cell r="BY48">
            <v>0</v>
          </cell>
          <cell r="CA48">
            <v>0</v>
          </cell>
          <cell r="CD48">
            <v>0</v>
          </cell>
          <cell r="CG48">
            <v>0</v>
          </cell>
          <cell r="CJ48">
            <v>0</v>
          </cell>
          <cell r="CM48">
            <v>0</v>
          </cell>
          <cell r="CN48">
            <v>0</v>
          </cell>
          <cell r="CP48">
            <v>0</v>
          </cell>
          <cell r="CS48">
            <v>0</v>
          </cell>
          <cell r="CT48">
            <v>0</v>
          </cell>
          <cell r="CV48">
            <v>0</v>
          </cell>
          <cell r="CW48">
            <v>0</v>
          </cell>
          <cell r="CY48">
            <v>0</v>
          </cell>
          <cell r="CZ48">
            <v>0</v>
          </cell>
          <cell r="DB48">
            <v>0</v>
          </cell>
          <cell r="DC48">
            <v>0</v>
          </cell>
          <cell r="DE48">
            <v>0</v>
          </cell>
          <cell r="DF48">
            <v>0</v>
          </cell>
          <cell r="DH48">
            <v>0</v>
          </cell>
          <cell r="DI48">
            <v>0</v>
          </cell>
          <cell r="DK48">
            <v>0</v>
          </cell>
          <cell r="DL48">
            <v>0</v>
          </cell>
          <cell r="DN48">
            <v>0</v>
          </cell>
          <cell r="DO48">
            <v>0</v>
          </cell>
          <cell r="DQ48">
            <v>0</v>
          </cell>
          <cell r="DR48">
            <v>0</v>
          </cell>
          <cell r="DS48">
            <v>0</v>
          </cell>
          <cell r="DT48">
            <v>0</v>
          </cell>
          <cell r="DW48">
            <v>0</v>
          </cell>
          <cell r="DZ48">
            <v>0</v>
          </cell>
          <cell r="EC48">
            <v>0</v>
          </cell>
          <cell r="EF48">
            <v>0</v>
          </cell>
          <cell r="EL48">
            <v>0</v>
          </cell>
          <cell r="EO48">
            <v>0</v>
          </cell>
          <cell r="ER48">
            <v>0</v>
          </cell>
          <cell r="EU48">
            <v>0</v>
          </cell>
          <cell r="EV48">
            <v>0</v>
          </cell>
          <cell r="EW48">
            <v>0</v>
          </cell>
          <cell r="EX48">
            <v>0</v>
          </cell>
          <cell r="FA48">
            <v>0</v>
          </cell>
          <cell r="FD48">
            <v>0</v>
          </cell>
          <cell r="FG48">
            <v>0</v>
          </cell>
          <cell r="FJ48">
            <v>0</v>
          </cell>
          <cell r="FM48">
            <v>0</v>
          </cell>
          <cell r="FP48">
            <v>0</v>
          </cell>
          <cell r="FS48">
            <v>0</v>
          </cell>
          <cell r="FV48">
            <v>0</v>
          </cell>
          <cell r="FY48">
            <v>0</v>
          </cell>
          <cell r="GB48">
            <v>0</v>
          </cell>
          <cell r="GE48">
            <v>0</v>
          </cell>
          <cell r="GH48">
            <v>0</v>
          </cell>
          <cell r="GK48">
            <v>0</v>
          </cell>
          <cell r="GQ48">
            <v>0</v>
          </cell>
          <cell r="GT48">
            <v>0</v>
          </cell>
          <cell r="GW48">
            <v>0</v>
          </cell>
          <cell r="GX48">
            <v>0</v>
          </cell>
          <cell r="GY48">
            <v>0</v>
          </cell>
          <cell r="GZ48">
            <v>0</v>
          </cell>
        </row>
        <row r="49">
          <cell r="DR49">
            <v>240500</v>
          </cell>
          <cell r="DS49">
            <v>79902</v>
          </cell>
          <cell r="DT49">
            <v>320402</v>
          </cell>
          <cell r="EV49">
            <v>0</v>
          </cell>
          <cell r="EW49">
            <v>0</v>
          </cell>
          <cell r="EX49">
            <v>0</v>
          </cell>
          <cell r="GX49">
            <v>0</v>
          </cell>
          <cell r="GY49">
            <v>4597</v>
          </cell>
          <cell r="GZ49">
            <v>4597</v>
          </cell>
        </row>
        <row r="50">
          <cell r="B50">
            <v>0</v>
          </cell>
          <cell r="D50">
            <v>0</v>
          </cell>
          <cell r="E50">
            <v>0</v>
          </cell>
          <cell r="G50">
            <v>0</v>
          </cell>
          <cell r="H50">
            <v>0</v>
          </cell>
          <cell r="J50">
            <v>0</v>
          </cell>
          <cell r="K50">
            <v>500</v>
          </cell>
          <cell r="M50">
            <v>500</v>
          </cell>
          <cell r="N50">
            <v>0</v>
          </cell>
          <cell r="P50">
            <v>0</v>
          </cell>
          <cell r="Q50">
            <v>0</v>
          </cell>
          <cell r="S50">
            <v>0</v>
          </cell>
          <cell r="T50">
            <v>0</v>
          </cell>
          <cell r="V50">
            <v>0</v>
          </cell>
          <cell r="Y50">
            <v>0</v>
          </cell>
          <cell r="Z50">
            <v>0</v>
          </cell>
          <cell r="AB50">
            <v>0</v>
          </cell>
          <cell r="AC50">
            <v>0</v>
          </cell>
          <cell r="AE50">
            <v>0</v>
          </cell>
          <cell r="AF50">
            <v>0</v>
          </cell>
          <cell r="AH50">
            <v>0</v>
          </cell>
          <cell r="AI50">
            <v>0</v>
          </cell>
          <cell r="AK50">
            <v>0</v>
          </cell>
          <cell r="AL50">
            <v>0</v>
          </cell>
          <cell r="AN50">
            <v>0</v>
          </cell>
          <cell r="AO50">
            <v>0</v>
          </cell>
          <cell r="AQ50">
            <v>0</v>
          </cell>
          <cell r="AR50">
            <v>0</v>
          </cell>
          <cell r="AT50">
            <v>0</v>
          </cell>
          <cell r="AU50">
            <v>0</v>
          </cell>
          <cell r="AW50">
            <v>0</v>
          </cell>
          <cell r="AX50">
            <v>0</v>
          </cell>
          <cell r="AZ50">
            <v>0</v>
          </cell>
          <cell r="BA50">
            <v>0</v>
          </cell>
          <cell r="BC50">
            <v>0</v>
          </cell>
          <cell r="BF50">
            <v>0</v>
          </cell>
          <cell r="BG50">
            <v>0</v>
          </cell>
          <cell r="BI50">
            <v>0</v>
          </cell>
          <cell r="BJ50">
            <v>0</v>
          </cell>
          <cell r="BL50">
            <v>0</v>
          </cell>
          <cell r="BO50">
            <v>0</v>
          </cell>
          <cell r="BP50">
            <v>0</v>
          </cell>
          <cell r="BR50">
            <v>0</v>
          </cell>
          <cell r="BS50">
            <v>0</v>
          </cell>
          <cell r="BU50">
            <v>0</v>
          </cell>
          <cell r="BX50">
            <v>0</v>
          </cell>
          <cell r="BY50">
            <v>0</v>
          </cell>
          <cell r="CA50">
            <v>0</v>
          </cell>
          <cell r="CD50">
            <v>0</v>
          </cell>
          <cell r="CG50">
            <v>0</v>
          </cell>
          <cell r="CJ50">
            <v>0</v>
          </cell>
          <cell r="CM50">
            <v>0</v>
          </cell>
          <cell r="CN50">
            <v>0</v>
          </cell>
          <cell r="CP50">
            <v>0</v>
          </cell>
          <cell r="CS50">
            <v>0</v>
          </cell>
          <cell r="CT50">
            <v>0</v>
          </cell>
          <cell r="CV50">
            <v>0</v>
          </cell>
          <cell r="CW50">
            <v>0</v>
          </cell>
          <cell r="CY50">
            <v>0</v>
          </cell>
          <cell r="CZ50">
            <v>0</v>
          </cell>
          <cell r="DB50">
            <v>0</v>
          </cell>
          <cell r="DC50">
            <v>240000</v>
          </cell>
          <cell r="DE50">
            <v>240000</v>
          </cell>
          <cell r="DF50">
            <v>0</v>
          </cell>
          <cell r="DH50">
            <v>0</v>
          </cell>
          <cell r="DI50">
            <v>0</v>
          </cell>
          <cell r="DK50">
            <v>0</v>
          </cell>
          <cell r="DL50">
            <v>0</v>
          </cell>
          <cell r="DN50">
            <v>0</v>
          </cell>
          <cell r="DO50">
            <v>0</v>
          </cell>
          <cell r="DQ50">
            <v>0</v>
          </cell>
          <cell r="DR50">
            <v>240500</v>
          </cell>
          <cell r="DS50">
            <v>0</v>
          </cell>
          <cell r="DT50">
            <v>240500</v>
          </cell>
          <cell r="DW50">
            <v>0</v>
          </cell>
          <cell r="DZ50">
            <v>0</v>
          </cell>
          <cell r="EC50">
            <v>0</v>
          </cell>
          <cell r="EF50">
            <v>0</v>
          </cell>
          <cell r="EL50">
            <v>0</v>
          </cell>
          <cell r="EO50">
            <v>0</v>
          </cell>
          <cell r="ER50">
            <v>0</v>
          </cell>
          <cell r="EU50">
            <v>0</v>
          </cell>
          <cell r="EV50">
            <v>0</v>
          </cell>
          <cell r="EW50">
            <v>0</v>
          </cell>
          <cell r="EX50">
            <v>0</v>
          </cell>
          <cell r="FA50">
            <v>0</v>
          </cell>
          <cell r="FD50">
            <v>0</v>
          </cell>
          <cell r="FG50">
            <v>0</v>
          </cell>
          <cell r="FJ50">
            <v>0</v>
          </cell>
          <cell r="FM50">
            <v>0</v>
          </cell>
          <cell r="FP50">
            <v>0</v>
          </cell>
          <cell r="FS50">
            <v>0</v>
          </cell>
          <cell r="FV50">
            <v>0</v>
          </cell>
          <cell r="FY50">
            <v>0</v>
          </cell>
          <cell r="GB50">
            <v>0</v>
          </cell>
          <cell r="GE50">
            <v>0</v>
          </cell>
          <cell r="GH50">
            <v>0</v>
          </cell>
          <cell r="GK50">
            <v>0</v>
          </cell>
          <cell r="GQ50">
            <v>0</v>
          </cell>
          <cell r="GT50">
            <v>0</v>
          </cell>
          <cell r="GW50">
            <v>0</v>
          </cell>
          <cell r="GX50">
            <v>0</v>
          </cell>
          <cell r="GY50">
            <v>0</v>
          </cell>
          <cell r="GZ50">
            <v>0</v>
          </cell>
        </row>
        <row r="51">
          <cell r="D51">
            <v>0</v>
          </cell>
          <cell r="G51">
            <v>0</v>
          </cell>
          <cell r="J51">
            <v>0</v>
          </cell>
          <cell r="M51">
            <v>0</v>
          </cell>
          <cell r="P51">
            <v>0</v>
          </cell>
          <cell r="S51">
            <v>0</v>
          </cell>
          <cell r="V51">
            <v>0</v>
          </cell>
          <cell r="Y51">
            <v>0</v>
          </cell>
          <cell r="AB51">
            <v>0</v>
          </cell>
          <cell r="AE51">
            <v>0</v>
          </cell>
          <cell r="AH51">
            <v>0</v>
          </cell>
          <cell r="AK51">
            <v>0</v>
          </cell>
          <cell r="AN51">
            <v>0</v>
          </cell>
          <cell r="AQ51">
            <v>0</v>
          </cell>
          <cell r="AT51">
            <v>0</v>
          </cell>
          <cell r="AW51">
            <v>0</v>
          </cell>
          <cell r="AZ51">
            <v>0</v>
          </cell>
          <cell r="BC51">
            <v>0</v>
          </cell>
          <cell r="BF51">
            <v>0</v>
          </cell>
          <cell r="BI51">
            <v>0</v>
          </cell>
          <cell r="BL51">
            <v>0</v>
          </cell>
          <cell r="BN51">
            <v>79902</v>
          </cell>
          <cell r="BO51">
            <v>79902</v>
          </cell>
          <cell r="BR51">
            <v>0</v>
          </cell>
          <cell r="BU51">
            <v>0</v>
          </cell>
          <cell r="BX51">
            <v>0</v>
          </cell>
          <cell r="CA51">
            <v>0</v>
          </cell>
          <cell r="CD51">
            <v>0</v>
          </cell>
          <cell r="CG51">
            <v>0</v>
          </cell>
          <cell r="CJ51">
            <v>0</v>
          </cell>
          <cell r="CM51">
            <v>0</v>
          </cell>
          <cell r="CP51">
            <v>0</v>
          </cell>
          <cell r="CS51">
            <v>0</v>
          </cell>
          <cell r="CV51">
            <v>0</v>
          </cell>
          <cell r="CY51">
            <v>0</v>
          </cell>
          <cell r="DB51">
            <v>0</v>
          </cell>
          <cell r="DE51">
            <v>0</v>
          </cell>
          <cell r="DH51">
            <v>0</v>
          </cell>
          <cell r="DK51">
            <v>0</v>
          </cell>
          <cell r="DN51">
            <v>0</v>
          </cell>
          <cell r="DQ51">
            <v>0</v>
          </cell>
          <cell r="DR51">
            <v>0</v>
          </cell>
          <cell r="DS51">
            <v>79902</v>
          </cell>
          <cell r="DT51">
            <v>79902</v>
          </cell>
          <cell r="DW51">
            <v>0</v>
          </cell>
          <cell r="DZ51">
            <v>0</v>
          </cell>
          <cell r="EC51">
            <v>0</v>
          </cell>
          <cell r="ED51">
            <v>0</v>
          </cell>
          <cell r="EF51">
            <v>0</v>
          </cell>
          <cell r="EJ51">
            <v>0</v>
          </cell>
          <cell r="EL51">
            <v>0</v>
          </cell>
          <cell r="EO51">
            <v>0</v>
          </cell>
          <cell r="EP51">
            <v>0</v>
          </cell>
          <cell r="ER51">
            <v>0</v>
          </cell>
          <cell r="ES51">
            <v>0</v>
          </cell>
          <cell r="EU51">
            <v>0</v>
          </cell>
          <cell r="EV51">
            <v>0</v>
          </cell>
          <cell r="EW51">
            <v>0</v>
          </cell>
          <cell r="EX51">
            <v>0</v>
          </cell>
          <cell r="FA51">
            <v>0</v>
          </cell>
          <cell r="FD51">
            <v>0</v>
          </cell>
          <cell r="FG51">
            <v>0</v>
          </cell>
          <cell r="FJ51">
            <v>0</v>
          </cell>
          <cell r="FM51">
            <v>0</v>
          </cell>
          <cell r="FP51">
            <v>0</v>
          </cell>
          <cell r="FS51">
            <v>0</v>
          </cell>
          <cell r="FV51">
            <v>0</v>
          </cell>
          <cell r="FY51">
            <v>0</v>
          </cell>
          <cell r="GB51">
            <v>0</v>
          </cell>
          <cell r="GE51">
            <v>0</v>
          </cell>
          <cell r="GH51">
            <v>0</v>
          </cell>
          <cell r="GK51">
            <v>0</v>
          </cell>
          <cell r="GP51">
            <v>1407</v>
          </cell>
          <cell r="GQ51">
            <v>1407</v>
          </cell>
          <cell r="GT51">
            <v>0</v>
          </cell>
          <cell r="GV51">
            <v>3190</v>
          </cell>
          <cell r="GW51">
            <v>3190</v>
          </cell>
          <cell r="GX51">
            <v>0</v>
          </cell>
          <cell r="GY51">
            <v>4597</v>
          </cell>
          <cell r="GZ51">
            <v>4597</v>
          </cell>
        </row>
        <row r="52">
          <cell r="DR52">
            <v>3673570</v>
          </cell>
          <cell r="DS52">
            <v>442834</v>
          </cell>
          <cell r="DT52">
            <v>4116404</v>
          </cell>
          <cell r="EV52">
            <v>32282</v>
          </cell>
          <cell r="EW52">
            <v>4508</v>
          </cell>
          <cell r="EX52">
            <v>36790</v>
          </cell>
          <cell r="GX52">
            <v>74318</v>
          </cell>
          <cell r="GY52">
            <v>6534</v>
          </cell>
          <cell r="GZ52">
            <v>80852</v>
          </cell>
        </row>
        <row r="53">
          <cell r="DR53">
            <v>583895</v>
          </cell>
          <cell r="DS53">
            <v>15147</v>
          </cell>
          <cell r="DT53">
            <v>599042</v>
          </cell>
          <cell r="EV53">
            <v>0</v>
          </cell>
          <cell r="EW53">
            <v>0</v>
          </cell>
          <cell r="EX53">
            <v>0</v>
          </cell>
          <cell r="GX53">
            <v>0</v>
          </cell>
          <cell r="GY53">
            <v>0</v>
          </cell>
          <cell r="GZ53">
            <v>0</v>
          </cell>
        </row>
        <row r="54">
          <cell r="DR54">
            <v>570945</v>
          </cell>
          <cell r="DS54">
            <v>11764</v>
          </cell>
          <cell r="DT54">
            <v>582709</v>
          </cell>
          <cell r="EV54">
            <v>0</v>
          </cell>
          <cell r="EW54">
            <v>0</v>
          </cell>
          <cell r="EX54">
            <v>0</v>
          </cell>
          <cell r="GX54">
            <v>0</v>
          </cell>
          <cell r="GY54">
            <v>0</v>
          </cell>
          <cell r="GZ54">
            <v>0</v>
          </cell>
        </row>
        <row r="55">
          <cell r="B55">
            <v>0</v>
          </cell>
          <cell r="D55">
            <v>0</v>
          </cell>
          <cell r="E55">
            <v>0</v>
          </cell>
          <cell r="G55">
            <v>0</v>
          </cell>
          <cell r="H55">
            <v>0</v>
          </cell>
          <cell r="J55">
            <v>0</v>
          </cell>
          <cell r="K55">
            <v>0</v>
          </cell>
          <cell r="M55">
            <v>0</v>
          </cell>
          <cell r="N55">
            <v>0</v>
          </cell>
          <cell r="P55">
            <v>0</v>
          </cell>
          <cell r="Q55">
            <v>0</v>
          </cell>
          <cell r="S55">
            <v>0</v>
          </cell>
          <cell r="T55">
            <v>0</v>
          </cell>
          <cell r="V55">
            <v>0</v>
          </cell>
          <cell r="Y55">
            <v>0</v>
          </cell>
          <cell r="Z55">
            <v>0</v>
          </cell>
          <cell r="AB55">
            <v>0</v>
          </cell>
          <cell r="AC55">
            <v>0</v>
          </cell>
          <cell r="AE55">
            <v>0</v>
          </cell>
          <cell r="AF55">
            <v>0</v>
          </cell>
          <cell r="AH55">
            <v>0</v>
          </cell>
          <cell r="AI55">
            <v>0</v>
          </cell>
          <cell r="AK55">
            <v>0</v>
          </cell>
          <cell r="AL55">
            <v>0</v>
          </cell>
          <cell r="AN55">
            <v>0</v>
          </cell>
          <cell r="AO55">
            <v>0</v>
          </cell>
          <cell r="AQ55">
            <v>0</v>
          </cell>
          <cell r="AR55">
            <v>0</v>
          </cell>
          <cell r="AT55">
            <v>0</v>
          </cell>
          <cell r="AU55">
            <v>0</v>
          </cell>
          <cell r="AW55">
            <v>0</v>
          </cell>
          <cell r="AX55">
            <v>0</v>
          </cell>
          <cell r="AZ55">
            <v>0</v>
          </cell>
          <cell r="BA55">
            <v>0</v>
          </cell>
          <cell r="BC55">
            <v>0</v>
          </cell>
          <cell r="BF55">
            <v>0</v>
          </cell>
          <cell r="BG55">
            <v>0</v>
          </cell>
          <cell r="BI55">
            <v>0</v>
          </cell>
          <cell r="BJ55">
            <v>0</v>
          </cell>
          <cell r="BL55">
            <v>0</v>
          </cell>
          <cell r="BO55">
            <v>0</v>
          </cell>
          <cell r="BP55">
            <v>0</v>
          </cell>
          <cell r="BR55">
            <v>0</v>
          </cell>
          <cell r="BS55">
            <v>0</v>
          </cell>
          <cell r="BU55">
            <v>0</v>
          </cell>
          <cell r="BX55">
            <v>0</v>
          </cell>
          <cell r="BY55">
            <v>0</v>
          </cell>
          <cell r="CA55">
            <v>0</v>
          </cell>
          <cell r="CD55">
            <v>0</v>
          </cell>
          <cell r="CG55">
            <v>0</v>
          </cell>
          <cell r="CJ55">
            <v>0</v>
          </cell>
          <cell r="CM55">
            <v>0</v>
          </cell>
          <cell r="CN55">
            <v>0</v>
          </cell>
          <cell r="CP55">
            <v>0</v>
          </cell>
          <cell r="CS55">
            <v>0</v>
          </cell>
          <cell r="CT55">
            <v>0</v>
          </cell>
          <cell r="CV55">
            <v>0</v>
          </cell>
          <cell r="CW55">
            <v>0</v>
          </cell>
          <cell r="CY55">
            <v>0</v>
          </cell>
          <cell r="CZ55">
            <v>0</v>
          </cell>
          <cell r="DB55">
            <v>0</v>
          </cell>
          <cell r="DC55">
            <v>0</v>
          </cell>
          <cell r="DE55">
            <v>0</v>
          </cell>
          <cell r="DF55">
            <v>0</v>
          </cell>
          <cell r="DH55">
            <v>0</v>
          </cell>
          <cell r="DI55">
            <v>0</v>
          </cell>
          <cell r="DK55">
            <v>0</v>
          </cell>
          <cell r="DL55">
            <v>0</v>
          </cell>
          <cell r="DN55">
            <v>0</v>
          </cell>
          <cell r="DO55">
            <v>0</v>
          </cell>
          <cell r="DQ55">
            <v>0</v>
          </cell>
          <cell r="DR55">
            <v>0</v>
          </cell>
          <cell r="DS55">
            <v>0</v>
          </cell>
          <cell r="DT55">
            <v>0</v>
          </cell>
          <cell r="DW55">
            <v>0</v>
          </cell>
          <cell r="DZ55">
            <v>0</v>
          </cell>
          <cell r="EC55">
            <v>0</v>
          </cell>
          <cell r="EF55">
            <v>0</v>
          </cell>
          <cell r="EL55">
            <v>0</v>
          </cell>
          <cell r="EO55">
            <v>0</v>
          </cell>
          <cell r="ER55">
            <v>0</v>
          </cell>
          <cell r="EU55">
            <v>0</v>
          </cell>
          <cell r="EV55">
            <v>0</v>
          </cell>
          <cell r="EW55">
            <v>0</v>
          </cell>
          <cell r="EX55">
            <v>0</v>
          </cell>
          <cell r="FA55">
            <v>0</v>
          </cell>
          <cell r="FD55">
            <v>0</v>
          </cell>
          <cell r="FG55">
            <v>0</v>
          </cell>
          <cell r="FJ55">
            <v>0</v>
          </cell>
          <cell r="FM55">
            <v>0</v>
          </cell>
          <cell r="FP55">
            <v>0</v>
          </cell>
          <cell r="FS55">
            <v>0</v>
          </cell>
          <cell r="FV55">
            <v>0</v>
          </cell>
          <cell r="FY55">
            <v>0</v>
          </cell>
          <cell r="GB55">
            <v>0</v>
          </cell>
          <cell r="GE55">
            <v>0</v>
          </cell>
          <cell r="GH55">
            <v>0</v>
          </cell>
          <cell r="GK55">
            <v>0</v>
          </cell>
          <cell r="GQ55">
            <v>0</v>
          </cell>
          <cell r="GT55">
            <v>0</v>
          </cell>
          <cell r="GW55">
            <v>0</v>
          </cell>
          <cell r="GX55">
            <v>0</v>
          </cell>
          <cell r="GY55">
            <v>0</v>
          </cell>
          <cell r="GZ55">
            <v>0</v>
          </cell>
        </row>
        <row r="56">
          <cell r="D56">
            <v>0</v>
          </cell>
          <cell r="G56">
            <v>0</v>
          </cell>
          <cell r="J56">
            <v>0</v>
          </cell>
          <cell r="M56">
            <v>0</v>
          </cell>
          <cell r="P56">
            <v>0</v>
          </cell>
          <cell r="S56">
            <v>0</v>
          </cell>
          <cell r="V56">
            <v>0</v>
          </cell>
          <cell r="Y56">
            <v>0</v>
          </cell>
          <cell r="AB56">
            <v>0</v>
          </cell>
          <cell r="AE56">
            <v>0</v>
          </cell>
          <cell r="AH56">
            <v>0</v>
          </cell>
          <cell r="AK56">
            <v>0</v>
          </cell>
          <cell r="AN56">
            <v>0</v>
          </cell>
          <cell r="AQ56">
            <v>0</v>
          </cell>
          <cell r="AT56">
            <v>0</v>
          </cell>
          <cell r="AW56">
            <v>0</v>
          </cell>
          <cell r="AZ56">
            <v>0</v>
          </cell>
          <cell r="BC56">
            <v>0</v>
          </cell>
          <cell r="BF56">
            <v>0</v>
          </cell>
          <cell r="BI56">
            <v>0</v>
          </cell>
          <cell r="BL56">
            <v>0</v>
          </cell>
          <cell r="BO56">
            <v>0</v>
          </cell>
          <cell r="BR56">
            <v>0</v>
          </cell>
          <cell r="BU56">
            <v>0</v>
          </cell>
          <cell r="BX56">
            <v>0</v>
          </cell>
          <cell r="CA56">
            <v>0</v>
          </cell>
          <cell r="CD56">
            <v>0</v>
          </cell>
          <cell r="CG56">
            <v>0</v>
          </cell>
          <cell r="CJ56">
            <v>0</v>
          </cell>
          <cell r="CM56">
            <v>0</v>
          </cell>
          <cell r="CP56">
            <v>0</v>
          </cell>
          <cell r="CS56">
            <v>0</v>
          </cell>
          <cell r="CV56">
            <v>0</v>
          </cell>
          <cell r="CY56">
            <v>0</v>
          </cell>
          <cell r="DB56">
            <v>0</v>
          </cell>
          <cell r="DE56">
            <v>0</v>
          </cell>
          <cell r="DH56">
            <v>0</v>
          </cell>
          <cell r="DK56">
            <v>0</v>
          </cell>
          <cell r="DN56">
            <v>0</v>
          </cell>
          <cell r="DQ56">
            <v>0</v>
          </cell>
          <cell r="DR56">
            <v>0</v>
          </cell>
          <cell r="DS56">
            <v>0</v>
          </cell>
          <cell r="DT56">
            <v>0</v>
          </cell>
          <cell r="DW56">
            <v>0</v>
          </cell>
          <cell r="DZ56">
            <v>0</v>
          </cell>
          <cell r="EC56">
            <v>0</v>
          </cell>
          <cell r="EF56">
            <v>0</v>
          </cell>
          <cell r="EL56">
            <v>0</v>
          </cell>
          <cell r="EO56">
            <v>0</v>
          </cell>
          <cell r="ER56">
            <v>0</v>
          </cell>
          <cell r="EU56">
            <v>0</v>
          </cell>
          <cell r="EV56">
            <v>0</v>
          </cell>
          <cell r="EW56">
            <v>0</v>
          </cell>
          <cell r="EX56">
            <v>0</v>
          </cell>
          <cell r="FA56">
            <v>0</v>
          </cell>
          <cell r="FD56">
            <v>0</v>
          </cell>
          <cell r="FG56">
            <v>0</v>
          </cell>
          <cell r="FJ56">
            <v>0</v>
          </cell>
          <cell r="FM56">
            <v>0</v>
          </cell>
          <cell r="FP56">
            <v>0</v>
          </cell>
          <cell r="FS56">
            <v>0</v>
          </cell>
          <cell r="FV56">
            <v>0</v>
          </cell>
          <cell r="FY56">
            <v>0</v>
          </cell>
          <cell r="GB56">
            <v>0</v>
          </cell>
          <cell r="GE56">
            <v>0</v>
          </cell>
          <cell r="GH56">
            <v>0</v>
          </cell>
          <cell r="GK56">
            <v>0</v>
          </cell>
          <cell r="GQ56">
            <v>0</v>
          </cell>
          <cell r="GT56">
            <v>0</v>
          </cell>
          <cell r="GW56">
            <v>0</v>
          </cell>
          <cell r="GX56">
            <v>0</v>
          </cell>
          <cell r="GY56">
            <v>0</v>
          </cell>
          <cell r="GZ56">
            <v>0</v>
          </cell>
        </row>
        <row r="57">
          <cell r="B57">
            <v>0</v>
          </cell>
          <cell r="D57">
            <v>0</v>
          </cell>
          <cell r="E57">
            <v>0</v>
          </cell>
          <cell r="G57">
            <v>0</v>
          </cell>
          <cell r="H57">
            <v>0</v>
          </cell>
          <cell r="J57">
            <v>0</v>
          </cell>
          <cell r="K57">
            <v>0</v>
          </cell>
          <cell r="M57">
            <v>0</v>
          </cell>
          <cell r="N57">
            <v>0</v>
          </cell>
          <cell r="P57">
            <v>0</v>
          </cell>
          <cell r="Q57">
            <v>0</v>
          </cell>
          <cell r="S57">
            <v>0</v>
          </cell>
          <cell r="T57">
            <v>0</v>
          </cell>
          <cell r="V57">
            <v>0</v>
          </cell>
          <cell r="Y57">
            <v>0</v>
          </cell>
          <cell r="Z57">
            <v>570945</v>
          </cell>
          <cell r="AA57">
            <v>11764</v>
          </cell>
          <cell r="AB57">
            <v>582709</v>
          </cell>
          <cell r="AC57">
            <v>0</v>
          </cell>
          <cell r="AE57">
            <v>0</v>
          </cell>
          <cell r="AF57">
            <v>0</v>
          </cell>
          <cell r="AH57">
            <v>0</v>
          </cell>
          <cell r="AI57">
            <v>0</v>
          </cell>
          <cell r="AK57">
            <v>0</v>
          </cell>
          <cell r="AL57">
            <v>0</v>
          </cell>
          <cell r="AN57">
            <v>0</v>
          </cell>
          <cell r="AO57">
            <v>0</v>
          </cell>
          <cell r="AQ57">
            <v>0</v>
          </cell>
          <cell r="AR57">
            <v>0</v>
          </cell>
          <cell r="AT57">
            <v>0</v>
          </cell>
          <cell r="AU57">
            <v>0</v>
          </cell>
          <cell r="AW57">
            <v>0</v>
          </cell>
          <cell r="AX57">
            <v>0</v>
          </cell>
          <cell r="AZ57">
            <v>0</v>
          </cell>
          <cell r="BA57">
            <v>0</v>
          </cell>
          <cell r="BC57">
            <v>0</v>
          </cell>
          <cell r="BF57">
            <v>0</v>
          </cell>
          <cell r="BG57">
            <v>0</v>
          </cell>
          <cell r="BI57">
            <v>0</v>
          </cell>
          <cell r="BJ57">
            <v>0</v>
          </cell>
          <cell r="BL57">
            <v>0</v>
          </cell>
          <cell r="BO57">
            <v>0</v>
          </cell>
          <cell r="BP57">
            <v>0</v>
          </cell>
          <cell r="BR57">
            <v>0</v>
          </cell>
          <cell r="BS57">
            <v>0</v>
          </cell>
          <cell r="BU57">
            <v>0</v>
          </cell>
          <cell r="BX57">
            <v>0</v>
          </cell>
          <cell r="BY57">
            <v>0</v>
          </cell>
          <cell r="CA57">
            <v>0</v>
          </cell>
          <cell r="CD57">
            <v>0</v>
          </cell>
          <cell r="CG57">
            <v>0</v>
          </cell>
          <cell r="CJ57">
            <v>0</v>
          </cell>
          <cell r="CM57">
            <v>0</v>
          </cell>
          <cell r="CN57">
            <v>0</v>
          </cell>
          <cell r="CP57">
            <v>0</v>
          </cell>
          <cell r="CS57">
            <v>0</v>
          </cell>
          <cell r="CT57">
            <v>0</v>
          </cell>
          <cell r="CV57">
            <v>0</v>
          </cell>
          <cell r="CW57">
            <v>0</v>
          </cell>
          <cell r="CY57">
            <v>0</v>
          </cell>
          <cell r="CZ57">
            <v>0</v>
          </cell>
          <cell r="DB57">
            <v>0</v>
          </cell>
          <cell r="DC57">
            <v>0</v>
          </cell>
          <cell r="DE57">
            <v>0</v>
          </cell>
          <cell r="DF57">
            <v>0</v>
          </cell>
          <cell r="DH57">
            <v>0</v>
          </cell>
          <cell r="DI57">
            <v>0</v>
          </cell>
          <cell r="DK57">
            <v>0</v>
          </cell>
          <cell r="DL57">
            <v>0</v>
          </cell>
          <cell r="DN57">
            <v>0</v>
          </cell>
          <cell r="DO57">
            <v>0</v>
          </cell>
          <cell r="DQ57">
            <v>0</v>
          </cell>
          <cell r="DR57">
            <v>570945</v>
          </cell>
          <cell r="DS57">
            <v>11764</v>
          </cell>
          <cell r="DT57">
            <v>582709</v>
          </cell>
          <cell r="DW57">
            <v>0</v>
          </cell>
          <cell r="DZ57">
            <v>0</v>
          </cell>
          <cell r="EC57">
            <v>0</v>
          </cell>
          <cell r="ED57">
            <v>0</v>
          </cell>
          <cell r="EF57">
            <v>0</v>
          </cell>
          <cell r="EJ57">
            <v>0</v>
          </cell>
          <cell r="EL57">
            <v>0</v>
          </cell>
          <cell r="EO57">
            <v>0</v>
          </cell>
          <cell r="EP57">
            <v>0</v>
          </cell>
          <cell r="ER57">
            <v>0</v>
          </cell>
          <cell r="ES57">
            <v>0</v>
          </cell>
          <cell r="EU57">
            <v>0</v>
          </cell>
          <cell r="EV57">
            <v>0</v>
          </cell>
          <cell r="EW57">
            <v>0</v>
          </cell>
          <cell r="EX57">
            <v>0</v>
          </cell>
          <cell r="FA57">
            <v>0</v>
          </cell>
          <cell r="FD57">
            <v>0</v>
          </cell>
          <cell r="FG57">
            <v>0</v>
          </cell>
          <cell r="FJ57">
            <v>0</v>
          </cell>
          <cell r="FM57">
            <v>0</v>
          </cell>
          <cell r="FP57">
            <v>0</v>
          </cell>
          <cell r="FS57">
            <v>0</v>
          </cell>
          <cell r="FV57">
            <v>0</v>
          </cell>
          <cell r="FY57">
            <v>0</v>
          </cell>
          <cell r="GB57">
            <v>0</v>
          </cell>
          <cell r="GE57">
            <v>0</v>
          </cell>
          <cell r="GH57">
            <v>0</v>
          </cell>
          <cell r="GK57">
            <v>0</v>
          </cell>
          <cell r="GQ57">
            <v>0</v>
          </cell>
          <cell r="GT57">
            <v>0</v>
          </cell>
          <cell r="GW57">
            <v>0</v>
          </cell>
          <cell r="GX57">
            <v>0</v>
          </cell>
          <cell r="GY57">
            <v>0</v>
          </cell>
          <cell r="GZ57">
            <v>0</v>
          </cell>
        </row>
        <row r="58">
          <cell r="DR58">
            <v>12950</v>
          </cell>
          <cell r="DS58">
            <v>3383</v>
          </cell>
          <cell r="DT58">
            <v>16333</v>
          </cell>
          <cell r="EV58">
            <v>0</v>
          </cell>
          <cell r="EW58">
            <v>0</v>
          </cell>
          <cell r="EX58">
            <v>0</v>
          </cell>
          <cell r="GX58">
            <v>0</v>
          </cell>
          <cell r="GY58">
            <v>0</v>
          </cell>
          <cell r="GZ58">
            <v>0</v>
          </cell>
        </row>
        <row r="59">
          <cell r="B59">
            <v>0</v>
          </cell>
          <cell r="D59">
            <v>0</v>
          </cell>
          <cell r="E59">
            <v>0</v>
          </cell>
          <cell r="G59">
            <v>0</v>
          </cell>
          <cell r="H59">
            <v>0</v>
          </cell>
          <cell r="J59">
            <v>0</v>
          </cell>
          <cell r="K59">
            <v>0</v>
          </cell>
          <cell r="M59">
            <v>0</v>
          </cell>
          <cell r="N59">
            <v>0</v>
          </cell>
          <cell r="P59">
            <v>0</v>
          </cell>
          <cell r="Q59">
            <v>0</v>
          </cell>
          <cell r="S59">
            <v>0</v>
          </cell>
          <cell r="T59">
            <v>0</v>
          </cell>
          <cell r="V59">
            <v>0</v>
          </cell>
          <cell r="Y59">
            <v>0</v>
          </cell>
          <cell r="Z59">
            <v>12950</v>
          </cell>
          <cell r="AA59">
            <v>3383</v>
          </cell>
          <cell r="AB59">
            <v>16333</v>
          </cell>
          <cell r="AC59">
            <v>0</v>
          </cell>
          <cell r="AE59">
            <v>0</v>
          </cell>
          <cell r="AF59">
            <v>0</v>
          </cell>
          <cell r="AH59">
            <v>0</v>
          </cell>
          <cell r="AI59">
            <v>0</v>
          </cell>
          <cell r="AK59">
            <v>0</v>
          </cell>
          <cell r="AL59">
            <v>0</v>
          </cell>
          <cell r="AN59">
            <v>0</v>
          </cell>
          <cell r="AO59">
            <v>0</v>
          </cell>
          <cell r="AQ59">
            <v>0</v>
          </cell>
          <cell r="AR59">
            <v>0</v>
          </cell>
          <cell r="AT59">
            <v>0</v>
          </cell>
          <cell r="AU59">
            <v>0</v>
          </cell>
          <cell r="AW59">
            <v>0</v>
          </cell>
          <cell r="AX59">
            <v>0</v>
          </cell>
          <cell r="AZ59">
            <v>0</v>
          </cell>
          <cell r="BA59">
            <v>0</v>
          </cell>
          <cell r="BC59">
            <v>0</v>
          </cell>
          <cell r="BF59">
            <v>0</v>
          </cell>
          <cell r="BG59">
            <v>0</v>
          </cell>
          <cell r="BI59">
            <v>0</v>
          </cell>
          <cell r="BJ59">
            <v>0</v>
          </cell>
          <cell r="BL59">
            <v>0</v>
          </cell>
          <cell r="BO59">
            <v>0</v>
          </cell>
          <cell r="BP59">
            <v>0</v>
          </cell>
          <cell r="BR59">
            <v>0</v>
          </cell>
          <cell r="BS59">
            <v>0</v>
          </cell>
          <cell r="BU59">
            <v>0</v>
          </cell>
          <cell r="BX59">
            <v>0</v>
          </cell>
          <cell r="BY59">
            <v>0</v>
          </cell>
          <cell r="CA59">
            <v>0</v>
          </cell>
          <cell r="CD59">
            <v>0</v>
          </cell>
          <cell r="CG59">
            <v>0</v>
          </cell>
          <cell r="CJ59">
            <v>0</v>
          </cell>
          <cell r="CM59">
            <v>0</v>
          </cell>
          <cell r="CN59">
            <v>0</v>
          </cell>
          <cell r="CP59">
            <v>0</v>
          </cell>
          <cell r="CS59">
            <v>0</v>
          </cell>
          <cell r="CT59">
            <v>0</v>
          </cell>
          <cell r="CV59">
            <v>0</v>
          </cell>
          <cell r="CW59">
            <v>0</v>
          </cell>
          <cell r="CY59">
            <v>0</v>
          </cell>
          <cell r="CZ59">
            <v>0</v>
          </cell>
          <cell r="DB59">
            <v>0</v>
          </cell>
          <cell r="DC59">
            <v>0</v>
          </cell>
          <cell r="DE59">
            <v>0</v>
          </cell>
          <cell r="DF59">
            <v>0</v>
          </cell>
          <cell r="DH59">
            <v>0</v>
          </cell>
          <cell r="DI59">
            <v>0</v>
          </cell>
          <cell r="DK59">
            <v>0</v>
          </cell>
          <cell r="DL59">
            <v>0</v>
          </cell>
          <cell r="DN59">
            <v>0</v>
          </cell>
          <cell r="DO59">
            <v>0</v>
          </cell>
          <cell r="DQ59">
            <v>0</v>
          </cell>
          <cell r="DR59">
            <v>12950</v>
          </cell>
          <cell r="DS59">
            <v>3383</v>
          </cell>
          <cell r="DT59">
            <v>16333</v>
          </cell>
          <cell r="DW59">
            <v>0</v>
          </cell>
          <cell r="DZ59">
            <v>0</v>
          </cell>
          <cell r="EC59">
            <v>0</v>
          </cell>
          <cell r="ED59">
            <v>0</v>
          </cell>
          <cell r="EF59">
            <v>0</v>
          </cell>
          <cell r="EJ59">
            <v>0</v>
          </cell>
          <cell r="EL59">
            <v>0</v>
          </cell>
          <cell r="EO59">
            <v>0</v>
          </cell>
          <cell r="EP59">
            <v>0</v>
          </cell>
          <cell r="ER59">
            <v>0</v>
          </cell>
          <cell r="ES59">
            <v>0</v>
          </cell>
          <cell r="EU59">
            <v>0</v>
          </cell>
          <cell r="EV59">
            <v>0</v>
          </cell>
          <cell r="EW59">
            <v>0</v>
          </cell>
          <cell r="EX59">
            <v>0</v>
          </cell>
          <cell r="FA59">
            <v>0</v>
          </cell>
          <cell r="FD59">
            <v>0</v>
          </cell>
          <cell r="FG59">
            <v>0</v>
          </cell>
          <cell r="FJ59">
            <v>0</v>
          </cell>
          <cell r="FM59">
            <v>0</v>
          </cell>
          <cell r="FP59">
            <v>0</v>
          </cell>
          <cell r="FS59">
            <v>0</v>
          </cell>
          <cell r="FV59">
            <v>0</v>
          </cell>
          <cell r="FY59">
            <v>0</v>
          </cell>
          <cell r="GB59">
            <v>0</v>
          </cell>
          <cell r="GE59">
            <v>0</v>
          </cell>
          <cell r="GH59">
            <v>0</v>
          </cell>
          <cell r="GK59">
            <v>0</v>
          </cell>
          <cell r="GQ59">
            <v>0</v>
          </cell>
          <cell r="GT59">
            <v>0</v>
          </cell>
          <cell r="GW59">
            <v>0</v>
          </cell>
          <cell r="GX59">
            <v>0</v>
          </cell>
          <cell r="GY59">
            <v>0</v>
          </cell>
          <cell r="GZ59">
            <v>0</v>
          </cell>
        </row>
        <row r="60">
          <cell r="B60">
            <v>0</v>
          </cell>
          <cell r="D60">
            <v>0</v>
          </cell>
          <cell r="E60">
            <v>0</v>
          </cell>
          <cell r="G60">
            <v>0</v>
          </cell>
          <cell r="H60">
            <v>0</v>
          </cell>
          <cell r="J60">
            <v>0</v>
          </cell>
          <cell r="K60">
            <v>0</v>
          </cell>
          <cell r="M60">
            <v>0</v>
          </cell>
          <cell r="N60">
            <v>0</v>
          </cell>
          <cell r="P60">
            <v>0</v>
          </cell>
          <cell r="Q60">
            <v>0</v>
          </cell>
          <cell r="S60">
            <v>0</v>
          </cell>
          <cell r="T60">
            <v>0</v>
          </cell>
          <cell r="V60">
            <v>0</v>
          </cell>
          <cell r="Y60">
            <v>0</v>
          </cell>
          <cell r="Z60">
            <v>0</v>
          </cell>
          <cell r="AB60">
            <v>0</v>
          </cell>
          <cell r="AC60">
            <v>0</v>
          </cell>
          <cell r="AE60">
            <v>0</v>
          </cell>
          <cell r="AF60">
            <v>0</v>
          </cell>
          <cell r="AH60">
            <v>0</v>
          </cell>
          <cell r="AI60">
            <v>0</v>
          </cell>
          <cell r="AK60">
            <v>0</v>
          </cell>
          <cell r="AL60">
            <v>0</v>
          </cell>
          <cell r="AN60">
            <v>0</v>
          </cell>
          <cell r="AO60">
            <v>0</v>
          </cell>
          <cell r="AQ60">
            <v>0</v>
          </cell>
          <cell r="AR60">
            <v>0</v>
          </cell>
          <cell r="AT60">
            <v>0</v>
          </cell>
          <cell r="AU60">
            <v>0</v>
          </cell>
          <cell r="AW60">
            <v>0</v>
          </cell>
          <cell r="AX60">
            <v>0</v>
          </cell>
          <cell r="AZ60">
            <v>0</v>
          </cell>
          <cell r="BA60">
            <v>0</v>
          </cell>
          <cell r="BC60">
            <v>0</v>
          </cell>
          <cell r="BF60">
            <v>0</v>
          </cell>
          <cell r="BG60">
            <v>0</v>
          </cell>
          <cell r="BI60">
            <v>0</v>
          </cell>
          <cell r="BJ60">
            <v>0</v>
          </cell>
          <cell r="BL60">
            <v>0</v>
          </cell>
          <cell r="BO60">
            <v>0</v>
          </cell>
          <cell r="BP60">
            <v>0</v>
          </cell>
          <cell r="BR60">
            <v>0</v>
          </cell>
          <cell r="BS60">
            <v>0</v>
          </cell>
          <cell r="BU60">
            <v>0</v>
          </cell>
          <cell r="BX60">
            <v>0</v>
          </cell>
          <cell r="BY60">
            <v>0</v>
          </cell>
          <cell r="CA60">
            <v>0</v>
          </cell>
          <cell r="CD60">
            <v>0</v>
          </cell>
          <cell r="CG60">
            <v>0</v>
          </cell>
          <cell r="CJ60">
            <v>0</v>
          </cell>
          <cell r="CM60">
            <v>0</v>
          </cell>
          <cell r="CN60">
            <v>0</v>
          </cell>
          <cell r="CP60">
            <v>0</v>
          </cell>
          <cell r="CS60">
            <v>0</v>
          </cell>
          <cell r="CT60">
            <v>0</v>
          </cell>
          <cell r="CV60">
            <v>0</v>
          </cell>
          <cell r="CW60">
            <v>0</v>
          </cell>
          <cell r="CY60">
            <v>0</v>
          </cell>
          <cell r="CZ60">
            <v>0</v>
          </cell>
          <cell r="DB60">
            <v>0</v>
          </cell>
          <cell r="DC60">
            <v>0</v>
          </cell>
          <cell r="DE60">
            <v>0</v>
          </cell>
          <cell r="DF60">
            <v>0</v>
          </cell>
          <cell r="DH60">
            <v>0</v>
          </cell>
          <cell r="DI60">
            <v>0</v>
          </cell>
          <cell r="DK60">
            <v>0</v>
          </cell>
          <cell r="DL60">
            <v>0</v>
          </cell>
          <cell r="DN60">
            <v>0</v>
          </cell>
          <cell r="DO60">
            <v>0</v>
          </cell>
          <cell r="DQ60">
            <v>0</v>
          </cell>
          <cell r="DR60">
            <v>0</v>
          </cell>
          <cell r="DS60">
            <v>0</v>
          </cell>
          <cell r="DT60">
            <v>0</v>
          </cell>
          <cell r="DW60">
            <v>0</v>
          </cell>
          <cell r="DZ60">
            <v>0</v>
          </cell>
          <cell r="EC60">
            <v>0</v>
          </cell>
          <cell r="ED60">
            <v>0</v>
          </cell>
          <cell r="EF60">
            <v>0</v>
          </cell>
          <cell r="EJ60">
            <v>0</v>
          </cell>
          <cell r="EL60">
            <v>0</v>
          </cell>
          <cell r="EO60">
            <v>0</v>
          </cell>
          <cell r="EP60">
            <v>0</v>
          </cell>
          <cell r="ER60">
            <v>0</v>
          </cell>
          <cell r="ES60">
            <v>0</v>
          </cell>
          <cell r="EU60">
            <v>0</v>
          </cell>
          <cell r="EV60">
            <v>0</v>
          </cell>
          <cell r="EW60">
            <v>0</v>
          </cell>
          <cell r="EX60">
            <v>0</v>
          </cell>
          <cell r="FA60">
            <v>0</v>
          </cell>
          <cell r="FD60">
            <v>0</v>
          </cell>
          <cell r="FG60">
            <v>0</v>
          </cell>
          <cell r="FJ60">
            <v>0</v>
          </cell>
          <cell r="FM60">
            <v>0</v>
          </cell>
          <cell r="FP60">
            <v>0</v>
          </cell>
          <cell r="FS60">
            <v>0</v>
          </cell>
          <cell r="FV60">
            <v>0</v>
          </cell>
          <cell r="FY60">
            <v>0</v>
          </cell>
          <cell r="GB60">
            <v>0</v>
          </cell>
          <cell r="GE60">
            <v>0</v>
          </cell>
          <cell r="GH60">
            <v>0</v>
          </cell>
          <cell r="GK60">
            <v>0</v>
          </cell>
          <cell r="GQ60">
            <v>0</v>
          </cell>
          <cell r="GT60">
            <v>0</v>
          </cell>
          <cell r="GW60">
            <v>0</v>
          </cell>
          <cell r="GX60">
            <v>0</v>
          </cell>
          <cell r="GY60">
            <v>0</v>
          </cell>
          <cell r="GZ60">
            <v>0</v>
          </cell>
        </row>
        <row r="61">
          <cell r="DR61">
            <v>3267777</v>
          </cell>
          <cell r="DS61">
            <v>0</v>
          </cell>
          <cell r="DT61">
            <v>3267777</v>
          </cell>
          <cell r="EV61">
            <v>105757</v>
          </cell>
          <cell r="EW61">
            <v>1764</v>
          </cell>
          <cell r="EX61">
            <v>107521</v>
          </cell>
          <cell r="GX61">
            <v>1005549</v>
          </cell>
          <cell r="GY61">
            <v>13383</v>
          </cell>
          <cell r="GZ61">
            <v>1018932</v>
          </cell>
        </row>
        <row r="62">
          <cell r="DR62">
            <v>-5150394</v>
          </cell>
          <cell r="DS62">
            <v>0</v>
          </cell>
          <cell r="DT62">
            <v>-5150394</v>
          </cell>
          <cell r="EV62">
            <v>105757</v>
          </cell>
          <cell r="EW62">
            <v>1764</v>
          </cell>
          <cell r="EX62">
            <v>107521</v>
          </cell>
          <cell r="GX62">
            <v>899933</v>
          </cell>
          <cell r="GY62">
            <v>10000</v>
          </cell>
          <cell r="GZ62">
            <v>909933</v>
          </cell>
        </row>
        <row r="63">
          <cell r="B63">
            <v>0</v>
          </cell>
          <cell r="D63">
            <v>0</v>
          </cell>
          <cell r="E63">
            <v>0</v>
          </cell>
          <cell r="G63">
            <v>0</v>
          </cell>
          <cell r="H63">
            <v>0</v>
          </cell>
          <cell r="J63">
            <v>0</v>
          </cell>
          <cell r="K63">
            <v>0</v>
          </cell>
          <cell r="M63">
            <v>0</v>
          </cell>
          <cell r="N63">
            <v>0</v>
          </cell>
          <cell r="P63">
            <v>0</v>
          </cell>
          <cell r="Q63">
            <v>0</v>
          </cell>
          <cell r="S63">
            <v>0</v>
          </cell>
          <cell r="T63">
            <v>0</v>
          </cell>
          <cell r="V63">
            <v>0</v>
          </cell>
          <cell r="Y63">
            <v>0</v>
          </cell>
          <cell r="Z63">
            <v>0</v>
          </cell>
          <cell r="AB63">
            <v>0</v>
          </cell>
          <cell r="AC63">
            <v>0</v>
          </cell>
          <cell r="AE63">
            <v>0</v>
          </cell>
          <cell r="AF63">
            <v>0</v>
          </cell>
          <cell r="AH63">
            <v>0</v>
          </cell>
          <cell r="AI63">
            <v>0</v>
          </cell>
          <cell r="AK63">
            <v>0</v>
          </cell>
          <cell r="AL63">
            <v>0</v>
          </cell>
          <cell r="AN63">
            <v>0</v>
          </cell>
          <cell r="AO63">
            <v>0</v>
          </cell>
          <cell r="AQ63">
            <v>0</v>
          </cell>
          <cell r="AR63">
            <v>0</v>
          </cell>
          <cell r="AT63">
            <v>0</v>
          </cell>
          <cell r="AU63">
            <v>0</v>
          </cell>
          <cell r="AW63">
            <v>0</v>
          </cell>
          <cell r="AX63">
            <v>0</v>
          </cell>
          <cell r="AZ63">
            <v>0</v>
          </cell>
          <cell r="BA63">
            <v>0</v>
          </cell>
          <cell r="BC63">
            <v>0</v>
          </cell>
          <cell r="BF63">
            <v>0</v>
          </cell>
          <cell r="BG63">
            <v>0</v>
          </cell>
          <cell r="BI63">
            <v>0</v>
          </cell>
          <cell r="BJ63">
            <v>0</v>
          </cell>
          <cell r="BL63">
            <v>0</v>
          </cell>
          <cell r="BO63">
            <v>0</v>
          </cell>
          <cell r="BP63">
            <v>0</v>
          </cell>
          <cell r="BR63">
            <v>0</v>
          </cell>
          <cell r="BS63">
            <v>0</v>
          </cell>
          <cell r="BU63">
            <v>0</v>
          </cell>
          <cell r="BX63">
            <v>0</v>
          </cell>
          <cell r="BY63">
            <v>0</v>
          </cell>
          <cell r="CA63">
            <v>0</v>
          </cell>
          <cell r="CD63">
            <v>0</v>
          </cell>
          <cell r="CG63">
            <v>0</v>
          </cell>
          <cell r="CJ63">
            <v>0</v>
          </cell>
          <cell r="CM63">
            <v>0</v>
          </cell>
          <cell r="CN63">
            <v>0</v>
          </cell>
          <cell r="CP63">
            <v>0</v>
          </cell>
          <cell r="CS63">
            <v>0</v>
          </cell>
          <cell r="CT63">
            <v>0</v>
          </cell>
          <cell r="CV63">
            <v>0</v>
          </cell>
          <cell r="CW63">
            <v>0</v>
          </cell>
          <cell r="CY63">
            <v>0</v>
          </cell>
          <cell r="CZ63">
            <v>0</v>
          </cell>
          <cell r="DB63">
            <v>0</v>
          </cell>
          <cell r="DC63">
            <v>0</v>
          </cell>
          <cell r="DE63">
            <v>0</v>
          </cell>
          <cell r="DF63">
            <v>0</v>
          </cell>
          <cell r="DH63">
            <v>0</v>
          </cell>
          <cell r="DI63">
            <v>0</v>
          </cell>
          <cell r="DK63">
            <v>0</v>
          </cell>
          <cell r="DL63">
            <v>0</v>
          </cell>
          <cell r="DN63">
            <v>0</v>
          </cell>
          <cell r="DO63">
            <v>0</v>
          </cell>
          <cell r="DQ63">
            <v>0</v>
          </cell>
          <cell r="DR63">
            <v>0</v>
          </cell>
          <cell r="DS63">
            <v>0</v>
          </cell>
          <cell r="DT63">
            <v>0</v>
          </cell>
          <cell r="DW63">
            <v>0</v>
          </cell>
          <cell r="DZ63">
            <v>0</v>
          </cell>
          <cell r="EC63">
            <v>0</v>
          </cell>
          <cell r="ED63">
            <v>9991</v>
          </cell>
          <cell r="EF63">
            <v>9991</v>
          </cell>
          <cell r="EJ63">
            <v>22782</v>
          </cell>
          <cell r="EL63">
            <v>22782</v>
          </cell>
          <cell r="EO63">
            <v>0</v>
          </cell>
          <cell r="EP63">
            <v>53605</v>
          </cell>
          <cell r="EQ63">
            <v>1410</v>
          </cell>
          <cell r="ER63">
            <v>55015</v>
          </cell>
          <cell r="ES63">
            <v>19379</v>
          </cell>
          <cell r="ET63">
            <v>354</v>
          </cell>
          <cell r="EU63">
            <v>19733</v>
          </cell>
          <cell r="EV63">
            <v>105757</v>
          </cell>
          <cell r="EW63">
            <v>1764</v>
          </cell>
          <cell r="EX63">
            <v>107521</v>
          </cell>
          <cell r="EY63">
            <v>70993</v>
          </cell>
          <cell r="EZ63">
            <v>1912</v>
          </cell>
          <cell r="FA63">
            <v>72905</v>
          </cell>
          <cell r="FB63">
            <v>4068</v>
          </cell>
          <cell r="FC63">
            <v>-43</v>
          </cell>
          <cell r="FD63">
            <v>4025</v>
          </cell>
          <cell r="FE63">
            <v>2602</v>
          </cell>
          <cell r="FG63">
            <v>2602</v>
          </cell>
          <cell r="FH63">
            <v>118287</v>
          </cell>
          <cell r="FI63">
            <v>7554</v>
          </cell>
          <cell r="FJ63">
            <v>125841</v>
          </cell>
          <cell r="FK63">
            <v>5108</v>
          </cell>
          <cell r="FM63">
            <v>5108</v>
          </cell>
          <cell r="FN63">
            <v>18469</v>
          </cell>
          <cell r="FP63">
            <v>18469</v>
          </cell>
          <cell r="FQ63">
            <v>12498</v>
          </cell>
          <cell r="FR63">
            <v>497</v>
          </cell>
          <cell r="FS63">
            <v>12995</v>
          </cell>
          <cell r="FT63">
            <v>7574</v>
          </cell>
          <cell r="FU63">
            <v>233</v>
          </cell>
          <cell r="FV63">
            <v>7807</v>
          </cell>
          <cell r="FW63">
            <v>3036</v>
          </cell>
          <cell r="FY63">
            <v>3036</v>
          </cell>
          <cell r="FZ63">
            <v>17589</v>
          </cell>
          <cell r="GA63">
            <v>479</v>
          </cell>
          <cell r="GB63">
            <v>18068</v>
          </cell>
          <cell r="GC63">
            <v>1561</v>
          </cell>
          <cell r="GE63">
            <v>1561</v>
          </cell>
          <cell r="GF63">
            <v>4337</v>
          </cell>
          <cell r="GG63">
            <v>-700</v>
          </cell>
          <cell r="GH63">
            <v>3637</v>
          </cell>
          <cell r="GI63">
            <v>1735</v>
          </cell>
          <cell r="GK63">
            <v>1735</v>
          </cell>
          <cell r="GO63">
            <v>68198</v>
          </cell>
          <cell r="GP63">
            <v>506</v>
          </cell>
          <cell r="GQ63">
            <v>68704</v>
          </cell>
          <cell r="GR63">
            <v>38666</v>
          </cell>
          <cell r="GT63">
            <v>38666</v>
          </cell>
          <cell r="GU63">
            <v>90467</v>
          </cell>
          <cell r="GV63">
            <v>-438</v>
          </cell>
          <cell r="GW63">
            <v>90029</v>
          </cell>
          <cell r="GX63">
            <v>465188</v>
          </cell>
          <cell r="GY63">
            <v>10000</v>
          </cell>
          <cell r="GZ63">
            <v>475188</v>
          </cell>
        </row>
        <row r="64">
          <cell r="B64">
            <v>0</v>
          </cell>
          <cell r="D64">
            <v>0</v>
          </cell>
          <cell r="E64">
            <v>0</v>
          </cell>
          <cell r="G64">
            <v>0</v>
          </cell>
          <cell r="H64">
            <v>0</v>
          </cell>
          <cell r="J64">
            <v>0</v>
          </cell>
          <cell r="K64">
            <v>0</v>
          </cell>
          <cell r="M64">
            <v>0</v>
          </cell>
          <cell r="N64">
            <v>0</v>
          </cell>
          <cell r="P64">
            <v>0</v>
          </cell>
          <cell r="Q64">
            <v>0</v>
          </cell>
          <cell r="S64">
            <v>0</v>
          </cell>
          <cell r="T64">
            <v>0</v>
          </cell>
          <cell r="V64">
            <v>0</v>
          </cell>
          <cell r="Y64">
            <v>0</v>
          </cell>
          <cell r="Z64">
            <v>0</v>
          </cell>
          <cell r="AB64">
            <v>0</v>
          </cell>
          <cell r="AC64">
            <v>0</v>
          </cell>
          <cell r="AE64">
            <v>0</v>
          </cell>
          <cell r="AF64">
            <v>0</v>
          </cell>
          <cell r="AH64">
            <v>0</v>
          </cell>
          <cell r="AI64">
            <v>0</v>
          </cell>
          <cell r="AK64">
            <v>0</v>
          </cell>
          <cell r="AL64">
            <v>0</v>
          </cell>
          <cell r="AN64">
            <v>0</v>
          </cell>
          <cell r="AO64">
            <v>0</v>
          </cell>
          <cell r="AQ64">
            <v>0</v>
          </cell>
          <cell r="AR64">
            <v>0</v>
          </cell>
          <cell r="AT64">
            <v>0</v>
          </cell>
          <cell r="AU64">
            <v>0</v>
          </cell>
          <cell r="AW64">
            <v>0</v>
          </cell>
          <cell r="AX64">
            <v>0</v>
          </cell>
          <cell r="AZ64">
            <v>0</v>
          </cell>
          <cell r="BA64">
            <v>0</v>
          </cell>
          <cell r="BC64">
            <v>0</v>
          </cell>
          <cell r="BF64">
            <v>0</v>
          </cell>
          <cell r="BG64">
            <v>0</v>
          </cell>
          <cell r="BI64">
            <v>0</v>
          </cell>
          <cell r="BJ64">
            <v>0</v>
          </cell>
          <cell r="BL64">
            <v>0</v>
          </cell>
          <cell r="BO64">
            <v>0</v>
          </cell>
          <cell r="BP64">
            <v>0</v>
          </cell>
          <cell r="BR64">
            <v>0</v>
          </cell>
          <cell r="BS64">
            <v>0</v>
          </cell>
          <cell r="BU64">
            <v>0</v>
          </cell>
          <cell r="BX64">
            <v>0</v>
          </cell>
          <cell r="BY64">
            <v>0</v>
          </cell>
          <cell r="CA64">
            <v>0</v>
          </cell>
          <cell r="CD64">
            <v>0</v>
          </cell>
          <cell r="CG64">
            <v>0</v>
          </cell>
          <cell r="CJ64">
            <v>0</v>
          </cell>
          <cell r="CM64">
            <v>0</v>
          </cell>
          <cell r="CN64">
            <v>0</v>
          </cell>
          <cell r="CP64">
            <v>0</v>
          </cell>
          <cell r="CS64">
            <v>0</v>
          </cell>
          <cell r="CT64">
            <v>0</v>
          </cell>
          <cell r="CV64">
            <v>0</v>
          </cell>
          <cell r="CW64">
            <v>0</v>
          </cell>
          <cell r="CY64">
            <v>0</v>
          </cell>
          <cell r="CZ64">
            <v>0</v>
          </cell>
          <cell r="DB64">
            <v>0</v>
          </cell>
          <cell r="DC64">
            <v>0</v>
          </cell>
          <cell r="DE64">
            <v>0</v>
          </cell>
          <cell r="DF64">
            <v>0</v>
          </cell>
          <cell r="DH64">
            <v>0</v>
          </cell>
          <cell r="DI64">
            <v>0</v>
          </cell>
          <cell r="DK64">
            <v>0</v>
          </cell>
          <cell r="DL64">
            <v>0</v>
          </cell>
          <cell r="DN64">
            <v>0</v>
          </cell>
          <cell r="DO64">
            <v>0</v>
          </cell>
          <cell r="DQ64">
            <v>0</v>
          </cell>
          <cell r="DR64">
            <v>0</v>
          </cell>
          <cell r="DS64">
            <v>0</v>
          </cell>
          <cell r="DT64">
            <v>0</v>
          </cell>
          <cell r="DW64">
            <v>0</v>
          </cell>
          <cell r="DZ64">
            <v>0</v>
          </cell>
          <cell r="EC64">
            <v>0</v>
          </cell>
          <cell r="EF64">
            <v>0</v>
          </cell>
          <cell r="EL64">
            <v>0</v>
          </cell>
          <cell r="EO64">
            <v>0</v>
          </cell>
          <cell r="ER64">
            <v>0</v>
          </cell>
          <cell r="EU64">
            <v>0</v>
          </cell>
          <cell r="EV64">
            <v>0</v>
          </cell>
          <cell r="EW64">
            <v>0</v>
          </cell>
          <cell r="EX64">
            <v>0</v>
          </cell>
          <cell r="FA64">
            <v>0</v>
          </cell>
          <cell r="FD64">
            <v>0</v>
          </cell>
          <cell r="FG64">
            <v>0</v>
          </cell>
          <cell r="FJ64">
            <v>0</v>
          </cell>
          <cell r="FM64">
            <v>0</v>
          </cell>
          <cell r="FP64">
            <v>0</v>
          </cell>
          <cell r="FS64">
            <v>0</v>
          </cell>
          <cell r="FV64">
            <v>0</v>
          </cell>
          <cell r="FY64">
            <v>0</v>
          </cell>
          <cell r="GB64">
            <v>0</v>
          </cell>
          <cell r="GE64">
            <v>0</v>
          </cell>
          <cell r="GH64">
            <v>0</v>
          </cell>
          <cell r="GK64">
            <v>0</v>
          </cell>
          <cell r="GQ64">
            <v>0</v>
          </cell>
          <cell r="GT64">
            <v>0</v>
          </cell>
          <cell r="GW64">
            <v>0</v>
          </cell>
          <cell r="GX64">
            <v>0</v>
          </cell>
          <cell r="GY64">
            <v>0</v>
          </cell>
          <cell r="GZ64">
            <v>0</v>
          </cell>
        </row>
        <row r="65">
          <cell r="D65">
            <v>0</v>
          </cell>
          <cell r="G65">
            <v>0</v>
          </cell>
          <cell r="J65">
            <v>0</v>
          </cell>
          <cell r="M65">
            <v>0</v>
          </cell>
          <cell r="P65">
            <v>0</v>
          </cell>
          <cell r="S65">
            <v>0</v>
          </cell>
          <cell r="V65">
            <v>0</v>
          </cell>
          <cell r="Y65">
            <v>0</v>
          </cell>
          <cell r="Z65">
            <v>2938184</v>
          </cell>
          <cell r="AB65">
            <v>2938184</v>
          </cell>
          <cell r="AC65">
            <v>278524</v>
          </cell>
          <cell r="AE65">
            <v>278524</v>
          </cell>
          <cell r="AH65">
            <v>0</v>
          </cell>
          <cell r="AK65">
            <v>0</v>
          </cell>
          <cell r="AN65">
            <v>0</v>
          </cell>
          <cell r="AQ65">
            <v>0</v>
          </cell>
          <cell r="AT65">
            <v>0</v>
          </cell>
          <cell r="AW65">
            <v>0</v>
          </cell>
          <cell r="AZ65">
            <v>0</v>
          </cell>
          <cell r="BC65">
            <v>0</v>
          </cell>
          <cell r="BF65">
            <v>0</v>
          </cell>
          <cell r="BI65">
            <v>0</v>
          </cell>
          <cell r="BL65">
            <v>0</v>
          </cell>
          <cell r="BO65">
            <v>0</v>
          </cell>
          <cell r="BR65">
            <v>0</v>
          </cell>
          <cell r="BU65">
            <v>0</v>
          </cell>
          <cell r="BX65">
            <v>0</v>
          </cell>
          <cell r="CA65">
            <v>0</v>
          </cell>
          <cell r="CD65">
            <v>0</v>
          </cell>
          <cell r="CG65">
            <v>0</v>
          </cell>
          <cell r="CJ65">
            <v>0</v>
          </cell>
          <cell r="CM65">
            <v>0</v>
          </cell>
          <cell r="CP65">
            <v>0</v>
          </cell>
          <cell r="CS65">
            <v>0</v>
          </cell>
          <cell r="CV65">
            <v>0</v>
          </cell>
          <cell r="CY65">
            <v>0</v>
          </cell>
          <cell r="DB65">
            <v>0</v>
          </cell>
          <cell r="DE65">
            <v>0</v>
          </cell>
          <cell r="DH65">
            <v>0</v>
          </cell>
          <cell r="DK65">
            <v>0</v>
          </cell>
          <cell r="DN65">
            <v>0</v>
          </cell>
          <cell r="DQ65">
            <v>0</v>
          </cell>
          <cell r="DR65">
            <v>3216708</v>
          </cell>
          <cell r="DS65">
            <v>0</v>
          </cell>
          <cell r="DT65">
            <v>3216708</v>
          </cell>
          <cell r="DW65">
            <v>0</v>
          </cell>
          <cell r="DZ65">
            <v>0</v>
          </cell>
          <cell r="EC65">
            <v>0</v>
          </cell>
          <cell r="EF65">
            <v>0</v>
          </cell>
          <cell r="EL65">
            <v>0</v>
          </cell>
          <cell r="EO65">
            <v>0</v>
          </cell>
          <cell r="ER65">
            <v>0</v>
          </cell>
          <cell r="EU65">
            <v>0</v>
          </cell>
          <cell r="EV65">
            <v>0</v>
          </cell>
          <cell r="EW65">
            <v>0</v>
          </cell>
          <cell r="EX65">
            <v>0</v>
          </cell>
          <cell r="FA65">
            <v>0</v>
          </cell>
          <cell r="FD65">
            <v>0</v>
          </cell>
          <cell r="FG65">
            <v>0</v>
          </cell>
          <cell r="FJ65">
            <v>0</v>
          </cell>
          <cell r="FM65">
            <v>0</v>
          </cell>
          <cell r="FP65">
            <v>0</v>
          </cell>
          <cell r="FS65">
            <v>0</v>
          </cell>
          <cell r="FV65">
            <v>0</v>
          </cell>
          <cell r="FY65">
            <v>0</v>
          </cell>
          <cell r="GB65">
            <v>0</v>
          </cell>
          <cell r="GE65">
            <v>0</v>
          </cell>
          <cell r="GH65">
            <v>0</v>
          </cell>
          <cell r="GK65">
            <v>0</v>
          </cell>
          <cell r="GQ65">
            <v>0</v>
          </cell>
          <cell r="GT65">
            <v>0</v>
          </cell>
          <cell r="GW65">
            <v>0</v>
          </cell>
          <cell r="GX65">
            <v>0</v>
          </cell>
          <cell r="GY65">
            <v>0</v>
          </cell>
          <cell r="GZ65">
            <v>0</v>
          </cell>
        </row>
        <row r="66">
          <cell r="B66">
            <v>0</v>
          </cell>
          <cell r="D66">
            <v>0</v>
          </cell>
          <cell r="E66">
            <v>0</v>
          </cell>
          <cell r="G66">
            <v>0</v>
          </cell>
          <cell r="H66">
            <v>0</v>
          </cell>
          <cell r="J66">
            <v>0</v>
          </cell>
          <cell r="K66">
            <v>0</v>
          </cell>
          <cell r="M66">
            <v>0</v>
          </cell>
          <cell r="N66">
            <v>0</v>
          </cell>
          <cell r="P66">
            <v>0</v>
          </cell>
          <cell r="Q66">
            <v>0</v>
          </cell>
          <cell r="S66">
            <v>0</v>
          </cell>
          <cell r="T66">
            <v>0</v>
          </cell>
          <cell r="V66">
            <v>0</v>
          </cell>
          <cell r="Y66">
            <v>0</v>
          </cell>
          <cell r="AB66">
            <v>0</v>
          </cell>
          <cell r="AC66">
            <v>-8367102</v>
          </cell>
          <cell r="AE66">
            <v>-8367102</v>
          </cell>
          <cell r="AF66">
            <v>0</v>
          </cell>
          <cell r="AH66">
            <v>0</v>
          </cell>
          <cell r="AI66">
            <v>0</v>
          </cell>
          <cell r="AK66">
            <v>0</v>
          </cell>
          <cell r="AL66">
            <v>0</v>
          </cell>
          <cell r="AN66">
            <v>0</v>
          </cell>
          <cell r="AO66">
            <v>0</v>
          </cell>
          <cell r="AQ66">
            <v>0</v>
          </cell>
          <cell r="AR66">
            <v>0</v>
          </cell>
          <cell r="AT66">
            <v>0</v>
          </cell>
          <cell r="AU66">
            <v>0</v>
          </cell>
          <cell r="AW66">
            <v>0</v>
          </cell>
          <cell r="AX66">
            <v>0</v>
          </cell>
          <cell r="AZ66">
            <v>0</v>
          </cell>
          <cell r="BA66">
            <v>0</v>
          </cell>
          <cell r="BC66">
            <v>0</v>
          </cell>
          <cell r="BF66">
            <v>0</v>
          </cell>
          <cell r="BG66">
            <v>0</v>
          </cell>
          <cell r="BI66">
            <v>0</v>
          </cell>
          <cell r="BJ66">
            <v>0</v>
          </cell>
          <cell r="BL66">
            <v>0</v>
          </cell>
          <cell r="BO66">
            <v>0</v>
          </cell>
          <cell r="BP66">
            <v>0</v>
          </cell>
          <cell r="BR66">
            <v>0</v>
          </cell>
          <cell r="BS66">
            <v>0</v>
          </cell>
          <cell r="BU66">
            <v>0</v>
          </cell>
          <cell r="BX66">
            <v>0</v>
          </cell>
          <cell r="BY66">
            <v>0</v>
          </cell>
          <cell r="CA66">
            <v>0</v>
          </cell>
          <cell r="CD66">
            <v>0</v>
          </cell>
          <cell r="CG66">
            <v>0</v>
          </cell>
          <cell r="CJ66">
            <v>0</v>
          </cell>
          <cell r="CM66">
            <v>0</v>
          </cell>
          <cell r="CN66">
            <v>0</v>
          </cell>
          <cell r="CP66">
            <v>0</v>
          </cell>
          <cell r="CS66">
            <v>0</v>
          </cell>
          <cell r="CT66">
            <v>0</v>
          </cell>
          <cell r="CV66">
            <v>0</v>
          </cell>
          <cell r="CW66">
            <v>0</v>
          </cell>
          <cell r="CY66">
            <v>0</v>
          </cell>
          <cell r="CZ66">
            <v>0</v>
          </cell>
          <cell r="DB66">
            <v>0</v>
          </cell>
          <cell r="DC66">
            <v>0</v>
          </cell>
          <cell r="DE66">
            <v>0</v>
          </cell>
          <cell r="DF66">
            <v>0</v>
          </cell>
          <cell r="DH66">
            <v>0</v>
          </cell>
          <cell r="DI66">
            <v>0</v>
          </cell>
          <cell r="DK66">
            <v>0</v>
          </cell>
          <cell r="DL66">
            <v>0</v>
          </cell>
          <cell r="DN66">
            <v>0</v>
          </cell>
          <cell r="DO66">
            <v>0</v>
          </cell>
          <cell r="DQ66">
            <v>0</v>
          </cell>
          <cell r="DR66">
            <v>-8367102</v>
          </cell>
          <cell r="DS66">
            <v>0</v>
          </cell>
          <cell r="DT66">
            <v>-8367102</v>
          </cell>
          <cell r="DW66">
            <v>0</v>
          </cell>
          <cell r="DZ66">
            <v>0</v>
          </cell>
          <cell r="EC66">
            <v>0</v>
          </cell>
          <cell r="ED66">
            <v>0</v>
          </cell>
          <cell r="EF66">
            <v>0</v>
          </cell>
          <cell r="EJ66">
            <v>0</v>
          </cell>
          <cell r="EL66">
            <v>0</v>
          </cell>
          <cell r="EO66">
            <v>0</v>
          </cell>
          <cell r="EP66">
            <v>0</v>
          </cell>
          <cell r="ER66">
            <v>0</v>
          </cell>
          <cell r="ES66">
            <v>0</v>
          </cell>
          <cell r="EU66">
            <v>0</v>
          </cell>
          <cell r="EV66">
            <v>0</v>
          </cell>
          <cell r="EW66">
            <v>0</v>
          </cell>
          <cell r="EX66">
            <v>0</v>
          </cell>
          <cell r="EY66">
            <v>2</v>
          </cell>
          <cell r="FA66">
            <v>2</v>
          </cell>
          <cell r="FB66">
            <v>58</v>
          </cell>
          <cell r="FD66">
            <v>58</v>
          </cell>
          <cell r="FE66">
            <v>71</v>
          </cell>
          <cell r="FG66">
            <v>71</v>
          </cell>
          <cell r="FH66">
            <v>416179</v>
          </cell>
          <cell r="FJ66">
            <v>416179</v>
          </cell>
          <cell r="FK66">
            <v>210</v>
          </cell>
          <cell r="FM66">
            <v>210</v>
          </cell>
          <cell r="FN66">
            <v>-2631</v>
          </cell>
          <cell r="FP66">
            <v>-2631</v>
          </cell>
          <cell r="FQ66">
            <v>1058</v>
          </cell>
          <cell r="FS66">
            <v>1058</v>
          </cell>
          <cell r="FT66">
            <v>-18</v>
          </cell>
          <cell r="FV66">
            <v>-18</v>
          </cell>
          <cell r="FW66">
            <v>2721</v>
          </cell>
          <cell r="FY66">
            <v>2721</v>
          </cell>
          <cell r="FZ66">
            <v>636</v>
          </cell>
          <cell r="GB66">
            <v>636</v>
          </cell>
          <cell r="GC66">
            <v>428</v>
          </cell>
          <cell r="GE66">
            <v>428</v>
          </cell>
          <cell r="GF66">
            <v>58</v>
          </cell>
          <cell r="GH66">
            <v>58</v>
          </cell>
          <cell r="GI66">
            <v>374</v>
          </cell>
          <cell r="GK66">
            <v>374</v>
          </cell>
          <cell r="GQ66">
            <v>0</v>
          </cell>
          <cell r="GR66">
            <v>2602</v>
          </cell>
          <cell r="GT66">
            <v>2602</v>
          </cell>
          <cell r="GU66">
            <v>12997</v>
          </cell>
          <cell r="GW66">
            <v>12997</v>
          </cell>
          <cell r="GX66">
            <v>434745</v>
          </cell>
          <cell r="GY66">
            <v>0</v>
          </cell>
          <cell r="GZ66">
            <v>434745</v>
          </cell>
        </row>
        <row r="67">
          <cell r="DR67">
            <v>8418171</v>
          </cell>
          <cell r="DS67">
            <v>0</v>
          </cell>
          <cell r="DT67">
            <v>8418171</v>
          </cell>
          <cell r="EV67">
            <v>0</v>
          </cell>
          <cell r="EW67">
            <v>0</v>
          </cell>
          <cell r="EX67">
            <v>0</v>
          </cell>
          <cell r="GX67">
            <v>105616</v>
          </cell>
          <cell r="GY67">
            <v>3383</v>
          </cell>
          <cell r="GZ67">
            <v>108999</v>
          </cell>
        </row>
        <row r="68">
          <cell r="B68">
            <v>0</v>
          </cell>
          <cell r="D68">
            <v>0</v>
          </cell>
          <cell r="E68">
            <v>0</v>
          </cell>
          <cell r="G68">
            <v>0</v>
          </cell>
          <cell r="H68">
            <v>0</v>
          </cell>
          <cell r="J68">
            <v>0</v>
          </cell>
          <cell r="K68">
            <v>0</v>
          </cell>
          <cell r="M68">
            <v>0</v>
          </cell>
          <cell r="N68">
            <v>0</v>
          </cell>
          <cell r="P68">
            <v>0</v>
          </cell>
          <cell r="Q68">
            <v>0</v>
          </cell>
          <cell r="S68">
            <v>0</v>
          </cell>
          <cell r="T68">
            <v>0</v>
          </cell>
          <cell r="V68">
            <v>0</v>
          </cell>
          <cell r="W68">
            <v>0</v>
          </cell>
          <cell r="Y68">
            <v>0</v>
          </cell>
          <cell r="Z68">
            <v>0</v>
          </cell>
          <cell r="AB68">
            <v>0</v>
          </cell>
          <cell r="AC68">
            <v>0</v>
          </cell>
          <cell r="AE68">
            <v>0</v>
          </cell>
          <cell r="AF68">
            <v>0</v>
          </cell>
          <cell r="AH68">
            <v>0</v>
          </cell>
          <cell r="AI68">
            <v>0</v>
          </cell>
          <cell r="AK68">
            <v>0</v>
          </cell>
          <cell r="AL68">
            <v>0</v>
          </cell>
          <cell r="AN68">
            <v>0</v>
          </cell>
          <cell r="AO68">
            <v>0</v>
          </cell>
          <cell r="AQ68">
            <v>0</v>
          </cell>
          <cell r="AR68">
            <v>0</v>
          </cell>
          <cell r="AT68">
            <v>0</v>
          </cell>
          <cell r="AU68">
            <v>0</v>
          </cell>
          <cell r="AW68">
            <v>0</v>
          </cell>
          <cell r="AX68">
            <v>0</v>
          </cell>
          <cell r="AZ68">
            <v>0</v>
          </cell>
          <cell r="BA68">
            <v>0</v>
          </cell>
          <cell r="BC68">
            <v>0</v>
          </cell>
          <cell r="BF68">
            <v>0</v>
          </cell>
          <cell r="BG68">
            <v>0</v>
          </cell>
          <cell r="BI68">
            <v>0</v>
          </cell>
          <cell r="BJ68">
            <v>0</v>
          </cell>
          <cell r="BL68">
            <v>0</v>
          </cell>
          <cell r="BO68">
            <v>0</v>
          </cell>
          <cell r="BP68">
            <v>0</v>
          </cell>
          <cell r="BR68">
            <v>0</v>
          </cell>
          <cell r="BS68">
            <v>0</v>
          </cell>
          <cell r="BU68">
            <v>0</v>
          </cell>
          <cell r="BX68">
            <v>0</v>
          </cell>
          <cell r="BY68">
            <v>0</v>
          </cell>
          <cell r="CA68">
            <v>0</v>
          </cell>
          <cell r="CD68">
            <v>0</v>
          </cell>
          <cell r="CG68">
            <v>0</v>
          </cell>
          <cell r="CJ68">
            <v>0</v>
          </cell>
          <cell r="CM68">
            <v>0</v>
          </cell>
          <cell r="CN68">
            <v>0</v>
          </cell>
          <cell r="CP68">
            <v>0</v>
          </cell>
          <cell r="CS68">
            <v>0</v>
          </cell>
          <cell r="CT68">
            <v>0</v>
          </cell>
          <cell r="CV68">
            <v>0</v>
          </cell>
          <cell r="CW68">
            <v>0</v>
          </cell>
          <cell r="CY68">
            <v>0</v>
          </cell>
          <cell r="CZ68">
            <v>0</v>
          </cell>
          <cell r="DB68">
            <v>0</v>
          </cell>
          <cell r="DC68">
            <v>0</v>
          </cell>
          <cell r="DE68">
            <v>0</v>
          </cell>
          <cell r="DF68">
            <v>0</v>
          </cell>
          <cell r="DH68">
            <v>0</v>
          </cell>
          <cell r="DI68">
            <v>0</v>
          </cell>
          <cell r="DK68">
            <v>0</v>
          </cell>
          <cell r="DL68">
            <v>0</v>
          </cell>
          <cell r="DN68">
            <v>0</v>
          </cell>
          <cell r="DO68">
            <v>0</v>
          </cell>
          <cell r="DQ68">
            <v>0</v>
          </cell>
          <cell r="DR68">
            <v>0</v>
          </cell>
          <cell r="DS68">
            <v>0</v>
          </cell>
          <cell r="DT68">
            <v>0</v>
          </cell>
          <cell r="DW68">
            <v>0</v>
          </cell>
          <cell r="DZ68">
            <v>0</v>
          </cell>
          <cell r="EC68">
            <v>0</v>
          </cell>
          <cell r="ED68">
            <v>0</v>
          </cell>
          <cell r="EF68">
            <v>0</v>
          </cell>
          <cell r="EJ68">
            <v>0</v>
          </cell>
          <cell r="EL68">
            <v>0</v>
          </cell>
          <cell r="EO68">
            <v>0</v>
          </cell>
          <cell r="EP68">
            <v>0</v>
          </cell>
          <cell r="ER68">
            <v>0</v>
          </cell>
          <cell r="ES68">
            <v>0</v>
          </cell>
          <cell r="EU68">
            <v>0</v>
          </cell>
          <cell r="EV68">
            <v>0</v>
          </cell>
          <cell r="EW68">
            <v>0</v>
          </cell>
          <cell r="EX68">
            <v>0</v>
          </cell>
          <cell r="FA68">
            <v>0</v>
          </cell>
          <cell r="FD68">
            <v>0</v>
          </cell>
          <cell r="FG68">
            <v>0</v>
          </cell>
          <cell r="FH68">
            <v>1090</v>
          </cell>
          <cell r="FI68">
            <v>2000</v>
          </cell>
          <cell r="FJ68">
            <v>3090</v>
          </cell>
          <cell r="FM68">
            <v>0</v>
          </cell>
          <cell r="FP68">
            <v>0</v>
          </cell>
          <cell r="FS68">
            <v>0</v>
          </cell>
          <cell r="FT68">
            <v>0</v>
          </cell>
          <cell r="FV68">
            <v>0</v>
          </cell>
          <cell r="FY68">
            <v>0</v>
          </cell>
          <cell r="GB68">
            <v>0</v>
          </cell>
          <cell r="GE68">
            <v>0</v>
          </cell>
          <cell r="GH68">
            <v>0</v>
          </cell>
          <cell r="GK68">
            <v>0</v>
          </cell>
          <cell r="GO68">
            <v>-2467</v>
          </cell>
          <cell r="GP68">
            <v>1383</v>
          </cell>
          <cell r="GQ68">
            <v>-1084</v>
          </cell>
          <cell r="GT68">
            <v>0</v>
          </cell>
          <cell r="GU68">
            <v>14327</v>
          </cell>
          <cell r="GW68">
            <v>14327</v>
          </cell>
          <cell r="GX68">
            <v>12950</v>
          </cell>
          <cell r="GY68">
            <v>3383</v>
          </cell>
          <cell r="GZ68">
            <v>16333</v>
          </cell>
        </row>
        <row r="69">
          <cell r="D69">
            <v>0</v>
          </cell>
          <cell r="G69">
            <v>0</v>
          </cell>
          <cell r="J69">
            <v>0</v>
          </cell>
          <cell r="M69">
            <v>0</v>
          </cell>
          <cell r="P69">
            <v>0</v>
          </cell>
          <cell r="S69">
            <v>0</v>
          </cell>
          <cell r="V69">
            <v>0</v>
          </cell>
          <cell r="Y69">
            <v>0</v>
          </cell>
          <cell r="AB69">
            <v>0</v>
          </cell>
          <cell r="AC69">
            <v>2030799</v>
          </cell>
          <cell r="AE69">
            <v>2030799</v>
          </cell>
          <cell r="AH69">
            <v>0</v>
          </cell>
          <cell r="AK69">
            <v>0</v>
          </cell>
          <cell r="AN69">
            <v>0</v>
          </cell>
          <cell r="AQ69">
            <v>0</v>
          </cell>
          <cell r="AT69">
            <v>0</v>
          </cell>
          <cell r="AW69">
            <v>0</v>
          </cell>
          <cell r="AZ69">
            <v>0</v>
          </cell>
          <cell r="BC69">
            <v>0</v>
          </cell>
          <cell r="BF69">
            <v>0</v>
          </cell>
          <cell r="BI69">
            <v>0</v>
          </cell>
          <cell r="BL69">
            <v>0</v>
          </cell>
          <cell r="BO69">
            <v>0</v>
          </cell>
          <cell r="BR69">
            <v>0</v>
          </cell>
          <cell r="BU69">
            <v>0</v>
          </cell>
          <cell r="BX69">
            <v>0</v>
          </cell>
          <cell r="CA69">
            <v>0</v>
          </cell>
          <cell r="CD69">
            <v>0</v>
          </cell>
          <cell r="CG69">
            <v>0</v>
          </cell>
          <cell r="CJ69">
            <v>0</v>
          </cell>
          <cell r="CM69">
            <v>0</v>
          </cell>
          <cell r="CP69">
            <v>0</v>
          </cell>
          <cell r="CS69">
            <v>0</v>
          </cell>
          <cell r="CV69">
            <v>0</v>
          </cell>
          <cell r="CY69">
            <v>0</v>
          </cell>
          <cell r="DB69">
            <v>0</v>
          </cell>
          <cell r="DE69">
            <v>0</v>
          </cell>
          <cell r="DH69">
            <v>0</v>
          </cell>
          <cell r="DK69">
            <v>0</v>
          </cell>
          <cell r="DN69">
            <v>0</v>
          </cell>
          <cell r="DQ69">
            <v>0</v>
          </cell>
          <cell r="DR69">
            <v>2030799</v>
          </cell>
          <cell r="DS69">
            <v>0</v>
          </cell>
          <cell r="DT69">
            <v>2030799</v>
          </cell>
          <cell r="DW69">
            <v>0</v>
          </cell>
          <cell r="DZ69">
            <v>0</v>
          </cell>
          <cell r="EC69">
            <v>0</v>
          </cell>
          <cell r="EF69">
            <v>0</v>
          </cell>
          <cell r="EL69">
            <v>0</v>
          </cell>
          <cell r="EO69">
            <v>0</v>
          </cell>
          <cell r="ER69">
            <v>0</v>
          </cell>
          <cell r="EU69">
            <v>0</v>
          </cell>
          <cell r="EV69">
            <v>0</v>
          </cell>
          <cell r="EW69">
            <v>0</v>
          </cell>
          <cell r="EX69">
            <v>0</v>
          </cell>
          <cell r="FA69">
            <v>0</v>
          </cell>
          <cell r="FD69">
            <v>0</v>
          </cell>
          <cell r="FG69">
            <v>0</v>
          </cell>
          <cell r="FJ69">
            <v>0</v>
          </cell>
          <cell r="FM69">
            <v>0</v>
          </cell>
          <cell r="FP69">
            <v>0</v>
          </cell>
          <cell r="FS69">
            <v>0</v>
          </cell>
          <cell r="FV69">
            <v>0</v>
          </cell>
          <cell r="FY69">
            <v>0</v>
          </cell>
          <cell r="GB69">
            <v>0</v>
          </cell>
          <cell r="GE69">
            <v>0</v>
          </cell>
          <cell r="GH69">
            <v>0</v>
          </cell>
          <cell r="GK69">
            <v>0</v>
          </cell>
          <cell r="GQ69">
            <v>0</v>
          </cell>
          <cell r="GT69">
            <v>0</v>
          </cell>
          <cell r="GW69">
            <v>0</v>
          </cell>
          <cell r="GX69">
            <v>0</v>
          </cell>
          <cell r="GY69">
            <v>0</v>
          </cell>
          <cell r="GZ69">
            <v>0</v>
          </cell>
        </row>
        <row r="70">
          <cell r="B70">
            <v>0</v>
          </cell>
          <cell r="D70">
            <v>0</v>
          </cell>
          <cell r="E70">
            <v>0</v>
          </cell>
          <cell r="G70">
            <v>0</v>
          </cell>
          <cell r="H70">
            <v>0</v>
          </cell>
          <cell r="J70">
            <v>0</v>
          </cell>
          <cell r="K70">
            <v>0</v>
          </cell>
          <cell r="M70">
            <v>0</v>
          </cell>
          <cell r="N70">
            <v>0</v>
          </cell>
          <cell r="P70">
            <v>0</v>
          </cell>
          <cell r="Q70">
            <v>0</v>
          </cell>
          <cell r="S70">
            <v>0</v>
          </cell>
          <cell r="T70">
            <v>0</v>
          </cell>
          <cell r="V70">
            <v>0</v>
          </cell>
          <cell r="W70">
            <v>0</v>
          </cell>
          <cell r="Y70">
            <v>0</v>
          </cell>
          <cell r="AB70">
            <v>0</v>
          </cell>
          <cell r="AC70">
            <v>6387372</v>
          </cell>
          <cell r="AE70">
            <v>6387372</v>
          </cell>
          <cell r="AF70">
            <v>0</v>
          </cell>
          <cell r="AH70">
            <v>0</v>
          </cell>
          <cell r="AI70">
            <v>0</v>
          </cell>
          <cell r="AK70">
            <v>0</v>
          </cell>
          <cell r="AL70">
            <v>0</v>
          </cell>
          <cell r="AN70">
            <v>0</v>
          </cell>
          <cell r="AO70">
            <v>0</v>
          </cell>
          <cell r="AQ70">
            <v>0</v>
          </cell>
          <cell r="AR70">
            <v>0</v>
          </cell>
          <cell r="AT70">
            <v>0</v>
          </cell>
          <cell r="AU70">
            <v>0</v>
          </cell>
          <cell r="AW70">
            <v>0</v>
          </cell>
          <cell r="AX70">
            <v>0</v>
          </cell>
          <cell r="AZ70">
            <v>0</v>
          </cell>
          <cell r="BA70">
            <v>0</v>
          </cell>
          <cell r="BC70">
            <v>0</v>
          </cell>
          <cell r="BF70">
            <v>0</v>
          </cell>
          <cell r="BG70">
            <v>0</v>
          </cell>
          <cell r="BI70">
            <v>0</v>
          </cell>
          <cell r="BJ70">
            <v>0</v>
          </cell>
          <cell r="BL70">
            <v>0</v>
          </cell>
          <cell r="BO70">
            <v>0</v>
          </cell>
          <cell r="BP70">
            <v>0</v>
          </cell>
          <cell r="BR70">
            <v>0</v>
          </cell>
          <cell r="BS70">
            <v>0</v>
          </cell>
          <cell r="BU70">
            <v>0</v>
          </cell>
          <cell r="BX70">
            <v>0</v>
          </cell>
          <cell r="BY70">
            <v>0</v>
          </cell>
          <cell r="CA70">
            <v>0</v>
          </cell>
          <cell r="CD70">
            <v>0</v>
          </cell>
          <cell r="CG70">
            <v>0</v>
          </cell>
          <cell r="CJ70">
            <v>0</v>
          </cell>
          <cell r="CM70">
            <v>0</v>
          </cell>
          <cell r="CN70">
            <v>0</v>
          </cell>
          <cell r="CP70">
            <v>0</v>
          </cell>
          <cell r="CS70">
            <v>0</v>
          </cell>
          <cell r="CT70">
            <v>0</v>
          </cell>
          <cell r="CV70">
            <v>0</v>
          </cell>
          <cell r="CW70">
            <v>0</v>
          </cell>
          <cell r="CY70">
            <v>0</v>
          </cell>
          <cell r="CZ70">
            <v>0</v>
          </cell>
          <cell r="DB70">
            <v>0</v>
          </cell>
          <cell r="DC70">
            <v>0</v>
          </cell>
          <cell r="DE70">
            <v>0</v>
          </cell>
          <cell r="DF70">
            <v>0</v>
          </cell>
          <cell r="DH70">
            <v>0</v>
          </cell>
          <cell r="DI70">
            <v>0</v>
          </cell>
          <cell r="DK70">
            <v>0</v>
          </cell>
          <cell r="DL70">
            <v>0</v>
          </cell>
          <cell r="DN70">
            <v>0</v>
          </cell>
          <cell r="DO70">
            <v>0</v>
          </cell>
          <cell r="DQ70">
            <v>0</v>
          </cell>
          <cell r="DR70">
            <v>6387372</v>
          </cell>
          <cell r="DS70">
            <v>0</v>
          </cell>
          <cell r="DT70">
            <v>6387372</v>
          </cell>
          <cell r="DW70">
            <v>0</v>
          </cell>
          <cell r="DZ70">
            <v>0</v>
          </cell>
          <cell r="EC70">
            <v>0</v>
          </cell>
          <cell r="ED70">
            <v>0</v>
          </cell>
          <cell r="EF70">
            <v>0</v>
          </cell>
          <cell r="EJ70">
            <v>0</v>
          </cell>
          <cell r="EL70">
            <v>0</v>
          </cell>
          <cell r="EO70">
            <v>0</v>
          </cell>
          <cell r="EP70">
            <v>0</v>
          </cell>
          <cell r="ER70">
            <v>0</v>
          </cell>
          <cell r="ES70">
            <v>0</v>
          </cell>
          <cell r="EU70">
            <v>0</v>
          </cell>
          <cell r="EV70">
            <v>0</v>
          </cell>
          <cell r="EW70">
            <v>0</v>
          </cell>
          <cell r="EX70">
            <v>0</v>
          </cell>
          <cell r="EY70">
            <v>8</v>
          </cell>
          <cell r="FA70">
            <v>8</v>
          </cell>
          <cell r="FD70">
            <v>0</v>
          </cell>
          <cell r="FG70">
            <v>0</v>
          </cell>
          <cell r="FH70">
            <v>50544</v>
          </cell>
          <cell r="FJ70">
            <v>50544</v>
          </cell>
          <cell r="FM70">
            <v>0</v>
          </cell>
          <cell r="FP70">
            <v>0</v>
          </cell>
          <cell r="FR70">
            <v>0</v>
          </cell>
          <cell r="FS70">
            <v>0</v>
          </cell>
          <cell r="FV70">
            <v>0</v>
          </cell>
          <cell r="FW70">
            <v>1</v>
          </cell>
          <cell r="FY70">
            <v>1</v>
          </cell>
          <cell r="FZ70">
            <v>5</v>
          </cell>
          <cell r="GB70">
            <v>5</v>
          </cell>
          <cell r="GD70">
            <v>0</v>
          </cell>
          <cell r="GE70">
            <v>0</v>
          </cell>
          <cell r="GG70">
            <v>0</v>
          </cell>
          <cell r="GH70">
            <v>0</v>
          </cell>
          <cell r="GJ70">
            <v>0</v>
          </cell>
          <cell r="GK70">
            <v>0</v>
          </cell>
          <cell r="GO70">
            <v>3000</v>
          </cell>
          <cell r="GQ70">
            <v>3000</v>
          </cell>
          <cell r="GR70">
            <v>10683</v>
          </cell>
          <cell r="GT70">
            <v>10683</v>
          </cell>
          <cell r="GU70">
            <v>28425</v>
          </cell>
          <cell r="GW70">
            <v>28425</v>
          </cell>
          <cell r="GX70">
            <v>92666</v>
          </cell>
          <cell r="GY70">
            <v>0</v>
          </cell>
          <cell r="GZ70">
            <v>92666</v>
          </cell>
        </row>
      </sheetData>
      <sheetData sheetId="21">
        <row r="6">
          <cell r="DR6">
            <v>345667</v>
          </cell>
          <cell r="DS6">
            <v>0</v>
          </cell>
          <cell r="DT6">
            <v>345667</v>
          </cell>
          <cell r="EV6">
            <v>349953</v>
          </cell>
          <cell r="EW6">
            <v>0</v>
          </cell>
          <cell r="EX6">
            <v>349953</v>
          </cell>
          <cell r="GX6">
            <v>0</v>
          </cell>
          <cell r="GY6">
            <v>0</v>
          </cell>
          <cell r="GZ6">
            <v>0</v>
          </cell>
        </row>
        <row r="7">
          <cell r="DR7">
            <v>40176</v>
          </cell>
          <cell r="DS7">
            <v>0</v>
          </cell>
          <cell r="DT7">
            <v>40176</v>
          </cell>
          <cell r="EV7">
            <v>349953</v>
          </cell>
          <cell r="EW7">
            <v>0</v>
          </cell>
          <cell r="EX7">
            <v>349953</v>
          </cell>
          <cell r="GX7">
            <v>0</v>
          </cell>
          <cell r="GY7">
            <v>0</v>
          </cell>
          <cell r="GZ7">
            <v>0</v>
          </cell>
        </row>
        <row r="8">
          <cell r="Z8">
            <v>0</v>
          </cell>
          <cell r="AB8">
            <v>0</v>
          </cell>
          <cell r="AE8">
            <v>0</v>
          </cell>
          <cell r="AH8">
            <v>0</v>
          </cell>
          <cell r="AK8">
            <v>0</v>
          </cell>
          <cell r="AN8">
            <v>0</v>
          </cell>
          <cell r="AQ8">
            <v>0</v>
          </cell>
          <cell r="AT8">
            <v>0</v>
          </cell>
          <cell r="AW8">
            <v>0</v>
          </cell>
          <cell r="AZ8">
            <v>0</v>
          </cell>
          <cell r="BC8">
            <v>0</v>
          </cell>
          <cell r="BF8">
            <v>0</v>
          </cell>
          <cell r="BI8">
            <v>0</v>
          </cell>
          <cell r="BL8">
            <v>0</v>
          </cell>
          <cell r="BO8">
            <v>0</v>
          </cell>
          <cell r="BR8">
            <v>0</v>
          </cell>
          <cell r="BU8">
            <v>0</v>
          </cell>
          <cell r="BX8">
            <v>0</v>
          </cell>
          <cell r="CA8">
            <v>0</v>
          </cell>
          <cell r="CD8">
            <v>0</v>
          </cell>
          <cell r="CG8">
            <v>0</v>
          </cell>
          <cell r="CJ8">
            <v>0</v>
          </cell>
          <cell r="CM8">
            <v>0</v>
          </cell>
          <cell r="CP8">
            <v>0</v>
          </cell>
          <cell r="CS8">
            <v>0</v>
          </cell>
          <cell r="CV8">
            <v>0</v>
          </cell>
          <cell r="CY8">
            <v>0</v>
          </cell>
          <cell r="DB8">
            <v>0</v>
          </cell>
          <cell r="DE8">
            <v>0</v>
          </cell>
          <cell r="DH8">
            <v>0</v>
          </cell>
          <cell r="DK8">
            <v>0</v>
          </cell>
          <cell r="DN8">
            <v>0</v>
          </cell>
          <cell r="DQ8">
            <v>0</v>
          </cell>
          <cell r="DR8">
            <v>0</v>
          </cell>
          <cell r="DS8">
            <v>0</v>
          </cell>
          <cell r="DT8">
            <v>0</v>
          </cell>
          <cell r="DU8">
            <v>5741</v>
          </cell>
          <cell r="DW8">
            <v>5741</v>
          </cell>
          <cell r="DX8">
            <v>1329</v>
          </cell>
          <cell r="DZ8">
            <v>1329</v>
          </cell>
          <cell r="EA8">
            <v>0</v>
          </cell>
          <cell r="EC8">
            <v>0</v>
          </cell>
          <cell r="ED8">
            <v>0</v>
          </cell>
          <cell r="EF8">
            <v>0</v>
          </cell>
          <cell r="EG8">
            <v>0</v>
          </cell>
          <cell r="EI8">
            <v>0</v>
          </cell>
          <cell r="EL8">
            <v>0</v>
          </cell>
          <cell r="EO8">
            <v>0</v>
          </cell>
          <cell r="EP8">
            <v>231059</v>
          </cell>
          <cell r="ER8">
            <v>231059</v>
          </cell>
          <cell r="EU8">
            <v>0</v>
          </cell>
          <cell r="EV8">
            <v>238129</v>
          </cell>
          <cell r="EW8">
            <v>0</v>
          </cell>
          <cell r="EX8">
            <v>238129</v>
          </cell>
          <cell r="FA8">
            <v>0</v>
          </cell>
          <cell r="FD8">
            <v>0</v>
          </cell>
          <cell r="FG8">
            <v>0</v>
          </cell>
          <cell r="FJ8">
            <v>0</v>
          </cell>
          <cell r="FM8">
            <v>0</v>
          </cell>
          <cell r="FP8">
            <v>0</v>
          </cell>
          <cell r="FS8">
            <v>0</v>
          </cell>
          <cell r="FV8">
            <v>0</v>
          </cell>
          <cell r="FY8">
            <v>0</v>
          </cell>
          <cell r="GB8">
            <v>0</v>
          </cell>
          <cell r="GE8">
            <v>0</v>
          </cell>
          <cell r="GH8">
            <v>0</v>
          </cell>
          <cell r="GK8">
            <v>0</v>
          </cell>
          <cell r="GQ8">
            <v>0</v>
          </cell>
          <cell r="GT8">
            <v>0</v>
          </cell>
          <cell r="GW8">
            <v>0</v>
          </cell>
          <cell r="GX8">
            <v>0</v>
          </cell>
          <cell r="GY8">
            <v>0</v>
          </cell>
          <cell r="GZ8">
            <v>0</v>
          </cell>
        </row>
        <row r="9">
          <cell r="Z9">
            <v>0</v>
          </cell>
          <cell r="AB9">
            <v>0</v>
          </cell>
          <cell r="AE9">
            <v>0</v>
          </cell>
          <cell r="AH9">
            <v>0</v>
          </cell>
          <cell r="AK9">
            <v>0</v>
          </cell>
          <cell r="AN9">
            <v>0</v>
          </cell>
          <cell r="AQ9">
            <v>0</v>
          </cell>
          <cell r="AT9">
            <v>0</v>
          </cell>
          <cell r="AW9">
            <v>0</v>
          </cell>
          <cell r="AZ9">
            <v>0</v>
          </cell>
          <cell r="BC9">
            <v>0</v>
          </cell>
          <cell r="BF9">
            <v>0</v>
          </cell>
          <cell r="BI9">
            <v>0</v>
          </cell>
          <cell r="BL9">
            <v>0</v>
          </cell>
          <cell r="BO9">
            <v>0</v>
          </cell>
          <cell r="BR9">
            <v>0</v>
          </cell>
          <cell r="BU9">
            <v>0</v>
          </cell>
          <cell r="BX9">
            <v>0</v>
          </cell>
          <cell r="CA9">
            <v>0</v>
          </cell>
          <cell r="CD9">
            <v>0</v>
          </cell>
          <cell r="CG9">
            <v>0</v>
          </cell>
          <cell r="CJ9">
            <v>0</v>
          </cell>
          <cell r="CM9">
            <v>0</v>
          </cell>
          <cell r="CP9">
            <v>0</v>
          </cell>
          <cell r="CS9">
            <v>0</v>
          </cell>
          <cell r="CV9">
            <v>0</v>
          </cell>
          <cell r="CY9">
            <v>0</v>
          </cell>
          <cell r="DB9">
            <v>0</v>
          </cell>
          <cell r="DE9">
            <v>0</v>
          </cell>
          <cell r="DH9">
            <v>0</v>
          </cell>
          <cell r="DK9">
            <v>0</v>
          </cell>
          <cell r="DN9">
            <v>0</v>
          </cell>
          <cell r="DQ9">
            <v>0</v>
          </cell>
          <cell r="DR9">
            <v>0</v>
          </cell>
          <cell r="DS9">
            <v>0</v>
          </cell>
          <cell r="DT9">
            <v>0</v>
          </cell>
          <cell r="DU9">
            <v>1055</v>
          </cell>
          <cell r="DW9">
            <v>1055</v>
          </cell>
          <cell r="DX9">
            <v>246</v>
          </cell>
          <cell r="DZ9">
            <v>246</v>
          </cell>
          <cell r="EA9">
            <v>0</v>
          </cell>
          <cell r="EC9">
            <v>0</v>
          </cell>
          <cell r="ED9">
            <v>0</v>
          </cell>
          <cell r="EF9">
            <v>0</v>
          </cell>
          <cell r="EG9">
            <v>0</v>
          </cell>
          <cell r="EI9">
            <v>0</v>
          </cell>
          <cell r="EL9">
            <v>0</v>
          </cell>
          <cell r="EO9">
            <v>0</v>
          </cell>
          <cell r="EP9">
            <v>43998</v>
          </cell>
          <cell r="ER9">
            <v>43998</v>
          </cell>
          <cell r="EU9">
            <v>0</v>
          </cell>
          <cell r="EV9">
            <v>45299</v>
          </cell>
          <cell r="EW9">
            <v>0</v>
          </cell>
          <cell r="EX9">
            <v>45299</v>
          </cell>
          <cell r="FA9">
            <v>0</v>
          </cell>
          <cell r="FD9">
            <v>0</v>
          </cell>
          <cell r="FG9">
            <v>0</v>
          </cell>
          <cell r="FJ9">
            <v>0</v>
          </cell>
          <cell r="FM9">
            <v>0</v>
          </cell>
          <cell r="FP9">
            <v>0</v>
          </cell>
          <cell r="FS9">
            <v>0</v>
          </cell>
          <cell r="FV9">
            <v>0</v>
          </cell>
          <cell r="FY9">
            <v>0</v>
          </cell>
          <cell r="GB9">
            <v>0</v>
          </cell>
          <cell r="GE9">
            <v>0</v>
          </cell>
          <cell r="GH9">
            <v>0</v>
          </cell>
          <cell r="GK9">
            <v>0</v>
          </cell>
          <cell r="GQ9">
            <v>0</v>
          </cell>
          <cell r="GT9">
            <v>0</v>
          </cell>
          <cell r="GW9">
            <v>0</v>
          </cell>
          <cell r="GX9">
            <v>0</v>
          </cell>
          <cell r="GY9">
            <v>0</v>
          </cell>
          <cell r="GZ9">
            <v>0</v>
          </cell>
        </row>
        <row r="10">
          <cell r="Z10">
            <v>0</v>
          </cell>
          <cell r="AB10">
            <v>0</v>
          </cell>
          <cell r="AE10">
            <v>0</v>
          </cell>
          <cell r="AH10">
            <v>0</v>
          </cell>
          <cell r="AK10">
            <v>0</v>
          </cell>
          <cell r="AN10">
            <v>0</v>
          </cell>
          <cell r="AQ10">
            <v>0</v>
          </cell>
          <cell r="AT10">
            <v>0</v>
          </cell>
          <cell r="AW10">
            <v>0</v>
          </cell>
          <cell r="AZ10">
            <v>0</v>
          </cell>
          <cell r="BC10">
            <v>0</v>
          </cell>
          <cell r="BF10">
            <v>0</v>
          </cell>
          <cell r="BI10">
            <v>0</v>
          </cell>
          <cell r="BL10">
            <v>0</v>
          </cell>
          <cell r="BO10">
            <v>0</v>
          </cell>
          <cell r="BR10">
            <v>0</v>
          </cell>
          <cell r="BU10">
            <v>0</v>
          </cell>
          <cell r="BX10">
            <v>0</v>
          </cell>
          <cell r="CA10">
            <v>0</v>
          </cell>
          <cell r="CD10">
            <v>0</v>
          </cell>
          <cell r="CG10">
            <v>0</v>
          </cell>
          <cell r="CJ10">
            <v>0</v>
          </cell>
          <cell r="CM10">
            <v>0</v>
          </cell>
          <cell r="CP10">
            <v>0</v>
          </cell>
          <cell r="CS10">
            <v>0</v>
          </cell>
          <cell r="CV10">
            <v>0</v>
          </cell>
          <cell r="CY10">
            <v>0</v>
          </cell>
          <cell r="DB10">
            <v>0</v>
          </cell>
          <cell r="DE10">
            <v>0</v>
          </cell>
          <cell r="DH10">
            <v>0</v>
          </cell>
          <cell r="DK10">
            <v>0</v>
          </cell>
          <cell r="DN10">
            <v>0</v>
          </cell>
          <cell r="DQ10">
            <v>0</v>
          </cell>
          <cell r="DR10">
            <v>0</v>
          </cell>
          <cell r="DS10">
            <v>0</v>
          </cell>
          <cell r="DT10">
            <v>0</v>
          </cell>
          <cell r="DU10">
            <v>11260</v>
          </cell>
          <cell r="DW10">
            <v>11260</v>
          </cell>
          <cell r="DX10">
            <v>4400</v>
          </cell>
          <cell r="DZ10">
            <v>4400</v>
          </cell>
          <cell r="EA10">
            <v>5832</v>
          </cell>
          <cell r="EC10">
            <v>5832</v>
          </cell>
          <cell r="ED10">
            <v>1500</v>
          </cell>
          <cell r="EF10">
            <v>1500</v>
          </cell>
          <cell r="EG10">
            <v>500</v>
          </cell>
          <cell r="EI10">
            <v>500</v>
          </cell>
          <cell r="EL10">
            <v>0</v>
          </cell>
          <cell r="EO10">
            <v>0</v>
          </cell>
          <cell r="EP10">
            <v>2423</v>
          </cell>
          <cell r="ER10">
            <v>2423</v>
          </cell>
          <cell r="EU10">
            <v>0</v>
          </cell>
          <cell r="EV10">
            <v>25915</v>
          </cell>
          <cell r="EW10">
            <v>0</v>
          </cell>
          <cell r="EX10">
            <v>25915</v>
          </cell>
          <cell r="FA10">
            <v>0</v>
          </cell>
          <cell r="FD10">
            <v>0</v>
          </cell>
          <cell r="FG10">
            <v>0</v>
          </cell>
          <cell r="FJ10">
            <v>0</v>
          </cell>
          <cell r="FM10">
            <v>0</v>
          </cell>
          <cell r="FP10">
            <v>0</v>
          </cell>
          <cell r="FS10">
            <v>0</v>
          </cell>
          <cell r="FV10">
            <v>0</v>
          </cell>
          <cell r="FY10">
            <v>0</v>
          </cell>
          <cell r="GB10">
            <v>0</v>
          </cell>
          <cell r="GE10">
            <v>0</v>
          </cell>
          <cell r="GH10">
            <v>0</v>
          </cell>
          <cell r="GK10">
            <v>0</v>
          </cell>
          <cell r="GQ10">
            <v>0</v>
          </cell>
          <cell r="GT10">
            <v>0</v>
          </cell>
          <cell r="GW10">
            <v>0</v>
          </cell>
          <cell r="GX10">
            <v>0</v>
          </cell>
          <cell r="GY10">
            <v>0</v>
          </cell>
          <cell r="GZ10">
            <v>0</v>
          </cell>
        </row>
        <row r="11">
          <cell r="Z11">
            <v>0</v>
          </cell>
          <cell r="AB11">
            <v>0</v>
          </cell>
          <cell r="AE11">
            <v>0</v>
          </cell>
          <cell r="AH11">
            <v>0</v>
          </cell>
          <cell r="AK11">
            <v>0</v>
          </cell>
          <cell r="AN11">
            <v>0</v>
          </cell>
          <cell r="AQ11">
            <v>0</v>
          </cell>
          <cell r="AT11">
            <v>0</v>
          </cell>
          <cell r="AW11">
            <v>0</v>
          </cell>
          <cell r="AZ11">
            <v>0</v>
          </cell>
          <cell r="BC11">
            <v>0</v>
          </cell>
          <cell r="BF11">
            <v>0</v>
          </cell>
          <cell r="BI11">
            <v>0</v>
          </cell>
          <cell r="BL11">
            <v>0</v>
          </cell>
          <cell r="BO11">
            <v>0</v>
          </cell>
          <cell r="BR11">
            <v>0</v>
          </cell>
          <cell r="BU11">
            <v>0</v>
          </cell>
          <cell r="BX11">
            <v>0</v>
          </cell>
          <cell r="CA11">
            <v>0</v>
          </cell>
          <cell r="CD11">
            <v>0</v>
          </cell>
          <cell r="CG11">
            <v>0</v>
          </cell>
          <cell r="CJ11">
            <v>0</v>
          </cell>
          <cell r="CM11">
            <v>0</v>
          </cell>
          <cell r="CP11">
            <v>0</v>
          </cell>
          <cell r="CS11">
            <v>0</v>
          </cell>
          <cell r="CV11">
            <v>0</v>
          </cell>
          <cell r="CY11">
            <v>0</v>
          </cell>
          <cell r="DB11">
            <v>0</v>
          </cell>
          <cell r="DE11">
            <v>0</v>
          </cell>
          <cell r="DH11">
            <v>0</v>
          </cell>
          <cell r="DK11">
            <v>0</v>
          </cell>
          <cell r="DN11">
            <v>0</v>
          </cell>
          <cell r="DQ11">
            <v>0</v>
          </cell>
          <cell r="DR11">
            <v>0</v>
          </cell>
          <cell r="DS11">
            <v>0</v>
          </cell>
          <cell r="DT11">
            <v>0</v>
          </cell>
          <cell r="DU11">
            <v>0</v>
          </cell>
          <cell r="DW11">
            <v>0</v>
          </cell>
          <cell r="DX11">
            <v>0</v>
          </cell>
          <cell r="DZ11">
            <v>0</v>
          </cell>
          <cell r="EA11">
            <v>0</v>
          </cell>
          <cell r="EC11">
            <v>0</v>
          </cell>
          <cell r="ED11">
            <v>0</v>
          </cell>
          <cell r="EF11">
            <v>0</v>
          </cell>
          <cell r="EG11">
            <v>0</v>
          </cell>
          <cell r="EI11">
            <v>0</v>
          </cell>
          <cell r="EL11">
            <v>0</v>
          </cell>
          <cell r="EO11">
            <v>0</v>
          </cell>
          <cell r="EP11">
            <v>0</v>
          </cell>
          <cell r="ER11">
            <v>0</v>
          </cell>
          <cell r="EU11">
            <v>0</v>
          </cell>
          <cell r="EV11">
            <v>0</v>
          </cell>
          <cell r="EW11">
            <v>0</v>
          </cell>
          <cell r="EX11">
            <v>0</v>
          </cell>
          <cell r="FA11">
            <v>0</v>
          </cell>
          <cell r="FD11">
            <v>0</v>
          </cell>
          <cell r="FG11">
            <v>0</v>
          </cell>
          <cell r="FJ11">
            <v>0</v>
          </cell>
          <cell r="FM11">
            <v>0</v>
          </cell>
          <cell r="FP11">
            <v>0</v>
          </cell>
          <cell r="FS11">
            <v>0</v>
          </cell>
          <cell r="FV11">
            <v>0</v>
          </cell>
          <cell r="FY11">
            <v>0</v>
          </cell>
          <cell r="GB11">
            <v>0</v>
          </cell>
          <cell r="GE11">
            <v>0</v>
          </cell>
          <cell r="GH11">
            <v>0</v>
          </cell>
          <cell r="GK11">
            <v>0</v>
          </cell>
          <cell r="GQ11">
            <v>0</v>
          </cell>
          <cell r="GT11">
            <v>0</v>
          </cell>
          <cell r="GW11">
            <v>0</v>
          </cell>
          <cell r="GX11">
            <v>0</v>
          </cell>
          <cell r="GY11">
            <v>0</v>
          </cell>
          <cell r="GZ11">
            <v>0</v>
          </cell>
        </row>
        <row r="12">
          <cell r="DR12">
            <v>40176</v>
          </cell>
          <cell r="DS12">
            <v>0</v>
          </cell>
          <cell r="DT12">
            <v>40176</v>
          </cell>
          <cell r="EV12">
            <v>40610</v>
          </cell>
          <cell r="EW12">
            <v>0</v>
          </cell>
          <cell r="EX12">
            <v>40610</v>
          </cell>
          <cell r="GX12">
            <v>0</v>
          </cell>
          <cell r="GY12">
            <v>0</v>
          </cell>
          <cell r="GZ12">
            <v>0</v>
          </cell>
        </row>
        <row r="13">
          <cell r="AB13">
            <v>0</v>
          </cell>
          <cell r="AC13">
            <v>40176</v>
          </cell>
          <cell r="AE13">
            <v>40176</v>
          </cell>
          <cell r="AH13">
            <v>0</v>
          </cell>
          <cell r="AK13">
            <v>0</v>
          </cell>
          <cell r="AN13">
            <v>0</v>
          </cell>
          <cell r="AQ13">
            <v>0</v>
          </cell>
          <cell r="AT13">
            <v>0</v>
          </cell>
          <cell r="AW13">
            <v>0</v>
          </cell>
          <cell r="AZ13">
            <v>0</v>
          </cell>
          <cell r="BC13">
            <v>0</v>
          </cell>
          <cell r="BF13">
            <v>0</v>
          </cell>
          <cell r="BI13">
            <v>0</v>
          </cell>
          <cell r="BL13">
            <v>0</v>
          </cell>
          <cell r="BO13">
            <v>0</v>
          </cell>
          <cell r="BR13">
            <v>0</v>
          </cell>
          <cell r="BU13">
            <v>0</v>
          </cell>
          <cell r="BX13">
            <v>0</v>
          </cell>
          <cell r="CA13">
            <v>0</v>
          </cell>
          <cell r="CD13">
            <v>0</v>
          </cell>
          <cell r="CG13">
            <v>0</v>
          </cell>
          <cell r="CJ13">
            <v>0</v>
          </cell>
          <cell r="CM13">
            <v>0</v>
          </cell>
          <cell r="CP13">
            <v>0</v>
          </cell>
          <cell r="CS13">
            <v>0</v>
          </cell>
          <cell r="CV13">
            <v>0</v>
          </cell>
          <cell r="CY13">
            <v>0</v>
          </cell>
          <cell r="DB13">
            <v>0</v>
          </cell>
          <cell r="DE13">
            <v>0</v>
          </cell>
          <cell r="DH13">
            <v>0</v>
          </cell>
          <cell r="DK13">
            <v>0</v>
          </cell>
          <cell r="DN13">
            <v>0</v>
          </cell>
          <cell r="DQ13">
            <v>0</v>
          </cell>
          <cell r="DR13">
            <v>40176</v>
          </cell>
          <cell r="DS13">
            <v>0</v>
          </cell>
          <cell r="DT13">
            <v>40176</v>
          </cell>
          <cell r="DU13">
            <v>12266</v>
          </cell>
          <cell r="DW13">
            <v>12266</v>
          </cell>
          <cell r="DX13">
            <v>4175</v>
          </cell>
          <cell r="DZ13">
            <v>4175</v>
          </cell>
          <cell r="EA13">
            <v>1659</v>
          </cell>
          <cell r="EC13">
            <v>1659</v>
          </cell>
          <cell r="ED13">
            <v>1450</v>
          </cell>
          <cell r="EF13">
            <v>1450</v>
          </cell>
          <cell r="EG13">
            <v>368</v>
          </cell>
          <cell r="EI13">
            <v>368</v>
          </cell>
          <cell r="EL13">
            <v>0</v>
          </cell>
          <cell r="EO13">
            <v>0</v>
          </cell>
          <cell r="EP13">
            <v>20692</v>
          </cell>
          <cell r="ER13">
            <v>20692</v>
          </cell>
          <cell r="EU13">
            <v>0</v>
          </cell>
          <cell r="EV13">
            <v>40610</v>
          </cell>
          <cell r="EW13">
            <v>0</v>
          </cell>
          <cell r="EX13">
            <v>40610</v>
          </cell>
          <cell r="FA13">
            <v>0</v>
          </cell>
          <cell r="FD13">
            <v>0</v>
          </cell>
          <cell r="FG13">
            <v>0</v>
          </cell>
          <cell r="FJ13">
            <v>0</v>
          </cell>
          <cell r="FM13">
            <v>0</v>
          </cell>
          <cell r="FP13">
            <v>0</v>
          </cell>
          <cell r="FS13">
            <v>0</v>
          </cell>
          <cell r="FV13">
            <v>0</v>
          </cell>
          <cell r="FY13">
            <v>0</v>
          </cell>
          <cell r="GB13">
            <v>0</v>
          </cell>
          <cell r="GE13">
            <v>0</v>
          </cell>
          <cell r="GH13">
            <v>0</v>
          </cell>
          <cell r="GK13">
            <v>0</v>
          </cell>
          <cell r="GQ13">
            <v>0</v>
          </cell>
          <cell r="GT13">
            <v>0</v>
          </cell>
          <cell r="GW13">
            <v>0</v>
          </cell>
          <cell r="GX13">
            <v>0</v>
          </cell>
          <cell r="GY13">
            <v>0</v>
          </cell>
          <cell r="GZ13">
            <v>0</v>
          </cell>
        </row>
        <row r="14">
          <cell r="AB14">
            <v>0</v>
          </cell>
          <cell r="AE14">
            <v>0</v>
          </cell>
          <cell r="AH14">
            <v>0</v>
          </cell>
          <cell r="AK14">
            <v>0</v>
          </cell>
          <cell r="AN14">
            <v>0</v>
          </cell>
          <cell r="AQ14">
            <v>0</v>
          </cell>
          <cell r="AT14">
            <v>0</v>
          </cell>
          <cell r="AW14">
            <v>0</v>
          </cell>
          <cell r="AZ14">
            <v>0</v>
          </cell>
          <cell r="BC14">
            <v>0</v>
          </cell>
          <cell r="BF14">
            <v>0</v>
          </cell>
          <cell r="BI14">
            <v>0</v>
          </cell>
          <cell r="BL14">
            <v>0</v>
          </cell>
          <cell r="BO14">
            <v>0</v>
          </cell>
          <cell r="BR14">
            <v>0</v>
          </cell>
          <cell r="BU14">
            <v>0</v>
          </cell>
          <cell r="BX14">
            <v>0</v>
          </cell>
          <cell r="CA14">
            <v>0</v>
          </cell>
          <cell r="CD14">
            <v>0</v>
          </cell>
          <cell r="CG14">
            <v>0</v>
          </cell>
          <cell r="CJ14">
            <v>0</v>
          </cell>
          <cell r="CM14">
            <v>0</v>
          </cell>
          <cell r="CP14">
            <v>0</v>
          </cell>
          <cell r="CS14">
            <v>0</v>
          </cell>
          <cell r="CV14">
            <v>0</v>
          </cell>
          <cell r="CY14">
            <v>0</v>
          </cell>
          <cell r="DB14">
            <v>0</v>
          </cell>
          <cell r="DE14">
            <v>0</v>
          </cell>
          <cell r="DH14">
            <v>0</v>
          </cell>
          <cell r="DK14">
            <v>0</v>
          </cell>
          <cell r="DN14">
            <v>0</v>
          </cell>
          <cell r="DQ14">
            <v>0</v>
          </cell>
          <cell r="DR14">
            <v>0</v>
          </cell>
          <cell r="DS14">
            <v>0</v>
          </cell>
          <cell r="DT14">
            <v>0</v>
          </cell>
          <cell r="DU14">
            <v>0</v>
          </cell>
          <cell r="DW14">
            <v>0</v>
          </cell>
          <cell r="DX14">
            <v>0</v>
          </cell>
          <cell r="DZ14">
            <v>0</v>
          </cell>
          <cell r="EA14">
            <v>0</v>
          </cell>
          <cell r="EC14">
            <v>0</v>
          </cell>
          <cell r="ED14">
            <v>0</v>
          </cell>
          <cell r="EF14">
            <v>0</v>
          </cell>
          <cell r="EG14">
            <v>0</v>
          </cell>
          <cell r="EI14">
            <v>0</v>
          </cell>
          <cell r="EL14">
            <v>0</v>
          </cell>
          <cell r="EO14">
            <v>0</v>
          </cell>
          <cell r="EP14">
            <v>0</v>
          </cell>
          <cell r="ER14">
            <v>0</v>
          </cell>
          <cell r="EU14">
            <v>0</v>
          </cell>
          <cell r="EV14">
            <v>0</v>
          </cell>
          <cell r="EW14">
            <v>0</v>
          </cell>
          <cell r="EX14">
            <v>0</v>
          </cell>
          <cell r="FA14">
            <v>0</v>
          </cell>
          <cell r="FD14">
            <v>0</v>
          </cell>
          <cell r="FG14">
            <v>0</v>
          </cell>
          <cell r="FJ14">
            <v>0</v>
          </cell>
          <cell r="FM14">
            <v>0</v>
          </cell>
          <cell r="FP14">
            <v>0</v>
          </cell>
          <cell r="FS14">
            <v>0</v>
          </cell>
          <cell r="FV14">
            <v>0</v>
          </cell>
          <cell r="FY14">
            <v>0</v>
          </cell>
          <cell r="GB14">
            <v>0</v>
          </cell>
          <cell r="GE14">
            <v>0</v>
          </cell>
          <cell r="GH14">
            <v>0</v>
          </cell>
          <cell r="GK14">
            <v>0</v>
          </cell>
          <cell r="GQ14">
            <v>0</v>
          </cell>
          <cell r="GT14">
            <v>0</v>
          </cell>
          <cell r="GW14">
            <v>0</v>
          </cell>
          <cell r="GX14">
            <v>0</v>
          </cell>
          <cell r="GY14">
            <v>0</v>
          </cell>
          <cell r="GZ14">
            <v>0</v>
          </cell>
        </row>
        <row r="15">
          <cell r="Z15">
            <v>0</v>
          </cell>
          <cell r="AB15">
            <v>0</v>
          </cell>
          <cell r="AE15">
            <v>0</v>
          </cell>
          <cell r="AH15">
            <v>0</v>
          </cell>
          <cell r="AK15">
            <v>0</v>
          </cell>
          <cell r="AN15">
            <v>0</v>
          </cell>
          <cell r="AQ15">
            <v>0</v>
          </cell>
          <cell r="AT15">
            <v>0</v>
          </cell>
          <cell r="AW15">
            <v>0</v>
          </cell>
          <cell r="AZ15">
            <v>0</v>
          </cell>
          <cell r="BC15">
            <v>0</v>
          </cell>
          <cell r="BF15">
            <v>0</v>
          </cell>
          <cell r="BI15">
            <v>0</v>
          </cell>
          <cell r="BL15">
            <v>0</v>
          </cell>
          <cell r="BO15">
            <v>0</v>
          </cell>
          <cell r="BR15">
            <v>0</v>
          </cell>
          <cell r="BU15">
            <v>0</v>
          </cell>
          <cell r="BX15">
            <v>0</v>
          </cell>
          <cell r="CA15">
            <v>0</v>
          </cell>
          <cell r="CD15">
            <v>0</v>
          </cell>
          <cell r="CG15">
            <v>0</v>
          </cell>
          <cell r="CJ15">
            <v>0</v>
          </cell>
          <cell r="CM15">
            <v>0</v>
          </cell>
          <cell r="CP15">
            <v>0</v>
          </cell>
          <cell r="CS15">
            <v>0</v>
          </cell>
          <cell r="CV15">
            <v>0</v>
          </cell>
          <cell r="CY15">
            <v>0</v>
          </cell>
          <cell r="DB15">
            <v>0</v>
          </cell>
          <cell r="DE15">
            <v>0</v>
          </cell>
          <cell r="DH15">
            <v>0</v>
          </cell>
          <cell r="DK15">
            <v>0</v>
          </cell>
          <cell r="DN15">
            <v>0</v>
          </cell>
          <cell r="DQ15">
            <v>0</v>
          </cell>
          <cell r="DR15">
            <v>0</v>
          </cell>
          <cell r="DS15">
            <v>0</v>
          </cell>
          <cell r="DT15">
            <v>0</v>
          </cell>
          <cell r="DU15">
            <v>0</v>
          </cell>
          <cell r="DW15">
            <v>0</v>
          </cell>
          <cell r="DX15">
            <v>0</v>
          </cell>
          <cell r="DZ15">
            <v>0</v>
          </cell>
          <cell r="EA15">
            <v>0</v>
          </cell>
          <cell r="EC15">
            <v>0</v>
          </cell>
          <cell r="ED15">
            <v>0</v>
          </cell>
          <cell r="EF15">
            <v>0</v>
          </cell>
          <cell r="EG15">
            <v>0</v>
          </cell>
          <cell r="EI15">
            <v>0</v>
          </cell>
          <cell r="EL15">
            <v>0</v>
          </cell>
          <cell r="EO15">
            <v>0</v>
          </cell>
          <cell r="EP15">
            <v>0</v>
          </cell>
          <cell r="ER15">
            <v>0</v>
          </cell>
          <cell r="EU15">
            <v>0</v>
          </cell>
          <cell r="EV15">
            <v>0</v>
          </cell>
          <cell r="EW15">
            <v>0</v>
          </cell>
          <cell r="EX15">
            <v>0</v>
          </cell>
          <cell r="FA15">
            <v>0</v>
          </cell>
          <cell r="FD15">
            <v>0</v>
          </cell>
          <cell r="FG15">
            <v>0</v>
          </cell>
          <cell r="FJ15">
            <v>0</v>
          </cell>
          <cell r="FM15">
            <v>0</v>
          </cell>
          <cell r="FP15">
            <v>0</v>
          </cell>
          <cell r="FS15">
            <v>0</v>
          </cell>
          <cell r="FV15">
            <v>0</v>
          </cell>
          <cell r="FY15">
            <v>0</v>
          </cell>
          <cell r="GB15">
            <v>0</v>
          </cell>
          <cell r="GE15">
            <v>0</v>
          </cell>
          <cell r="GH15">
            <v>0</v>
          </cell>
          <cell r="GK15">
            <v>0</v>
          </cell>
          <cell r="GQ15">
            <v>0</v>
          </cell>
          <cell r="GT15">
            <v>0</v>
          </cell>
          <cell r="GW15">
            <v>0</v>
          </cell>
          <cell r="GX15">
            <v>0</v>
          </cell>
          <cell r="GY15">
            <v>0</v>
          </cell>
          <cell r="GZ15">
            <v>0</v>
          </cell>
        </row>
        <row r="16">
          <cell r="Z16">
            <v>0</v>
          </cell>
          <cell r="AB16">
            <v>0</v>
          </cell>
          <cell r="AE16">
            <v>0</v>
          </cell>
          <cell r="AH16">
            <v>0</v>
          </cell>
          <cell r="AK16">
            <v>0</v>
          </cell>
          <cell r="AN16">
            <v>0</v>
          </cell>
          <cell r="AQ16">
            <v>0</v>
          </cell>
          <cell r="AT16">
            <v>0</v>
          </cell>
          <cell r="AW16">
            <v>0</v>
          </cell>
          <cell r="AZ16">
            <v>0</v>
          </cell>
          <cell r="BC16">
            <v>0</v>
          </cell>
          <cell r="BF16">
            <v>0</v>
          </cell>
          <cell r="BI16">
            <v>0</v>
          </cell>
          <cell r="BL16">
            <v>0</v>
          </cell>
          <cell r="BO16">
            <v>0</v>
          </cell>
          <cell r="BR16">
            <v>0</v>
          </cell>
          <cell r="BU16">
            <v>0</v>
          </cell>
          <cell r="BX16">
            <v>0</v>
          </cell>
          <cell r="CA16">
            <v>0</v>
          </cell>
          <cell r="CD16">
            <v>0</v>
          </cell>
          <cell r="CG16">
            <v>0</v>
          </cell>
          <cell r="CJ16">
            <v>0</v>
          </cell>
          <cell r="CM16">
            <v>0</v>
          </cell>
          <cell r="CP16">
            <v>0</v>
          </cell>
          <cell r="CS16">
            <v>0</v>
          </cell>
          <cell r="CV16">
            <v>0</v>
          </cell>
          <cell r="CY16">
            <v>0</v>
          </cell>
          <cell r="DB16">
            <v>0</v>
          </cell>
          <cell r="DE16">
            <v>0</v>
          </cell>
          <cell r="DH16">
            <v>0</v>
          </cell>
          <cell r="DK16">
            <v>0</v>
          </cell>
          <cell r="DN16">
            <v>0</v>
          </cell>
          <cell r="DQ16">
            <v>0</v>
          </cell>
          <cell r="DR16">
            <v>0</v>
          </cell>
          <cell r="DS16">
            <v>0</v>
          </cell>
          <cell r="DT16">
            <v>0</v>
          </cell>
          <cell r="DU16">
            <v>0</v>
          </cell>
          <cell r="DW16">
            <v>0</v>
          </cell>
          <cell r="DX16">
            <v>0</v>
          </cell>
          <cell r="DZ16">
            <v>0</v>
          </cell>
          <cell r="EA16">
            <v>0</v>
          </cell>
          <cell r="EC16">
            <v>0</v>
          </cell>
          <cell r="ED16">
            <v>0</v>
          </cell>
          <cell r="EF16">
            <v>0</v>
          </cell>
          <cell r="EG16">
            <v>0</v>
          </cell>
          <cell r="EI16">
            <v>0</v>
          </cell>
          <cell r="EL16">
            <v>0</v>
          </cell>
          <cell r="EO16">
            <v>0</v>
          </cell>
          <cell r="EP16">
            <v>0</v>
          </cell>
          <cell r="ER16">
            <v>0</v>
          </cell>
          <cell r="EU16">
            <v>0</v>
          </cell>
          <cell r="EV16">
            <v>0</v>
          </cell>
          <cell r="EW16">
            <v>0</v>
          </cell>
          <cell r="EX16">
            <v>0</v>
          </cell>
          <cell r="FA16">
            <v>0</v>
          </cell>
          <cell r="FD16">
            <v>0</v>
          </cell>
          <cell r="FG16">
            <v>0</v>
          </cell>
          <cell r="FJ16">
            <v>0</v>
          </cell>
          <cell r="FM16">
            <v>0</v>
          </cell>
          <cell r="FP16">
            <v>0</v>
          </cell>
          <cell r="FS16">
            <v>0</v>
          </cell>
          <cell r="FV16">
            <v>0</v>
          </cell>
          <cell r="FY16">
            <v>0</v>
          </cell>
          <cell r="GB16">
            <v>0</v>
          </cell>
          <cell r="GE16">
            <v>0</v>
          </cell>
          <cell r="GH16">
            <v>0</v>
          </cell>
          <cell r="GK16">
            <v>0</v>
          </cell>
          <cell r="GQ16">
            <v>0</v>
          </cell>
          <cell r="GT16">
            <v>0</v>
          </cell>
          <cell r="GW16">
            <v>0</v>
          </cell>
          <cell r="GX16">
            <v>0</v>
          </cell>
          <cell r="GY16">
            <v>0</v>
          </cell>
          <cell r="GZ16">
            <v>0</v>
          </cell>
        </row>
        <row r="17">
          <cell r="Z17">
            <v>0</v>
          </cell>
          <cell r="AB17">
            <v>0</v>
          </cell>
          <cell r="AE17">
            <v>0</v>
          </cell>
          <cell r="AH17">
            <v>0</v>
          </cell>
          <cell r="AK17">
            <v>0</v>
          </cell>
          <cell r="AN17">
            <v>0</v>
          </cell>
          <cell r="AQ17">
            <v>0</v>
          </cell>
          <cell r="AT17">
            <v>0</v>
          </cell>
          <cell r="AW17">
            <v>0</v>
          </cell>
          <cell r="AZ17">
            <v>0</v>
          </cell>
          <cell r="BC17">
            <v>0</v>
          </cell>
          <cell r="BF17">
            <v>0</v>
          </cell>
          <cell r="BI17">
            <v>0</v>
          </cell>
          <cell r="BL17">
            <v>0</v>
          </cell>
          <cell r="BO17">
            <v>0</v>
          </cell>
          <cell r="BR17">
            <v>0</v>
          </cell>
          <cell r="BU17">
            <v>0</v>
          </cell>
          <cell r="BX17">
            <v>0</v>
          </cell>
          <cell r="CA17">
            <v>0</v>
          </cell>
          <cell r="CD17">
            <v>0</v>
          </cell>
          <cell r="CG17">
            <v>0</v>
          </cell>
          <cell r="CJ17">
            <v>0</v>
          </cell>
          <cell r="CM17">
            <v>0</v>
          </cell>
          <cell r="CP17">
            <v>0</v>
          </cell>
          <cell r="CS17">
            <v>0</v>
          </cell>
          <cell r="CV17">
            <v>0</v>
          </cell>
          <cell r="CY17">
            <v>0</v>
          </cell>
          <cell r="DB17">
            <v>0</v>
          </cell>
          <cell r="DE17">
            <v>0</v>
          </cell>
          <cell r="DH17">
            <v>0</v>
          </cell>
          <cell r="DK17">
            <v>0</v>
          </cell>
          <cell r="DN17">
            <v>0</v>
          </cell>
          <cell r="DQ17">
            <v>0</v>
          </cell>
          <cell r="DR17">
            <v>0</v>
          </cell>
          <cell r="DS17">
            <v>0</v>
          </cell>
          <cell r="DT17">
            <v>0</v>
          </cell>
          <cell r="DU17">
            <v>0</v>
          </cell>
          <cell r="DW17">
            <v>0</v>
          </cell>
          <cell r="DX17">
            <v>0</v>
          </cell>
          <cell r="DZ17">
            <v>0</v>
          </cell>
          <cell r="EA17">
            <v>0</v>
          </cell>
          <cell r="EC17">
            <v>0</v>
          </cell>
          <cell r="ED17">
            <v>0</v>
          </cell>
          <cell r="EF17">
            <v>0</v>
          </cell>
          <cell r="EG17">
            <v>0</v>
          </cell>
          <cell r="EI17">
            <v>0</v>
          </cell>
          <cell r="EL17">
            <v>0</v>
          </cell>
          <cell r="EO17">
            <v>0</v>
          </cell>
          <cell r="EP17">
            <v>0</v>
          </cell>
          <cell r="ER17">
            <v>0</v>
          </cell>
          <cell r="EU17">
            <v>0</v>
          </cell>
          <cell r="EV17">
            <v>0</v>
          </cell>
          <cell r="EW17">
            <v>0</v>
          </cell>
          <cell r="EX17">
            <v>0</v>
          </cell>
          <cell r="FA17">
            <v>0</v>
          </cell>
          <cell r="FD17">
            <v>0</v>
          </cell>
          <cell r="FG17">
            <v>0</v>
          </cell>
          <cell r="FJ17">
            <v>0</v>
          </cell>
          <cell r="FM17">
            <v>0</v>
          </cell>
          <cell r="FP17">
            <v>0</v>
          </cell>
          <cell r="FS17">
            <v>0</v>
          </cell>
          <cell r="FV17">
            <v>0</v>
          </cell>
          <cell r="FY17">
            <v>0</v>
          </cell>
          <cell r="GB17">
            <v>0</v>
          </cell>
          <cell r="GE17">
            <v>0</v>
          </cell>
          <cell r="GH17">
            <v>0</v>
          </cell>
          <cell r="GK17">
            <v>0</v>
          </cell>
          <cell r="GQ17">
            <v>0</v>
          </cell>
          <cell r="GT17">
            <v>0</v>
          </cell>
          <cell r="GW17">
            <v>0</v>
          </cell>
          <cell r="GX17">
            <v>0</v>
          </cell>
          <cell r="GY17">
            <v>0</v>
          </cell>
          <cell r="GZ17">
            <v>0</v>
          </cell>
        </row>
        <row r="18">
          <cell r="DR18">
            <v>0</v>
          </cell>
          <cell r="DS18">
            <v>0</v>
          </cell>
          <cell r="DT18">
            <v>0</v>
          </cell>
          <cell r="EV18">
            <v>0</v>
          </cell>
          <cell r="EW18">
            <v>0</v>
          </cell>
          <cell r="EX18">
            <v>0</v>
          </cell>
          <cell r="GX18">
            <v>0</v>
          </cell>
          <cell r="GY18">
            <v>0</v>
          </cell>
          <cell r="GZ18">
            <v>0</v>
          </cell>
        </row>
        <row r="19">
          <cell r="Z19">
            <v>0</v>
          </cell>
          <cell r="AB19">
            <v>0</v>
          </cell>
          <cell r="AE19">
            <v>0</v>
          </cell>
          <cell r="AH19">
            <v>0</v>
          </cell>
          <cell r="AK19">
            <v>0</v>
          </cell>
          <cell r="AN19">
            <v>0</v>
          </cell>
          <cell r="AQ19">
            <v>0</v>
          </cell>
          <cell r="AT19">
            <v>0</v>
          </cell>
          <cell r="AW19">
            <v>0</v>
          </cell>
          <cell r="AZ19">
            <v>0</v>
          </cell>
          <cell r="BC19">
            <v>0</v>
          </cell>
          <cell r="BF19">
            <v>0</v>
          </cell>
          <cell r="BI19">
            <v>0</v>
          </cell>
          <cell r="BL19">
            <v>0</v>
          </cell>
          <cell r="BO19">
            <v>0</v>
          </cell>
          <cell r="BR19">
            <v>0</v>
          </cell>
          <cell r="BU19">
            <v>0</v>
          </cell>
          <cell r="BX19">
            <v>0</v>
          </cell>
          <cell r="CA19">
            <v>0</v>
          </cell>
          <cell r="CD19">
            <v>0</v>
          </cell>
          <cell r="CG19">
            <v>0</v>
          </cell>
          <cell r="CJ19">
            <v>0</v>
          </cell>
          <cell r="CM19">
            <v>0</v>
          </cell>
          <cell r="CP19">
            <v>0</v>
          </cell>
          <cell r="CS19">
            <v>0</v>
          </cell>
          <cell r="CV19">
            <v>0</v>
          </cell>
          <cell r="CY19">
            <v>0</v>
          </cell>
          <cell r="DB19">
            <v>0</v>
          </cell>
          <cell r="DE19">
            <v>0</v>
          </cell>
          <cell r="DH19">
            <v>0</v>
          </cell>
          <cell r="DK19">
            <v>0</v>
          </cell>
          <cell r="DN19">
            <v>0</v>
          </cell>
          <cell r="DQ19">
            <v>0</v>
          </cell>
          <cell r="DR19">
            <v>0</v>
          </cell>
          <cell r="DS19">
            <v>0</v>
          </cell>
          <cell r="DT19">
            <v>0</v>
          </cell>
          <cell r="DU19">
            <v>0</v>
          </cell>
          <cell r="DW19">
            <v>0</v>
          </cell>
          <cell r="DX19">
            <v>0</v>
          </cell>
          <cell r="DZ19">
            <v>0</v>
          </cell>
          <cell r="EA19">
            <v>0</v>
          </cell>
          <cell r="EC19">
            <v>0</v>
          </cell>
          <cell r="ED19">
            <v>0</v>
          </cell>
          <cell r="EF19">
            <v>0</v>
          </cell>
          <cell r="EG19">
            <v>0</v>
          </cell>
          <cell r="EI19">
            <v>0</v>
          </cell>
          <cell r="EL19">
            <v>0</v>
          </cell>
          <cell r="EO19">
            <v>0</v>
          </cell>
          <cell r="EP19">
            <v>0</v>
          </cell>
          <cell r="ER19">
            <v>0</v>
          </cell>
          <cell r="EU19">
            <v>0</v>
          </cell>
          <cell r="EV19">
            <v>0</v>
          </cell>
          <cell r="EW19">
            <v>0</v>
          </cell>
          <cell r="EX19">
            <v>0</v>
          </cell>
          <cell r="FA19">
            <v>0</v>
          </cell>
          <cell r="FD19">
            <v>0</v>
          </cell>
          <cell r="FG19">
            <v>0</v>
          </cell>
          <cell r="FJ19">
            <v>0</v>
          </cell>
          <cell r="FM19">
            <v>0</v>
          </cell>
          <cell r="FP19">
            <v>0</v>
          </cell>
          <cell r="FS19">
            <v>0</v>
          </cell>
          <cell r="FV19">
            <v>0</v>
          </cell>
          <cell r="FY19">
            <v>0</v>
          </cell>
          <cell r="GB19">
            <v>0</v>
          </cell>
          <cell r="GE19">
            <v>0</v>
          </cell>
          <cell r="GH19">
            <v>0</v>
          </cell>
          <cell r="GK19">
            <v>0</v>
          </cell>
          <cell r="GQ19">
            <v>0</v>
          </cell>
          <cell r="GT19">
            <v>0</v>
          </cell>
          <cell r="GW19">
            <v>0</v>
          </cell>
          <cell r="GX19">
            <v>0</v>
          </cell>
          <cell r="GY19">
            <v>0</v>
          </cell>
          <cell r="GZ19">
            <v>0</v>
          </cell>
        </row>
        <row r="20">
          <cell r="Z20">
            <v>0</v>
          </cell>
          <cell r="AB20">
            <v>0</v>
          </cell>
          <cell r="AE20">
            <v>0</v>
          </cell>
          <cell r="AH20">
            <v>0</v>
          </cell>
          <cell r="AK20">
            <v>0</v>
          </cell>
          <cell r="AN20">
            <v>0</v>
          </cell>
          <cell r="AQ20">
            <v>0</v>
          </cell>
          <cell r="AT20">
            <v>0</v>
          </cell>
          <cell r="AW20">
            <v>0</v>
          </cell>
          <cell r="AZ20">
            <v>0</v>
          </cell>
          <cell r="BC20">
            <v>0</v>
          </cell>
          <cell r="BF20">
            <v>0</v>
          </cell>
          <cell r="BI20">
            <v>0</v>
          </cell>
          <cell r="BL20">
            <v>0</v>
          </cell>
          <cell r="BO20">
            <v>0</v>
          </cell>
          <cell r="BR20">
            <v>0</v>
          </cell>
          <cell r="BU20">
            <v>0</v>
          </cell>
          <cell r="BX20">
            <v>0</v>
          </cell>
          <cell r="CA20">
            <v>0</v>
          </cell>
          <cell r="CD20">
            <v>0</v>
          </cell>
          <cell r="CG20">
            <v>0</v>
          </cell>
          <cell r="CJ20">
            <v>0</v>
          </cell>
          <cell r="CM20">
            <v>0</v>
          </cell>
          <cell r="CP20">
            <v>0</v>
          </cell>
          <cell r="CS20">
            <v>0</v>
          </cell>
          <cell r="CV20">
            <v>0</v>
          </cell>
          <cell r="CY20">
            <v>0</v>
          </cell>
          <cell r="DB20">
            <v>0</v>
          </cell>
          <cell r="DE20">
            <v>0</v>
          </cell>
          <cell r="DH20">
            <v>0</v>
          </cell>
          <cell r="DK20">
            <v>0</v>
          </cell>
          <cell r="DN20">
            <v>0</v>
          </cell>
          <cell r="DQ20">
            <v>0</v>
          </cell>
          <cell r="DR20">
            <v>0</v>
          </cell>
          <cell r="DS20">
            <v>0</v>
          </cell>
          <cell r="DT20">
            <v>0</v>
          </cell>
          <cell r="DU20">
            <v>0</v>
          </cell>
          <cell r="DW20">
            <v>0</v>
          </cell>
          <cell r="DX20">
            <v>0</v>
          </cell>
          <cell r="DZ20">
            <v>0</v>
          </cell>
          <cell r="EA20">
            <v>0</v>
          </cell>
          <cell r="EC20">
            <v>0</v>
          </cell>
          <cell r="ED20">
            <v>0</v>
          </cell>
          <cell r="EF20">
            <v>0</v>
          </cell>
          <cell r="EG20">
            <v>0</v>
          </cell>
          <cell r="EI20">
            <v>0</v>
          </cell>
          <cell r="EL20">
            <v>0</v>
          </cell>
          <cell r="EO20">
            <v>0</v>
          </cell>
          <cell r="EP20">
            <v>0</v>
          </cell>
          <cell r="ER20">
            <v>0</v>
          </cell>
          <cell r="EU20">
            <v>0</v>
          </cell>
          <cell r="EV20">
            <v>0</v>
          </cell>
          <cell r="EW20">
            <v>0</v>
          </cell>
          <cell r="EX20">
            <v>0</v>
          </cell>
          <cell r="FA20">
            <v>0</v>
          </cell>
          <cell r="FD20">
            <v>0</v>
          </cell>
          <cell r="FG20">
            <v>0</v>
          </cell>
          <cell r="FJ20">
            <v>0</v>
          </cell>
          <cell r="FM20">
            <v>0</v>
          </cell>
          <cell r="FP20">
            <v>0</v>
          </cell>
          <cell r="FS20">
            <v>0</v>
          </cell>
          <cell r="FV20">
            <v>0</v>
          </cell>
          <cell r="FY20">
            <v>0</v>
          </cell>
          <cell r="GB20">
            <v>0</v>
          </cell>
          <cell r="GE20">
            <v>0</v>
          </cell>
          <cell r="GH20">
            <v>0</v>
          </cell>
          <cell r="GK20">
            <v>0</v>
          </cell>
          <cell r="GQ20">
            <v>0</v>
          </cell>
          <cell r="GT20">
            <v>0</v>
          </cell>
          <cell r="GW20">
            <v>0</v>
          </cell>
          <cell r="GX20">
            <v>0</v>
          </cell>
          <cell r="GY20">
            <v>0</v>
          </cell>
          <cell r="GZ20">
            <v>0</v>
          </cell>
        </row>
        <row r="21">
          <cell r="DR21">
            <v>0</v>
          </cell>
          <cell r="DS21">
            <v>0</v>
          </cell>
          <cell r="DT21">
            <v>0</v>
          </cell>
          <cell r="EV21">
            <v>0</v>
          </cell>
          <cell r="EW21">
            <v>0</v>
          </cell>
          <cell r="EX21">
            <v>0</v>
          </cell>
          <cell r="GX21">
            <v>0</v>
          </cell>
          <cell r="GY21">
            <v>0</v>
          </cell>
          <cell r="GZ21">
            <v>0</v>
          </cell>
        </row>
        <row r="22">
          <cell r="DR22">
            <v>0</v>
          </cell>
          <cell r="DS22">
            <v>0</v>
          </cell>
          <cell r="DT22">
            <v>0</v>
          </cell>
          <cell r="EV22">
            <v>0</v>
          </cell>
          <cell r="EW22">
            <v>0</v>
          </cell>
          <cell r="EX22">
            <v>0</v>
          </cell>
          <cell r="GX22">
            <v>0</v>
          </cell>
          <cell r="GY22">
            <v>0</v>
          </cell>
          <cell r="GZ22">
            <v>0</v>
          </cell>
        </row>
        <row r="23">
          <cell r="Z23">
            <v>0</v>
          </cell>
          <cell r="AB23">
            <v>0</v>
          </cell>
          <cell r="AE23">
            <v>0</v>
          </cell>
          <cell r="AH23">
            <v>0</v>
          </cell>
          <cell r="AK23">
            <v>0</v>
          </cell>
          <cell r="AN23">
            <v>0</v>
          </cell>
          <cell r="AQ23">
            <v>0</v>
          </cell>
          <cell r="AT23">
            <v>0</v>
          </cell>
          <cell r="AW23">
            <v>0</v>
          </cell>
          <cell r="AZ23">
            <v>0</v>
          </cell>
          <cell r="BC23">
            <v>0</v>
          </cell>
          <cell r="BF23">
            <v>0</v>
          </cell>
          <cell r="BI23">
            <v>0</v>
          </cell>
          <cell r="BL23">
            <v>0</v>
          </cell>
          <cell r="BO23">
            <v>0</v>
          </cell>
          <cell r="BR23">
            <v>0</v>
          </cell>
          <cell r="BU23">
            <v>0</v>
          </cell>
          <cell r="BX23">
            <v>0</v>
          </cell>
          <cell r="CA23">
            <v>0</v>
          </cell>
          <cell r="CD23">
            <v>0</v>
          </cell>
          <cell r="CG23">
            <v>0</v>
          </cell>
          <cell r="CJ23">
            <v>0</v>
          </cell>
          <cell r="CM23">
            <v>0</v>
          </cell>
          <cell r="CP23">
            <v>0</v>
          </cell>
          <cell r="CS23">
            <v>0</v>
          </cell>
          <cell r="CV23">
            <v>0</v>
          </cell>
          <cell r="CY23">
            <v>0</v>
          </cell>
          <cell r="DB23">
            <v>0</v>
          </cell>
          <cell r="DE23">
            <v>0</v>
          </cell>
          <cell r="DH23">
            <v>0</v>
          </cell>
          <cell r="DK23">
            <v>0</v>
          </cell>
          <cell r="DN23">
            <v>0</v>
          </cell>
          <cell r="DQ23">
            <v>0</v>
          </cell>
          <cell r="DR23">
            <v>0</v>
          </cell>
          <cell r="DS23">
            <v>0</v>
          </cell>
          <cell r="DT23">
            <v>0</v>
          </cell>
          <cell r="DU23">
            <v>0</v>
          </cell>
          <cell r="DW23">
            <v>0</v>
          </cell>
          <cell r="DX23">
            <v>0</v>
          </cell>
          <cell r="DZ23">
            <v>0</v>
          </cell>
          <cell r="EA23">
            <v>0</v>
          </cell>
          <cell r="EC23">
            <v>0</v>
          </cell>
          <cell r="ED23">
            <v>0</v>
          </cell>
          <cell r="EF23">
            <v>0</v>
          </cell>
          <cell r="EG23">
            <v>0</v>
          </cell>
          <cell r="EI23">
            <v>0</v>
          </cell>
          <cell r="EL23">
            <v>0</v>
          </cell>
          <cell r="EO23">
            <v>0</v>
          </cell>
          <cell r="EP23">
            <v>0</v>
          </cell>
          <cell r="ER23">
            <v>0</v>
          </cell>
          <cell r="EU23">
            <v>0</v>
          </cell>
          <cell r="EV23">
            <v>0</v>
          </cell>
          <cell r="EW23">
            <v>0</v>
          </cell>
          <cell r="EX23">
            <v>0</v>
          </cell>
          <cell r="FA23">
            <v>0</v>
          </cell>
          <cell r="FD23">
            <v>0</v>
          </cell>
          <cell r="FG23">
            <v>0</v>
          </cell>
          <cell r="FJ23">
            <v>0</v>
          </cell>
          <cell r="FM23">
            <v>0</v>
          </cell>
          <cell r="FP23">
            <v>0</v>
          </cell>
          <cell r="FS23">
            <v>0</v>
          </cell>
          <cell r="FV23">
            <v>0</v>
          </cell>
          <cell r="FY23">
            <v>0</v>
          </cell>
          <cell r="GB23">
            <v>0</v>
          </cell>
          <cell r="GE23">
            <v>0</v>
          </cell>
          <cell r="GH23">
            <v>0</v>
          </cell>
          <cell r="GK23">
            <v>0</v>
          </cell>
          <cell r="GQ23">
            <v>0</v>
          </cell>
          <cell r="GT23">
            <v>0</v>
          </cell>
          <cell r="GW23">
            <v>0</v>
          </cell>
          <cell r="GX23">
            <v>0</v>
          </cell>
          <cell r="GY23">
            <v>0</v>
          </cell>
          <cell r="GZ23">
            <v>0</v>
          </cell>
        </row>
        <row r="24">
          <cell r="Z24">
            <v>0</v>
          </cell>
          <cell r="AB24">
            <v>0</v>
          </cell>
          <cell r="AE24">
            <v>0</v>
          </cell>
          <cell r="AH24">
            <v>0</v>
          </cell>
          <cell r="AK24">
            <v>0</v>
          </cell>
          <cell r="AN24">
            <v>0</v>
          </cell>
          <cell r="AQ24">
            <v>0</v>
          </cell>
          <cell r="AT24">
            <v>0</v>
          </cell>
          <cell r="AW24">
            <v>0</v>
          </cell>
          <cell r="AZ24">
            <v>0</v>
          </cell>
          <cell r="BC24">
            <v>0</v>
          </cell>
          <cell r="BF24">
            <v>0</v>
          </cell>
          <cell r="BI24">
            <v>0</v>
          </cell>
          <cell r="BL24">
            <v>0</v>
          </cell>
          <cell r="BO24">
            <v>0</v>
          </cell>
          <cell r="BR24">
            <v>0</v>
          </cell>
          <cell r="BU24">
            <v>0</v>
          </cell>
          <cell r="BX24">
            <v>0</v>
          </cell>
          <cell r="CA24">
            <v>0</v>
          </cell>
          <cell r="CD24">
            <v>0</v>
          </cell>
          <cell r="CG24">
            <v>0</v>
          </cell>
          <cell r="CJ24">
            <v>0</v>
          </cell>
          <cell r="CM24">
            <v>0</v>
          </cell>
          <cell r="CP24">
            <v>0</v>
          </cell>
          <cell r="CS24">
            <v>0</v>
          </cell>
          <cell r="CV24">
            <v>0</v>
          </cell>
          <cell r="CY24">
            <v>0</v>
          </cell>
          <cell r="DB24">
            <v>0</v>
          </cell>
          <cell r="DE24">
            <v>0</v>
          </cell>
          <cell r="DH24">
            <v>0</v>
          </cell>
          <cell r="DK24">
            <v>0</v>
          </cell>
          <cell r="DN24">
            <v>0</v>
          </cell>
          <cell r="DQ24">
            <v>0</v>
          </cell>
          <cell r="DR24">
            <v>0</v>
          </cell>
          <cell r="DS24">
            <v>0</v>
          </cell>
          <cell r="DT24">
            <v>0</v>
          </cell>
          <cell r="DU24">
            <v>0</v>
          </cell>
          <cell r="DW24">
            <v>0</v>
          </cell>
          <cell r="DX24">
            <v>0</v>
          </cell>
          <cell r="DZ24">
            <v>0</v>
          </cell>
          <cell r="EA24">
            <v>0</v>
          </cell>
          <cell r="EC24">
            <v>0</v>
          </cell>
          <cell r="ED24">
            <v>0</v>
          </cell>
          <cell r="EF24">
            <v>0</v>
          </cell>
          <cell r="EG24">
            <v>0</v>
          </cell>
          <cell r="EI24">
            <v>0</v>
          </cell>
          <cell r="EL24">
            <v>0</v>
          </cell>
          <cell r="EO24">
            <v>0</v>
          </cell>
          <cell r="EP24">
            <v>0</v>
          </cell>
          <cell r="ER24">
            <v>0</v>
          </cell>
          <cell r="EU24">
            <v>0</v>
          </cell>
          <cell r="EV24">
            <v>0</v>
          </cell>
          <cell r="EW24">
            <v>0</v>
          </cell>
          <cell r="EX24">
            <v>0</v>
          </cell>
          <cell r="FA24">
            <v>0</v>
          </cell>
          <cell r="FD24">
            <v>0</v>
          </cell>
          <cell r="FG24">
            <v>0</v>
          </cell>
          <cell r="FJ24">
            <v>0</v>
          </cell>
          <cell r="FM24">
            <v>0</v>
          </cell>
          <cell r="FP24">
            <v>0</v>
          </cell>
          <cell r="FS24">
            <v>0</v>
          </cell>
          <cell r="FV24">
            <v>0</v>
          </cell>
          <cell r="FY24">
            <v>0</v>
          </cell>
          <cell r="GB24">
            <v>0</v>
          </cell>
          <cell r="GE24">
            <v>0</v>
          </cell>
          <cell r="GH24">
            <v>0</v>
          </cell>
          <cell r="GK24">
            <v>0</v>
          </cell>
          <cell r="GQ24">
            <v>0</v>
          </cell>
          <cell r="GT24">
            <v>0</v>
          </cell>
          <cell r="GW24">
            <v>0</v>
          </cell>
          <cell r="GX24">
            <v>0</v>
          </cell>
          <cell r="GY24">
            <v>0</v>
          </cell>
          <cell r="GZ24">
            <v>0</v>
          </cell>
        </row>
        <row r="25">
          <cell r="Z25">
            <v>0</v>
          </cell>
          <cell r="AB25">
            <v>0</v>
          </cell>
          <cell r="AE25">
            <v>0</v>
          </cell>
          <cell r="AH25">
            <v>0</v>
          </cell>
          <cell r="AK25">
            <v>0</v>
          </cell>
          <cell r="AN25">
            <v>0</v>
          </cell>
          <cell r="AQ25">
            <v>0</v>
          </cell>
          <cell r="AT25">
            <v>0</v>
          </cell>
          <cell r="AW25">
            <v>0</v>
          </cell>
          <cell r="AZ25">
            <v>0</v>
          </cell>
          <cell r="BC25">
            <v>0</v>
          </cell>
          <cell r="BF25">
            <v>0</v>
          </cell>
          <cell r="BI25">
            <v>0</v>
          </cell>
          <cell r="BL25">
            <v>0</v>
          </cell>
          <cell r="BO25">
            <v>0</v>
          </cell>
          <cell r="BR25">
            <v>0</v>
          </cell>
          <cell r="BU25">
            <v>0</v>
          </cell>
          <cell r="BX25">
            <v>0</v>
          </cell>
          <cell r="CA25">
            <v>0</v>
          </cell>
          <cell r="CD25">
            <v>0</v>
          </cell>
          <cell r="CG25">
            <v>0</v>
          </cell>
          <cell r="CJ25">
            <v>0</v>
          </cell>
          <cell r="CM25">
            <v>0</v>
          </cell>
          <cell r="CP25">
            <v>0</v>
          </cell>
          <cell r="CS25">
            <v>0</v>
          </cell>
          <cell r="CV25">
            <v>0</v>
          </cell>
          <cell r="CY25">
            <v>0</v>
          </cell>
          <cell r="DB25">
            <v>0</v>
          </cell>
          <cell r="DE25">
            <v>0</v>
          </cell>
          <cell r="DH25">
            <v>0</v>
          </cell>
          <cell r="DK25">
            <v>0</v>
          </cell>
          <cell r="DN25">
            <v>0</v>
          </cell>
          <cell r="DQ25">
            <v>0</v>
          </cell>
          <cell r="DR25">
            <v>0</v>
          </cell>
          <cell r="DS25">
            <v>0</v>
          </cell>
          <cell r="DT25">
            <v>0</v>
          </cell>
          <cell r="DU25">
            <v>0</v>
          </cell>
          <cell r="DW25">
            <v>0</v>
          </cell>
          <cell r="DX25">
            <v>0</v>
          </cell>
          <cell r="DZ25">
            <v>0</v>
          </cell>
          <cell r="EA25">
            <v>0</v>
          </cell>
          <cell r="EC25">
            <v>0</v>
          </cell>
          <cell r="ED25">
            <v>0</v>
          </cell>
          <cell r="EF25">
            <v>0</v>
          </cell>
          <cell r="EG25">
            <v>0</v>
          </cell>
          <cell r="EI25">
            <v>0</v>
          </cell>
          <cell r="EL25">
            <v>0</v>
          </cell>
          <cell r="EO25">
            <v>0</v>
          </cell>
          <cell r="EP25">
            <v>0</v>
          </cell>
          <cell r="ER25">
            <v>0</v>
          </cell>
          <cell r="EU25">
            <v>0</v>
          </cell>
          <cell r="EV25">
            <v>0</v>
          </cell>
          <cell r="EW25">
            <v>0</v>
          </cell>
          <cell r="EX25">
            <v>0</v>
          </cell>
          <cell r="FA25">
            <v>0</v>
          </cell>
          <cell r="FD25">
            <v>0</v>
          </cell>
          <cell r="FG25">
            <v>0</v>
          </cell>
          <cell r="FJ25">
            <v>0</v>
          </cell>
          <cell r="FM25">
            <v>0</v>
          </cell>
          <cell r="FP25">
            <v>0</v>
          </cell>
          <cell r="FS25">
            <v>0</v>
          </cell>
          <cell r="FV25">
            <v>0</v>
          </cell>
          <cell r="FY25">
            <v>0</v>
          </cell>
          <cell r="GB25">
            <v>0</v>
          </cell>
          <cell r="GE25">
            <v>0</v>
          </cell>
          <cell r="GH25">
            <v>0</v>
          </cell>
          <cell r="GK25">
            <v>0</v>
          </cell>
          <cell r="GQ25">
            <v>0</v>
          </cell>
          <cell r="GT25">
            <v>0</v>
          </cell>
          <cell r="GW25">
            <v>0</v>
          </cell>
          <cell r="GX25">
            <v>0</v>
          </cell>
          <cell r="GY25">
            <v>0</v>
          </cell>
          <cell r="GZ25">
            <v>0</v>
          </cell>
        </row>
        <row r="26">
          <cell r="DR26">
            <v>40176</v>
          </cell>
          <cell r="DS26">
            <v>0</v>
          </cell>
          <cell r="DT26">
            <v>40176</v>
          </cell>
          <cell r="EV26">
            <v>349953</v>
          </cell>
          <cell r="EW26">
            <v>0</v>
          </cell>
          <cell r="EX26">
            <v>349953</v>
          </cell>
          <cell r="GX26">
            <v>0</v>
          </cell>
          <cell r="GY26">
            <v>0</v>
          </cell>
          <cell r="GZ26">
            <v>0</v>
          </cell>
        </row>
        <row r="27">
          <cell r="DR27">
            <v>-17668</v>
          </cell>
          <cell r="DS27">
            <v>0</v>
          </cell>
          <cell r="DT27">
            <v>-17668</v>
          </cell>
          <cell r="EV27">
            <v>349953</v>
          </cell>
          <cell r="EW27">
            <v>0</v>
          </cell>
          <cell r="EX27">
            <v>349953</v>
          </cell>
          <cell r="GX27">
            <v>0</v>
          </cell>
          <cell r="GY27">
            <v>0</v>
          </cell>
          <cell r="GZ27">
            <v>0</v>
          </cell>
        </row>
        <row r="28">
          <cell r="DR28">
            <v>40610</v>
          </cell>
          <cell r="DS28">
            <v>0</v>
          </cell>
          <cell r="DT28">
            <v>40610</v>
          </cell>
          <cell r="EV28">
            <v>43376</v>
          </cell>
          <cell r="EW28">
            <v>0</v>
          </cell>
          <cell r="EX28">
            <v>43376</v>
          </cell>
          <cell r="GX28">
            <v>0</v>
          </cell>
          <cell r="GY28">
            <v>0</v>
          </cell>
          <cell r="GZ28">
            <v>0</v>
          </cell>
        </row>
        <row r="29">
          <cell r="DR29">
            <v>40610</v>
          </cell>
          <cell r="DS29">
            <v>0</v>
          </cell>
          <cell r="DT29">
            <v>40610</v>
          </cell>
          <cell r="EV29">
            <v>40176</v>
          </cell>
          <cell r="EW29">
            <v>0</v>
          </cell>
          <cell r="EX29">
            <v>40176</v>
          </cell>
          <cell r="GX29">
            <v>0</v>
          </cell>
          <cell r="GY29">
            <v>0</v>
          </cell>
          <cell r="GZ29">
            <v>0</v>
          </cell>
        </row>
        <row r="30">
          <cell r="Z30">
            <v>0</v>
          </cell>
          <cell r="AB30">
            <v>0</v>
          </cell>
          <cell r="AE30">
            <v>0</v>
          </cell>
          <cell r="AH30">
            <v>0</v>
          </cell>
          <cell r="AK30">
            <v>0</v>
          </cell>
          <cell r="AN30">
            <v>0</v>
          </cell>
          <cell r="AQ30">
            <v>0</v>
          </cell>
          <cell r="AT30">
            <v>0</v>
          </cell>
          <cell r="AW30">
            <v>0</v>
          </cell>
          <cell r="AZ30">
            <v>0</v>
          </cell>
          <cell r="BC30">
            <v>0</v>
          </cell>
          <cell r="BF30">
            <v>0</v>
          </cell>
          <cell r="BI30">
            <v>0</v>
          </cell>
          <cell r="BL30">
            <v>0</v>
          </cell>
          <cell r="BO30">
            <v>0</v>
          </cell>
          <cell r="BR30">
            <v>0</v>
          </cell>
          <cell r="BU30">
            <v>0</v>
          </cell>
          <cell r="BX30">
            <v>0</v>
          </cell>
          <cell r="CA30">
            <v>0</v>
          </cell>
          <cell r="CD30">
            <v>0</v>
          </cell>
          <cell r="CG30">
            <v>0</v>
          </cell>
          <cell r="CJ30">
            <v>0</v>
          </cell>
          <cell r="CM30">
            <v>0</v>
          </cell>
          <cell r="CP30">
            <v>0</v>
          </cell>
          <cell r="CS30">
            <v>0</v>
          </cell>
          <cell r="CV30">
            <v>0</v>
          </cell>
          <cell r="CY30">
            <v>0</v>
          </cell>
          <cell r="DB30">
            <v>0</v>
          </cell>
          <cell r="DE30">
            <v>0</v>
          </cell>
          <cell r="DH30">
            <v>0</v>
          </cell>
          <cell r="DK30">
            <v>0</v>
          </cell>
          <cell r="DN30">
            <v>0</v>
          </cell>
          <cell r="DQ30">
            <v>0</v>
          </cell>
          <cell r="DR30">
            <v>0</v>
          </cell>
          <cell r="DS30">
            <v>0</v>
          </cell>
          <cell r="DT30">
            <v>0</v>
          </cell>
          <cell r="DU30">
            <v>0</v>
          </cell>
          <cell r="DW30">
            <v>0</v>
          </cell>
          <cell r="DX30">
            <v>0</v>
          </cell>
          <cell r="DZ30">
            <v>0</v>
          </cell>
          <cell r="EA30">
            <v>0</v>
          </cell>
          <cell r="EC30">
            <v>0</v>
          </cell>
          <cell r="ED30">
            <v>0</v>
          </cell>
          <cell r="EF30">
            <v>0</v>
          </cell>
          <cell r="EG30">
            <v>0</v>
          </cell>
          <cell r="EI30">
            <v>0</v>
          </cell>
          <cell r="EL30">
            <v>0</v>
          </cell>
          <cell r="EO30">
            <v>0</v>
          </cell>
          <cell r="EP30">
            <v>0</v>
          </cell>
          <cell r="ER30">
            <v>0</v>
          </cell>
          <cell r="EU30">
            <v>0</v>
          </cell>
          <cell r="EV30">
            <v>0</v>
          </cell>
          <cell r="EW30">
            <v>0</v>
          </cell>
          <cell r="EX30">
            <v>0</v>
          </cell>
          <cell r="FA30">
            <v>0</v>
          </cell>
          <cell r="FD30">
            <v>0</v>
          </cell>
          <cell r="FG30">
            <v>0</v>
          </cell>
          <cell r="FJ30">
            <v>0</v>
          </cell>
          <cell r="FM30">
            <v>0</v>
          </cell>
          <cell r="FP30">
            <v>0</v>
          </cell>
          <cell r="FS30">
            <v>0</v>
          </cell>
          <cell r="FV30">
            <v>0</v>
          </cell>
          <cell r="FY30">
            <v>0</v>
          </cell>
          <cell r="GB30">
            <v>0</v>
          </cell>
          <cell r="GE30">
            <v>0</v>
          </cell>
          <cell r="GH30">
            <v>0</v>
          </cell>
          <cell r="GK30">
            <v>0</v>
          </cell>
          <cell r="GQ30">
            <v>0</v>
          </cell>
          <cell r="GT30">
            <v>0</v>
          </cell>
          <cell r="GW30">
            <v>0</v>
          </cell>
          <cell r="GX30">
            <v>0</v>
          </cell>
          <cell r="GY30">
            <v>0</v>
          </cell>
          <cell r="GZ30">
            <v>0</v>
          </cell>
        </row>
        <row r="31">
          <cell r="Z31">
            <v>0</v>
          </cell>
          <cell r="AB31">
            <v>0</v>
          </cell>
          <cell r="AC31">
            <v>40610</v>
          </cell>
          <cell r="AE31">
            <v>40610</v>
          </cell>
          <cell r="AH31">
            <v>0</v>
          </cell>
          <cell r="AK31">
            <v>0</v>
          </cell>
          <cell r="AN31">
            <v>0</v>
          </cell>
          <cell r="AQ31">
            <v>0</v>
          </cell>
          <cell r="AT31">
            <v>0</v>
          </cell>
          <cell r="AW31">
            <v>0</v>
          </cell>
          <cell r="AZ31">
            <v>0</v>
          </cell>
          <cell r="BC31">
            <v>0</v>
          </cell>
          <cell r="BF31">
            <v>0</v>
          </cell>
          <cell r="BI31">
            <v>0</v>
          </cell>
          <cell r="BL31">
            <v>0</v>
          </cell>
          <cell r="BO31">
            <v>0</v>
          </cell>
          <cell r="BR31">
            <v>0</v>
          </cell>
          <cell r="BU31">
            <v>0</v>
          </cell>
          <cell r="BX31">
            <v>0</v>
          </cell>
          <cell r="CA31">
            <v>0</v>
          </cell>
          <cell r="CD31">
            <v>0</v>
          </cell>
          <cell r="CG31">
            <v>0</v>
          </cell>
          <cell r="CJ31">
            <v>0</v>
          </cell>
          <cell r="CM31">
            <v>0</v>
          </cell>
          <cell r="CP31">
            <v>0</v>
          </cell>
          <cell r="CS31">
            <v>0</v>
          </cell>
          <cell r="CV31">
            <v>0</v>
          </cell>
          <cell r="CY31">
            <v>0</v>
          </cell>
          <cell r="DB31">
            <v>0</v>
          </cell>
          <cell r="DE31">
            <v>0</v>
          </cell>
          <cell r="DH31">
            <v>0</v>
          </cell>
          <cell r="DK31">
            <v>0</v>
          </cell>
          <cell r="DN31">
            <v>0</v>
          </cell>
          <cell r="DQ31">
            <v>0</v>
          </cell>
          <cell r="DR31">
            <v>40610</v>
          </cell>
          <cell r="DS31">
            <v>0</v>
          </cell>
          <cell r="DT31">
            <v>40610</v>
          </cell>
          <cell r="DW31">
            <v>0</v>
          </cell>
          <cell r="DZ31">
            <v>0</v>
          </cell>
          <cell r="EC31">
            <v>0</v>
          </cell>
          <cell r="EF31">
            <v>0</v>
          </cell>
          <cell r="EI31">
            <v>0</v>
          </cell>
          <cell r="EL31">
            <v>0</v>
          </cell>
          <cell r="EO31">
            <v>0</v>
          </cell>
          <cell r="ER31">
            <v>0</v>
          </cell>
          <cell r="EU31">
            <v>0</v>
          </cell>
          <cell r="EV31">
            <v>0</v>
          </cell>
          <cell r="EW31">
            <v>0</v>
          </cell>
          <cell r="EX31">
            <v>0</v>
          </cell>
          <cell r="FA31">
            <v>0</v>
          </cell>
          <cell r="FD31">
            <v>0</v>
          </cell>
          <cell r="FG31">
            <v>0</v>
          </cell>
          <cell r="FJ31">
            <v>0</v>
          </cell>
          <cell r="FM31">
            <v>0</v>
          </cell>
          <cell r="FP31">
            <v>0</v>
          </cell>
          <cell r="FS31">
            <v>0</v>
          </cell>
          <cell r="FV31">
            <v>0</v>
          </cell>
          <cell r="FY31">
            <v>0</v>
          </cell>
          <cell r="GB31">
            <v>0</v>
          </cell>
          <cell r="GE31">
            <v>0</v>
          </cell>
          <cell r="GH31">
            <v>0</v>
          </cell>
          <cell r="GK31">
            <v>0</v>
          </cell>
          <cell r="GQ31">
            <v>0</v>
          </cell>
          <cell r="GT31">
            <v>0</v>
          </cell>
          <cell r="GW31">
            <v>0</v>
          </cell>
          <cell r="GX31">
            <v>0</v>
          </cell>
          <cell r="GY31">
            <v>0</v>
          </cell>
          <cell r="GZ31">
            <v>0</v>
          </cell>
        </row>
        <row r="32">
          <cell r="AB32">
            <v>0</v>
          </cell>
          <cell r="AE32">
            <v>0</v>
          </cell>
          <cell r="AH32">
            <v>0</v>
          </cell>
          <cell r="AK32">
            <v>0</v>
          </cell>
          <cell r="AN32">
            <v>0</v>
          </cell>
          <cell r="AQ32">
            <v>0</v>
          </cell>
          <cell r="AT32">
            <v>0</v>
          </cell>
          <cell r="AW32">
            <v>0</v>
          </cell>
          <cell r="AZ32">
            <v>0</v>
          </cell>
          <cell r="BC32">
            <v>0</v>
          </cell>
          <cell r="BF32">
            <v>0</v>
          </cell>
          <cell r="BI32">
            <v>0</v>
          </cell>
          <cell r="BL32">
            <v>0</v>
          </cell>
          <cell r="BO32">
            <v>0</v>
          </cell>
          <cell r="BR32">
            <v>0</v>
          </cell>
          <cell r="BU32">
            <v>0</v>
          </cell>
          <cell r="BX32">
            <v>0</v>
          </cell>
          <cell r="CA32">
            <v>0</v>
          </cell>
          <cell r="CD32">
            <v>0</v>
          </cell>
          <cell r="CG32">
            <v>0</v>
          </cell>
          <cell r="CJ32">
            <v>0</v>
          </cell>
          <cell r="CM32">
            <v>0</v>
          </cell>
          <cell r="CP32">
            <v>0</v>
          </cell>
          <cell r="CS32">
            <v>0</v>
          </cell>
          <cell r="CV32">
            <v>0</v>
          </cell>
          <cell r="CY32">
            <v>0</v>
          </cell>
          <cell r="DB32">
            <v>0</v>
          </cell>
          <cell r="DE32">
            <v>0</v>
          </cell>
          <cell r="DH32">
            <v>0</v>
          </cell>
          <cell r="DK32">
            <v>0</v>
          </cell>
          <cell r="DN32">
            <v>0</v>
          </cell>
          <cell r="DQ32">
            <v>0</v>
          </cell>
          <cell r="DR32">
            <v>0</v>
          </cell>
          <cell r="DS32">
            <v>0</v>
          </cell>
          <cell r="DT32">
            <v>0</v>
          </cell>
          <cell r="DW32">
            <v>0</v>
          </cell>
          <cell r="DZ32">
            <v>0</v>
          </cell>
          <cell r="EC32">
            <v>0</v>
          </cell>
          <cell r="EF32">
            <v>0</v>
          </cell>
          <cell r="EI32">
            <v>0</v>
          </cell>
          <cell r="EL32">
            <v>0</v>
          </cell>
          <cell r="EO32">
            <v>0</v>
          </cell>
          <cell r="ER32">
            <v>0</v>
          </cell>
          <cell r="EU32">
            <v>0</v>
          </cell>
          <cell r="EV32">
            <v>0</v>
          </cell>
          <cell r="EW32">
            <v>0</v>
          </cell>
          <cell r="EX32">
            <v>0</v>
          </cell>
          <cell r="FA32">
            <v>0</v>
          </cell>
          <cell r="FD32">
            <v>0</v>
          </cell>
          <cell r="FG32">
            <v>0</v>
          </cell>
          <cell r="FJ32">
            <v>0</v>
          </cell>
          <cell r="FM32">
            <v>0</v>
          </cell>
          <cell r="FP32">
            <v>0</v>
          </cell>
          <cell r="FS32">
            <v>0</v>
          </cell>
          <cell r="FV32">
            <v>0</v>
          </cell>
          <cell r="FY32">
            <v>0</v>
          </cell>
          <cell r="GB32">
            <v>0</v>
          </cell>
          <cell r="GE32">
            <v>0</v>
          </cell>
          <cell r="GH32">
            <v>0</v>
          </cell>
          <cell r="GK32">
            <v>0</v>
          </cell>
          <cell r="GQ32">
            <v>0</v>
          </cell>
          <cell r="GT32">
            <v>0</v>
          </cell>
          <cell r="GW32">
            <v>0</v>
          </cell>
          <cell r="GX32">
            <v>0</v>
          </cell>
          <cell r="GY32">
            <v>0</v>
          </cell>
          <cell r="GZ32">
            <v>0</v>
          </cell>
        </row>
        <row r="33">
          <cell r="AB33">
            <v>0</v>
          </cell>
          <cell r="AE33">
            <v>0</v>
          </cell>
          <cell r="AH33">
            <v>0</v>
          </cell>
          <cell r="AK33">
            <v>0</v>
          </cell>
          <cell r="AN33">
            <v>0</v>
          </cell>
          <cell r="AQ33">
            <v>0</v>
          </cell>
          <cell r="AT33">
            <v>0</v>
          </cell>
          <cell r="AW33">
            <v>0</v>
          </cell>
          <cell r="AZ33">
            <v>0</v>
          </cell>
          <cell r="BC33">
            <v>0</v>
          </cell>
          <cell r="BF33">
            <v>0</v>
          </cell>
          <cell r="BI33">
            <v>0</v>
          </cell>
          <cell r="BL33">
            <v>0</v>
          </cell>
          <cell r="BO33">
            <v>0</v>
          </cell>
          <cell r="BR33">
            <v>0</v>
          </cell>
          <cell r="BU33">
            <v>0</v>
          </cell>
          <cell r="BX33">
            <v>0</v>
          </cell>
          <cell r="CA33">
            <v>0</v>
          </cell>
          <cell r="CD33">
            <v>0</v>
          </cell>
          <cell r="CG33">
            <v>0</v>
          </cell>
          <cell r="CJ33">
            <v>0</v>
          </cell>
          <cell r="CM33">
            <v>0</v>
          </cell>
          <cell r="CP33">
            <v>0</v>
          </cell>
          <cell r="CS33">
            <v>0</v>
          </cell>
          <cell r="CV33">
            <v>0</v>
          </cell>
          <cell r="CY33">
            <v>0</v>
          </cell>
          <cell r="DB33">
            <v>0</v>
          </cell>
          <cell r="DE33">
            <v>0</v>
          </cell>
          <cell r="DH33">
            <v>0</v>
          </cell>
          <cell r="DK33">
            <v>0</v>
          </cell>
          <cell r="DN33">
            <v>0</v>
          </cell>
          <cell r="DQ33">
            <v>0</v>
          </cell>
          <cell r="DR33">
            <v>0</v>
          </cell>
          <cell r="DS33">
            <v>0</v>
          </cell>
          <cell r="DT33">
            <v>0</v>
          </cell>
          <cell r="DW33">
            <v>0</v>
          </cell>
          <cell r="DZ33">
            <v>0</v>
          </cell>
          <cell r="EC33">
            <v>0</v>
          </cell>
          <cell r="EF33">
            <v>0</v>
          </cell>
          <cell r="EI33">
            <v>0</v>
          </cell>
          <cell r="EL33">
            <v>0</v>
          </cell>
          <cell r="EO33">
            <v>0</v>
          </cell>
          <cell r="ER33">
            <v>0</v>
          </cell>
          <cell r="EU33">
            <v>0</v>
          </cell>
          <cell r="EV33">
            <v>0</v>
          </cell>
          <cell r="EW33">
            <v>0</v>
          </cell>
          <cell r="EX33">
            <v>0</v>
          </cell>
          <cell r="FA33">
            <v>0</v>
          </cell>
          <cell r="FD33">
            <v>0</v>
          </cell>
          <cell r="FG33">
            <v>0</v>
          </cell>
          <cell r="FJ33">
            <v>0</v>
          </cell>
          <cell r="FM33">
            <v>0</v>
          </cell>
          <cell r="FP33">
            <v>0</v>
          </cell>
          <cell r="FS33">
            <v>0</v>
          </cell>
          <cell r="FV33">
            <v>0</v>
          </cell>
          <cell r="FY33">
            <v>0</v>
          </cell>
          <cell r="GB33">
            <v>0</v>
          </cell>
          <cell r="GE33">
            <v>0</v>
          </cell>
          <cell r="GH33">
            <v>0</v>
          </cell>
          <cell r="GK33">
            <v>0</v>
          </cell>
          <cell r="GQ33">
            <v>0</v>
          </cell>
          <cell r="GT33">
            <v>0</v>
          </cell>
          <cell r="GW33">
            <v>0</v>
          </cell>
          <cell r="GX33">
            <v>0</v>
          </cell>
          <cell r="GY33">
            <v>0</v>
          </cell>
          <cell r="GZ33">
            <v>0</v>
          </cell>
        </row>
        <row r="34">
          <cell r="Z34">
            <v>0</v>
          </cell>
          <cell r="AB34">
            <v>0</v>
          </cell>
          <cell r="AE34">
            <v>0</v>
          </cell>
          <cell r="AH34">
            <v>0</v>
          </cell>
          <cell r="AK34">
            <v>0</v>
          </cell>
          <cell r="AN34">
            <v>0</v>
          </cell>
          <cell r="AQ34">
            <v>0</v>
          </cell>
          <cell r="AT34">
            <v>0</v>
          </cell>
          <cell r="AW34">
            <v>0</v>
          </cell>
          <cell r="AZ34">
            <v>0</v>
          </cell>
          <cell r="BC34">
            <v>0</v>
          </cell>
          <cell r="BF34">
            <v>0</v>
          </cell>
          <cell r="BI34">
            <v>0</v>
          </cell>
          <cell r="BL34">
            <v>0</v>
          </cell>
          <cell r="BO34">
            <v>0</v>
          </cell>
          <cell r="BR34">
            <v>0</v>
          </cell>
          <cell r="BU34">
            <v>0</v>
          </cell>
          <cell r="BX34">
            <v>0</v>
          </cell>
          <cell r="CA34">
            <v>0</v>
          </cell>
          <cell r="CD34">
            <v>0</v>
          </cell>
          <cell r="CG34">
            <v>0</v>
          </cell>
          <cell r="CJ34">
            <v>0</v>
          </cell>
          <cell r="CM34">
            <v>0</v>
          </cell>
          <cell r="CP34">
            <v>0</v>
          </cell>
          <cell r="CS34">
            <v>0</v>
          </cell>
          <cell r="CV34">
            <v>0</v>
          </cell>
          <cell r="CY34">
            <v>0</v>
          </cell>
          <cell r="DB34">
            <v>0</v>
          </cell>
          <cell r="DE34">
            <v>0</v>
          </cell>
          <cell r="DH34">
            <v>0</v>
          </cell>
          <cell r="DK34">
            <v>0</v>
          </cell>
          <cell r="DN34">
            <v>0</v>
          </cell>
          <cell r="DQ34">
            <v>0</v>
          </cell>
          <cell r="DR34">
            <v>0</v>
          </cell>
          <cell r="DS34">
            <v>0</v>
          </cell>
          <cell r="DT34">
            <v>0</v>
          </cell>
          <cell r="DU34">
            <v>12714</v>
          </cell>
          <cell r="DW34">
            <v>12714</v>
          </cell>
          <cell r="DX34">
            <v>3257</v>
          </cell>
          <cell r="DZ34">
            <v>3257</v>
          </cell>
          <cell r="EA34">
            <v>1659</v>
          </cell>
          <cell r="EC34">
            <v>1659</v>
          </cell>
          <cell r="ED34">
            <v>1446</v>
          </cell>
          <cell r="EF34">
            <v>1446</v>
          </cell>
          <cell r="EG34">
            <v>368</v>
          </cell>
          <cell r="EI34">
            <v>368</v>
          </cell>
          <cell r="EL34">
            <v>0</v>
          </cell>
          <cell r="EO34">
            <v>0</v>
          </cell>
          <cell r="EP34">
            <v>20732</v>
          </cell>
          <cell r="ER34">
            <v>20732</v>
          </cell>
          <cell r="EU34">
            <v>0</v>
          </cell>
          <cell r="EV34">
            <v>40176</v>
          </cell>
          <cell r="EW34">
            <v>0</v>
          </cell>
          <cell r="EX34">
            <v>40176</v>
          </cell>
          <cell r="FA34">
            <v>0</v>
          </cell>
          <cell r="FD34">
            <v>0</v>
          </cell>
          <cell r="FG34">
            <v>0</v>
          </cell>
          <cell r="FJ34">
            <v>0</v>
          </cell>
          <cell r="FM34">
            <v>0</v>
          </cell>
          <cell r="FP34">
            <v>0</v>
          </cell>
          <cell r="FS34">
            <v>0</v>
          </cell>
          <cell r="FV34">
            <v>0</v>
          </cell>
          <cell r="FY34">
            <v>0</v>
          </cell>
          <cell r="GB34">
            <v>0</v>
          </cell>
          <cell r="GE34">
            <v>0</v>
          </cell>
          <cell r="GH34">
            <v>0</v>
          </cell>
          <cell r="GK34">
            <v>0</v>
          </cell>
          <cell r="GQ34">
            <v>0</v>
          </cell>
          <cell r="GT34">
            <v>0</v>
          </cell>
          <cell r="GW34">
            <v>0</v>
          </cell>
          <cell r="GX34">
            <v>0</v>
          </cell>
          <cell r="GY34">
            <v>0</v>
          </cell>
          <cell r="GZ34">
            <v>0</v>
          </cell>
        </row>
        <row r="35">
          <cell r="Z35">
            <v>0</v>
          </cell>
          <cell r="AB35">
            <v>0</v>
          </cell>
          <cell r="AE35">
            <v>0</v>
          </cell>
          <cell r="AH35">
            <v>0</v>
          </cell>
          <cell r="AK35">
            <v>0</v>
          </cell>
          <cell r="AN35">
            <v>0</v>
          </cell>
          <cell r="AQ35">
            <v>0</v>
          </cell>
          <cell r="AT35">
            <v>0</v>
          </cell>
          <cell r="AW35">
            <v>0</v>
          </cell>
          <cell r="AZ35">
            <v>0</v>
          </cell>
          <cell r="BC35">
            <v>0</v>
          </cell>
          <cell r="BF35">
            <v>0</v>
          </cell>
          <cell r="BI35">
            <v>0</v>
          </cell>
          <cell r="BL35">
            <v>0</v>
          </cell>
          <cell r="BO35">
            <v>0</v>
          </cell>
          <cell r="BR35">
            <v>0</v>
          </cell>
          <cell r="BU35">
            <v>0</v>
          </cell>
          <cell r="BX35">
            <v>0</v>
          </cell>
          <cell r="CA35">
            <v>0</v>
          </cell>
          <cell r="CD35">
            <v>0</v>
          </cell>
          <cell r="CG35">
            <v>0</v>
          </cell>
          <cell r="CJ35">
            <v>0</v>
          </cell>
          <cell r="CM35">
            <v>0</v>
          </cell>
          <cell r="CP35">
            <v>0</v>
          </cell>
          <cell r="CS35">
            <v>0</v>
          </cell>
          <cell r="CV35">
            <v>0</v>
          </cell>
          <cell r="CY35">
            <v>0</v>
          </cell>
          <cell r="DB35">
            <v>0</v>
          </cell>
          <cell r="DE35">
            <v>0</v>
          </cell>
          <cell r="DH35">
            <v>0</v>
          </cell>
          <cell r="DK35">
            <v>0</v>
          </cell>
          <cell r="DN35">
            <v>0</v>
          </cell>
          <cell r="DQ35">
            <v>0</v>
          </cell>
          <cell r="DR35">
            <v>0</v>
          </cell>
          <cell r="DS35">
            <v>0</v>
          </cell>
          <cell r="DT35">
            <v>0</v>
          </cell>
          <cell r="DU35">
            <v>1000</v>
          </cell>
          <cell r="DW35">
            <v>1000</v>
          </cell>
          <cell r="DX35">
            <v>600</v>
          </cell>
          <cell r="DZ35">
            <v>600</v>
          </cell>
          <cell r="EA35">
            <v>0</v>
          </cell>
          <cell r="EC35">
            <v>0</v>
          </cell>
          <cell r="ED35">
            <v>0</v>
          </cell>
          <cell r="EF35">
            <v>0</v>
          </cell>
          <cell r="EG35">
            <v>0</v>
          </cell>
          <cell r="EI35">
            <v>0</v>
          </cell>
          <cell r="EL35">
            <v>0</v>
          </cell>
          <cell r="EO35">
            <v>0</v>
          </cell>
          <cell r="EP35">
            <v>0</v>
          </cell>
          <cell r="ER35">
            <v>0</v>
          </cell>
          <cell r="EU35">
            <v>0</v>
          </cell>
          <cell r="EV35">
            <v>1600</v>
          </cell>
          <cell r="EW35">
            <v>0</v>
          </cell>
          <cell r="EX35">
            <v>1600</v>
          </cell>
          <cell r="FA35">
            <v>0</v>
          </cell>
          <cell r="FD35">
            <v>0</v>
          </cell>
          <cell r="FG35">
            <v>0</v>
          </cell>
          <cell r="FJ35">
            <v>0</v>
          </cell>
          <cell r="FM35">
            <v>0</v>
          </cell>
          <cell r="FP35">
            <v>0</v>
          </cell>
          <cell r="FS35">
            <v>0</v>
          </cell>
          <cell r="FV35">
            <v>0</v>
          </cell>
          <cell r="FY35">
            <v>0</v>
          </cell>
          <cell r="GB35">
            <v>0</v>
          </cell>
          <cell r="GE35">
            <v>0</v>
          </cell>
          <cell r="GH35">
            <v>0</v>
          </cell>
          <cell r="GK35">
            <v>0</v>
          </cell>
          <cell r="GQ35">
            <v>0</v>
          </cell>
          <cell r="GT35">
            <v>0</v>
          </cell>
          <cell r="GW35">
            <v>0</v>
          </cell>
          <cell r="GX35">
            <v>0</v>
          </cell>
          <cell r="GY35">
            <v>0</v>
          </cell>
          <cell r="GZ35">
            <v>0</v>
          </cell>
        </row>
        <row r="36">
          <cell r="Z36">
            <v>0</v>
          </cell>
          <cell r="AB36">
            <v>0</v>
          </cell>
          <cell r="AE36">
            <v>0</v>
          </cell>
          <cell r="AH36">
            <v>0</v>
          </cell>
          <cell r="AK36">
            <v>0</v>
          </cell>
          <cell r="AN36">
            <v>0</v>
          </cell>
          <cell r="AQ36">
            <v>0</v>
          </cell>
          <cell r="AT36">
            <v>0</v>
          </cell>
          <cell r="AW36">
            <v>0</v>
          </cell>
          <cell r="AZ36">
            <v>0</v>
          </cell>
          <cell r="BC36">
            <v>0</v>
          </cell>
          <cell r="BF36">
            <v>0</v>
          </cell>
          <cell r="BI36">
            <v>0</v>
          </cell>
          <cell r="BL36">
            <v>0</v>
          </cell>
          <cell r="BO36">
            <v>0</v>
          </cell>
          <cell r="BR36">
            <v>0</v>
          </cell>
          <cell r="BU36">
            <v>0</v>
          </cell>
          <cell r="BX36">
            <v>0</v>
          </cell>
          <cell r="CA36">
            <v>0</v>
          </cell>
          <cell r="CD36">
            <v>0</v>
          </cell>
          <cell r="CG36">
            <v>0</v>
          </cell>
          <cell r="CJ36">
            <v>0</v>
          </cell>
          <cell r="CM36">
            <v>0</v>
          </cell>
          <cell r="CP36">
            <v>0</v>
          </cell>
          <cell r="CS36">
            <v>0</v>
          </cell>
          <cell r="CV36">
            <v>0</v>
          </cell>
          <cell r="CY36">
            <v>0</v>
          </cell>
          <cell r="DB36">
            <v>0</v>
          </cell>
          <cell r="DE36">
            <v>0</v>
          </cell>
          <cell r="DH36">
            <v>0</v>
          </cell>
          <cell r="DK36">
            <v>0</v>
          </cell>
          <cell r="DN36">
            <v>0</v>
          </cell>
          <cell r="DQ36">
            <v>0</v>
          </cell>
          <cell r="DR36">
            <v>0</v>
          </cell>
          <cell r="DS36">
            <v>0</v>
          </cell>
          <cell r="DT36">
            <v>0</v>
          </cell>
          <cell r="DU36">
            <v>0</v>
          </cell>
          <cell r="DW36">
            <v>0</v>
          </cell>
          <cell r="DX36">
            <v>0</v>
          </cell>
          <cell r="DZ36">
            <v>0</v>
          </cell>
          <cell r="EA36">
            <v>1600</v>
          </cell>
          <cell r="EC36">
            <v>1600</v>
          </cell>
          <cell r="ED36">
            <v>0</v>
          </cell>
          <cell r="EF36">
            <v>0</v>
          </cell>
          <cell r="EG36">
            <v>0</v>
          </cell>
          <cell r="EI36">
            <v>0</v>
          </cell>
          <cell r="EL36">
            <v>0</v>
          </cell>
          <cell r="EO36">
            <v>0</v>
          </cell>
          <cell r="EP36">
            <v>0</v>
          </cell>
          <cell r="ER36">
            <v>0</v>
          </cell>
          <cell r="EU36">
            <v>0</v>
          </cell>
          <cell r="EV36">
            <v>1600</v>
          </cell>
          <cell r="EW36">
            <v>0</v>
          </cell>
          <cell r="EX36">
            <v>1600</v>
          </cell>
          <cell r="FA36">
            <v>0</v>
          </cell>
          <cell r="FD36">
            <v>0</v>
          </cell>
          <cell r="FG36">
            <v>0</v>
          </cell>
          <cell r="FJ36">
            <v>0</v>
          </cell>
          <cell r="FM36">
            <v>0</v>
          </cell>
          <cell r="FP36">
            <v>0</v>
          </cell>
          <cell r="FS36">
            <v>0</v>
          </cell>
          <cell r="FV36">
            <v>0</v>
          </cell>
          <cell r="FY36">
            <v>0</v>
          </cell>
          <cell r="GB36">
            <v>0</v>
          </cell>
          <cell r="GE36">
            <v>0</v>
          </cell>
          <cell r="GH36">
            <v>0</v>
          </cell>
          <cell r="GK36">
            <v>0</v>
          </cell>
          <cell r="GQ36">
            <v>0</v>
          </cell>
          <cell r="GT36">
            <v>0</v>
          </cell>
          <cell r="GW36">
            <v>0</v>
          </cell>
          <cell r="GX36">
            <v>0</v>
          </cell>
          <cell r="GY36">
            <v>0</v>
          </cell>
          <cell r="GZ36">
            <v>0</v>
          </cell>
        </row>
        <row r="37">
          <cell r="DR37">
            <v>0</v>
          </cell>
          <cell r="DS37">
            <v>0</v>
          </cell>
          <cell r="DT37">
            <v>0</v>
          </cell>
          <cell r="EV37">
            <v>0</v>
          </cell>
          <cell r="EW37">
            <v>0</v>
          </cell>
          <cell r="EX37">
            <v>0</v>
          </cell>
          <cell r="GX37">
            <v>0</v>
          </cell>
          <cell r="GY37">
            <v>0</v>
          </cell>
          <cell r="GZ37">
            <v>0</v>
          </cell>
        </row>
        <row r="38">
          <cell r="AB38">
            <v>0</v>
          </cell>
          <cell r="AE38">
            <v>0</v>
          </cell>
          <cell r="AH38">
            <v>0</v>
          </cell>
          <cell r="AK38">
            <v>0</v>
          </cell>
          <cell r="AN38">
            <v>0</v>
          </cell>
          <cell r="AQ38">
            <v>0</v>
          </cell>
          <cell r="AT38">
            <v>0</v>
          </cell>
          <cell r="AW38">
            <v>0</v>
          </cell>
          <cell r="AZ38">
            <v>0</v>
          </cell>
          <cell r="BC38">
            <v>0</v>
          </cell>
          <cell r="BF38">
            <v>0</v>
          </cell>
          <cell r="BI38">
            <v>0</v>
          </cell>
          <cell r="BL38">
            <v>0</v>
          </cell>
          <cell r="BO38">
            <v>0</v>
          </cell>
          <cell r="BR38">
            <v>0</v>
          </cell>
          <cell r="BU38">
            <v>0</v>
          </cell>
          <cell r="BX38">
            <v>0</v>
          </cell>
          <cell r="CA38">
            <v>0</v>
          </cell>
          <cell r="CD38">
            <v>0</v>
          </cell>
          <cell r="CG38">
            <v>0</v>
          </cell>
          <cell r="CJ38">
            <v>0</v>
          </cell>
          <cell r="CM38">
            <v>0</v>
          </cell>
          <cell r="CP38">
            <v>0</v>
          </cell>
          <cell r="CS38">
            <v>0</v>
          </cell>
          <cell r="CV38">
            <v>0</v>
          </cell>
          <cell r="CY38">
            <v>0</v>
          </cell>
          <cell r="DB38">
            <v>0</v>
          </cell>
          <cell r="DE38">
            <v>0</v>
          </cell>
          <cell r="DH38">
            <v>0</v>
          </cell>
          <cell r="DK38">
            <v>0</v>
          </cell>
          <cell r="DN38">
            <v>0</v>
          </cell>
          <cell r="DQ38">
            <v>0</v>
          </cell>
          <cell r="DR38">
            <v>0</v>
          </cell>
          <cell r="DS38">
            <v>0</v>
          </cell>
          <cell r="DT38">
            <v>0</v>
          </cell>
          <cell r="DW38">
            <v>0</v>
          </cell>
          <cell r="DZ38">
            <v>0</v>
          </cell>
          <cell r="EC38">
            <v>0</v>
          </cell>
          <cell r="EF38">
            <v>0</v>
          </cell>
          <cell r="EI38">
            <v>0</v>
          </cell>
          <cell r="EL38">
            <v>0</v>
          </cell>
          <cell r="EO38">
            <v>0</v>
          </cell>
          <cell r="ER38">
            <v>0</v>
          </cell>
          <cell r="EU38">
            <v>0</v>
          </cell>
          <cell r="EV38">
            <v>0</v>
          </cell>
          <cell r="EW38">
            <v>0</v>
          </cell>
          <cell r="EX38">
            <v>0</v>
          </cell>
          <cell r="FA38">
            <v>0</v>
          </cell>
          <cell r="FD38">
            <v>0</v>
          </cell>
          <cell r="FG38">
            <v>0</v>
          </cell>
          <cell r="FJ38">
            <v>0</v>
          </cell>
          <cell r="FM38">
            <v>0</v>
          </cell>
          <cell r="FP38">
            <v>0</v>
          </cell>
          <cell r="FS38">
            <v>0</v>
          </cell>
          <cell r="FV38">
            <v>0</v>
          </cell>
          <cell r="FY38">
            <v>0</v>
          </cell>
          <cell r="GB38">
            <v>0</v>
          </cell>
          <cell r="GE38">
            <v>0</v>
          </cell>
          <cell r="GH38">
            <v>0</v>
          </cell>
          <cell r="GK38">
            <v>0</v>
          </cell>
          <cell r="GQ38">
            <v>0</v>
          </cell>
          <cell r="GT38">
            <v>0</v>
          </cell>
          <cell r="GW38">
            <v>0</v>
          </cell>
          <cell r="GX38">
            <v>0</v>
          </cell>
          <cell r="GY38">
            <v>0</v>
          </cell>
          <cell r="GZ38">
            <v>0</v>
          </cell>
        </row>
        <row r="39">
          <cell r="Z39">
            <v>0</v>
          </cell>
          <cell r="AB39">
            <v>0</v>
          </cell>
          <cell r="AE39">
            <v>0</v>
          </cell>
          <cell r="AH39">
            <v>0</v>
          </cell>
          <cell r="AK39">
            <v>0</v>
          </cell>
          <cell r="AN39">
            <v>0</v>
          </cell>
          <cell r="AQ39">
            <v>0</v>
          </cell>
          <cell r="AT39">
            <v>0</v>
          </cell>
          <cell r="AW39">
            <v>0</v>
          </cell>
          <cell r="AZ39">
            <v>0</v>
          </cell>
          <cell r="BC39">
            <v>0</v>
          </cell>
          <cell r="BF39">
            <v>0</v>
          </cell>
          <cell r="BI39">
            <v>0</v>
          </cell>
          <cell r="BL39">
            <v>0</v>
          </cell>
          <cell r="BO39">
            <v>0</v>
          </cell>
          <cell r="BR39">
            <v>0</v>
          </cell>
          <cell r="BU39">
            <v>0</v>
          </cell>
          <cell r="BX39">
            <v>0</v>
          </cell>
          <cell r="CA39">
            <v>0</v>
          </cell>
          <cell r="CD39">
            <v>0</v>
          </cell>
          <cell r="CG39">
            <v>0</v>
          </cell>
          <cell r="CJ39">
            <v>0</v>
          </cell>
          <cell r="CM39">
            <v>0</v>
          </cell>
          <cell r="CP39">
            <v>0</v>
          </cell>
          <cell r="CS39">
            <v>0</v>
          </cell>
          <cell r="CV39">
            <v>0</v>
          </cell>
          <cell r="CY39">
            <v>0</v>
          </cell>
          <cell r="DB39">
            <v>0</v>
          </cell>
          <cell r="DE39">
            <v>0</v>
          </cell>
          <cell r="DH39">
            <v>0</v>
          </cell>
          <cell r="DK39">
            <v>0</v>
          </cell>
          <cell r="DN39">
            <v>0</v>
          </cell>
          <cell r="DQ39">
            <v>0</v>
          </cell>
          <cell r="DR39">
            <v>0</v>
          </cell>
          <cell r="DS39">
            <v>0</v>
          </cell>
          <cell r="DT39">
            <v>0</v>
          </cell>
          <cell r="DU39">
            <v>0</v>
          </cell>
          <cell r="DW39">
            <v>0</v>
          </cell>
          <cell r="DX39">
            <v>0</v>
          </cell>
          <cell r="DZ39">
            <v>0</v>
          </cell>
          <cell r="EA39">
            <v>0</v>
          </cell>
          <cell r="EC39">
            <v>0</v>
          </cell>
          <cell r="ED39">
            <v>0</v>
          </cell>
          <cell r="EF39">
            <v>0</v>
          </cell>
          <cell r="EG39">
            <v>0</v>
          </cell>
          <cell r="EI39">
            <v>0</v>
          </cell>
          <cell r="EL39">
            <v>0</v>
          </cell>
          <cell r="EO39">
            <v>0</v>
          </cell>
          <cell r="EP39">
            <v>0</v>
          </cell>
          <cell r="ER39">
            <v>0</v>
          </cell>
          <cell r="EU39">
            <v>0</v>
          </cell>
          <cell r="EV39">
            <v>0</v>
          </cell>
          <cell r="EW39">
            <v>0</v>
          </cell>
          <cell r="EX39">
            <v>0</v>
          </cell>
          <cell r="FA39">
            <v>0</v>
          </cell>
          <cell r="FD39">
            <v>0</v>
          </cell>
          <cell r="FG39">
            <v>0</v>
          </cell>
          <cell r="FJ39">
            <v>0</v>
          </cell>
          <cell r="FM39">
            <v>0</v>
          </cell>
          <cell r="FP39">
            <v>0</v>
          </cell>
          <cell r="FS39">
            <v>0</v>
          </cell>
          <cell r="FV39">
            <v>0</v>
          </cell>
          <cell r="FY39">
            <v>0</v>
          </cell>
          <cell r="GB39">
            <v>0</v>
          </cell>
          <cell r="GE39">
            <v>0</v>
          </cell>
          <cell r="GH39">
            <v>0</v>
          </cell>
          <cell r="GK39">
            <v>0</v>
          </cell>
          <cell r="GQ39">
            <v>0</v>
          </cell>
          <cell r="GT39">
            <v>0</v>
          </cell>
          <cell r="GW39">
            <v>0</v>
          </cell>
          <cell r="GX39">
            <v>0</v>
          </cell>
          <cell r="GY39">
            <v>0</v>
          </cell>
          <cell r="GZ39">
            <v>0</v>
          </cell>
        </row>
        <row r="40">
          <cell r="DR40">
            <v>0</v>
          </cell>
          <cell r="DS40">
            <v>0</v>
          </cell>
          <cell r="DT40">
            <v>0</v>
          </cell>
          <cell r="EV40">
            <v>0</v>
          </cell>
          <cell r="EW40">
            <v>0</v>
          </cell>
          <cell r="EX40">
            <v>0</v>
          </cell>
          <cell r="GX40">
            <v>0</v>
          </cell>
          <cell r="GY40">
            <v>0</v>
          </cell>
          <cell r="GZ40">
            <v>0</v>
          </cell>
        </row>
        <row r="41">
          <cell r="DR41">
            <v>0</v>
          </cell>
          <cell r="DS41">
            <v>0</v>
          </cell>
          <cell r="DT41">
            <v>0</v>
          </cell>
          <cell r="EV41">
            <v>0</v>
          </cell>
          <cell r="EW41">
            <v>0</v>
          </cell>
          <cell r="EX41">
            <v>0</v>
          </cell>
          <cell r="GX41">
            <v>0</v>
          </cell>
          <cell r="GY41">
            <v>0</v>
          </cell>
          <cell r="GZ41">
            <v>0</v>
          </cell>
        </row>
        <row r="42">
          <cell r="Z42">
            <v>0</v>
          </cell>
          <cell r="AB42">
            <v>0</v>
          </cell>
          <cell r="AE42">
            <v>0</v>
          </cell>
          <cell r="AH42">
            <v>0</v>
          </cell>
          <cell r="AK42">
            <v>0</v>
          </cell>
          <cell r="AN42">
            <v>0</v>
          </cell>
          <cell r="AQ42">
            <v>0</v>
          </cell>
          <cell r="AT42">
            <v>0</v>
          </cell>
          <cell r="AW42">
            <v>0</v>
          </cell>
          <cell r="AZ42">
            <v>0</v>
          </cell>
          <cell r="BC42">
            <v>0</v>
          </cell>
          <cell r="BF42">
            <v>0</v>
          </cell>
          <cell r="BI42">
            <v>0</v>
          </cell>
          <cell r="BL42">
            <v>0</v>
          </cell>
          <cell r="BO42">
            <v>0</v>
          </cell>
          <cell r="BR42">
            <v>0</v>
          </cell>
          <cell r="BU42">
            <v>0</v>
          </cell>
          <cell r="BX42">
            <v>0</v>
          </cell>
          <cell r="CA42">
            <v>0</v>
          </cell>
          <cell r="CD42">
            <v>0</v>
          </cell>
          <cell r="CG42">
            <v>0</v>
          </cell>
          <cell r="CJ42">
            <v>0</v>
          </cell>
          <cell r="CM42">
            <v>0</v>
          </cell>
          <cell r="CP42">
            <v>0</v>
          </cell>
          <cell r="CS42">
            <v>0</v>
          </cell>
          <cell r="CV42">
            <v>0</v>
          </cell>
          <cell r="CY42">
            <v>0</v>
          </cell>
          <cell r="DB42">
            <v>0</v>
          </cell>
          <cell r="DE42">
            <v>0</v>
          </cell>
          <cell r="DH42">
            <v>0</v>
          </cell>
          <cell r="DK42">
            <v>0</v>
          </cell>
          <cell r="DN42">
            <v>0</v>
          </cell>
          <cell r="DQ42">
            <v>0</v>
          </cell>
          <cell r="DR42">
            <v>0</v>
          </cell>
          <cell r="DS42">
            <v>0</v>
          </cell>
          <cell r="DT42">
            <v>0</v>
          </cell>
          <cell r="DU42">
            <v>0</v>
          </cell>
          <cell r="DW42">
            <v>0</v>
          </cell>
          <cell r="DX42">
            <v>0</v>
          </cell>
          <cell r="DZ42">
            <v>0</v>
          </cell>
          <cell r="EA42">
            <v>0</v>
          </cell>
          <cell r="EC42">
            <v>0</v>
          </cell>
          <cell r="ED42">
            <v>0</v>
          </cell>
          <cell r="EF42">
            <v>0</v>
          </cell>
          <cell r="EG42">
            <v>0</v>
          </cell>
          <cell r="EI42">
            <v>0</v>
          </cell>
          <cell r="EL42">
            <v>0</v>
          </cell>
          <cell r="EO42">
            <v>0</v>
          </cell>
          <cell r="EP42">
            <v>0</v>
          </cell>
          <cell r="ER42">
            <v>0</v>
          </cell>
          <cell r="EU42">
            <v>0</v>
          </cell>
          <cell r="EV42">
            <v>0</v>
          </cell>
          <cell r="EW42">
            <v>0</v>
          </cell>
          <cell r="EX42">
            <v>0</v>
          </cell>
          <cell r="FA42">
            <v>0</v>
          </cell>
          <cell r="FD42">
            <v>0</v>
          </cell>
          <cell r="FG42">
            <v>0</v>
          </cell>
          <cell r="FJ42">
            <v>0</v>
          </cell>
          <cell r="FM42">
            <v>0</v>
          </cell>
          <cell r="FP42">
            <v>0</v>
          </cell>
          <cell r="FS42">
            <v>0</v>
          </cell>
          <cell r="FV42">
            <v>0</v>
          </cell>
          <cell r="FY42">
            <v>0</v>
          </cell>
          <cell r="GB42">
            <v>0</v>
          </cell>
          <cell r="GE42">
            <v>0</v>
          </cell>
          <cell r="GH42">
            <v>0</v>
          </cell>
          <cell r="GK42">
            <v>0</v>
          </cell>
          <cell r="GQ42">
            <v>0</v>
          </cell>
          <cell r="GT42">
            <v>0</v>
          </cell>
          <cell r="GW42">
            <v>0</v>
          </cell>
          <cell r="GX42">
            <v>0</v>
          </cell>
          <cell r="GY42">
            <v>0</v>
          </cell>
          <cell r="GZ42">
            <v>0</v>
          </cell>
        </row>
        <row r="43">
          <cell r="AB43">
            <v>0</v>
          </cell>
          <cell r="AE43">
            <v>0</v>
          </cell>
          <cell r="AH43">
            <v>0</v>
          </cell>
          <cell r="AK43">
            <v>0</v>
          </cell>
          <cell r="AN43">
            <v>0</v>
          </cell>
          <cell r="AQ43">
            <v>0</v>
          </cell>
          <cell r="AT43">
            <v>0</v>
          </cell>
          <cell r="AW43">
            <v>0</v>
          </cell>
          <cell r="AZ43">
            <v>0</v>
          </cell>
          <cell r="BC43">
            <v>0</v>
          </cell>
          <cell r="BF43">
            <v>0</v>
          </cell>
          <cell r="BI43">
            <v>0</v>
          </cell>
          <cell r="BL43">
            <v>0</v>
          </cell>
          <cell r="BO43">
            <v>0</v>
          </cell>
          <cell r="BR43">
            <v>0</v>
          </cell>
          <cell r="BU43">
            <v>0</v>
          </cell>
          <cell r="BX43">
            <v>0</v>
          </cell>
          <cell r="CA43">
            <v>0</v>
          </cell>
          <cell r="CD43">
            <v>0</v>
          </cell>
          <cell r="CG43">
            <v>0</v>
          </cell>
          <cell r="CJ43">
            <v>0</v>
          </cell>
          <cell r="CM43">
            <v>0</v>
          </cell>
          <cell r="CP43">
            <v>0</v>
          </cell>
          <cell r="CS43">
            <v>0</v>
          </cell>
          <cell r="CV43">
            <v>0</v>
          </cell>
          <cell r="CY43">
            <v>0</v>
          </cell>
          <cell r="DB43">
            <v>0</v>
          </cell>
          <cell r="DE43">
            <v>0</v>
          </cell>
          <cell r="DH43">
            <v>0</v>
          </cell>
          <cell r="DK43">
            <v>0</v>
          </cell>
          <cell r="DN43">
            <v>0</v>
          </cell>
          <cell r="DQ43">
            <v>0</v>
          </cell>
          <cell r="DR43">
            <v>0</v>
          </cell>
          <cell r="DS43">
            <v>0</v>
          </cell>
          <cell r="DT43">
            <v>0</v>
          </cell>
          <cell r="DW43">
            <v>0</v>
          </cell>
          <cell r="DZ43">
            <v>0</v>
          </cell>
          <cell r="EC43">
            <v>0</v>
          </cell>
          <cell r="EF43">
            <v>0</v>
          </cell>
          <cell r="EI43">
            <v>0</v>
          </cell>
          <cell r="EL43">
            <v>0</v>
          </cell>
          <cell r="EO43">
            <v>0</v>
          </cell>
          <cell r="ER43">
            <v>0</v>
          </cell>
          <cell r="EU43">
            <v>0</v>
          </cell>
          <cell r="EV43">
            <v>0</v>
          </cell>
          <cell r="EW43">
            <v>0</v>
          </cell>
          <cell r="EX43">
            <v>0</v>
          </cell>
          <cell r="FA43">
            <v>0</v>
          </cell>
          <cell r="FD43">
            <v>0</v>
          </cell>
          <cell r="FG43">
            <v>0</v>
          </cell>
          <cell r="FJ43">
            <v>0</v>
          </cell>
          <cell r="FM43">
            <v>0</v>
          </cell>
          <cell r="FP43">
            <v>0</v>
          </cell>
          <cell r="FS43">
            <v>0</v>
          </cell>
          <cell r="FV43">
            <v>0</v>
          </cell>
          <cell r="FY43">
            <v>0</v>
          </cell>
          <cell r="GB43">
            <v>0</v>
          </cell>
          <cell r="GE43">
            <v>0</v>
          </cell>
          <cell r="GH43">
            <v>0</v>
          </cell>
          <cell r="GK43">
            <v>0</v>
          </cell>
          <cell r="GQ43">
            <v>0</v>
          </cell>
          <cell r="GT43">
            <v>0</v>
          </cell>
          <cell r="GW43">
            <v>0</v>
          </cell>
          <cell r="GX43">
            <v>0</v>
          </cell>
          <cell r="GY43">
            <v>0</v>
          </cell>
          <cell r="GZ43">
            <v>0</v>
          </cell>
        </row>
        <row r="44">
          <cell r="AB44">
            <v>0</v>
          </cell>
          <cell r="AE44">
            <v>0</v>
          </cell>
          <cell r="AH44">
            <v>0</v>
          </cell>
          <cell r="AK44">
            <v>0</v>
          </cell>
          <cell r="AN44">
            <v>0</v>
          </cell>
          <cell r="AQ44">
            <v>0</v>
          </cell>
          <cell r="AT44">
            <v>0</v>
          </cell>
          <cell r="AW44">
            <v>0</v>
          </cell>
          <cell r="AZ44">
            <v>0</v>
          </cell>
          <cell r="BC44">
            <v>0</v>
          </cell>
          <cell r="BF44">
            <v>0</v>
          </cell>
          <cell r="BI44">
            <v>0</v>
          </cell>
          <cell r="BL44">
            <v>0</v>
          </cell>
          <cell r="BO44">
            <v>0</v>
          </cell>
          <cell r="BR44">
            <v>0</v>
          </cell>
          <cell r="BU44">
            <v>0</v>
          </cell>
          <cell r="BX44">
            <v>0</v>
          </cell>
          <cell r="CA44">
            <v>0</v>
          </cell>
          <cell r="CD44">
            <v>0</v>
          </cell>
          <cell r="CG44">
            <v>0</v>
          </cell>
          <cell r="CJ44">
            <v>0</v>
          </cell>
          <cell r="CM44">
            <v>0</v>
          </cell>
          <cell r="CP44">
            <v>0</v>
          </cell>
          <cell r="CS44">
            <v>0</v>
          </cell>
          <cell r="CV44">
            <v>0</v>
          </cell>
          <cell r="CY44">
            <v>0</v>
          </cell>
          <cell r="DB44">
            <v>0</v>
          </cell>
          <cell r="DE44">
            <v>0</v>
          </cell>
          <cell r="DH44">
            <v>0</v>
          </cell>
          <cell r="DK44">
            <v>0</v>
          </cell>
          <cell r="DN44">
            <v>0</v>
          </cell>
          <cell r="DQ44">
            <v>0</v>
          </cell>
          <cell r="DR44">
            <v>0</v>
          </cell>
          <cell r="DS44">
            <v>0</v>
          </cell>
          <cell r="DT44">
            <v>0</v>
          </cell>
          <cell r="DW44">
            <v>0</v>
          </cell>
          <cell r="DZ44">
            <v>0</v>
          </cell>
          <cell r="EC44">
            <v>0</v>
          </cell>
          <cell r="EF44">
            <v>0</v>
          </cell>
          <cell r="EI44">
            <v>0</v>
          </cell>
          <cell r="EL44">
            <v>0</v>
          </cell>
          <cell r="EO44">
            <v>0</v>
          </cell>
          <cell r="ER44">
            <v>0</v>
          </cell>
          <cell r="EU44">
            <v>0</v>
          </cell>
          <cell r="EV44">
            <v>0</v>
          </cell>
          <cell r="EW44">
            <v>0</v>
          </cell>
          <cell r="EX44">
            <v>0</v>
          </cell>
          <cell r="FA44">
            <v>0</v>
          </cell>
          <cell r="FD44">
            <v>0</v>
          </cell>
          <cell r="FG44">
            <v>0</v>
          </cell>
          <cell r="FJ44">
            <v>0</v>
          </cell>
          <cell r="FM44">
            <v>0</v>
          </cell>
          <cell r="FP44">
            <v>0</v>
          </cell>
          <cell r="FS44">
            <v>0</v>
          </cell>
          <cell r="FV44">
            <v>0</v>
          </cell>
          <cell r="FY44">
            <v>0</v>
          </cell>
          <cell r="GB44">
            <v>0</v>
          </cell>
          <cell r="GE44">
            <v>0</v>
          </cell>
          <cell r="GH44">
            <v>0</v>
          </cell>
          <cell r="GK44">
            <v>0</v>
          </cell>
          <cell r="GQ44">
            <v>0</v>
          </cell>
          <cell r="GT44">
            <v>0</v>
          </cell>
          <cell r="GW44">
            <v>0</v>
          </cell>
          <cell r="GX44">
            <v>0</v>
          </cell>
          <cell r="GY44">
            <v>0</v>
          </cell>
          <cell r="GZ44">
            <v>0</v>
          </cell>
        </row>
        <row r="45">
          <cell r="Z45">
            <v>0</v>
          </cell>
          <cell r="AB45">
            <v>0</v>
          </cell>
          <cell r="AE45">
            <v>0</v>
          </cell>
          <cell r="AH45">
            <v>0</v>
          </cell>
          <cell r="AK45">
            <v>0</v>
          </cell>
          <cell r="AN45">
            <v>0</v>
          </cell>
          <cell r="AQ45">
            <v>0</v>
          </cell>
          <cell r="AT45">
            <v>0</v>
          </cell>
          <cell r="AW45">
            <v>0</v>
          </cell>
          <cell r="AZ45">
            <v>0</v>
          </cell>
          <cell r="BC45">
            <v>0</v>
          </cell>
          <cell r="BF45">
            <v>0</v>
          </cell>
          <cell r="BI45">
            <v>0</v>
          </cell>
          <cell r="BL45">
            <v>0</v>
          </cell>
          <cell r="BO45">
            <v>0</v>
          </cell>
          <cell r="BR45">
            <v>0</v>
          </cell>
          <cell r="BU45">
            <v>0</v>
          </cell>
          <cell r="BX45">
            <v>0</v>
          </cell>
          <cell r="CA45">
            <v>0</v>
          </cell>
          <cell r="CD45">
            <v>0</v>
          </cell>
          <cell r="CG45">
            <v>0</v>
          </cell>
          <cell r="CJ45">
            <v>0</v>
          </cell>
          <cell r="CM45">
            <v>0</v>
          </cell>
          <cell r="CP45">
            <v>0</v>
          </cell>
          <cell r="CS45">
            <v>0</v>
          </cell>
          <cell r="CV45">
            <v>0</v>
          </cell>
          <cell r="CY45">
            <v>0</v>
          </cell>
          <cell r="DB45">
            <v>0</v>
          </cell>
          <cell r="DE45">
            <v>0</v>
          </cell>
          <cell r="DH45">
            <v>0</v>
          </cell>
          <cell r="DK45">
            <v>0</v>
          </cell>
          <cell r="DN45">
            <v>0</v>
          </cell>
          <cell r="DQ45">
            <v>0</v>
          </cell>
          <cell r="DR45">
            <v>0</v>
          </cell>
          <cell r="DS45">
            <v>0</v>
          </cell>
          <cell r="DT45">
            <v>0</v>
          </cell>
          <cell r="DU45">
            <v>0</v>
          </cell>
          <cell r="DW45">
            <v>0</v>
          </cell>
          <cell r="DX45">
            <v>0</v>
          </cell>
          <cell r="DZ45">
            <v>0</v>
          </cell>
          <cell r="EA45">
            <v>0</v>
          </cell>
          <cell r="EC45">
            <v>0</v>
          </cell>
          <cell r="ED45">
            <v>0</v>
          </cell>
          <cell r="EF45">
            <v>0</v>
          </cell>
          <cell r="EG45">
            <v>0</v>
          </cell>
          <cell r="EI45">
            <v>0</v>
          </cell>
          <cell r="EL45">
            <v>0</v>
          </cell>
          <cell r="EO45">
            <v>0</v>
          </cell>
          <cell r="EP45">
            <v>0</v>
          </cell>
          <cell r="ER45">
            <v>0</v>
          </cell>
          <cell r="EU45">
            <v>0</v>
          </cell>
          <cell r="EV45">
            <v>0</v>
          </cell>
          <cell r="EW45">
            <v>0</v>
          </cell>
          <cell r="EX45">
            <v>0</v>
          </cell>
          <cell r="FA45">
            <v>0</v>
          </cell>
          <cell r="FD45">
            <v>0</v>
          </cell>
          <cell r="FG45">
            <v>0</v>
          </cell>
          <cell r="FJ45">
            <v>0</v>
          </cell>
          <cell r="FM45">
            <v>0</v>
          </cell>
          <cell r="FP45">
            <v>0</v>
          </cell>
          <cell r="FS45">
            <v>0</v>
          </cell>
          <cell r="FV45">
            <v>0</v>
          </cell>
          <cell r="FY45">
            <v>0</v>
          </cell>
          <cell r="GB45">
            <v>0</v>
          </cell>
          <cell r="GE45">
            <v>0</v>
          </cell>
          <cell r="GH45">
            <v>0</v>
          </cell>
          <cell r="GK45">
            <v>0</v>
          </cell>
          <cell r="GQ45">
            <v>0</v>
          </cell>
          <cell r="GT45">
            <v>0</v>
          </cell>
          <cell r="GW45">
            <v>0</v>
          </cell>
          <cell r="GX45">
            <v>0</v>
          </cell>
          <cell r="GY45">
            <v>0</v>
          </cell>
          <cell r="GZ45">
            <v>0</v>
          </cell>
        </row>
        <row r="46">
          <cell r="Z46">
            <v>0</v>
          </cell>
          <cell r="AB46">
            <v>0</v>
          </cell>
          <cell r="AE46">
            <v>0</v>
          </cell>
          <cell r="AH46">
            <v>0</v>
          </cell>
          <cell r="AK46">
            <v>0</v>
          </cell>
          <cell r="AN46">
            <v>0</v>
          </cell>
          <cell r="AQ46">
            <v>0</v>
          </cell>
          <cell r="AT46">
            <v>0</v>
          </cell>
          <cell r="AW46">
            <v>0</v>
          </cell>
          <cell r="AZ46">
            <v>0</v>
          </cell>
          <cell r="BC46">
            <v>0</v>
          </cell>
          <cell r="BF46">
            <v>0</v>
          </cell>
          <cell r="BI46">
            <v>0</v>
          </cell>
          <cell r="BL46">
            <v>0</v>
          </cell>
          <cell r="BO46">
            <v>0</v>
          </cell>
          <cell r="BR46">
            <v>0</v>
          </cell>
          <cell r="BU46">
            <v>0</v>
          </cell>
          <cell r="BX46">
            <v>0</v>
          </cell>
          <cell r="CA46">
            <v>0</v>
          </cell>
          <cell r="CD46">
            <v>0</v>
          </cell>
          <cell r="CG46">
            <v>0</v>
          </cell>
          <cell r="CJ46">
            <v>0</v>
          </cell>
          <cell r="CM46">
            <v>0</v>
          </cell>
          <cell r="CP46">
            <v>0</v>
          </cell>
          <cell r="CS46">
            <v>0</v>
          </cell>
          <cell r="CV46">
            <v>0</v>
          </cell>
          <cell r="CY46">
            <v>0</v>
          </cell>
          <cell r="DB46">
            <v>0</v>
          </cell>
          <cell r="DE46">
            <v>0</v>
          </cell>
          <cell r="DH46">
            <v>0</v>
          </cell>
          <cell r="DK46">
            <v>0</v>
          </cell>
          <cell r="DN46">
            <v>0</v>
          </cell>
          <cell r="DQ46">
            <v>0</v>
          </cell>
          <cell r="DR46">
            <v>0</v>
          </cell>
          <cell r="DS46">
            <v>0</v>
          </cell>
          <cell r="DT46">
            <v>0</v>
          </cell>
          <cell r="DU46">
            <v>0</v>
          </cell>
          <cell r="DW46">
            <v>0</v>
          </cell>
          <cell r="DX46">
            <v>0</v>
          </cell>
          <cell r="DZ46">
            <v>0</v>
          </cell>
          <cell r="EA46">
            <v>0</v>
          </cell>
          <cell r="EC46">
            <v>0</v>
          </cell>
          <cell r="ED46">
            <v>0</v>
          </cell>
          <cell r="EF46">
            <v>0</v>
          </cell>
          <cell r="EG46">
            <v>0</v>
          </cell>
          <cell r="EI46">
            <v>0</v>
          </cell>
          <cell r="EL46">
            <v>0</v>
          </cell>
          <cell r="EO46">
            <v>0</v>
          </cell>
          <cell r="EP46">
            <v>0</v>
          </cell>
          <cell r="ER46">
            <v>0</v>
          </cell>
          <cell r="EU46">
            <v>0</v>
          </cell>
          <cell r="EV46">
            <v>0</v>
          </cell>
          <cell r="EW46">
            <v>0</v>
          </cell>
          <cell r="EX46">
            <v>0</v>
          </cell>
          <cell r="FA46">
            <v>0</v>
          </cell>
          <cell r="FD46">
            <v>0</v>
          </cell>
          <cell r="FG46">
            <v>0</v>
          </cell>
          <cell r="FJ46">
            <v>0</v>
          </cell>
          <cell r="FM46">
            <v>0</v>
          </cell>
          <cell r="FP46">
            <v>0</v>
          </cell>
          <cell r="FS46">
            <v>0</v>
          </cell>
          <cell r="FV46">
            <v>0</v>
          </cell>
          <cell r="FY46">
            <v>0</v>
          </cell>
          <cell r="GB46">
            <v>0</v>
          </cell>
          <cell r="GE46">
            <v>0</v>
          </cell>
          <cell r="GH46">
            <v>0</v>
          </cell>
          <cell r="GK46">
            <v>0</v>
          </cell>
          <cell r="GQ46">
            <v>0</v>
          </cell>
          <cell r="GT46">
            <v>0</v>
          </cell>
          <cell r="GW46">
            <v>0</v>
          </cell>
          <cell r="GX46">
            <v>0</v>
          </cell>
          <cell r="GY46">
            <v>0</v>
          </cell>
          <cell r="GZ46">
            <v>0</v>
          </cell>
        </row>
        <row r="47">
          <cell r="Z47">
            <v>0</v>
          </cell>
          <cell r="AB47">
            <v>0</v>
          </cell>
          <cell r="AE47">
            <v>0</v>
          </cell>
          <cell r="AH47">
            <v>0</v>
          </cell>
          <cell r="AK47">
            <v>0</v>
          </cell>
          <cell r="AN47">
            <v>0</v>
          </cell>
          <cell r="AQ47">
            <v>0</v>
          </cell>
          <cell r="AT47">
            <v>0</v>
          </cell>
          <cell r="AW47">
            <v>0</v>
          </cell>
          <cell r="AZ47">
            <v>0</v>
          </cell>
          <cell r="BC47">
            <v>0</v>
          </cell>
          <cell r="BF47">
            <v>0</v>
          </cell>
          <cell r="BI47">
            <v>0</v>
          </cell>
          <cell r="BL47">
            <v>0</v>
          </cell>
          <cell r="BO47">
            <v>0</v>
          </cell>
          <cell r="BR47">
            <v>0</v>
          </cell>
          <cell r="BU47">
            <v>0</v>
          </cell>
          <cell r="BX47">
            <v>0</v>
          </cell>
          <cell r="CA47">
            <v>0</v>
          </cell>
          <cell r="CD47">
            <v>0</v>
          </cell>
          <cell r="CG47">
            <v>0</v>
          </cell>
          <cell r="CJ47">
            <v>0</v>
          </cell>
          <cell r="CM47">
            <v>0</v>
          </cell>
          <cell r="CP47">
            <v>0</v>
          </cell>
          <cell r="CS47">
            <v>0</v>
          </cell>
          <cell r="CV47">
            <v>0</v>
          </cell>
          <cell r="CY47">
            <v>0</v>
          </cell>
          <cell r="DB47">
            <v>0</v>
          </cell>
          <cell r="DE47">
            <v>0</v>
          </cell>
          <cell r="DH47">
            <v>0</v>
          </cell>
          <cell r="DK47">
            <v>0</v>
          </cell>
          <cell r="DN47">
            <v>0</v>
          </cell>
          <cell r="DQ47">
            <v>0</v>
          </cell>
          <cell r="DR47">
            <v>0</v>
          </cell>
          <cell r="DS47">
            <v>0</v>
          </cell>
          <cell r="DT47">
            <v>0</v>
          </cell>
          <cell r="DU47">
            <v>0</v>
          </cell>
          <cell r="DW47">
            <v>0</v>
          </cell>
          <cell r="DX47">
            <v>0</v>
          </cell>
          <cell r="DZ47">
            <v>0</v>
          </cell>
          <cell r="EA47">
            <v>0</v>
          </cell>
          <cell r="EC47">
            <v>0</v>
          </cell>
          <cell r="ED47">
            <v>0</v>
          </cell>
          <cell r="EF47">
            <v>0</v>
          </cell>
          <cell r="EG47">
            <v>0</v>
          </cell>
          <cell r="EI47">
            <v>0</v>
          </cell>
          <cell r="EL47">
            <v>0</v>
          </cell>
          <cell r="EO47">
            <v>0</v>
          </cell>
          <cell r="EP47">
            <v>0</v>
          </cell>
          <cell r="ER47">
            <v>0</v>
          </cell>
          <cell r="EU47">
            <v>0</v>
          </cell>
          <cell r="EV47">
            <v>0</v>
          </cell>
          <cell r="EW47">
            <v>0</v>
          </cell>
          <cell r="EX47">
            <v>0</v>
          </cell>
          <cell r="FA47">
            <v>0</v>
          </cell>
          <cell r="FD47">
            <v>0</v>
          </cell>
          <cell r="FG47">
            <v>0</v>
          </cell>
          <cell r="FJ47">
            <v>0</v>
          </cell>
          <cell r="FM47">
            <v>0</v>
          </cell>
          <cell r="FP47">
            <v>0</v>
          </cell>
          <cell r="FS47">
            <v>0</v>
          </cell>
          <cell r="FV47">
            <v>0</v>
          </cell>
          <cell r="FY47">
            <v>0</v>
          </cell>
          <cell r="GB47">
            <v>0</v>
          </cell>
          <cell r="GE47">
            <v>0</v>
          </cell>
          <cell r="GH47">
            <v>0</v>
          </cell>
          <cell r="GK47">
            <v>0</v>
          </cell>
          <cell r="GQ47">
            <v>0</v>
          </cell>
          <cell r="GT47">
            <v>0</v>
          </cell>
          <cell r="GW47">
            <v>0</v>
          </cell>
          <cell r="GX47">
            <v>0</v>
          </cell>
          <cell r="GY47">
            <v>0</v>
          </cell>
          <cell r="GZ47">
            <v>0</v>
          </cell>
        </row>
        <row r="48">
          <cell r="Z48">
            <v>0</v>
          </cell>
          <cell r="AB48">
            <v>0</v>
          </cell>
          <cell r="AE48">
            <v>0</v>
          </cell>
          <cell r="AH48">
            <v>0</v>
          </cell>
          <cell r="AK48">
            <v>0</v>
          </cell>
          <cell r="AN48">
            <v>0</v>
          </cell>
          <cell r="AQ48">
            <v>0</v>
          </cell>
          <cell r="AT48">
            <v>0</v>
          </cell>
          <cell r="AW48">
            <v>0</v>
          </cell>
          <cell r="AZ48">
            <v>0</v>
          </cell>
          <cell r="BC48">
            <v>0</v>
          </cell>
          <cell r="BF48">
            <v>0</v>
          </cell>
          <cell r="BI48">
            <v>0</v>
          </cell>
          <cell r="BL48">
            <v>0</v>
          </cell>
          <cell r="BO48">
            <v>0</v>
          </cell>
          <cell r="BR48">
            <v>0</v>
          </cell>
          <cell r="BU48">
            <v>0</v>
          </cell>
          <cell r="BX48">
            <v>0</v>
          </cell>
          <cell r="CA48">
            <v>0</v>
          </cell>
          <cell r="CD48">
            <v>0</v>
          </cell>
          <cell r="CG48">
            <v>0</v>
          </cell>
          <cell r="CJ48">
            <v>0</v>
          </cell>
          <cell r="CM48">
            <v>0</v>
          </cell>
          <cell r="CP48">
            <v>0</v>
          </cell>
          <cell r="CS48">
            <v>0</v>
          </cell>
          <cell r="CV48">
            <v>0</v>
          </cell>
          <cell r="CY48">
            <v>0</v>
          </cell>
          <cell r="DB48">
            <v>0</v>
          </cell>
          <cell r="DE48">
            <v>0</v>
          </cell>
          <cell r="DH48">
            <v>0</v>
          </cell>
          <cell r="DK48">
            <v>0</v>
          </cell>
          <cell r="DN48">
            <v>0</v>
          </cell>
          <cell r="DQ48">
            <v>0</v>
          </cell>
          <cell r="DR48">
            <v>0</v>
          </cell>
          <cell r="DS48">
            <v>0</v>
          </cell>
          <cell r="DT48">
            <v>0</v>
          </cell>
          <cell r="DW48">
            <v>0</v>
          </cell>
          <cell r="DZ48">
            <v>0</v>
          </cell>
          <cell r="EC48">
            <v>0</v>
          </cell>
          <cell r="EF48">
            <v>0</v>
          </cell>
          <cell r="EI48">
            <v>0</v>
          </cell>
          <cell r="EL48">
            <v>0</v>
          </cell>
          <cell r="EO48">
            <v>0</v>
          </cell>
          <cell r="ER48">
            <v>0</v>
          </cell>
          <cell r="EU48">
            <v>0</v>
          </cell>
          <cell r="EV48">
            <v>0</v>
          </cell>
          <cell r="EW48">
            <v>0</v>
          </cell>
          <cell r="EX48">
            <v>0</v>
          </cell>
          <cell r="FA48">
            <v>0</v>
          </cell>
          <cell r="FD48">
            <v>0</v>
          </cell>
          <cell r="FG48">
            <v>0</v>
          </cell>
          <cell r="FJ48">
            <v>0</v>
          </cell>
          <cell r="FM48">
            <v>0</v>
          </cell>
          <cell r="FP48">
            <v>0</v>
          </cell>
          <cell r="FS48">
            <v>0</v>
          </cell>
          <cell r="FV48">
            <v>0</v>
          </cell>
          <cell r="FY48">
            <v>0</v>
          </cell>
          <cell r="GB48">
            <v>0</v>
          </cell>
          <cell r="GE48">
            <v>0</v>
          </cell>
          <cell r="GH48">
            <v>0</v>
          </cell>
          <cell r="GK48">
            <v>0</v>
          </cell>
          <cell r="GQ48">
            <v>0</v>
          </cell>
          <cell r="GT48">
            <v>0</v>
          </cell>
          <cell r="GW48">
            <v>0</v>
          </cell>
          <cell r="GX48">
            <v>0</v>
          </cell>
          <cell r="GY48">
            <v>0</v>
          </cell>
          <cell r="GZ48">
            <v>0</v>
          </cell>
        </row>
        <row r="49">
          <cell r="DR49">
            <v>0</v>
          </cell>
          <cell r="DS49">
            <v>0</v>
          </cell>
          <cell r="DT49">
            <v>0</v>
          </cell>
          <cell r="EV49">
            <v>0</v>
          </cell>
          <cell r="EW49">
            <v>0</v>
          </cell>
          <cell r="EX49">
            <v>0</v>
          </cell>
          <cell r="GX49">
            <v>0</v>
          </cell>
          <cell r="GY49">
            <v>0</v>
          </cell>
          <cell r="GZ49">
            <v>0</v>
          </cell>
        </row>
        <row r="50">
          <cell r="Z50">
            <v>0</v>
          </cell>
          <cell r="AB50">
            <v>0</v>
          </cell>
          <cell r="AE50">
            <v>0</v>
          </cell>
          <cell r="AH50">
            <v>0</v>
          </cell>
          <cell r="AK50">
            <v>0</v>
          </cell>
          <cell r="AN50">
            <v>0</v>
          </cell>
          <cell r="AQ50">
            <v>0</v>
          </cell>
          <cell r="AT50">
            <v>0</v>
          </cell>
          <cell r="AW50">
            <v>0</v>
          </cell>
          <cell r="AZ50">
            <v>0</v>
          </cell>
          <cell r="BC50">
            <v>0</v>
          </cell>
          <cell r="BF50">
            <v>0</v>
          </cell>
          <cell r="BI50">
            <v>0</v>
          </cell>
          <cell r="BL50">
            <v>0</v>
          </cell>
          <cell r="BO50">
            <v>0</v>
          </cell>
          <cell r="BR50">
            <v>0</v>
          </cell>
          <cell r="BU50">
            <v>0</v>
          </cell>
          <cell r="BX50">
            <v>0</v>
          </cell>
          <cell r="CA50">
            <v>0</v>
          </cell>
          <cell r="CD50">
            <v>0</v>
          </cell>
          <cell r="CG50">
            <v>0</v>
          </cell>
          <cell r="CJ50">
            <v>0</v>
          </cell>
          <cell r="CM50">
            <v>0</v>
          </cell>
          <cell r="CP50">
            <v>0</v>
          </cell>
          <cell r="CS50">
            <v>0</v>
          </cell>
          <cell r="CV50">
            <v>0</v>
          </cell>
          <cell r="CY50">
            <v>0</v>
          </cell>
          <cell r="DB50">
            <v>0</v>
          </cell>
          <cell r="DE50">
            <v>0</v>
          </cell>
          <cell r="DH50">
            <v>0</v>
          </cell>
          <cell r="DK50">
            <v>0</v>
          </cell>
          <cell r="DN50">
            <v>0</v>
          </cell>
          <cell r="DQ50">
            <v>0</v>
          </cell>
          <cell r="DR50">
            <v>0</v>
          </cell>
          <cell r="DS50">
            <v>0</v>
          </cell>
          <cell r="DT50">
            <v>0</v>
          </cell>
          <cell r="DW50">
            <v>0</v>
          </cell>
          <cell r="DZ50">
            <v>0</v>
          </cell>
          <cell r="EC50">
            <v>0</v>
          </cell>
          <cell r="EF50">
            <v>0</v>
          </cell>
          <cell r="EI50">
            <v>0</v>
          </cell>
          <cell r="EL50">
            <v>0</v>
          </cell>
          <cell r="EO50">
            <v>0</v>
          </cell>
          <cell r="ER50">
            <v>0</v>
          </cell>
          <cell r="EU50">
            <v>0</v>
          </cell>
          <cell r="EV50">
            <v>0</v>
          </cell>
          <cell r="EW50">
            <v>0</v>
          </cell>
          <cell r="EX50">
            <v>0</v>
          </cell>
          <cell r="FA50">
            <v>0</v>
          </cell>
          <cell r="FD50">
            <v>0</v>
          </cell>
          <cell r="FG50">
            <v>0</v>
          </cell>
          <cell r="FJ50">
            <v>0</v>
          </cell>
          <cell r="FM50">
            <v>0</v>
          </cell>
          <cell r="FP50">
            <v>0</v>
          </cell>
          <cell r="FS50">
            <v>0</v>
          </cell>
          <cell r="FV50">
            <v>0</v>
          </cell>
          <cell r="FY50">
            <v>0</v>
          </cell>
          <cell r="GB50">
            <v>0</v>
          </cell>
          <cell r="GE50">
            <v>0</v>
          </cell>
          <cell r="GH50">
            <v>0</v>
          </cell>
          <cell r="GK50">
            <v>0</v>
          </cell>
          <cell r="GQ50">
            <v>0</v>
          </cell>
          <cell r="GT50">
            <v>0</v>
          </cell>
          <cell r="GW50">
            <v>0</v>
          </cell>
          <cell r="GX50">
            <v>0</v>
          </cell>
          <cell r="GY50">
            <v>0</v>
          </cell>
          <cell r="GZ50">
            <v>0</v>
          </cell>
        </row>
        <row r="51">
          <cell r="AB51">
            <v>0</v>
          </cell>
          <cell r="AE51">
            <v>0</v>
          </cell>
          <cell r="AH51">
            <v>0</v>
          </cell>
          <cell r="AK51">
            <v>0</v>
          </cell>
          <cell r="AN51">
            <v>0</v>
          </cell>
          <cell r="AQ51">
            <v>0</v>
          </cell>
          <cell r="AT51">
            <v>0</v>
          </cell>
          <cell r="AW51">
            <v>0</v>
          </cell>
          <cell r="AZ51">
            <v>0</v>
          </cell>
          <cell r="BC51">
            <v>0</v>
          </cell>
          <cell r="BF51">
            <v>0</v>
          </cell>
          <cell r="BI51">
            <v>0</v>
          </cell>
          <cell r="BL51">
            <v>0</v>
          </cell>
          <cell r="BO51">
            <v>0</v>
          </cell>
          <cell r="BR51">
            <v>0</v>
          </cell>
          <cell r="BU51">
            <v>0</v>
          </cell>
          <cell r="BX51">
            <v>0</v>
          </cell>
          <cell r="CA51">
            <v>0</v>
          </cell>
          <cell r="CD51">
            <v>0</v>
          </cell>
          <cell r="CG51">
            <v>0</v>
          </cell>
          <cell r="CJ51">
            <v>0</v>
          </cell>
          <cell r="CM51">
            <v>0</v>
          </cell>
          <cell r="CP51">
            <v>0</v>
          </cell>
          <cell r="CS51">
            <v>0</v>
          </cell>
          <cell r="CV51">
            <v>0</v>
          </cell>
          <cell r="CY51">
            <v>0</v>
          </cell>
          <cell r="DB51">
            <v>0</v>
          </cell>
          <cell r="DE51">
            <v>0</v>
          </cell>
          <cell r="DH51">
            <v>0</v>
          </cell>
          <cell r="DK51">
            <v>0</v>
          </cell>
          <cell r="DN51">
            <v>0</v>
          </cell>
          <cell r="DQ51">
            <v>0</v>
          </cell>
          <cell r="DR51">
            <v>0</v>
          </cell>
          <cell r="DS51">
            <v>0</v>
          </cell>
          <cell r="DT51">
            <v>0</v>
          </cell>
          <cell r="DU51">
            <v>0</v>
          </cell>
          <cell r="DW51">
            <v>0</v>
          </cell>
          <cell r="DX51">
            <v>0</v>
          </cell>
          <cell r="DZ51">
            <v>0</v>
          </cell>
          <cell r="EA51">
            <v>0</v>
          </cell>
          <cell r="EC51">
            <v>0</v>
          </cell>
          <cell r="ED51">
            <v>0</v>
          </cell>
          <cell r="EF51">
            <v>0</v>
          </cell>
          <cell r="EG51">
            <v>0</v>
          </cell>
          <cell r="EI51">
            <v>0</v>
          </cell>
          <cell r="EL51">
            <v>0</v>
          </cell>
          <cell r="EO51">
            <v>0</v>
          </cell>
          <cell r="EP51">
            <v>0</v>
          </cell>
          <cell r="ER51">
            <v>0</v>
          </cell>
          <cell r="EU51">
            <v>0</v>
          </cell>
          <cell r="EV51">
            <v>0</v>
          </cell>
          <cell r="EW51">
            <v>0</v>
          </cell>
          <cell r="EX51">
            <v>0</v>
          </cell>
          <cell r="FA51">
            <v>0</v>
          </cell>
          <cell r="FD51">
            <v>0</v>
          </cell>
          <cell r="FG51">
            <v>0</v>
          </cell>
          <cell r="FJ51">
            <v>0</v>
          </cell>
          <cell r="FM51">
            <v>0</v>
          </cell>
          <cell r="FP51">
            <v>0</v>
          </cell>
          <cell r="FS51">
            <v>0</v>
          </cell>
          <cell r="FV51">
            <v>0</v>
          </cell>
          <cell r="FY51">
            <v>0</v>
          </cell>
          <cell r="GB51">
            <v>0</v>
          </cell>
          <cell r="GE51">
            <v>0</v>
          </cell>
          <cell r="GH51">
            <v>0</v>
          </cell>
          <cell r="GK51">
            <v>0</v>
          </cell>
          <cell r="GQ51">
            <v>0</v>
          </cell>
          <cell r="GT51">
            <v>0</v>
          </cell>
          <cell r="GW51">
            <v>0</v>
          </cell>
          <cell r="GX51">
            <v>0</v>
          </cell>
          <cell r="GY51">
            <v>0</v>
          </cell>
          <cell r="GZ51">
            <v>0</v>
          </cell>
        </row>
        <row r="52">
          <cell r="DR52">
            <v>40610</v>
          </cell>
          <cell r="DS52">
            <v>0</v>
          </cell>
          <cell r="DT52">
            <v>40610</v>
          </cell>
          <cell r="EV52">
            <v>43376</v>
          </cell>
          <cell r="EW52">
            <v>0</v>
          </cell>
          <cell r="EX52">
            <v>43376</v>
          </cell>
          <cell r="GX52">
            <v>0</v>
          </cell>
          <cell r="GY52">
            <v>0</v>
          </cell>
          <cell r="GZ52">
            <v>0</v>
          </cell>
        </row>
        <row r="53">
          <cell r="DR53">
            <v>305491</v>
          </cell>
          <cell r="DS53">
            <v>0</v>
          </cell>
          <cell r="DT53">
            <v>305491</v>
          </cell>
          <cell r="EV53">
            <v>0</v>
          </cell>
          <cell r="EW53">
            <v>0</v>
          </cell>
          <cell r="EX53">
            <v>0</v>
          </cell>
          <cell r="GX53">
            <v>0</v>
          </cell>
          <cell r="GY53">
            <v>0</v>
          </cell>
          <cell r="GZ53">
            <v>0</v>
          </cell>
        </row>
        <row r="54">
          <cell r="DR54">
            <v>305491</v>
          </cell>
          <cell r="DS54">
            <v>0</v>
          </cell>
          <cell r="DT54">
            <v>305491</v>
          </cell>
          <cell r="EV54">
            <v>0</v>
          </cell>
          <cell r="EW54">
            <v>0</v>
          </cell>
          <cell r="EX54">
            <v>0</v>
          </cell>
          <cell r="GX54">
            <v>0</v>
          </cell>
          <cell r="GY54">
            <v>0</v>
          </cell>
          <cell r="GZ54">
            <v>0</v>
          </cell>
        </row>
        <row r="55">
          <cell r="Z55">
            <v>0</v>
          </cell>
          <cell r="AB55">
            <v>0</v>
          </cell>
          <cell r="AE55">
            <v>0</v>
          </cell>
          <cell r="AH55">
            <v>0</v>
          </cell>
          <cell r="AK55">
            <v>0</v>
          </cell>
          <cell r="AN55">
            <v>0</v>
          </cell>
          <cell r="AQ55">
            <v>0</v>
          </cell>
          <cell r="AT55">
            <v>0</v>
          </cell>
          <cell r="AW55">
            <v>0</v>
          </cell>
          <cell r="AZ55">
            <v>0</v>
          </cell>
          <cell r="BC55">
            <v>0</v>
          </cell>
          <cell r="BF55">
            <v>0</v>
          </cell>
          <cell r="BI55">
            <v>0</v>
          </cell>
          <cell r="BL55">
            <v>0</v>
          </cell>
          <cell r="BO55">
            <v>0</v>
          </cell>
          <cell r="BR55">
            <v>0</v>
          </cell>
          <cell r="BU55">
            <v>0</v>
          </cell>
          <cell r="BX55">
            <v>0</v>
          </cell>
          <cell r="CA55">
            <v>0</v>
          </cell>
          <cell r="CD55">
            <v>0</v>
          </cell>
          <cell r="CG55">
            <v>0</v>
          </cell>
          <cell r="CJ55">
            <v>0</v>
          </cell>
          <cell r="CM55">
            <v>0</v>
          </cell>
          <cell r="CP55">
            <v>0</v>
          </cell>
          <cell r="CS55">
            <v>0</v>
          </cell>
          <cell r="CV55">
            <v>0</v>
          </cell>
          <cell r="CY55">
            <v>0</v>
          </cell>
          <cell r="DB55">
            <v>0</v>
          </cell>
          <cell r="DE55">
            <v>0</v>
          </cell>
          <cell r="DH55">
            <v>0</v>
          </cell>
          <cell r="DK55">
            <v>0</v>
          </cell>
          <cell r="DN55">
            <v>0</v>
          </cell>
          <cell r="DQ55">
            <v>0</v>
          </cell>
          <cell r="DR55">
            <v>0</v>
          </cell>
          <cell r="DS55">
            <v>0</v>
          </cell>
          <cell r="DT55">
            <v>0</v>
          </cell>
          <cell r="DW55">
            <v>0</v>
          </cell>
          <cell r="DZ55">
            <v>0</v>
          </cell>
          <cell r="EC55">
            <v>0</v>
          </cell>
          <cell r="EF55">
            <v>0</v>
          </cell>
          <cell r="EI55">
            <v>0</v>
          </cell>
          <cell r="EL55">
            <v>0</v>
          </cell>
          <cell r="EO55">
            <v>0</v>
          </cell>
          <cell r="ER55">
            <v>0</v>
          </cell>
          <cell r="EU55">
            <v>0</v>
          </cell>
          <cell r="EV55">
            <v>0</v>
          </cell>
          <cell r="EW55">
            <v>0</v>
          </cell>
          <cell r="EX55">
            <v>0</v>
          </cell>
          <cell r="FA55">
            <v>0</v>
          </cell>
          <cell r="FD55">
            <v>0</v>
          </cell>
          <cell r="FG55">
            <v>0</v>
          </cell>
          <cell r="FJ55">
            <v>0</v>
          </cell>
          <cell r="FM55">
            <v>0</v>
          </cell>
          <cell r="FP55">
            <v>0</v>
          </cell>
          <cell r="FS55">
            <v>0</v>
          </cell>
          <cell r="FV55">
            <v>0</v>
          </cell>
          <cell r="FY55">
            <v>0</v>
          </cell>
          <cell r="GB55">
            <v>0</v>
          </cell>
          <cell r="GE55">
            <v>0</v>
          </cell>
          <cell r="GH55">
            <v>0</v>
          </cell>
          <cell r="GK55">
            <v>0</v>
          </cell>
          <cell r="GQ55">
            <v>0</v>
          </cell>
          <cell r="GT55">
            <v>0</v>
          </cell>
          <cell r="GW55">
            <v>0</v>
          </cell>
          <cell r="GX55">
            <v>0</v>
          </cell>
          <cell r="GY55">
            <v>0</v>
          </cell>
          <cell r="GZ55">
            <v>0</v>
          </cell>
        </row>
        <row r="56">
          <cell r="AB56">
            <v>0</v>
          </cell>
          <cell r="AE56">
            <v>0</v>
          </cell>
          <cell r="AH56">
            <v>0</v>
          </cell>
          <cell r="AK56">
            <v>0</v>
          </cell>
          <cell r="AN56">
            <v>0</v>
          </cell>
          <cell r="AQ56">
            <v>0</v>
          </cell>
          <cell r="AT56">
            <v>0</v>
          </cell>
          <cell r="AW56">
            <v>0</v>
          </cell>
          <cell r="AZ56">
            <v>0</v>
          </cell>
          <cell r="BC56">
            <v>0</v>
          </cell>
          <cell r="BF56">
            <v>0</v>
          </cell>
          <cell r="BI56">
            <v>0</v>
          </cell>
          <cell r="BL56">
            <v>0</v>
          </cell>
          <cell r="BO56">
            <v>0</v>
          </cell>
          <cell r="BR56">
            <v>0</v>
          </cell>
          <cell r="BU56">
            <v>0</v>
          </cell>
          <cell r="BX56">
            <v>0</v>
          </cell>
          <cell r="CA56">
            <v>0</v>
          </cell>
          <cell r="CD56">
            <v>0</v>
          </cell>
          <cell r="CG56">
            <v>0</v>
          </cell>
          <cell r="CJ56">
            <v>0</v>
          </cell>
          <cell r="CM56">
            <v>0</v>
          </cell>
          <cell r="CP56">
            <v>0</v>
          </cell>
          <cell r="CS56">
            <v>0</v>
          </cell>
          <cell r="CV56">
            <v>0</v>
          </cell>
          <cell r="CY56">
            <v>0</v>
          </cell>
          <cell r="DB56">
            <v>0</v>
          </cell>
          <cell r="DE56">
            <v>0</v>
          </cell>
          <cell r="DH56">
            <v>0</v>
          </cell>
          <cell r="DK56">
            <v>0</v>
          </cell>
          <cell r="DN56">
            <v>0</v>
          </cell>
          <cell r="DQ56">
            <v>0</v>
          </cell>
          <cell r="DR56">
            <v>0</v>
          </cell>
          <cell r="DS56">
            <v>0</v>
          </cell>
          <cell r="DT56">
            <v>0</v>
          </cell>
          <cell r="DW56">
            <v>0</v>
          </cell>
          <cell r="DZ56">
            <v>0</v>
          </cell>
          <cell r="EC56">
            <v>0</v>
          </cell>
          <cell r="EF56">
            <v>0</v>
          </cell>
          <cell r="EI56">
            <v>0</v>
          </cell>
          <cell r="EL56">
            <v>0</v>
          </cell>
          <cell r="EO56">
            <v>0</v>
          </cell>
          <cell r="ER56">
            <v>0</v>
          </cell>
          <cell r="EU56">
            <v>0</v>
          </cell>
          <cell r="EV56">
            <v>0</v>
          </cell>
          <cell r="EW56">
            <v>0</v>
          </cell>
          <cell r="EX56">
            <v>0</v>
          </cell>
          <cell r="FA56">
            <v>0</v>
          </cell>
          <cell r="FD56">
            <v>0</v>
          </cell>
          <cell r="FG56">
            <v>0</v>
          </cell>
          <cell r="FJ56">
            <v>0</v>
          </cell>
          <cell r="FM56">
            <v>0</v>
          </cell>
          <cell r="FP56">
            <v>0</v>
          </cell>
          <cell r="FS56">
            <v>0</v>
          </cell>
          <cell r="FV56">
            <v>0</v>
          </cell>
          <cell r="FY56">
            <v>0</v>
          </cell>
          <cell r="GB56">
            <v>0</v>
          </cell>
          <cell r="GE56">
            <v>0</v>
          </cell>
          <cell r="GH56">
            <v>0</v>
          </cell>
          <cell r="GK56">
            <v>0</v>
          </cell>
          <cell r="GQ56">
            <v>0</v>
          </cell>
          <cell r="GT56">
            <v>0</v>
          </cell>
          <cell r="GW56">
            <v>0</v>
          </cell>
          <cell r="GX56">
            <v>0</v>
          </cell>
          <cell r="GY56">
            <v>0</v>
          </cell>
          <cell r="GZ56">
            <v>0</v>
          </cell>
        </row>
        <row r="57">
          <cell r="Z57">
            <v>305491</v>
          </cell>
          <cell r="AA57">
            <v>0</v>
          </cell>
          <cell r="AB57">
            <v>305491</v>
          </cell>
          <cell r="AE57">
            <v>0</v>
          </cell>
          <cell r="AH57">
            <v>0</v>
          </cell>
          <cell r="AK57">
            <v>0</v>
          </cell>
          <cell r="AN57">
            <v>0</v>
          </cell>
          <cell r="AQ57">
            <v>0</v>
          </cell>
          <cell r="AT57">
            <v>0</v>
          </cell>
          <cell r="AW57">
            <v>0</v>
          </cell>
          <cell r="AZ57">
            <v>0</v>
          </cell>
          <cell r="BC57">
            <v>0</v>
          </cell>
          <cell r="BF57">
            <v>0</v>
          </cell>
          <cell r="BI57">
            <v>0</v>
          </cell>
          <cell r="BL57">
            <v>0</v>
          </cell>
          <cell r="BO57">
            <v>0</v>
          </cell>
          <cell r="BR57">
            <v>0</v>
          </cell>
          <cell r="BU57">
            <v>0</v>
          </cell>
          <cell r="BX57">
            <v>0</v>
          </cell>
          <cell r="CA57">
            <v>0</v>
          </cell>
          <cell r="CD57">
            <v>0</v>
          </cell>
          <cell r="CG57">
            <v>0</v>
          </cell>
          <cell r="CJ57">
            <v>0</v>
          </cell>
          <cell r="CM57">
            <v>0</v>
          </cell>
          <cell r="CP57">
            <v>0</v>
          </cell>
          <cell r="CS57">
            <v>0</v>
          </cell>
          <cell r="CV57">
            <v>0</v>
          </cell>
          <cell r="CY57">
            <v>0</v>
          </cell>
          <cell r="DB57">
            <v>0</v>
          </cell>
          <cell r="DE57">
            <v>0</v>
          </cell>
          <cell r="DH57">
            <v>0</v>
          </cell>
          <cell r="DK57">
            <v>0</v>
          </cell>
          <cell r="DN57">
            <v>0</v>
          </cell>
          <cell r="DQ57">
            <v>0</v>
          </cell>
          <cell r="DR57">
            <v>305491</v>
          </cell>
          <cell r="DS57">
            <v>0</v>
          </cell>
          <cell r="DT57">
            <v>305491</v>
          </cell>
          <cell r="DU57">
            <v>0</v>
          </cell>
          <cell r="DW57">
            <v>0</v>
          </cell>
          <cell r="DX57">
            <v>0</v>
          </cell>
          <cell r="DZ57">
            <v>0</v>
          </cell>
          <cell r="EA57">
            <v>0</v>
          </cell>
          <cell r="EC57">
            <v>0</v>
          </cell>
          <cell r="ED57">
            <v>0</v>
          </cell>
          <cell r="EF57">
            <v>0</v>
          </cell>
          <cell r="EG57">
            <v>0</v>
          </cell>
          <cell r="EI57">
            <v>0</v>
          </cell>
          <cell r="EL57">
            <v>0</v>
          </cell>
          <cell r="EO57">
            <v>0</v>
          </cell>
          <cell r="EP57">
            <v>0</v>
          </cell>
          <cell r="ER57">
            <v>0</v>
          </cell>
          <cell r="EU57">
            <v>0</v>
          </cell>
          <cell r="EV57">
            <v>0</v>
          </cell>
          <cell r="EW57">
            <v>0</v>
          </cell>
          <cell r="EX57">
            <v>0</v>
          </cell>
          <cell r="FA57">
            <v>0</v>
          </cell>
          <cell r="FD57">
            <v>0</v>
          </cell>
          <cell r="FG57">
            <v>0</v>
          </cell>
          <cell r="FJ57">
            <v>0</v>
          </cell>
          <cell r="FM57">
            <v>0</v>
          </cell>
          <cell r="FP57">
            <v>0</v>
          </cell>
          <cell r="FS57">
            <v>0</v>
          </cell>
          <cell r="FV57">
            <v>0</v>
          </cell>
          <cell r="FY57">
            <v>0</v>
          </cell>
          <cell r="GB57">
            <v>0</v>
          </cell>
          <cell r="GE57">
            <v>0</v>
          </cell>
          <cell r="GH57">
            <v>0</v>
          </cell>
          <cell r="GK57">
            <v>0</v>
          </cell>
          <cell r="GQ57">
            <v>0</v>
          </cell>
          <cell r="GT57">
            <v>0</v>
          </cell>
          <cell r="GW57">
            <v>0</v>
          </cell>
          <cell r="GX57">
            <v>0</v>
          </cell>
          <cell r="GY57">
            <v>0</v>
          </cell>
          <cell r="GZ57">
            <v>0</v>
          </cell>
        </row>
        <row r="58">
          <cell r="DR58">
            <v>0</v>
          </cell>
          <cell r="DS58">
            <v>0</v>
          </cell>
          <cell r="DT58">
            <v>0</v>
          </cell>
          <cell r="EV58">
            <v>0</v>
          </cell>
          <cell r="EW58">
            <v>0</v>
          </cell>
          <cell r="EX58">
            <v>0</v>
          </cell>
          <cell r="GX58">
            <v>0</v>
          </cell>
          <cell r="GY58">
            <v>0</v>
          </cell>
          <cell r="GZ58">
            <v>0</v>
          </cell>
        </row>
        <row r="59">
          <cell r="Z59">
            <v>0</v>
          </cell>
          <cell r="AA59">
            <v>0</v>
          </cell>
          <cell r="AB59">
            <v>0</v>
          </cell>
          <cell r="AE59">
            <v>0</v>
          </cell>
          <cell r="AH59">
            <v>0</v>
          </cell>
          <cell r="AK59">
            <v>0</v>
          </cell>
          <cell r="AN59">
            <v>0</v>
          </cell>
          <cell r="AQ59">
            <v>0</v>
          </cell>
          <cell r="AT59">
            <v>0</v>
          </cell>
          <cell r="AW59">
            <v>0</v>
          </cell>
          <cell r="AZ59">
            <v>0</v>
          </cell>
          <cell r="BC59">
            <v>0</v>
          </cell>
          <cell r="BF59">
            <v>0</v>
          </cell>
          <cell r="BI59">
            <v>0</v>
          </cell>
          <cell r="BL59">
            <v>0</v>
          </cell>
          <cell r="BO59">
            <v>0</v>
          </cell>
          <cell r="BR59">
            <v>0</v>
          </cell>
          <cell r="BU59">
            <v>0</v>
          </cell>
          <cell r="BX59">
            <v>0</v>
          </cell>
          <cell r="CA59">
            <v>0</v>
          </cell>
          <cell r="CD59">
            <v>0</v>
          </cell>
          <cell r="CG59">
            <v>0</v>
          </cell>
          <cell r="CJ59">
            <v>0</v>
          </cell>
          <cell r="CM59">
            <v>0</v>
          </cell>
          <cell r="CP59">
            <v>0</v>
          </cell>
          <cell r="CS59">
            <v>0</v>
          </cell>
          <cell r="CV59">
            <v>0</v>
          </cell>
          <cell r="CY59">
            <v>0</v>
          </cell>
          <cell r="DB59">
            <v>0</v>
          </cell>
          <cell r="DE59">
            <v>0</v>
          </cell>
          <cell r="DH59">
            <v>0</v>
          </cell>
          <cell r="DK59">
            <v>0</v>
          </cell>
          <cell r="DN59">
            <v>0</v>
          </cell>
          <cell r="DQ59">
            <v>0</v>
          </cell>
          <cell r="DR59">
            <v>0</v>
          </cell>
          <cell r="DS59">
            <v>0</v>
          </cell>
          <cell r="DT59">
            <v>0</v>
          </cell>
          <cell r="DU59">
            <v>0</v>
          </cell>
          <cell r="DW59">
            <v>0</v>
          </cell>
          <cell r="DX59">
            <v>0</v>
          </cell>
          <cell r="DZ59">
            <v>0</v>
          </cell>
          <cell r="EA59">
            <v>0</v>
          </cell>
          <cell r="EC59">
            <v>0</v>
          </cell>
          <cell r="ED59">
            <v>0</v>
          </cell>
          <cell r="EF59">
            <v>0</v>
          </cell>
          <cell r="EG59">
            <v>0</v>
          </cell>
          <cell r="EI59">
            <v>0</v>
          </cell>
          <cell r="EL59">
            <v>0</v>
          </cell>
          <cell r="EO59">
            <v>0</v>
          </cell>
          <cell r="EP59">
            <v>0</v>
          </cell>
          <cell r="ER59">
            <v>0</v>
          </cell>
          <cell r="EU59">
            <v>0</v>
          </cell>
          <cell r="EV59">
            <v>0</v>
          </cell>
          <cell r="EW59">
            <v>0</v>
          </cell>
          <cell r="EX59">
            <v>0</v>
          </cell>
          <cell r="FA59">
            <v>0</v>
          </cell>
          <cell r="FD59">
            <v>0</v>
          </cell>
          <cell r="FG59">
            <v>0</v>
          </cell>
          <cell r="FJ59">
            <v>0</v>
          </cell>
          <cell r="FM59">
            <v>0</v>
          </cell>
          <cell r="FP59">
            <v>0</v>
          </cell>
          <cell r="FS59">
            <v>0</v>
          </cell>
          <cell r="FV59">
            <v>0</v>
          </cell>
          <cell r="FY59">
            <v>0</v>
          </cell>
          <cell r="GB59">
            <v>0</v>
          </cell>
          <cell r="GE59">
            <v>0</v>
          </cell>
          <cell r="GH59">
            <v>0</v>
          </cell>
          <cell r="GK59">
            <v>0</v>
          </cell>
          <cell r="GQ59">
            <v>0</v>
          </cell>
          <cell r="GT59">
            <v>0</v>
          </cell>
          <cell r="GW59">
            <v>0</v>
          </cell>
          <cell r="GX59">
            <v>0</v>
          </cell>
          <cell r="GY59">
            <v>0</v>
          </cell>
          <cell r="GZ59">
            <v>0</v>
          </cell>
        </row>
        <row r="60">
          <cell r="Z60">
            <v>0</v>
          </cell>
          <cell r="AB60">
            <v>0</v>
          </cell>
          <cell r="AE60">
            <v>0</v>
          </cell>
          <cell r="AH60">
            <v>0</v>
          </cell>
          <cell r="AK60">
            <v>0</v>
          </cell>
          <cell r="AN60">
            <v>0</v>
          </cell>
          <cell r="AQ60">
            <v>0</v>
          </cell>
          <cell r="AT60">
            <v>0</v>
          </cell>
          <cell r="AW60">
            <v>0</v>
          </cell>
          <cell r="AZ60">
            <v>0</v>
          </cell>
          <cell r="BC60">
            <v>0</v>
          </cell>
          <cell r="BF60">
            <v>0</v>
          </cell>
          <cell r="BI60">
            <v>0</v>
          </cell>
          <cell r="BL60">
            <v>0</v>
          </cell>
          <cell r="BO60">
            <v>0</v>
          </cell>
          <cell r="BR60">
            <v>0</v>
          </cell>
          <cell r="BU60">
            <v>0</v>
          </cell>
          <cell r="BX60">
            <v>0</v>
          </cell>
          <cell r="CA60">
            <v>0</v>
          </cell>
          <cell r="CD60">
            <v>0</v>
          </cell>
          <cell r="CG60">
            <v>0</v>
          </cell>
          <cell r="CJ60">
            <v>0</v>
          </cell>
          <cell r="CM60">
            <v>0</v>
          </cell>
          <cell r="CP60">
            <v>0</v>
          </cell>
          <cell r="CS60">
            <v>0</v>
          </cell>
          <cell r="CV60">
            <v>0</v>
          </cell>
          <cell r="CY60">
            <v>0</v>
          </cell>
          <cell r="DB60">
            <v>0</v>
          </cell>
          <cell r="DE60">
            <v>0</v>
          </cell>
          <cell r="DH60">
            <v>0</v>
          </cell>
          <cell r="DK60">
            <v>0</v>
          </cell>
          <cell r="DN60">
            <v>0</v>
          </cell>
          <cell r="DQ60">
            <v>0</v>
          </cell>
          <cell r="DR60">
            <v>0</v>
          </cell>
          <cell r="DS60">
            <v>0</v>
          </cell>
          <cell r="DT60">
            <v>0</v>
          </cell>
          <cell r="DU60">
            <v>0</v>
          </cell>
          <cell r="DW60">
            <v>0</v>
          </cell>
          <cell r="DX60">
            <v>0</v>
          </cell>
          <cell r="DZ60">
            <v>0</v>
          </cell>
          <cell r="EA60">
            <v>0</v>
          </cell>
          <cell r="EC60">
            <v>0</v>
          </cell>
          <cell r="ED60">
            <v>0</v>
          </cell>
          <cell r="EF60">
            <v>0</v>
          </cell>
          <cell r="EG60">
            <v>0</v>
          </cell>
          <cell r="EI60">
            <v>0</v>
          </cell>
          <cell r="EL60">
            <v>0</v>
          </cell>
          <cell r="EO60">
            <v>0</v>
          </cell>
          <cell r="EP60">
            <v>0</v>
          </cell>
          <cell r="ER60">
            <v>0</v>
          </cell>
          <cell r="EU60">
            <v>0</v>
          </cell>
          <cell r="EV60">
            <v>0</v>
          </cell>
          <cell r="EW60">
            <v>0</v>
          </cell>
          <cell r="EX60">
            <v>0</v>
          </cell>
          <cell r="FA60">
            <v>0</v>
          </cell>
          <cell r="FD60">
            <v>0</v>
          </cell>
          <cell r="FG60">
            <v>0</v>
          </cell>
          <cell r="FJ60">
            <v>0</v>
          </cell>
          <cell r="FM60">
            <v>0</v>
          </cell>
          <cell r="FP60">
            <v>0</v>
          </cell>
          <cell r="FS60">
            <v>0</v>
          </cell>
          <cell r="FV60">
            <v>0</v>
          </cell>
          <cell r="FY60">
            <v>0</v>
          </cell>
          <cell r="GB60">
            <v>0</v>
          </cell>
          <cell r="GE60">
            <v>0</v>
          </cell>
          <cell r="GH60">
            <v>0</v>
          </cell>
          <cell r="GK60">
            <v>0</v>
          </cell>
          <cell r="GQ60">
            <v>0</v>
          </cell>
          <cell r="GT60">
            <v>0</v>
          </cell>
          <cell r="GW60">
            <v>0</v>
          </cell>
          <cell r="GX60">
            <v>0</v>
          </cell>
          <cell r="GY60">
            <v>0</v>
          </cell>
          <cell r="GZ60">
            <v>0</v>
          </cell>
        </row>
        <row r="61">
          <cell r="DR61">
            <v>-58278</v>
          </cell>
          <cell r="DS61">
            <v>0</v>
          </cell>
          <cell r="DT61">
            <v>-58278</v>
          </cell>
          <cell r="EV61">
            <v>306577</v>
          </cell>
          <cell r="EW61">
            <v>0</v>
          </cell>
          <cell r="EX61">
            <v>306577</v>
          </cell>
          <cell r="GX61">
            <v>0</v>
          </cell>
          <cell r="GY61">
            <v>0</v>
          </cell>
          <cell r="GZ61">
            <v>0</v>
          </cell>
        </row>
        <row r="62">
          <cell r="DR62">
            <v>-58278</v>
          </cell>
          <cell r="DS62">
            <v>0</v>
          </cell>
          <cell r="DT62">
            <v>-58278</v>
          </cell>
          <cell r="EV62">
            <v>306577</v>
          </cell>
          <cell r="EW62">
            <v>0</v>
          </cell>
          <cell r="EX62">
            <v>306577</v>
          </cell>
          <cell r="GX62">
            <v>0</v>
          </cell>
          <cell r="GY62">
            <v>0</v>
          </cell>
          <cell r="GZ62">
            <v>0</v>
          </cell>
        </row>
        <row r="63">
          <cell r="Z63">
            <v>0</v>
          </cell>
          <cell r="AB63">
            <v>0</v>
          </cell>
          <cell r="AE63">
            <v>0</v>
          </cell>
          <cell r="AH63">
            <v>0</v>
          </cell>
          <cell r="AK63">
            <v>0</v>
          </cell>
          <cell r="AN63">
            <v>0</v>
          </cell>
          <cell r="AQ63">
            <v>0</v>
          </cell>
          <cell r="AT63">
            <v>0</v>
          </cell>
          <cell r="AW63">
            <v>0</v>
          </cell>
          <cell r="AZ63">
            <v>0</v>
          </cell>
          <cell r="BC63">
            <v>0</v>
          </cell>
          <cell r="BF63">
            <v>0</v>
          </cell>
          <cell r="BI63">
            <v>0</v>
          </cell>
          <cell r="BL63">
            <v>0</v>
          </cell>
          <cell r="BO63">
            <v>0</v>
          </cell>
          <cell r="BR63">
            <v>0</v>
          </cell>
          <cell r="BU63">
            <v>0</v>
          </cell>
          <cell r="BX63">
            <v>0</v>
          </cell>
          <cell r="CA63">
            <v>0</v>
          </cell>
          <cell r="CD63">
            <v>0</v>
          </cell>
          <cell r="CG63">
            <v>0</v>
          </cell>
          <cell r="CJ63">
            <v>0</v>
          </cell>
          <cell r="CM63">
            <v>0</v>
          </cell>
          <cell r="CP63">
            <v>0</v>
          </cell>
          <cell r="CS63">
            <v>0</v>
          </cell>
          <cell r="CV63">
            <v>0</v>
          </cell>
          <cell r="CY63">
            <v>0</v>
          </cell>
          <cell r="DB63">
            <v>0</v>
          </cell>
          <cell r="DE63">
            <v>0</v>
          </cell>
          <cell r="DH63">
            <v>0</v>
          </cell>
          <cell r="DK63">
            <v>0</v>
          </cell>
          <cell r="DN63">
            <v>0</v>
          </cell>
          <cell r="DQ63">
            <v>0</v>
          </cell>
          <cell r="DR63">
            <v>0</v>
          </cell>
          <cell r="DS63">
            <v>0</v>
          </cell>
          <cell r="DT63">
            <v>0</v>
          </cell>
          <cell r="DU63">
            <v>16608</v>
          </cell>
          <cell r="DW63">
            <v>16608</v>
          </cell>
          <cell r="DX63">
            <v>5211</v>
          </cell>
          <cell r="DZ63">
            <v>5211</v>
          </cell>
          <cell r="EA63">
            <v>4232</v>
          </cell>
          <cell r="EC63">
            <v>4232</v>
          </cell>
          <cell r="ED63">
            <v>1500</v>
          </cell>
          <cell r="EF63">
            <v>1500</v>
          </cell>
          <cell r="EG63">
            <v>500</v>
          </cell>
          <cell r="EI63">
            <v>500</v>
          </cell>
          <cell r="EL63">
            <v>0</v>
          </cell>
          <cell r="EO63">
            <v>0</v>
          </cell>
          <cell r="EP63">
            <v>277440</v>
          </cell>
          <cell r="ER63">
            <v>277440</v>
          </cell>
          <cell r="EU63">
            <v>0</v>
          </cell>
          <cell r="EV63">
            <v>305491</v>
          </cell>
          <cell r="EW63">
            <v>0</v>
          </cell>
          <cell r="EX63">
            <v>305491</v>
          </cell>
          <cell r="FA63">
            <v>0</v>
          </cell>
          <cell r="FD63">
            <v>0</v>
          </cell>
          <cell r="FG63">
            <v>0</v>
          </cell>
          <cell r="FJ63">
            <v>0</v>
          </cell>
          <cell r="FM63">
            <v>0</v>
          </cell>
          <cell r="FP63">
            <v>0</v>
          </cell>
          <cell r="FS63">
            <v>0</v>
          </cell>
          <cell r="FV63">
            <v>0</v>
          </cell>
          <cell r="FY63">
            <v>0</v>
          </cell>
          <cell r="GB63">
            <v>0</v>
          </cell>
          <cell r="GE63">
            <v>0</v>
          </cell>
          <cell r="GH63">
            <v>0</v>
          </cell>
          <cell r="GK63">
            <v>0</v>
          </cell>
          <cell r="GQ63">
            <v>0</v>
          </cell>
          <cell r="GT63">
            <v>0</v>
          </cell>
          <cell r="GW63">
            <v>0</v>
          </cell>
          <cell r="GX63">
            <v>0</v>
          </cell>
          <cell r="GY63">
            <v>0</v>
          </cell>
          <cell r="GZ63">
            <v>0</v>
          </cell>
        </row>
        <row r="64">
          <cell r="Z64">
            <v>0</v>
          </cell>
          <cell r="AB64">
            <v>0</v>
          </cell>
          <cell r="AE64">
            <v>0</v>
          </cell>
          <cell r="AH64">
            <v>0</v>
          </cell>
          <cell r="AK64">
            <v>0</v>
          </cell>
          <cell r="AN64">
            <v>0</v>
          </cell>
          <cell r="AQ64">
            <v>0</v>
          </cell>
          <cell r="AT64">
            <v>0</v>
          </cell>
          <cell r="AW64">
            <v>0</v>
          </cell>
          <cell r="AZ64">
            <v>0</v>
          </cell>
          <cell r="BC64">
            <v>0</v>
          </cell>
          <cell r="BF64">
            <v>0</v>
          </cell>
          <cell r="BI64">
            <v>0</v>
          </cell>
          <cell r="BL64">
            <v>0</v>
          </cell>
          <cell r="BO64">
            <v>0</v>
          </cell>
          <cell r="BR64">
            <v>0</v>
          </cell>
          <cell r="BU64">
            <v>0</v>
          </cell>
          <cell r="BX64">
            <v>0</v>
          </cell>
          <cell r="CA64">
            <v>0</v>
          </cell>
          <cell r="CD64">
            <v>0</v>
          </cell>
          <cell r="CG64">
            <v>0</v>
          </cell>
          <cell r="CJ64">
            <v>0</v>
          </cell>
          <cell r="CM64">
            <v>0</v>
          </cell>
          <cell r="CP64">
            <v>0</v>
          </cell>
          <cell r="CS64">
            <v>0</v>
          </cell>
          <cell r="CV64">
            <v>0</v>
          </cell>
          <cell r="CY64">
            <v>0</v>
          </cell>
          <cell r="DB64">
            <v>0</v>
          </cell>
          <cell r="DE64">
            <v>0</v>
          </cell>
          <cell r="DH64">
            <v>0</v>
          </cell>
          <cell r="DK64">
            <v>0</v>
          </cell>
          <cell r="DN64">
            <v>0</v>
          </cell>
          <cell r="DQ64">
            <v>0</v>
          </cell>
          <cell r="DR64">
            <v>0</v>
          </cell>
          <cell r="DS64">
            <v>0</v>
          </cell>
          <cell r="DT64">
            <v>0</v>
          </cell>
          <cell r="DW64">
            <v>0</v>
          </cell>
          <cell r="DZ64">
            <v>0</v>
          </cell>
          <cell r="EC64">
            <v>0</v>
          </cell>
          <cell r="EF64">
            <v>0</v>
          </cell>
          <cell r="EI64">
            <v>0</v>
          </cell>
          <cell r="EL64">
            <v>0</v>
          </cell>
          <cell r="EO64">
            <v>0</v>
          </cell>
          <cell r="ER64">
            <v>0</v>
          </cell>
          <cell r="EU64">
            <v>0</v>
          </cell>
          <cell r="EV64">
            <v>0</v>
          </cell>
          <cell r="EW64">
            <v>0</v>
          </cell>
          <cell r="EX64">
            <v>0</v>
          </cell>
          <cell r="FA64">
            <v>0</v>
          </cell>
          <cell r="FD64">
            <v>0</v>
          </cell>
          <cell r="FG64">
            <v>0</v>
          </cell>
          <cell r="FJ64">
            <v>0</v>
          </cell>
          <cell r="FM64">
            <v>0</v>
          </cell>
          <cell r="FP64">
            <v>0</v>
          </cell>
          <cell r="FS64">
            <v>0</v>
          </cell>
          <cell r="FV64">
            <v>0</v>
          </cell>
          <cell r="FY64">
            <v>0</v>
          </cell>
          <cell r="GB64">
            <v>0</v>
          </cell>
          <cell r="GE64">
            <v>0</v>
          </cell>
          <cell r="GH64">
            <v>0</v>
          </cell>
          <cell r="GK64">
            <v>0</v>
          </cell>
          <cell r="GQ64">
            <v>0</v>
          </cell>
          <cell r="GT64">
            <v>0</v>
          </cell>
          <cell r="GW64">
            <v>0</v>
          </cell>
          <cell r="GX64">
            <v>0</v>
          </cell>
          <cell r="GY64">
            <v>0</v>
          </cell>
          <cell r="GZ64">
            <v>0</v>
          </cell>
        </row>
        <row r="65">
          <cell r="AB65">
            <v>0</v>
          </cell>
          <cell r="AE65">
            <v>0</v>
          </cell>
          <cell r="AH65">
            <v>0</v>
          </cell>
          <cell r="AK65">
            <v>0</v>
          </cell>
          <cell r="AN65">
            <v>0</v>
          </cell>
          <cell r="AQ65">
            <v>0</v>
          </cell>
          <cell r="AT65">
            <v>0</v>
          </cell>
          <cell r="AW65">
            <v>0</v>
          </cell>
          <cell r="AZ65">
            <v>0</v>
          </cell>
          <cell r="BC65">
            <v>0</v>
          </cell>
          <cell r="BF65">
            <v>0</v>
          </cell>
          <cell r="BI65">
            <v>0</v>
          </cell>
          <cell r="BL65">
            <v>0</v>
          </cell>
          <cell r="BO65">
            <v>0</v>
          </cell>
          <cell r="BR65">
            <v>0</v>
          </cell>
          <cell r="BU65">
            <v>0</v>
          </cell>
          <cell r="BX65">
            <v>0</v>
          </cell>
          <cell r="CA65">
            <v>0</v>
          </cell>
          <cell r="CD65">
            <v>0</v>
          </cell>
          <cell r="CG65">
            <v>0</v>
          </cell>
          <cell r="CJ65">
            <v>0</v>
          </cell>
          <cell r="CM65">
            <v>0</v>
          </cell>
          <cell r="CP65">
            <v>0</v>
          </cell>
          <cell r="CS65">
            <v>0</v>
          </cell>
          <cell r="CV65">
            <v>0</v>
          </cell>
          <cell r="CY65">
            <v>0</v>
          </cell>
          <cell r="DB65">
            <v>0</v>
          </cell>
          <cell r="DE65">
            <v>0</v>
          </cell>
          <cell r="DH65">
            <v>0</v>
          </cell>
          <cell r="DK65">
            <v>0</v>
          </cell>
          <cell r="DN65">
            <v>0</v>
          </cell>
          <cell r="DQ65">
            <v>0</v>
          </cell>
          <cell r="DR65">
            <v>0</v>
          </cell>
          <cell r="DS65">
            <v>0</v>
          </cell>
          <cell r="DT65">
            <v>0</v>
          </cell>
          <cell r="DW65">
            <v>0</v>
          </cell>
          <cell r="DZ65">
            <v>0</v>
          </cell>
          <cell r="EC65">
            <v>0</v>
          </cell>
          <cell r="EF65">
            <v>0</v>
          </cell>
          <cell r="EI65">
            <v>0</v>
          </cell>
          <cell r="EL65">
            <v>0</v>
          </cell>
          <cell r="EO65">
            <v>0</v>
          </cell>
          <cell r="ER65">
            <v>0</v>
          </cell>
          <cell r="EU65">
            <v>0</v>
          </cell>
          <cell r="EV65">
            <v>0</v>
          </cell>
          <cell r="EW65">
            <v>0</v>
          </cell>
          <cell r="EX65">
            <v>0</v>
          </cell>
          <cell r="FA65">
            <v>0</v>
          </cell>
          <cell r="FD65">
            <v>0</v>
          </cell>
          <cell r="FG65">
            <v>0</v>
          </cell>
          <cell r="FJ65">
            <v>0</v>
          </cell>
          <cell r="FM65">
            <v>0</v>
          </cell>
          <cell r="FP65">
            <v>0</v>
          </cell>
          <cell r="FS65">
            <v>0</v>
          </cell>
          <cell r="FV65">
            <v>0</v>
          </cell>
          <cell r="FY65">
            <v>0</v>
          </cell>
          <cell r="GB65">
            <v>0</v>
          </cell>
          <cell r="GE65">
            <v>0</v>
          </cell>
          <cell r="GH65">
            <v>0</v>
          </cell>
          <cell r="GK65">
            <v>0</v>
          </cell>
          <cell r="GQ65">
            <v>0</v>
          </cell>
          <cell r="GT65">
            <v>0</v>
          </cell>
          <cell r="GW65">
            <v>0</v>
          </cell>
          <cell r="GX65">
            <v>0</v>
          </cell>
          <cell r="GY65">
            <v>0</v>
          </cell>
          <cell r="GZ65">
            <v>0</v>
          </cell>
        </row>
        <row r="66">
          <cell r="Z66">
            <v>0</v>
          </cell>
          <cell r="AB66">
            <v>0</v>
          </cell>
          <cell r="AC66">
            <v>-58278</v>
          </cell>
          <cell r="AE66">
            <v>-58278</v>
          </cell>
          <cell r="AH66">
            <v>0</v>
          </cell>
          <cell r="AK66">
            <v>0</v>
          </cell>
          <cell r="AN66">
            <v>0</v>
          </cell>
          <cell r="AQ66">
            <v>0</v>
          </cell>
          <cell r="AT66">
            <v>0</v>
          </cell>
          <cell r="AW66">
            <v>0</v>
          </cell>
          <cell r="AZ66">
            <v>0</v>
          </cell>
          <cell r="BC66">
            <v>0</v>
          </cell>
          <cell r="BF66">
            <v>0</v>
          </cell>
          <cell r="BI66">
            <v>0</v>
          </cell>
          <cell r="BL66">
            <v>0</v>
          </cell>
          <cell r="BO66">
            <v>0</v>
          </cell>
          <cell r="BR66">
            <v>0</v>
          </cell>
          <cell r="BU66">
            <v>0</v>
          </cell>
          <cell r="BX66">
            <v>0</v>
          </cell>
          <cell r="CA66">
            <v>0</v>
          </cell>
          <cell r="CD66">
            <v>0</v>
          </cell>
          <cell r="CG66">
            <v>0</v>
          </cell>
          <cell r="CJ66">
            <v>0</v>
          </cell>
          <cell r="CM66">
            <v>0</v>
          </cell>
          <cell r="CP66">
            <v>0</v>
          </cell>
          <cell r="CS66">
            <v>0</v>
          </cell>
          <cell r="CV66">
            <v>0</v>
          </cell>
          <cell r="CY66">
            <v>0</v>
          </cell>
          <cell r="DB66">
            <v>0</v>
          </cell>
          <cell r="DE66">
            <v>0</v>
          </cell>
          <cell r="DH66">
            <v>0</v>
          </cell>
          <cell r="DK66">
            <v>0</v>
          </cell>
          <cell r="DN66">
            <v>0</v>
          </cell>
          <cell r="DQ66">
            <v>0</v>
          </cell>
          <cell r="DR66">
            <v>-58278</v>
          </cell>
          <cell r="DS66">
            <v>0</v>
          </cell>
          <cell r="DT66">
            <v>-58278</v>
          </cell>
          <cell r="DU66">
            <v>0</v>
          </cell>
          <cell r="DW66">
            <v>0</v>
          </cell>
          <cell r="DX66">
            <v>1082</v>
          </cell>
          <cell r="DZ66">
            <v>1082</v>
          </cell>
          <cell r="EA66">
            <v>0</v>
          </cell>
          <cell r="EC66">
            <v>0</v>
          </cell>
          <cell r="ED66">
            <v>4</v>
          </cell>
          <cell r="EF66">
            <v>4</v>
          </cell>
          <cell r="EG66">
            <v>0</v>
          </cell>
          <cell r="EI66">
            <v>0</v>
          </cell>
          <cell r="EL66">
            <v>0</v>
          </cell>
          <cell r="EO66">
            <v>0</v>
          </cell>
          <cell r="EP66">
            <v>0</v>
          </cell>
          <cell r="ER66">
            <v>0</v>
          </cell>
          <cell r="EU66">
            <v>0</v>
          </cell>
          <cell r="EV66">
            <v>1086</v>
          </cell>
          <cell r="EW66">
            <v>0</v>
          </cell>
          <cell r="EX66">
            <v>1086</v>
          </cell>
          <cell r="FA66">
            <v>0</v>
          </cell>
          <cell r="FD66">
            <v>0</v>
          </cell>
          <cell r="FG66">
            <v>0</v>
          </cell>
          <cell r="FJ66">
            <v>0</v>
          </cell>
          <cell r="FM66">
            <v>0</v>
          </cell>
          <cell r="FP66">
            <v>0</v>
          </cell>
          <cell r="FS66">
            <v>0</v>
          </cell>
          <cell r="FV66">
            <v>0</v>
          </cell>
          <cell r="FY66">
            <v>0</v>
          </cell>
          <cell r="GB66">
            <v>0</v>
          </cell>
          <cell r="GE66">
            <v>0</v>
          </cell>
          <cell r="GH66">
            <v>0</v>
          </cell>
          <cell r="GK66">
            <v>0</v>
          </cell>
          <cell r="GQ66">
            <v>0</v>
          </cell>
          <cell r="GT66">
            <v>0</v>
          </cell>
          <cell r="GW66">
            <v>0</v>
          </cell>
          <cell r="GX66">
            <v>0</v>
          </cell>
          <cell r="GY66">
            <v>0</v>
          </cell>
          <cell r="GZ66">
            <v>0</v>
          </cell>
        </row>
        <row r="67">
          <cell r="DR67">
            <v>0</v>
          </cell>
          <cell r="DS67">
            <v>0</v>
          </cell>
          <cell r="DT67">
            <v>0</v>
          </cell>
          <cell r="EV67">
            <v>0</v>
          </cell>
          <cell r="EW67">
            <v>0</v>
          </cell>
          <cell r="EX67">
            <v>0</v>
          </cell>
          <cell r="GX67">
            <v>0</v>
          </cell>
          <cell r="GY67">
            <v>0</v>
          </cell>
          <cell r="GZ67">
            <v>0</v>
          </cell>
        </row>
        <row r="68">
          <cell r="Z68">
            <v>0</v>
          </cell>
          <cell r="AB68">
            <v>0</v>
          </cell>
          <cell r="AE68">
            <v>0</v>
          </cell>
          <cell r="AH68">
            <v>0</v>
          </cell>
          <cell r="AK68">
            <v>0</v>
          </cell>
          <cell r="AN68">
            <v>0</v>
          </cell>
          <cell r="AQ68">
            <v>0</v>
          </cell>
          <cell r="AT68">
            <v>0</v>
          </cell>
          <cell r="AW68">
            <v>0</v>
          </cell>
          <cell r="AZ68">
            <v>0</v>
          </cell>
          <cell r="BC68">
            <v>0</v>
          </cell>
          <cell r="BF68">
            <v>0</v>
          </cell>
          <cell r="BI68">
            <v>0</v>
          </cell>
          <cell r="BL68">
            <v>0</v>
          </cell>
          <cell r="BO68">
            <v>0</v>
          </cell>
          <cell r="BR68">
            <v>0</v>
          </cell>
          <cell r="BU68">
            <v>0</v>
          </cell>
          <cell r="BX68">
            <v>0</v>
          </cell>
          <cell r="CA68">
            <v>0</v>
          </cell>
          <cell r="CD68">
            <v>0</v>
          </cell>
          <cell r="CG68">
            <v>0</v>
          </cell>
          <cell r="CJ68">
            <v>0</v>
          </cell>
          <cell r="CM68">
            <v>0</v>
          </cell>
          <cell r="CP68">
            <v>0</v>
          </cell>
          <cell r="CS68">
            <v>0</v>
          </cell>
          <cell r="CV68">
            <v>0</v>
          </cell>
          <cell r="CY68">
            <v>0</v>
          </cell>
          <cell r="DB68">
            <v>0</v>
          </cell>
          <cell r="DE68">
            <v>0</v>
          </cell>
          <cell r="DH68">
            <v>0</v>
          </cell>
          <cell r="DK68">
            <v>0</v>
          </cell>
          <cell r="DN68">
            <v>0</v>
          </cell>
          <cell r="DQ68">
            <v>0</v>
          </cell>
          <cell r="DR68">
            <v>0</v>
          </cell>
          <cell r="DS68">
            <v>0</v>
          </cell>
          <cell r="DT68">
            <v>0</v>
          </cell>
          <cell r="DU68">
            <v>0</v>
          </cell>
          <cell r="DW68">
            <v>0</v>
          </cell>
          <cell r="DX68">
            <v>0</v>
          </cell>
          <cell r="DZ68">
            <v>0</v>
          </cell>
          <cell r="EA68">
            <v>0</v>
          </cell>
          <cell r="EC68">
            <v>0</v>
          </cell>
          <cell r="ED68">
            <v>0</v>
          </cell>
          <cell r="EF68">
            <v>0</v>
          </cell>
          <cell r="EG68">
            <v>0</v>
          </cell>
          <cell r="EI68">
            <v>0</v>
          </cell>
          <cell r="EL68">
            <v>0</v>
          </cell>
          <cell r="EO68">
            <v>0</v>
          </cell>
          <cell r="EP68">
            <v>0</v>
          </cell>
          <cell r="ER68">
            <v>0</v>
          </cell>
          <cell r="EU68">
            <v>0</v>
          </cell>
          <cell r="EV68">
            <v>0</v>
          </cell>
          <cell r="EW68">
            <v>0</v>
          </cell>
          <cell r="EX68">
            <v>0</v>
          </cell>
          <cell r="FA68">
            <v>0</v>
          </cell>
          <cell r="FD68">
            <v>0</v>
          </cell>
          <cell r="FG68">
            <v>0</v>
          </cell>
          <cell r="FJ68">
            <v>0</v>
          </cell>
          <cell r="FM68">
            <v>0</v>
          </cell>
          <cell r="FP68">
            <v>0</v>
          </cell>
          <cell r="FS68">
            <v>0</v>
          </cell>
          <cell r="FV68">
            <v>0</v>
          </cell>
          <cell r="FY68">
            <v>0</v>
          </cell>
          <cell r="GB68">
            <v>0</v>
          </cell>
          <cell r="GE68">
            <v>0</v>
          </cell>
          <cell r="GH68">
            <v>0</v>
          </cell>
          <cell r="GK68">
            <v>0</v>
          </cell>
          <cell r="GQ68">
            <v>0</v>
          </cell>
          <cell r="GT68">
            <v>0</v>
          </cell>
          <cell r="GW68">
            <v>0</v>
          </cell>
          <cell r="GX68">
            <v>0</v>
          </cell>
          <cell r="GY68">
            <v>0</v>
          </cell>
          <cell r="GZ68">
            <v>0</v>
          </cell>
        </row>
        <row r="69">
          <cell r="AB69">
            <v>0</v>
          </cell>
          <cell r="AE69">
            <v>0</v>
          </cell>
          <cell r="AH69">
            <v>0</v>
          </cell>
          <cell r="AK69">
            <v>0</v>
          </cell>
          <cell r="AN69">
            <v>0</v>
          </cell>
          <cell r="AQ69">
            <v>0</v>
          </cell>
          <cell r="AT69">
            <v>0</v>
          </cell>
          <cell r="AW69">
            <v>0</v>
          </cell>
          <cell r="AZ69">
            <v>0</v>
          </cell>
          <cell r="BC69">
            <v>0</v>
          </cell>
          <cell r="BF69">
            <v>0</v>
          </cell>
          <cell r="BI69">
            <v>0</v>
          </cell>
          <cell r="BL69">
            <v>0</v>
          </cell>
          <cell r="BO69">
            <v>0</v>
          </cell>
          <cell r="BR69">
            <v>0</v>
          </cell>
          <cell r="BU69">
            <v>0</v>
          </cell>
          <cell r="BX69">
            <v>0</v>
          </cell>
          <cell r="CA69">
            <v>0</v>
          </cell>
          <cell r="CD69">
            <v>0</v>
          </cell>
          <cell r="CG69">
            <v>0</v>
          </cell>
          <cell r="CJ69">
            <v>0</v>
          </cell>
          <cell r="CM69">
            <v>0</v>
          </cell>
          <cell r="CP69">
            <v>0</v>
          </cell>
          <cell r="CS69">
            <v>0</v>
          </cell>
          <cell r="CV69">
            <v>0</v>
          </cell>
          <cell r="CY69">
            <v>0</v>
          </cell>
          <cell r="DB69">
            <v>0</v>
          </cell>
          <cell r="DE69">
            <v>0</v>
          </cell>
          <cell r="DH69">
            <v>0</v>
          </cell>
          <cell r="DK69">
            <v>0</v>
          </cell>
          <cell r="DN69">
            <v>0</v>
          </cell>
          <cell r="DQ69">
            <v>0</v>
          </cell>
          <cell r="DR69">
            <v>0</v>
          </cell>
          <cell r="DS69">
            <v>0</v>
          </cell>
          <cell r="DT69">
            <v>0</v>
          </cell>
          <cell r="DW69">
            <v>0</v>
          </cell>
          <cell r="DZ69">
            <v>0</v>
          </cell>
          <cell r="EC69">
            <v>0</v>
          </cell>
          <cell r="EF69">
            <v>0</v>
          </cell>
          <cell r="EI69">
            <v>0</v>
          </cell>
          <cell r="EL69">
            <v>0</v>
          </cell>
          <cell r="EO69">
            <v>0</v>
          </cell>
          <cell r="ER69">
            <v>0</v>
          </cell>
          <cell r="EU69">
            <v>0</v>
          </cell>
          <cell r="EV69">
            <v>0</v>
          </cell>
          <cell r="EW69">
            <v>0</v>
          </cell>
          <cell r="EX69">
            <v>0</v>
          </cell>
          <cell r="FA69">
            <v>0</v>
          </cell>
          <cell r="FD69">
            <v>0</v>
          </cell>
          <cell r="FG69">
            <v>0</v>
          </cell>
          <cell r="FJ69">
            <v>0</v>
          </cell>
          <cell r="FM69">
            <v>0</v>
          </cell>
          <cell r="FP69">
            <v>0</v>
          </cell>
          <cell r="FS69">
            <v>0</v>
          </cell>
          <cell r="FV69">
            <v>0</v>
          </cell>
          <cell r="FY69">
            <v>0</v>
          </cell>
          <cell r="GB69">
            <v>0</v>
          </cell>
          <cell r="GE69">
            <v>0</v>
          </cell>
          <cell r="GH69">
            <v>0</v>
          </cell>
          <cell r="GK69">
            <v>0</v>
          </cell>
          <cell r="GQ69">
            <v>0</v>
          </cell>
          <cell r="GT69">
            <v>0</v>
          </cell>
          <cell r="GW69">
            <v>0</v>
          </cell>
        </row>
        <row r="70">
          <cell r="Z70">
            <v>0</v>
          </cell>
          <cell r="AB70">
            <v>0</v>
          </cell>
          <cell r="AE70">
            <v>0</v>
          </cell>
          <cell r="AH70">
            <v>0</v>
          </cell>
          <cell r="AK70">
            <v>0</v>
          </cell>
          <cell r="AN70">
            <v>0</v>
          </cell>
          <cell r="AQ70">
            <v>0</v>
          </cell>
          <cell r="AT70">
            <v>0</v>
          </cell>
          <cell r="AW70">
            <v>0</v>
          </cell>
          <cell r="AZ70">
            <v>0</v>
          </cell>
          <cell r="BC70">
            <v>0</v>
          </cell>
          <cell r="BF70">
            <v>0</v>
          </cell>
          <cell r="BI70">
            <v>0</v>
          </cell>
          <cell r="BL70">
            <v>0</v>
          </cell>
          <cell r="BO70">
            <v>0</v>
          </cell>
          <cell r="BR70">
            <v>0</v>
          </cell>
          <cell r="BU70">
            <v>0</v>
          </cell>
          <cell r="BX70">
            <v>0</v>
          </cell>
          <cell r="CA70">
            <v>0</v>
          </cell>
          <cell r="CD70">
            <v>0</v>
          </cell>
          <cell r="CG70">
            <v>0</v>
          </cell>
          <cell r="CJ70">
            <v>0</v>
          </cell>
          <cell r="CM70">
            <v>0</v>
          </cell>
          <cell r="CP70">
            <v>0</v>
          </cell>
          <cell r="CS70">
            <v>0</v>
          </cell>
          <cell r="CV70">
            <v>0</v>
          </cell>
          <cell r="CY70">
            <v>0</v>
          </cell>
          <cell r="DB70">
            <v>0</v>
          </cell>
          <cell r="DE70">
            <v>0</v>
          </cell>
          <cell r="DH70">
            <v>0</v>
          </cell>
          <cell r="DK70">
            <v>0</v>
          </cell>
          <cell r="DN70">
            <v>0</v>
          </cell>
          <cell r="DQ70">
            <v>0</v>
          </cell>
          <cell r="DR70">
            <v>0</v>
          </cell>
          <cell r="DS70">
            <v>0</v>
          </cell>
          <cell r="DT70">
            <v>0</v>
          </cell>
          <cell r="DU70">
            <v>0</v>
          </cell>
          <cell r="DW70">
            <v>0</v>
          </cell>
          <cell r="DX70">
            <v>0</v>
          </cell>
          <cell r="DZ70">
            <v>0</v>
          </cell>
          <cell r="EA70">
            <v>0</v>
          </cell>
          <cell r="EC70">
            <v>0</v>
          </cell>
          <cell r="ED70">
            <v>0</v>
          </cell>
          <cell r="EF70">
            <v>0</v>
          </cell>
          <cell r="EG70">
            <v>0</v>
          </cell>
          <cell r="EI70">
            <v>0</v>
          </cell>
          <cell r="EL70">
            <v>0</v>
          </cell>
          <cell r="EO70">
            <v>0</v>
          </cell>
          <cell r="EP70">
            <v>0</v>
          </cell>
          <cell r="ER70">
            <v>0</v>
          </cell>
          <cell r="EU70">
            <v>0</v>
          </cell>
          <cell r="EV70">
            <v>0</v>
          </cell>
          <cell r="EW70">
            <v>0</v>
          </cell>
          <cell r="EX70">
            <v>0</v>
          </cell>
          <cell r="FA70">
            <v>0</v>
          </cell>
          <cell r="FD70">
            <v>0</v>
          </cell>
          <cell r="FG70">
            <v>0</v>
          </cell>
          <cell r="FJ70">
            <v>0</v>
          </cell>
          <cell r="FM70">
            <v>0</v>
          </cell>
          <cell r="FP70">
            <v>0</v>
          </cell>
          <cell r="FS70">
            <v>0</v>
          </cell>
          <cell r="FV70">
            <v>0</v>
          </cell>
          <cell r="FY70">
            <v>0</v>
          </cell>
          <cell r="GB70">
            <v>0</v>
          </cell>
          <cell r="GE70">
            <v>0</v>
          </cell>
          <cell r="GH70">
            <v>0</v>
          </cell>
          <cell r="GK70">
            <v>0</v>
          </cell>
          <cell r="GQ70">
            <v>0</v>
          </cell>
          <cell r="GT70">
            <v>0</v>
          </cell>
          <cell r="GW70">
            <v>0</v>
          </cell>
          <cell r="GX70">
            <v>0</v>
          </cell>
          <cell r="GY70">
            <v>0</v>
          </cell>
          <cell r="GZ70">
            <v>0</v>
          </cell>
        </row>
      </sheetData>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40"/>
  <sheetViews>
    <sheetView zoomScaleNormal="100" workbookViewId="0">
      <pane xSplit="1" ySplit="3" topLeftCell="B4" activePane="bottomRight" state="frozen"/>
      <selection pane="topRight" activeCell="B1" sqref="B1"/>
      <selection pane="bottomLeft" activeCell="A4" sqref="A4"/>
      <selection pane="bottomRight" activeCell="C8" sqref="C8"/>
    </sheetView>
  </sheetViews>
  <sheetFormatPr defaultColWidth="9.109375" defaultRowHeight="13.2" x14ac:dyDescent="0.25"/>
  <cols>
    <col min="1" max="1" width="30.6640625" style="383" customWidth="1"/>
    <col min="2" max="4" width="9.6640625" style="386" customWidth="1"/>
    <col min="5" max="10" width="9.6640625" style="387" customWidth="1"/>
    <col min="11" max="11" width="30.88671875" style="388" customWidth="1"/>
    <col min="12" max="16384" width="9.109375" style="349"/>
  </cols>
  <sheetData>
    <row r="1" spans="1:11" s="331" customFormat="1" ht="38.25" customHeight="1" thickBot="1" x14ac:dyDescent="0.3">
      <c r="A1" s="328" t="s">
        <v>540</v>
      </c>
      <c r="B1" s="329"/>
      <c r="C1" s="329"/>
      <c r="D1" s="329"/>
      <c r="E1" s="329"/>
      <c r="F1" s="329"/>
      <c r="G1" s="329"/>
      <c r="H1" s="329"/>
      <c r="I1" s="329"/>
      <c r="J1" s="329"/>
      <c r="K1" s="330"/>
    </row>
    <row r="2" spans="1:11" s="340" customFormat="1" ht="40.200000000000003" customHeight="1" thickBot="1" x14ac:dyDescent="0.3">
      <c r="A2" s="332" t="s">
        <v>541</v>
      </c>
      <c r="B2" s="333" t="s">
        <v>542</v>
      </c>
      <c r="C2" s="334"/>
      <c r="D2" s="335"/>
      <c r="E2" s="333" t="s">
        <v>543</v>
      </c>
      <c r="F2" s="334"/>
      <c r="G2" s="335"/>
      <c r="H2" s="336" t="s">
        <v>490</v>
      </c>
      <c r="I2" s="337"/>
      <c r="J2" s="338"/>
      <c r="K2" s="339" t="s">
        <v>544</v>
      </c>
    </row>
    <row r="3" spans="1:11" s="340" customFormat="1" ht="30" customHeight="1" thickBot="1" x14ac:dyDescent="0.3">
      <c r="A3" s="341" t="s">
        <v>545</v>
      </c>
      <c r="B3" s="146" t="s">
        <v>369</v>
      </c>
      <c r="C3" s="147" t="s">
        <v>290</v>
      </c>
      <c r="D3" s="148" t="s">
        <v>370</v>
      </c>
      <c r="E3" s="146" t="s">
        <v>369</v>
      </c>
      <c r="F3" s="147" t="s">
        <v>290</v>
      </c>
      <c r="G3" s="148" t="s">
        <v>370</v>
      </c>
      <c r="H3" s="146" t="s">
        <v>369</v>
      </c>
      <c r="I3" s="147" t="s">
        <v>290</v>
      </c>
      <c r="J3" s="148" t="s">
        <v>370</v>
      </c>
      <c r="K3" s="342"/>
    </row>
    <row r="4" spans="1:11" s="331" customFormat="1" ht="20.100000000000001" customHeight="1" x14ac:dyDescent="0.25">
      <c r="A4" s="343" t="s">
        <v>546</v>
      </c>
      <c r="B4" s="344">
        <v>0</v>
      </c>
      <c r="C4" s="344"/>
      <c r="D4" s="344">
        <f>SUM(B4:C4)</f>
        <v>0</v>
      </c>
      <c r="E4" s="344">
        <v>14282</v>
      </c>
      <c r="F4" s="344">
        <f>-50-540-265-95-176-775-2220-200-5000-667-849-654-605</f>
        <v>-12096</v>
      </c>
      <c r="G4" s="344">
        <f>SUM(E4:F4)</f>
        <v>2186</v>
      </c>
      <c r="H4" s="344">
        <f>SUM(B4+E4)</f>
        <v>14282</v>
      </c>
      <c r="I4" s="344">
        <f t="shared" ref="I4:J16" si="0">SUM(C4+F4)</f>
        <v>-12096</v>
      </c>
      <c r="J4" s="344">
        <f t="shared" si="0"/>
        <v>2186</v>
      </c>
      <c r="K4" s="345" t="s">
        <v>547</v>
      </c>
    </row>
    <row r="5" spans="1:11" ht="27.9" customHeight="1" x14ac:dyDescent="0.25">
      <c r="A5" s="346" t="s">
        <v>548</v>
      </c>
      <c r="B5" s="347">
        <v>0</v>
      </c>
      <c r="C5" s="347"/>
      <c r="D5" s="347">
        <f>SUM(B5:C5)</f>
        <v>0</v>
      </c>
      <c r="E5" s="347">
        <v>7484</v>
      </c>
      <c r="F5" s="347">
        <f>-309-1061</f>
        <v>-1370</v>
      </c>
      <c r="G5" s="347">
        <f>SUM(E5:F5)</f>
        <v>6114</v>
      </c>
      <c r="H5" s="347">
        <f>SUM(B5+E5)</f>
        <v>7484</v>
      </c>
      <c r="I5" s="347">
        <f t="shared" si="0"/>
        <v>-1370</v>
      </c>
      <c r="J5" s="347">
        <f t="shared" si="0"/>
        <v>6114</v>
      </c>
      <c r="K5" s="348" t="s">
        <v>549</v>
      </c>
    </row>
    <row r="6" spans="1:11" ht="27.9" customHeight="1" x14ac:dyDescent="0.25">
      <c r="A6" s="346" t="s">
        <v>550</v>
      </c>
      <c r="B6" s="347">
        <v>0</v>
      </c>
      <c r="C6" s="347"/>
      <c r="D6" s="347">
        <f t="shared" ref="D6:D15" si="1">SUM(B6:C6)</f>
        <v>0</v>
      </c>
      <c r="E6" s="347">
        <v>6258</v>
      </c>
      <c r="F6" s="347">
        <f>-1158-230</f>
        <v>-1388</v>
      </c>
      <c r="G6" s="347">
        <f t="shared" ref="G6:G15" si="2">SUM(E6:F6)</f>
        <v>4870</v>
      </c>
      <c r="H6" s="347">
        <f t="shared" ref="H6:H15" si="3">SUM(B6+E6)</f>
        <v>6258</v>
      </c>
      <c r="I6" s="347">
        <f t="shared" si="0"/>
        <v>-1388</v>
      </c>
      <c r="J6" s="347">
        <f t="shared" si="0"/>
        <v>4870</v>
      </c>
      <c r="K6" s="348" t="s">
        <v>549</v>
      </c>
    </row>
    <row r="7" spans="1:11" ht="27.9" customHeight="1" x14ac:dyDescent="0.25">
      <c r="A7" s="346" t="s">
        <v>551</v>
      </c>
      <c r="B7" s="347">
        <v>0</v>
      </c>
      <c r="C7" s="347"/>
      <c r="D7" s="347">
        <f t="shared" si="1"/>
        <v>0</v>
      </c>
      <c r="E7" s="347">
        <v>7542</v>
      </c>
      <c r="F7" s="347">
        <f>-400-50-99-200</f>
        <v>-749</v>
      </c>
      <c r="G7" s="347">
        <f t="shared" si="2"/>
        <v>6793</v>
      </c>
      <c r="H7" s="347">
        <f t="shared" si="3"/>
        <v>7542</v>
      </c>
      <c r="I7" s="347">
        <f t="shared" si="0"/>
        <v>-749</v>
      </c>
      <c r="J7" s="347">
        <f t="shared" si="0"/>
        <v>6793</v>
      </c>
      <c r="K7" s="348" t="s">
        <v>549</v>
      </c>
    </row>
    <row r="8" spans="1:11" ht="20.100000000000001" customHeight="1" x14ac:dyDescent="0.25">
      <c r="A8" s="346" t="s">
        <v>552</v>
      </c>
      <c r="B8" s="347">
        <v>6516</v>
      </c>
      <c r="C8" s="347"/>
      <c r="D8" s="347">
        <f t="shared" si="1"/>
        <v>6516</v>
      </c>
      <c r="E8" s="347"/>
      <c r="F8" s="347"/>
      <c r="G8" s="347">
        <f t="shared" si="2"/>
        <v>0</v>
      </c>
      <c r="H8" s="347">
        <f t="shared" si="3"/>
        <v>6516</v>
      </c>
      <c r="I8" s="347">
        <f t="shared" si="0"/>
        <v>0</v>
      </c>
      <c r="J8" s="347">
        <f t="shared" si="0"/>
        <v>6516</v>
      </c>
      <c r="K8" s="348" t="s">
        <v>547</v>
      </c>
    </row>
    <row r="9" spans="1:11" ht="39.9" customHeight="1" x14ac:dyDescent="0.25">
      <c r="A9" s="346" t="s">
        <v>553</v>
      </c>
      <c r="B9" s="347">
        <v>0</v>
      </c>
      <c r="C9" s="347"/>
      <c r="D9" s="347">
        <f t="shared" si="1"/>
        <v>0</v>
      </c>
      <c r="E9" s="347">
        <v>0</v>
      </c>
      <c r="F9" s="347"/>
      <c r="G9" s="347">
        <f t="shared" si="2"/>
        <v>0</v>
      </c>
      <c r="H9" s="347">
        <f t="shared" si="3"/>
        <v>0</v>
      </c>
      <c r="I9" s="347">
        <f t="shared" si="0"/>
        <v>0</v>
      </c>
      <c r="J9" s="347">
        <f t="shared" si="0"/>
        <v>0</v>
      </c>
      <c r="K9" s="348" t="s">
        <v>554</v>
      </c>
    </row>
    <row r="10" spans="1:11" ht="27.9" customHeight="1" x14ac:dyDescent="0.25">
      <c r="A10" s="346" t="s">
        <v>555</v>
      </c>
      <c r="B10" s="347">
        <v>0</v>
      </c>
      <c r="C10" s="347"/>
      <c r="D10" s="347">
        <f t="shared" si="1"/>
        <v>0</v>
      </c>
      <c r="E10" s="347">
        <v>0</v>
      </c>
      <c r="F10" s="347"/>
      <c r="G10" s="347">
        <f t="shared" si="2"/>
        <v>0</v>
      </c>
      <c r="H10" s="347">
        <f t="shared" si="3"/>
        <v>0</v>
      </c>
      <c r="I10" s="347">
        <f t="shared" si="0"/>
        <v>0</v>
      </c>
      <c r="J10" s="347">
        <f t="shared" si="0"/>
        <v>0</v>
      </c>
      <c r="K10" s="348" t="s">
        <v>556</v>
      </c>
    </row>
    <row r="11" spans="1:11" ht="27.9" customHeight="1" x14ac:dyDescent="0.25">
      <c r="A11" s="346" t="s">
        <v>557</v>
      </c>
      <c r="B11" s="347">
        <v>0</v>
      </c>
      <c r="C11" s="347"/>
      <c r="D11" s="347">
        <f t="shared" si="1"/>
        <v>0</v>
      </c>
      <c r="E11" s="347">
        <v>100000</v>
      </c>
      <c r="F11" s="347">
        <v>-100000</v>
      </c>
      <c r="G11" s="347">
        <f t="shared" si="2"/>
        <v>0</v>
      </c>
      <c r="H11" s="347">
        <f t="shared" si="3"/>
        <v>100000</v>
      </c>
      <c r="I11" s="347">
        <f t="shared" si="0"/>
        <v>-100000</v>
      </c>
      <c r="J11" s="347">
        <f t="shared" si="0"/>
        <v>0</v>
      </c>
      <c r="K11" s="348" t="s">
        <v>554</v>
      </c>
    </row>
    <row r="12" spans="1:11" ht="27.9" customHeight="1" x14ac:dyDescent="0.25">
      <c r="A12" s="346" t="s">
        <v>558</v>
      </c>
      <c r="B12" s="347">
        <v>0</v>
      </c>
      <c r="C12" s="347"/>
      <c r="D12" s="347">
        <f t="shared" si="1"/>
        <v>0</v>
      </c>
      <c r="E12" s="347">
        <v>0</v>
      </c>
      <c r="F12" s="347"/>
      <c r="G12" s="347">
        <f t="shared" si="2"/>
        <v>0</v>
      </c>
      <c r="H12" s="347">
        <f t="shared" si="3"/>
        <v>0</v>
      </c>
      <c r="I12" s="347">
        <f t="shared" si="0"/>
        <v>0</v>
      </c>
      <c r="J12" s="347">
        <f t="shared" si="0"/>
        <v>0</v>
      </c>
      <c r="K12" s="348" t="s">
        <v>554</v>
      </c>
    </row>
    <row r="13" spans="1:11" ht="39.9" customHeight="1" x14ac:dyDescent="0.25">
      <c r="A13" s="346" t="s">
        <v>559</v>
      </c>
      <c r="B13" s="347"/>
      <c r="C13" s="347"/>
      <c r="D13" s="347">
        <f t="shared" si="1"/>
        <v>0</v>
      </c>
      <c r="E13" s="347">
        <v>5000</v>
      </c>
      <c r="F13" s="347"/>
      <c r="G13" s="347">
        <f t="shared" si="2"/>
        <v>5000</v>
      </c>
      <c r="H13" s="347">
        <f t="shared" si="3"/>
        <v>5000</v>
      </c>
      <c r="I13" s="347">
        <f t="shared" si="0"/>
        <v>0</v>
      </c>
      <c r="J13" s="347">
        <f t="shared" si="0"/>
        <v>5000</v>
      </c>
      <c r="K13" s="348" t="s">
        <v>8</v>
      </c>
    </row>
    <row r="14" spans="1:11" ht="20.100000000000001" customHeight="1" x14ac:dyDescent="0.25">
      <c r="A14" s="350" t="s">
        <v>560</v>
      </c>
      <c r="B14" s="347">
        <v>43610</v>
      </c>
      <c r="C14" s="347">
        <f>-5582+26643</f>
        <v>21061</v>
      </c>
      <c r="D14" s="347">
        <f t="shared" si="1"/>
        <v>64671</v>
      </c>
      <c r="E14" s="347"/>
      <c r="F14" s="347"/>
      <c r="G14" s="347">
        <f t="shared" si="2"/>
        <v>0</v>
      </c>
      <c r="H14" s="347">
        <f t="shared" si="3"/>
        <v>43610</v>
      </c>
      <c r="I14" s="347">
        <f t="shared" si="0"/>
        <v>21061</v>
      </c>
      <c r="J14" s="347">
        <f t="shared" si="0"/>
        <v>64671</v>
      </c>
      <c r="K14" s="348" t="s">
        <v>8</v>
      </c>
    </row>
    <row r="15" spans="1:11" ht="20.100000000000001" customHeight="1" x14ac:dyDescent="0.25">
      <c r="A15" s="350" t="s">
        <v>561</v>
      </c>
      <c r="B15" s="347">
        <v>0</v>
      </c>
      <c r="C15" s="347"/>
      <c r="D15" s="347">
        <f t="shared" si="1"/>
        <v>0</v>
      </c>
      <c r="E15" s="347"/>
      <c r="F15" s="347"/>
      <c r="G15" s="347">
        <f t="shared" si="2"/>
        <v>0</v>
      </c>
      <c r="H15" s="347">
        <f t="shared" si="3"/>
        <v>0</v>
      </c>
      <c r="I15" s="347">
        <f t="shared" si="0"/>
        <v>0</v>
      </c>
      <c r="J15" s="347">
        <f t="shared" si="0"/>
        <v>0</v>
      </c>
      <c r="K15" s="348" t="s">
        <v>562</v>
      </c>
    </row>
    <row r="16" spans="1:11" ht="27.9" customHeight="1" thickBot="1" x14ac:dyDescent="0.3">
      <c r="A16" s="351" t="s">
        <v>496</v>
      </c>
      <c r="B16" s="352">
        <v>11803</v>
      </c>
      <c r="C16" s="352"/>
      <c r="D16" s="352">
        <f>SUM(B16:C16)</f>
        <v>11803</v>
      </c>
      <c r="E16" s="352"/>
      <c r="F16" s="352"/>
      <c r="G16" s="352">
        <f>SUM(E16:F16)</f>
        <v>0</v>
      </c>
      <c r="H16" s="352">
        <f>SUM(B16+E16)</f>
        <v>11803</v>
      </c>
      <c r="I16" s="352">
        <f t="shared" si="0"/>
        <v>0</v>
      </c>
      <c r="J16" s="352">
        <f t="shared" si="0"/>
        <v>11803</v>
      </c>
      <c r="K16" s="353" t="s">
        <v>562</v>
      </c>
    </row>
    <row r="17" spans="1:11" s="357" customFormat="1" ht="20.100000000000001" customHeight="1" thickBot="1" x14ac:dyDescent="0.3">
      <c r="A17" s="354" t="s">
        <v>563</v>
      </c>
      <c r="B17" s="355">
        <f>SUM(B4:B16)</f>
        <v>61929</v>
      </c>
      <c r="C17" s="355">
        <f t="shared" ref="C17:D17" si="4">SUM(C4:C16)</f>
        <v>21061</v>
      </c>
      <c r="D17" s="355">
        <f t="shared" si="4"/>
        <v>82990</v>
      </c>
      <c r="E17" s="355">
        <f>SUM(E4:E16)</f>
        <v>140566</v>
      </c>
      <c r="F17" s="355">
        <f t="shared" ref="F17:G17" si="5">SUM(F4:F16)</f>
        <v>-115603</v>
      </c>
      <c r="G17" s="355">
        <f t="shared" si="5"/>
        <v>24963</v>
      </c>
      <c r="H17" s="355">
        <f>SUM(H4:H16)</f>
        <v>202495</v>
      </c>
      <c r="I17" s="355">
        <f t="shared" ref="I17:J17" si="6">SUM(I4:I16)</f>
        <v>-94542</v>
      </c>
      <c r="J17" s="355">
        <f t="shared" si="6"/>
        <v>107953</v>
      </c>
      <c r="K17" s="356"/>
    </row>
    <row r="18" spans="1:11" s="362" customFormat="1" ht="20.100000000000001" customHeight="1" thickBot="1" x14ac:dyDescent="0.35">
      <c r="A18" s="358" t="s">
        <v>564</v>
      </c>
      <c r="B18" s="359">
        <v>138354</v>
      </c>
      <c r="C18" s="359">
        <f>-18160-5000+5014+246-1575-3440-1339-1292-951-100-500-307-111-1241-20-215-353-1712-3048-10000-46-7692-581-10000-8939+45+155+23706+43+96918-11536+33868-843</f>
        <v>70994</v>
      </c>
      <c r="D18" s="359">
        <f>SUM(B18:C18)</f>
        <v>209348</v>
      </c>
      <c r="E18" s="359"/>
      <c r="F18" s="359"/>
      <c r="G18" s="359">
        <f>SUM(E18:F18)</f>
        <v>0</v>
      </c>
      <c r="H18" s="360">
        <f t="shared" ref="H18" si="7">SUM(B18+E18)</f>
        <v>138354</v>
      </c>
      <c r="I18" s="360">
        <f t="shared" ref="I18:J18" si="8">SUM(C18+F18)</f>
        <v>70994</v>
      </c>
      <c r="J18" s="360">
        <f t="shared" si="8"/>
        <v>209348</v>
      </c>
      <c r="K18" s="361" t="s">
        <v>565</v>
      </c>
    </row>
    <row r="19" spans="1:11" s="357" customFormat="1" ht="27.9" customHeight="1" thickBot="1" x14ac:dyDescent="0.3">
      <c r="A19" s="354" t="s">
        <v>566</v>
      </c>
      <c r="B19" s="355">
        <f>B18+B17</f>
        <v>200283</v>
      </c>
      <c r="C19" s="355">
        <f t="shared" ref="C19:D19" si="9">C18+C17</f>
        <v>92055</v>
      </c>
      <c r="D19" s="355">
        <f t="shared" si="9"/>
        <v>292338</v>
      </c>
      <c r="E19" s="363">
        <f>E18+E17</f>
        <v>140566</v>
      </c>
      <c r="F19" s="363">
        <f t="shared" ref="F19:G19" si="10">F18+F17</f>
        <v>-115603</v>
      </c>
      <c r="G19" s="355">
        <f t="shared" si="10"/>
        <v>24963</v>
      </c>
      <c r="H19" s="355">
        <f>H18+H17</f>
        <v>340849</v>
      </c>
      <c r="I19" s="355">
        <f t="shared" ref="I19:J19" si="11">I18+I17</f>
        <v>-23548</v>
      </c>
      <c r="J19" s="355">
        <f t="shared" si="11"/>
        <v>317301</v>
      </c>
      <c r="K19" s="364"/>
    </row>
    <row r="20" spans="1:11" s="367" customFormat="1" ht="26.1" customHeight="1" x14ac:dyDescent="0.25">
      <c r="A20" s="365"/>
      <c r="B20" s="366"/>
      <c r="C20" s="366"/>
      <c r="D20" s="366"/>
      <c r="E20" s="366"/>
      <c r="F20" s="366"/>
      <c r="G20" s="366"/>
      <c r="H20" s="366"/>
      <c r="I20" s="366"/>
      <c r="J20" s="366"/>
      <c r="K20" s="365"/>
    </row>
    <row r="21" spans="1:11" ht="25.5" customHeight="1" thickBot="1" x14ac:dyDescent="0.3">
      <c r="A21" s="368" t="s">
        <v>567</v>
      </c>
      <c r="B21" s="368"/>
      <c r="C21" s="368"/>
      <c r="D21" s="368"/>
      <c r="E21" s="368"/>
      <c r="F21" s="368"/>
      <c r="G21" s="368"/>
      <c r="H21" s="368"/>
      <c r="I21" s="368"/>
      <c r="J21" s="368"/>
      <c r="K21" s="368"/>
    </row>
    <row r="22" spans="1:11" ht="40.200000000000003" customHeight="1" thickBot="1" x14ac:dyDescent="0.3">
      <c r="A22" s="332" t="s">
        <v>541</v>
      </c>
      <c r="B22" s="336" t="s">
        <v>542</v>
      </c>
      <c r="C22" s="337"/>
      <c r="D22" s="338"/>
      <c r="E22" s="336" t="s">
        <v>543</v>
      </c>
      <c r="F22" s="337"/>
      <c r="G22" s="338"/>
      <c r="H22" s="336" t="s">
        <v>490</v>
      </c>
      <c r="I22" s="337"/>
      <c r="J22" s="338"/>
      <c r="K22" s="339" t="s">
        <v>544</v>
      </c>
    </row>
    <row r="23" spans="1:11" ht="30" customHeight="1" thickBot="1" x14ac:dyDescent="0.3">
      <c r="A23" s="341" t="s">
        <v>545</v>
      </c>
      <c r="B23" s="146" t="s">
        <v>369</v>
      </c>
      <c r="C23" s="147" t="s">
        <v>290</v>
      </c>
      <c r="D23" s="148" t="s">
        <v>370</v>
      </c>
      <c r="E23" s="146" t="s">
        <v>369</v>
      </c>
      <c r="F23" s="147" t="s">
        <v>290</v>
      </c>
      <c r="G23" s="148" t="s">
        <v>370</v>
      </c>
      <c r="H23" s="146" t="s">
        <v>369</v>
      </c>
      <c r="I23" s="147" t="s">
        <v>290</v>
      </c>
      <c r="J23" s="148" t="s">
        <v>370</v>
      </c>
      <c r="K23" s="369"/>
    </row>
    <row r="24" spans="1:11" ht="20.100000000000001" customHeight="1" x14ac:dyDescent="0.25">
      <c r="A24" s="370" t="s">
        <v>568</v>
      </c>
      <c r="B24" s="371">
        <v>0</v>
      </c>
      <c r="C24" s="371"/>
      <c r="D24" s="371"/>
      <c r="E24" s="371">
        <v>543647</v>
      </c>
      <c r="F24" s="371">
        <v>79902</v>
      </c>
      <c r="G24" s="371">
        <f>SUM(E24:F24)</f>
        <v>623549</v>
      </c>
      <c r="H24" s="371">
        <f>SUM(B24+E24)</f>
        <v>543647</v>
      </c>
      <c r="I24" s="371">
        <f t="shared" ref="I24:J29" si="12">SUM(C24+F24)</f>
        <v>79902</v>
      </c>
      <c r="J24" s="371">
        <f t="shared" si="12"/>
        <v>623549</v>
      </c>
      <c r="K24" s="372" t="s">
        <v>562</v>
      </c>
    </row>
    <row r="25" spans="1:11" ht="27.9" customHeight="1" x14ac:dyDescent="0.25">
      <c r="A25" s="373" t="s">
        <v>569</v>
      </c>
      <c r="B25" s="344"/>
      <c r="C25" s="344"/>
      <c r="D25" s="344"/>
      <c r="E25" s="344">
        <v>1159</v>
      </c>
      <c r="F25" s="344">
        <f>-1050</f>
        <v>-1050</v>
      </c>
      <c r="G25" s="344">
        <f>SUM(E25:F25)</f>
        <v>109</v>
      </c>
      <c r="H25" s="344">
        <f>SUM(B25+E25)</f>
        <v>1159</v>
      </c>
      <c r="I25" s="344">
        <f t="shared" si="12"/>
        <v>-1050</v>
      </c>
      <c r="J25" s="344">
        <f t="shared" si="12"/>
        <v>109</v>
      </c>
      <c r="K25" s="345" t="s">
        <v>554</v>
      </c>
    </row>
    <row r="26" spans="1:11" s="377" customFormat="1" ht="27.9" customHeight="1" x14ac:dyDescent="0.25">
      <c r="A26" s="374" t="s">
        <v>570</v>
      </c>
      <c r="B26" s="375"/>
      <c r="C26" s="375"/>
      <c r="D26" s="375"/>
      <c r="E26" s="375">
        <v>183069</v>
      </c>
      <c r="F26" s="375">
        <f>-8662-910-65794-24216+58702</f>
        <v>-40880</v>
      </c>
      <c r="G26" s="375">
        <f t="shared" ref="G26:G29" si="13">SUM(E26:F26)</f>
        <v>142189</v>
      </c>
      <c r="H26" s="375">
        <f t="shared" ref="H26:H29" si="14">SUM(B26+E26)</f>
        <v>183069</v>
      </c>
      <c r="I26" s="375">
        <f t="shared" si="12"/>
        <v>-40880</v>
      </c>
      <c r="J26" s="375">
        <f t="shared" si="12"/>
        <v>142189</v>
      </c>
      <c r="K26" s="376" t="s">
        <v>571</v>
      </c>
    </row>
    <row r="27" spans="1:11" s="377" customFormat="1" ht="27.9" customHeight="1" x14ac:dyDescent="0.25">
      <c r="A27" s="374" t="s">
        <v>572</v>
      </c>
      <c r="B27" s="375"/>
      <c r="C27" s="375"/>
      <c r="D27" s="375"/>
      <c r="E27" s="375">
        <v>112653</v>
      </c>
      <c r="F27" s="375">
        <f>3873</f>
        <v>3873</v>
      </c>
      <c r="G27" s="375">
        <f t="shared" si="13"/>
        <v>116526</v>
      </c>
      <c r="H27" s="375">
        <f t="shared" si="14"/>
        <v>112653</v>
      </c>
      <c r="I27" s="375">
        <f t="shared" si="12"/>
        <v>3873</v>
      </c>
      <c r="J27" s="375">
        <f t="shared" si="12"/>
        <v>116526</v>
      </c>
      <c r="K27" s="376" t="s">
        <v>571</v>
      </c>
    </row>
    <row r="28" spans="1:11" ht="50.1" customHeight="1" x14ac:dyDescent="0.25">
      <c r="A28" s="378" t="s">
        <v>573</v>
      </c>
      <c r="B28" s="347"/>
      <c r="C28" s="347"/>
      <c r="D28" s="347"/>
      <c r="E28" s="347">
        <v>33400</v>
      </c>
      <c r="F28" s="344"/>
      <c r="G28" s="344">
        <f t="shared" si="13"/>
        <v>33400</v>
      </c>
      <c r="H28" s="344">
        <f t="shared" si="14"/>
        <v>33400</v>
      </c>
      <c r="I28" s="344">
        <f t="shared" si="12"/>
        <v>0</v>
      </c>
      <c r="J28" s="344">
        <f t="shared" si="12"/>
        <v>33400</v>
      </c>
      <c r="K28" s="348" t="s">
        <v>562</v>
      </c>
    </row>
    <row r="29" spans="1:11" ht="27.9" customHeight="1" thickBot="1" x14ac:dyDescent="0.3">
      <c r="A29" s="379" t="s">
        <v>574</v>
      </c>
      <c r="B29" s="352"/>
      <c r="C29" s="352"/>
      <c r="D29" s="352"/>
      <c r="E29" s="352">
        <v>50000</v>
      </c>
      <c r="F29" s="380">
        <f>-9869-2706-6623</f>
        <v>-19198</v>
      </c>
      <c r="G29" s="344">
        <f t="shared" si="13"/>
        <v>30802</v>
      </c>
      <c r="H29" s="344">
        <f t="shared" si="14"/>
        <v>50000</v>
      </c>
      <c r="I29" s="344">
        <f t="shared" si="12"/>
        <v>-19198</v>
      </c>
      <c r="J29" s="344">
        <f t="shared" si="12"/>
        <v>30802</v>
      </c>
      <c r="K29" s="348" t="s">
        <v>565</v>
      </c>
    </row>
    <row r="30" spans="1:11" ht="20.100000000000001" customHeight="1" thickBot="1" x14ac:dyDescent="0.3">
      <c r="A30" s="354" t="s">
        <v>575</v>
      </c>
      <c r="B30" s="355">
        <f>SUM(B24:B29)</f>
        <v>0</v>
      </c>
      <c r="C30" s="355"/>
      <c r="D30" s="355"/>
      <c r="E30" s="355">
        <f>SUM(E24:E29)</f>
        <v>923928</v>
      </c>
      <c r="F30" s="355">
        <f t="shared" ref="F30:G30" si="15">SUM(F24:F29)</f>
        <v>22647</v>
      </c>
      <c r="G30" s="355">
        <f t="shared" si="15"/>
        <v>946575</v>
      </c>
      <c r="H30" s="355">
        <f>SUM(H24:H29)</f>
        <v>923928</v>
      </c>
      <c r="I30" s="355">
        <f t="shared" ref="I30:J30" si="16">SUM(I24:I29)</f>
        <v>22647</v>
      </c>
      <c r="J30" s="355">
        <f t="shared" si="16"/>
        <v>946575</v>
      </c>
      <c r="K30" s="364"/>
    </row>
    <row r="31" spans="1:11" x14ac:dyDescent="0.25">
      <c r="A31" s="381"/>
      <c r="B31" s="382"/>
      <c r="C31" s="382"/>
      <c r="D31" s="382"/>
      <c r="E31" s="382"/>
      <c r="F31" s="382"/>
      <c r="G31" s="382"/>
      <c r="H31" s="382"/>
      <c r="I31" s="382"/>
      <c r="J31" s="382"/>
      <c r="K31" s="383"/>
    </row>
    <row r="32" spans="1:11" ht="12.75" customHeight="1" x14ac:dyDescent="0.25">
      <c r="A32" s="381"/>
      <c r="B32" s="382"/>
      <c r="C32" s="382"/>
      <c r="D32" s="382"/>
      <c r="E32" s="382"/>
      <c r="F32" s="382"/>
      <c r="G32" s="382"/>
      <c r="H32" s="382"/>
      <c r="I32" s="382"/>
      <c r="J32" s="382"/>
      <c r="K32" s="383"/>
    </row>
    <row r="33" spans="1:11" x14ac:dyDescent="0.25">
      <c r="A33" s="384"/>
      <c r="B33" s="382"/>
      <c r="C33" s="382"/>
      <c r="D33" s="382"/>
      <c r="E33" s="382"/>
      <c r="F33" s="382"/>
      <c r="G33" s="382"/>
      <c r="H33" s="382"/>
      <c r="I33" s="382"/>
      <c r="J33" s="382"/>
      <c r="K33" s="383"/>
    </row>
    <row r="34" spans="1:11" x14ac:dyDescent="0.25">
      <c r="A34" s="381"/>
      <c r="B34" s="382"/>
      <c r="C34" s="382"/>
      <c r="D34" s="382"/>
      <c r="E34" s="382"/>
      <c r="F34" s="382"/>
      <c r="G34" s="382"/>
      <c r="H34" s="382"/>
      <c r="I34" s="382"/>
      <c r="J34" s="382"/>
      <c r="K34" s="383"/>
    </row>
    <row r="35" spans="1:11" x14ac:dyDescent="0.25">
      <c r="A35" s="385"/>
    </row>
    <row r="36" spans="1:11" x14ac:dyDescent="0.25">
      <c r="A36" s="385"/>
    </row>
    <row r="37" spans="1:11" x14ac:dyDescent="0.25">
      <c r="A37" s="385"/>
    </row>
    <row r="38" spans="1:11" x14ac:dyDescent="0.25">
      <c r="A38" s="385"/>
    </row>
    <row r="39" spans="1:11" x14ac:dyDescent="0.25">
      <c r="A39" s="385"/>
    </row>
    <row r="40" spans="1:11" x14ac:dyDescent="0.25">
      <c r="A40" s="385"/>
    </row>
  </sheetData>
  <mergeCells count="8">
    <mergeCell ref="A1:K1"/>
    <mergeCell ref="B2:D2"/>
    <mergeCell ref="E2:G2"/>
    <mergeCell ref="H2:J2"/>
    <mergeCell ref="A21:K21"/>
    <mergeCell ref="B22:D22"/>
    <mergeCell ref="E22:G22"/>
    <mergeCell ref="H22:J22"/>
  </mergeCells>
  <printOptions horizontalCentered="1"/>
  <pageMargins left="0.78740157480314965" right="0.62992125984251968" top="0.86614173228346458" bottom="0.31496062992125984" header="0.19685039370078741" footer="0.11811023622047245"/>
  <pageSetup paperSize="9" scale="78" orientation="landscape" r:id="rId1"/>
  <headerFooter alignWithMargins="0">
    <oddHeader>&amp;C&amp;"Times New Roman,Félkövér"Budapest VIII. kerületi Önkormányzat 
 2019. évi költségvetés működési cél és általános,
 és felhalmozási céltartalék  előirányzata&amp;R&amp;"Times New Roman,Félkövér dőlt"6. mell. a /2019. () 
önk.rendelethez
ezer forintban</oddHeader>
    <oddFooter>&amp;R
&amp;P</oddFooter>
  </headerFooter>
  <rowBreaks count="1" manualBreakCount="1">
    <brk id="20"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E98"/>
  <sheetViews>
    <sheetView zoomScaleNormal="100" workbookViewId="0">
      <pane xSplit="1" ySplit="2" topLeftCell="Q72" activePane="bottomRight" state="frozen"/>
      <selection pane="topRight" activeCell="B1" sqref="B1"/>
      <selection pane="bottomLeft" activeCell="A3" sqref="A3"/>
      <selection pane="bottomRight" activeCell="Z31" sqref="Z31:AE32"/>
    </sheetView>
  </sheetViews>
  <sheetFormatPr defaultColWidth="9.109375" defaultRowHeight="13.2" x14ac:dyDescent="0.25"/>
  <cols>
    <col min="1" max="1" width="53.6640625" style="251" customWidth="1"/>
    <col min="2" max="4" width="9.6640625" style="251" customWidth="1"/>
    <col min="5" max="7" width="9.6640625" style="591" customWidth="1"/>
    <col min="8" max="10" width="9.6640625" style="312" customWidth="1"/>
    <col min="11" max="13" width="9.6640625" style="317" customWidth="1"/>
    <col min="14" max="25" width="9.6640625" style="312" customWidth="1"/>
    <col min="26" max="29" width="9.6640625" style="317" customWidth="1"/>
    <col min="30" max="31" width="9.6640625" style="205" customWidth="1"/>
    <col min="32" max="16384" width="9.109375" style="205"/>
  </cols>
  <sheetData>
    <row r="1" spans="1:31" s="243" customFormat="1" ht="106.2" customHeight="1" thickBot="1" x14ac:dyDescent="0.3">
      <c r="A1" s="490" t="s">
        <v>763</v>
      </c>
      <c r="B1" s="144" t="s">
        <v>376</v>
      </c>
      <c r="C1" s="495"/>
      <c r="D1" s="145"/>
      <c r="E1" s="391" t="s">
        <v>378</v>
      </c>
      <c r="F1" s="392"/>
      <c r="G1" s="393"/>
      <c r="H1" s="391" t="s">
        <v>380</v>
      </c>
      <c r="I1" s="392"/>
      <c r="J1" s="393"/>
      <c r="K1" s="391" t="s">
        <v>823</v>
      </c>
      <c r="L1" s="392"/>
      <c r="M1" s="393"/>
      <c r="N1" s="391" t="s">
        <v>394</v>
      </c>
      <c r="O1" s="392"/>
      <c r="P1" s="393"/>
      <c r="Q1" s="391" t="s">
        <v>396</v>
      </c>
      <c r="R1" s="392"/>
      <c r="S1" s="537"/>
      <c r="T1" s="392" t="s">
        <v>401</v>
      </c>
      <c r="U1" s="392"/>
      <c r="V1" s="393"/>
      <c r="W1" s="391" t="s">
        <v>402</v>
      </c>
      <c r="X1" s="392"/>
      <c r="Y1" s="393"/>
      <c r="Z1" s="391" t="s">
        <v>824</v>
      </c>
      <c r="AA1" s="392"/>
      <c r="AB1" s="393"/>
      <c r="AC1" s="391" t="s">
        <v>825</v>
      </c>
      <c r="AD1" s="392"/>
      <c r="AE1" s="537"/>
    </row>
    <row r="2" spans="1:31" ht="30" customHeight="1" x14ac:dyDescent="0.25">
      <c r="A2" s="500"/>
      <c r="B2" s="402" t="s">
        <v>369</v>
      </c>
      <c r="C2" s="402" t="s">
        <v>290</v>
      </c>
      <c r="D2" s="402" t="s">
        <v>370</v>
      </c>
      <c r="E2" s="402" t="s">
        <v>369</v>
      </c>
      <c r="F2" s="402" t="s">
        <v>290</v>
      </c>
      <c r="G2" s="402" t="s">
        <v>370</v>
      </c>
      <c r="H2" s="402" t="s">
        <v>369</v>
      </c>
      <c r="I2" s="402" t="s">
        <v>290</v>
      </c>
      <c r="J2" s="402" t="s">
        <v>370</v>
      </c>
      <c r="K2" s="402" t="s">
        <v>369</v>
      </c>
      <c r="L2" s="402" t="s">
        <v>290</v>
      </c>
      <c r="M2" s="402" t="s">
        <v>370</v>
      </c>
      <c r="N2" s="402" t="s">
        <v>369</v>
      </c>
      <c r="O2" s="402" t="s">
        <v>290</v>
      </c>
      <c r="P2" s="402" t="s">
        <v>370</v>
      </c>
      <c r="Q2" s="402" t="s">
        <v>369</v>
      </c>
      <c r="R2" s="402" t="s">
        <v>290</v>
      </c>
      <c r="S2" s="403" t="s">
        <v>370</v>
      </c>
      <c r="T2" s="501" t="s">
        <v>369</v>
      </c>
      <c r="U2" s="402" t="s">
        <v>290</v>
      </c>
      <c r="V2" s="402" t="s">
        <v>370</v>
      </c>
      <c r="W2" s="402" t="s">
        <v>369</v>
      </c>
      <c r="X2" s="402" t="s">
        <v>290</v>
      </c>
      <c r="Y2" s="402" t="s">
        <v>370</v>
      </c>
      <c r="Z2" s="402" t="s">
        <v>369</v>
      </c>
      <c r="AA2" s="402" t="s">
        <v>290</v>
      </c>
      <c r="AB2" s="402" t="s">
        <v>370</v>
      </c>
      <c r="AC2" s="402" t="s">
        <v>369</v>
      </c>
      <c r="AD2" s="402" t="s">
        <v>290</v>
      </c>
      <c r="AE2" s="403" t="s">
        <v>370</v>
      </c>
    </row>
    <row r="3" spans="1:31" ht="15" customHeight="1" x14ac:dyDescent="0.25">
      <c r="A3" s="350" t="s">
        <v>826</v>
      </c>
      <c r="B3" s="549"/>
      <c r="C3" s="549"/>
      <c r="D3" s="549"/>
      <c r="E3" s="549"/>
      <c r="F3" s="549"/>
      <c r="G3" s="549"/>
      <c r="H3" s="192">
        <v>6562</v>
      </c>
      <c r="I3" s="192"/>
      <c r="J3" s="192">
        <f>SUM(H3:I3)</f>
        <v>6562</v>
      </c>
      <c r="K3" s="550">
        <f>SUM(B3+E3+H3)</f>
        <v>6562</v>
      </c>
      <c r="L3" s="550">
        <f t="shared" ref="L3:M18" si="0">SUM(C3+F3+I3)</f>
        <v>0</v>
      </c>
      <c r="M3" s="550">
        <f t="shared" si="0"/>
        <v>6562</v>
      </c>
      <c r="N3" s="192"/>
      <c r="O3" s="192"/>
      <c r="P3" s="192"/>
      <c r="Q3" s="192"/>
      <c r="R3" s="192"/>
      <c r="S3" s="551"/>
      <c r="T3" s="552"/>
      <c r="U3" s="192"/>
      <c r="V3" s="192"/>
      <c r="W3" s="192"/>
      <c r="X3" s="192"/>
      <c r="Y3" s="192"/>
      <c r="Z3" s="550">
        <f>SUM(N3+Q3+T3+W3)</f>
        <v>0</v>
      </c>
      <c r="AA3" s="550">
        <f t="shared" ref="AA3:AB19" si="1">SUM(O3+R3+U3+X3)</f>
        <v>0</v>
      </c>
      <c r="AB3" s="550">
        <f t="shared" si="1"/>
        <v>0</v>
      </c>
      <c r="AC3" s="550">
        <f t="shared" ref="AC3:AE27" si="2">Z3+K3</f>
        <v>6562</v>
      </c>
      <c r="AD3" s="550">
        <f t="shared" si="2"/>
        <v>0</v>
      </c>
      <c r="AE3" s="553">
        <f t="shared" si="2"/>
        <v>6562</v>
      </c>
    </row>
    <row r="4" spans="1:31" ht="15" customHeight="1" x14ac:dyDescent="0.25">
      <c r="A4" s="350" t="s">
        <v>827</v>
      </c>
      <c r="B4" s="549"/>
      <c r="C4" s="549"/>
      <c r="D4" s="549"/>
      <c r="E4" s="549"/>
      <c r="F4" s="549"/>
      <c r="G4" s="549"/>
      <c r="H4" s="192"/>
      <c r="I4" s="192"/>
      <c r="J4" s="192"/>
      <c r="K4" s="550">
        <f t="shared" ref="K4:M27" si="3">SUM(B4+E4+H4)</f>
        <v>0</v>
      </c>
      <c r="L4" s="550">
        <f t="shared" si="0"/>
        <v>0</v>
      </c>
      <c r="M4" s="550">
        <f t="shared" si="0"/>
        <v>0</v>
      </c>
      <c r="N4" s="192"/>
      <c r="O4" s="192"/>
      <c r="P4" s="192"/>
      <c r="Q4" s="192"/>
      <c r="R4" s="192"/>
      <c r="S4" s="551"/>
      <c r="T4" s="552">
        <v>15300</v>
      </c>
      <c r="U4" s="192"/>
      <c r="V4" s="192">
        <f>SUM(T4:U4)</f>
        <v>15300</v>
      </c>
      <c r="W4" s="192"/>
      <c r="X4" s="192"/>
      <c r="Y4" s="192"/>
      <c r="Z4" s="550">
        <f>SUM(N4+Q4+T4+W4)</f>
        <v>15300</v>
      </c>
      <c r="AA4" s="550">
        <f t="shared" si="1"/>
        <v>0</v>
      </c>
      <c r="AB4" s="550">
        <f t="shared" si="1"/>
        <v>15300</v>
      </c>
      <c r="AC4" s="550">
        <f t="shared" si="2"/>
        <v>15300</v>
      </c>
      <c r="AD4" s="550">
        <f t="shared" si="2"/>
        <v>0</v>
      </c>
      <c r="AE4" s="553">
        <f t="shared" si="2"/>
        <v>15300</v>
      </c>
    </row>
    <row r="5" spans="1:31" ht="15" customHeight="1" x14ac:dyDescent="0.25">
      <c r="A5" s="350" t="s">
        <v>828</v>
      </c>
      <c r="B5" s="549"/>
      <c r="C5" s="549"/>
      <c r="D5" s="549"/>
      <c r="E5" s="549"/>
      <c r="F5" s="549"/>
      <c r="G5" s="549"/>
      <c r="H5" s="192">
        <v>590000</v>
      </c>
      <c r="I5" s="192"/>
      <c r="J5" s="192">
        <f>SUM(H5:I5)</f>
        <v>590000</v>
      </c>
      <c r="K5" s="550">
        <f t="shared" si="3"/>
        <v>590000</v>
      </c>
      <c r="L5" s="550">
        <f t="shared" si="0"/>
        <v>0</v>
      </c>
      <c r="M5" s="550">
        <f t="shared" si="0"/>
        <v>590000</v>
      </c>
      <c r="N5" s="192"/>
      <c r="O5" s="192"/>
      <c r="P5" s="192"/>
      <c r="Q5" s="192"/>
      <c r="R5" s="192"/>
      <c r="S5" s="551"/>
      <c r="T5" s="552"/>
      <c r="U5" s="192"/>
      <c r="V5" s="192"/>
      <c r="W5" s="192">
        <v>78000</v>
      </c>
      <c r="X5" s="192"/>
      <c r="Y5" s="192">
        <f>SUM(W5:X5)</f>
        <v>78000</v>
      </c>
      <c r="Z5" s="550">
        <f t="shared" ref="Z5:AB27" si="4">SUM(N5+Q5+T5+W5)</f>
        <v>78000</v>
      </c>
      <c r="AA5" s="550">
        <f t="shared" si="1"/>
        <v>0</v>
      </c>
      <c r="AB5" s="550">
        <f t="shared" si="1"/>
        <v>78000</v>
      </c>
      <c r="AC5" s="550">
        <f t="shared" si="2"/>
        <v>668000</v>
      </c>
      <c r="AD5" s="550">
        <f t="shared" si="2"/>
        <v>0</v>
      </c>
      <c r="AE5" s="553">
        <f t="shared" si="2"/>
        <v>668000</v>
      </c>
    </row>
    <row r="6" spans="1:31" ht="15" customHeight="1" x14ac:dyDescent="0.25">
      <c r="A6" s="350" t="s">
        <v>829</v>
      </c>
      <c r="B6" s="549"/>
      <c r="C6" s="549"/>
      <c r="D6" s="549"/>
      <c r="E6" s="549"/>
      <c r="F6" s="549"/>
      <c r="G6" s="549"/>
      <c r="H6" s="192">
        <v>243293</v>
      </c>
      <c r="I6" s="192">
        <f>-6676-5541</f>
        <v>-12217</v>
      </c>
      <c r="J6" s="192">
        <f t="shared" ref="J6:J26" si="5">SUM(H6:I6)</f>
        <v>231076</v>
      </c>
      <c r="K6" s="550">
        <f t="shared" si="3"/>
        <v>243293</v>
      </c>
      <c r="L6" s="550">
        <f t="shared" si="0"/>
        <v>-12217</v>
      </c>
      <c r="M6" s="550">
        <f t="shared" si="0"/>
        <v>231076</v>
      </c>
      <c r="N6" s="192"/>
      <c r="O6" s="192"/>
      <c r="P6" s="192"/>
      <c r="Q6" s="192"/>
      <c r="R6" s="192"/>
      <c r="S6" s="551"/>
      <c r="T6" s="552"/>
      <c r="U6" s="192"/>
      <c r="V6" s="192"/>
      <c r="W6" s="192"/>
      <c r="X6" s="192"/>
      <c r="Y6" s="192"/>
      <c r="Z6" s="550">
        <f t="shared" si="4"/>
        <v>0</v>
      </c>
      <c r="AA6" s="550">
        <f t="shared" si="1"/>
        <v>0</v>
      </c>
      <c r="AB6" s="550">
        <f t="shared" si="1"/>
        <v>0</v>
      </c>
      <c r="AC6" s="550">
        <f t="shared" si="2"/>
        <v>243293</v>
      </c>
      <c r="AD6" s="550">
        <f t="shared" si="2"/>
        <v>-12217</v>
      </c>
      <c r="AE6" s="553">
        <f t="shared" si="2"/>
        <v>231076</v>
      </c>
    </row>
    <row r="7" spans="1:31" ht="30" customHeight="1" x14ac:dyDescent="0.25">
      <c r="A7" s="554" t="s">
        <v>830</v>
      </c>
      <c r="B7" s="549"/>
      <c r="C7" s="549"/>
      <c r="D7" s="549"/>
      <c r="E7" s="549"/>
      <c r="F7" s="549"/>
      <c r="G7" s="549"/>
      <c r="H7" s="192">
        <v>415334</v>
      </c>
      <c r="I7" s="192"/>
      <c r="J7" s="192">
        <f t="shared" si="5"/>
        <v>415334</v>
      </c>
      <c r="K7" s="550">
        <f t="shared" si="3"/>
        <v>415334</v>
      </c>
      <c r="L7" s="550">
        <f t="shared" si="0"/>
        <v>0</v>
      </c>
      <c r="M7" s="550">
        <f t="shared" si="0"/>
        <v>415334</v>
      </c>
      <c r="N7" s="192"/>
      <c r="O7" s="192"/>
      <c r="P7" s="192"/>
      <c r="Q7" s="192"/>
      <c r="R7" s="192"/>
      <c r="S7" s="551"/>
      <c r="T7" s="552"/>
      <c r="U7" s="192"/>
      <c r="V7" s="192"/>
      <c r="W7" s="192"/>
      <c r="X7" s="192"/>
      <c r="Y7" s="192"/>
      <c r="Z7" s="550">
        <f t="shared" si="4"/>
        <v>0</v>
      </c>
      <c r="AA7" s="550">
        <f t="shared" si="1"/>
        <v>0</v>
      </c>
      <c r="AB7" s="550">
        <f t="shared" si="1"/>
        <v>0</v>
      </c>
      <c r="AC7" s="550">
        <f t="shared" si="2"/>
        <v>415334</v>
      </c>
      <c r="AD7" s="550">
        <f t="shared" si="2"/>
        <v>0</v>
      </c>
      <c r="AE7" s="553">
        <f t="shared" si="2"/>
        <v>415334</v>
      </c>
    </row>
    <row r="8" spans="1:31" ht="15" customHeight="1" x14ac:dyDescent="0.25">
      <c r="A8" s="350" t="s">
        <v>831</v>
      </c>
      <c r="B8" s="549"/>
      <c r="C8" s="549"/>
      <c r="D8" s="549"/>
      <c r="E8" s="549"/>
      <c r="F8" s="549"/>
      <c r="G8" s="549"/>
      <c r="H8" s="192">
        <v>150000</v>
      </c>
      <c r="I8" s="192"/>
      <c r="J8" s="192">
        <f t="shared" si="5"/>
        <v>150000</v>
      </c>
      <c r="K8" s="550">
        <f t="shared" si="3"/>
        <v>150000</v>
      </c>
      <c r="L8" s="550">
        <f t="shared" si="0"/>
        <v>0</v>
      </c>
      <c r="M8" s="550">
        <f t="shared" si="0"/>
        <v>150000</v>
      </c>
      <c r="N8" s="192"/>
      <c r="O8" s="192"/>
      <c r="P8" s="192"/>
      <c r="Q8" s="192"/>
      <c r="R8" s="192"/>
      <c r="S8" s="551"/>
      <c r="T8" s="552"/>
      <c r="U8" s="192"/>
      <c r="V8" s="192"/>
      <c r="W8" s="192"/>
      <c r="X8" s="192"/>
      <c r="Y8" s="192"/>
      <c r="Z8" s="550">
        <f t="shared" si="4"/>
        <v>0</v>
      </c>
      <c r="AA8" s="550">
        <f t="shared" si="1"/>
        <v>0</v>
      </c>
      <c r="AB8" s="550">
        <f t="shared" si="1"/>
        <v>0</v>
      </c>
      <c r="AC8" s="550">
        <f t="shared" si="2"/>
        <v>150000</v>
      </c>
      <c r="AD8" s="550">
        <f t="shared" si="2"/>
        <v>0</v>
      </c>
      <c r="AE8" s="553">
        <f t="shared" si="2"/>
        <v>150000</v>
      </c>
    </row>
    <row r="9" spans="1:31" ht="15" customHeight="1" x14ac:dyDescent="0.25">
      <c r="A9" s="350" t="s">
        <v>791</v>
      </c>
      <c r="B9" s="549"/>
      <c r="C9" s="549"/>
      <c r="D9" s="549"/>
      <c r="E9" s="549"/>
      <c r="F9" s="549"/>
      <c r="G9" s="549"/>
      <c r="H9" s="192">
        <v>200000</v>
      </c>
      <c r="I9" s="192">
        <v>3440</v>
      </c>
      <c r="J9" s="192">
        <f t="shared" si="5"/>
        <v>203440</v>
      </c>
      <c r="K9" s="550">
        <f t="shared" si="3"/>
        <v>200000</v>
      </c>
      <c r="L9" s="550">
        <f t="shared" si="0"/>
        <v>3440</v>
      </c>
      <c r="M9" s="550">
        <f t="shared" si="0"/>
        <v>203440</v>
      </c>
      <c r="N9" s="192"/>
      <c r="O9" s="192"/>
      <c r="P9" s="192"/>
      <c r="Q9" s="192"/>
      <c r="R9" s="192"/>
      <c r="S9" s="551"/>
      <c r="T9" s="552"/>
      <c r="U9" s="192"/>
      <c r="V9" s="192"/>
      <c r="W9" s="192"/>
      <c r="X9" s="192"/>
      <c r="Y9" s="192"/>
      <c r="Z9" s="550">
        <f t="shared" si="4"/>
        <v>0</v>
      </c>
      <c r="AA9" s="550">
        <f t="shared" si="1"/>
        <v>0</v>
      </c>
      <c r="AB9" s="550">
        <f t="shared" si="1"/>
        <v>0</v>
      </c>
      <c r="AC9" s="550">
        <f t="shared" si="2"/>
        <v>200000</v>
      </c>
      <c r="AD9" s="550">
        <f t="shared" si="2"/>
        <v>3440</v>
      </c>
      <c r="AE9" s="553">
        <f t="shared" si="2"/>
        <v>203440</v>
      </c>
    </row>
    <row r="10" spans="1:31" ht="15" customHeight="1" x14ac:dyDescent="0.25">
      <c r="A10" s="350" t="s">
        <v>832</v>
      </c>
      <c r="B10" s="549"/>
      <c r="C10" s="549"/>
      <c r="D10" s="549"/>
      <c r="E10" s="549"/>
      <c r="F10" s="549"/>
      <c r="G10" s="549"/>
      <c r="H10" s="192">
        <v>100000</v>
      </c>
      <c r="I10" s="192"/>
      <c r="J10" s="192">
        <f t="shared" si="5"/>
        <v>100000</v>
      </c>
      <c r="K10" s="550">
        <f t="shared" si="3"/>
        <v>100000</v>
      </c>
      <c r="L10" s="550">
        <f t="shared" si="0"/>
        <v>0</v>
      </c>
      <c r="M10" s="550">
        <f t="shared" si="0"/>
        <v>100000</v>
      </c>
      <c r="N10" s="192"/>
      <c r="O10" s="192"/>
      <c r="P10" s="192"/>
      <c r="Q10" s="192"/>
      <c r="R10" s="192"/>
      <c r="S10" s="551"/>
      <c r="T10" s="552"/>
      <c r="U10" s="192"/>
      <c r="V10" s="192"/>
      <c r="W10" s="192"/>
      <c r="X10" s="192"/>
      <c r="Y10" s="192"/>
      <c r="Z10" s="550">
        <f t="shared" si="4"/>
        <v>0</v>
      </c>
      <c r="AA10" s="550">
        <f t="shared" si="1"/>
        <v>0</v>
      </c>
      <c r="AB10" s="550">
        <f t="shared" si="1"/>
        <v>0</v>
      </c>
      <c r="AC10" s="550">
        <f t="shared" si="2"/>
        <v>100000</v>
      </c>
      <c r="AD10" s="550">
        <f t="shared" si="2"/>
        <v>0</v>
      </c>
      <c r="AE10" s="553">
        <f t="shared" si="2"/>
        <v>100000</v>
      </c>
    </row>
    <row r="11" spans="1:31" ht="15" customHeight="1" x14ac:dyDescent="0.25">
      <c r="A11" s="350" t="s">
        <v>833</v>
      </c>
      <c r="B11" s="549"/>
      <c r="C11" s="549"/>
      <c r="D11" s="549"/>
      <c r="E11" s="549"/>
      <c r="F11" s="549"/>
      <c r="G11" s="549"/>
      <c r="H11" s="192">
        <v>44236</v>
      </c>
      <c r="I11" s="192">
        <v>-4000</v>
      </c>
      <c r="J11" s="192">
        <f t="shared" si="5"/>
        <v>40236</v>
      </c>
      <c r="K11" s="550">
        <f t="shared" si="3"/>
        <v>44236</v>
      </c>
      <c r="L11" s="550">
        <f t="shared" si="0"/>
        <v>-4000</v>
      </c>
      <c r="M11" s="550">
        <f t="shared" si="0"/>
        <v>40236</v>
      </c>
      <c r="N11" s="192"/>
      <c r="O11" s="192"/>
      <c r="P11" s="192"/>
      <c r="Q11" s="192"/>
      <c r="R11" s="192"/>
      <c r="S11" s="551"/>
      <c r="T11" s="552"/>
      <c r="U11" s="192"/>
      <c r="V11" s="192"/>
      <c r="W11" s="192"/>
      <c r="X11" s="192"/>
      <c r="Y11" s="192"/>
      <c r="Z11" s="550">
        <f t="shared" si="4"/>
        <v>0</v>
      </c>
      <c r="AA11" s="550">
        <f t="shared" si="1"/>
        <v>0</v>
      </c>
      <c r="AB11" s="550">
        <f t="shared" si="1"/>
        <v>0</v>
      </c>
      <c r="AC11" s="550">
        <f t="shared" si="2"/>
        <v>44236</v>
      </c>
      <c r="AD11" s="550">
        <f t="shared" si="2"/>
        <v>-4000</v>
      </c>
      <c r="AE11" s="553">
        <f t="shared" si="2"/>
        <v>40236</v>
      </c>
    </row>
    <row r="12" spans="1:31" ht="15" customHeight="1" x14ac:dyDescent="0.25">
      <c r="A12" s="350" t="s">
        <v>834</v>
      </c>
      <c r="B12" s="549"/>
      <c r="C12" s="549"/>
      <c r="D12" s="549"/>
      <c r="E12" s="549"/>
      <c r="F12" s="549"/>
      <c r="G12" s="549"/>
      <c r="H12" s="192">
        <v>158777</v>
      </c>
      <c r="I12" s="192"/>
      <c r="J12" s="192">
        <f t="shared" si="5"/>
        <v>158777</v>
      </c>
      <c r="K12" s="550">
        <f t="shared" si="3"/>
        <v>158777</v>
      </c>
      <c r="L12" s="550">
        <f t="shared" si="0"/>
        <v>0</v>
      </c>
      <c r="M12" s="550">
        <f t="shared" si="0"/>
        <v>158777</v>
      </c>
      <c r="N12" s="192"/>
      <c r="O12" s="192"/>
      <c r="P12" s="192"/>
      <c r="Q12" s="192"/>
      <c r="R12" s="192"/>
      <c r="S12" s="551"/>
      <c r="T12" s="552"/>
      <c r="U12" s="192"/>
      <c r="V12" s="192"/>
      <c r="W12" s="192"/>
      <c r="X12" s="192"/>
      <c r="Y12" s="192"/>
      <c r="Z12" s="550">
        <f t="shared" si="4"/>
        <v>0</v>
      </c>
      <c r="AA12" s="550">
        <f t="shared" si="1"/>
        <v>0</v>
      </c>
      <c r="AB12" s="550">
        <f t="shared" si="1"/>
        <v>0</v>
      </c>
      <c r="AC12" s="550">
        <f t="shared" si="2"/>
        <v>158777</v>
      </c>
      <c r="AD12" s="550">
        <f t="shared" si="2"/>
        <v>0</v>
      </c>
      <c r="AE12" s="553">
        <f t="shared" si="2"/>
        <v>158777</v>
      </c>
    </row>
    <row r="13" spans="1:31" ht="15" customHeight="1" x14ac:dyDescent="0.25">
      <c r="A13" s="350" t="s">
        <v>835</v>
      </c>
      <c r="B13" s="549"/>
      <c r="C13" s="549"/>
      <c r="D13" s="549"/>
      <c r="E13" s="549"/>
      <c r="F13" s="549"/>
      <c r="G13" s="549"/>
      <c r="H13" s="192">
        <v>146997</v>
      </c>
      <c r="I13" s="192"/>
      <c r="J13" s="192">
        <f t="shared" si="5"/>
        <v>146997</v>
      </c>
      <c r="K13" s="550">
        <f t="shared" si="3"/>
        <v>146997</v>
      </c>
      <c r="L13" s="550">
        <f t="shared" si="0"/>
        <v>0</v>
      </c>
      <c r="M13" s="550">
        <f t="shared" si="0"/>
        <v>146997</v>
      </c>
      <c r="N13" s="192"/>
      <c r="O13" s="192"/>
      <c r="P13" s="192"/>
      <c r="Q13" s="192"/>
      <c r="R13" s="192"/>
      <c r="S13" s="551"/>
      <c r="T13" s="552"/>
      <c r="U13" s="192"/>
      <c r="V13" s="192"/>
      <c r="W13" s="192"/>
      <c r="X13" s="192"/>
      <c r="Y13" s="192"/>
      <c r="Z13" s="550">
        <f t="shared" si="4"/>
        <v>0</v>
      </c>
      <c r="AA13" s="550">
        <f t="shared" si="1"/>
        <v>0</v>
      </c>
      <c r="AB13" s="550">
        <f t="shared" si="1"/>
        <v>0</v>
      </c>
      <c r="AC13" s="550">
        <f t="shared" si="2"/>
        <v>146997</v>
      </c>
      <c r="AD13" s="550">
        <f t="shared" si="2"/>
        <v>0</v>
      </c>
      <c r="AE13" s="553">
        <f t="shared" si="2"/>
        <v>146997</v>
      </c>
    </row>
    <row r="14" spans="1:31" ht="15" customHeight="1" x14ac:dyDescent="0.25">
      <c r="A14" s="350" t="s">
        <v>836</v>
      </c>
      <c r="B14" s="549"/>
      <c r="C14" s="549"/>
      <c r="D14" s="549"/>
      <c r="E14" s="549"/>
      <c r="F14" s="549"/>
      <c r="G14" s="549"/>
      <c r="H14" s="192">
        <v>53873</v>
      </c>
      <c r="I14" s="192"/>
      <c r="J14" s="192">
        <f t="shared" si="5"/>
        <v>53873</v>
      </c>
      <c r="K14" s="550">
        <f t="shared" si="3"/>
        <v>53873</v>
      </c>
      <c r="L14" s="550">
        <f t="shared" si="0"/>
        <v>0</v>
      </c>
      <c r="M14" s="550">
        <f t="shared" si="0"/>
        <v>53873</v>
      </c>
      <c r="N14" s="192"/>
      <c r="O14" s="192"/>
      <c r="P14" s="192"/>
      <c r="Q14" s="192"/>
      <c r="R14" s="192"/>
      <c r="S14" s="551"/>
      <c r="T14" s="552"/>
      <c r="U14" s="192"/>
      <c r="V14" s="192"/>
      <c r="W14" s="192"/>
      <c r="X14" s="192"/>
      <c r="Y14" s="192"/>
      <c r="Z14" s="550">
        <f t="shared" si="4"/>
        <v>0</v>
      </c>
      <c r="AA14" s="550">
        <f t="shared" si="1"/>
        <v>0</v>
      </c>
      <c r="AB14" s="550">
        <f t="shared" si="1"/>
        <v>0</v>
      </c>
      <c r="AC14" s="550">
        <f t="shared" si="2"/>
        <v>53873</v>
      </c>
      <c r="AD14" s="550">
        <f t="shared" si="2"/>
        <v>0</v>
      </c>
      <c r="AE14" s="553">
        <f t="shared" si="2"/>
        <v>53873</v>
      </c>
    </row>
    <row r="15" spans="1:31" ht="15" customHeight="1" x14ac:dyDescent="0.25">
      <c r="A15" s="350" t="s">
        <v>837</v>
      </c>
      <c r="B15" s="549"/>
      <c r="C15" s="549"/>
      <c r="D15" s="549"/>
      <c r="E15" s="549"/>
      <c r="F15" s="549"/>
      <c r="G15" s="549"/>
      <c r="H15" s="192">
        <v>35121</v>
      </c>
      <c r="I15" s="192"/>
      <c r="J15" s="192">
        <f t="shared" si="5"/>
        <v>35121</v>
      </c>
      <c r="K15" s="550">
        <f t="shared" si="3"/>
        <v>35121</v>
      </c>
      <c r="L15" s="550">
        <f t="shared" si="0"/>
        <v>0</v>
      </c>
      <c r="M15" s="550">
        <f t="shared" si="0"/>
        <v>35121</v>
      </c>
      <c r="N15" s="192"/>
      <c r="O15" s="192"/>
      <c r="P15" s="192"/>
      <c r="Q15" s="192"/>
      <c r="R15" s="192"/>
      <c r="S15" s="551"/>
      <c r="T15" s="552"/>
      <c r="U15" s="192"/>
      <c r="V15" s="192"/>
      <c r="W15" s="192"/>
      <c r="X15" s="192"/>
      <c r="Y15" s="192"/>
      <c r="Z15" s="550">
        <f t="shared" si="4"/>
        <v>0</v>
      </c>
      <c r="AA15" s="550">
        <f t="shared" si="1"/>
        <v>0</v>
      </c>
      <c r="AB15" s="550">
        <f t="shared" si="1"/>
        <v>0</v>
      </c>
      <c r="AC15" s="550">
        <f t="shared" si="2"/>
        <v>35121</v>
      </c>
      <c r="AD15" s="550">
        <f t="shared" si="2"/>
        <v>0</v>
      </c>
      <c r="AE15" s="553">
        <f t="shared" si="2"/>
        <v>35121</v>
      </c>
    </row>
    <row r="16" spans="1:31" ht="15" customHeight="1" x14ac:dyDescent="0.25">
      <c r="A16" s="350" t="s">
        <v>838</v>
      </c>
      <c r="B16" s="549"/>
      <c r="C16" s="549"/>
      <c r="D16" s="549"/>
      <c r="E16" s="549"/>
      <c r="F16" s="549"/>
      <c r="G16" s="549"/>
      <c r="H16" s="192">
        <v>600</v>
      </c>
      <c r="I16" s="192"/>
      <c r="J16" s="192">
        <f t="shared" si="5"/>
        <v>600</v>
      </c>
      <c r="K16" s="550">
        <f t="shared" si="3"/>
        <v>600</v>
      </c>
      <c r="L16" s="550">
        <f t="shared" si="0"/>
        <v>0</v>
      </c>
      <c r="M16" s="550">
        <f t="shared" si="0"/>
        <v>600</v>
      </c>
      <c r="N16" s="192"/>
      <c r="O16" s="192"/>
      <c r="P16" s="192"/>
      <c r="Q16" s="192"/>
      <c r="R16" s="192"/>
      <c r="S16" s="551"/>
      <c r="T16" s="552"/>
      <c r="U16" s="192"/>
      <c r="V16" s="192"/>
      <c r="W16" s="192"/>
      <c r="X16" s="192"/>
      <c r="Y16" s="192"/>
      <c r="Z16" s="550">
        <f t="shared" si="4"/>
        <v>0</v>
      </c>
      <c r="AA16" s="550">
        <f t="shared" si="1"/>
        <v>0</v>
      </c>
      <c r="AB16" s="550">
        <f t="shared" si="1"/>
        <v>0</v>
      </c>
      <c r="AC16" s="550">
        <f t="shared" si="2"/>
        <v>600</v>
      </c>
      <c r="AD16" s="550">
        <f t="shared" si="2"/>
        <v>0</v>
      </c>
      <c r="AE16" s="553">
        <f t="shared" si="2"/>
        <v>600</v>
      </c>
    </row>
    <row r="17" spans="1:31" ht="15" customHeight="1" x14ac:dyDescent="0.25">
      <c r="A17" s="350" t="s">
        <v>839</v>
      </c>
      <c r="B17" s="549"/>
      <c r="C17" s="549"/>
      <c r="D17" s="549"/>
      <c r="E17" s="549"/>
      <c r="F17" s="549"/>
      <c r="G17" s="549"/>
      <c r="H17" s="192">
        <v>12000</v>
      </c>
      <c r="I17" s="192"/>
      <c r="J17" s="192">
        <f t="shared" si="5"/>
        <v>12000</v>
      </c>
      <c r="K17" s="550">
        <f t="shared" si="3"/>
        <v>12000</v>
      </c>
      <c r="L17" s="550">
        <f t="shared" si="0"/>
        <v>0</v>
      </c>
      <c r="M17" s="550">
        <f t="shared" si="0"/>
        <v>12000</v>
      </c>
      <c r="N17" s="192"/>
      <c r="O17" s="192"/>
      <c r="P17" s="192"/>
      <c r="Q17" s="192"/>
      <c r="R17" s="192"/>
      <c r="S17" s="551"/>
      <c r="T17" s="552"/>
      <c r="U17" s="192"/>
      <c r="V17" s="192"/>
      <c r="W17" s="192"/>
      <c r="X17" s="192"/>
      <c r="Y17" s="192"/>
      <c r="Z17" s="550">
        <f t="shared" si="4"/>
        <v>0</v>
      </c>
      <c r="AA17" s="550">
        <f t="shared" si="1"/>
        <v>0</v>
      </c>
      <c r="AB17" s="550">
        <f t="shared" si="1"/>
        <v>0</v>
      </c>
      <c r="AC17" s="550">
        <f t="shared" si="2"/>
        <v>12000</v>
      </c>
      <c r="AD17" s="550">
        <f t="shared" si="2"/>
        <v>0</v>
      </c>
      <c r="AE17" s="553">
        <f t="shared" si="2"/>
        <v>12000</v>
      </c>
    </row>
    <row r="18" spans="1:31" ht="15" customHeight="1" x14ac:dyDescent="0.25">
      <c r="A18" s="555" t="s">
        <v>840</v>
      </c>
      <c r="B18" s="549"/>
      <c r="C18" s="549"/>
      <c r="D18" s="549"/>
      <c r="E18" s="549"/>
      <c r="F18" s="549"/>
      <c r="G18" s="549"/>
      <c r="H18" s="192"/>
      <c r="I18" s="192"/>
      <c r="J18" s="192">
        <f t="shared" si="5"/>
        <v>0</v>
      </c>
      <c r="K18" s="550">
        <f t="shared" si="3"/>
        <v>0</v>
      </c>
      <c r="L18" s="550">
        <f t="shared" si="0"/>
        <v>0</v>
      </c>
      <c r="M18" s="550">
        <f t="shared" si="0"/>
        <v>0</v>
      </c>
      <c r="N18" s="192"/>
      <c r="O18" s="192"/>
      <c r="P18" s="192"/>
      <c r="Q18" s="192"/>
      <c r="R18" s="192"/>
      <c r="S18" s="551"/>
      <c r="T18" s="552"/>
      <c r="U18" s="192"/>
      <c r="V18" s="192"/>
      <c r="W18" s="192">
        <f>1620000-1620000</f>
        <v>0</v>
      </c>
      <c r="X18" s="192"/>
      <c r="Y18" s="192">
        <f>SUM(W18:X18)</f>
        <v>0</v>
      </c>
      <c r="Z18" s="550">
        <f t="shared" si="4"/>
        <v>0</v>
      </c>
      <c r="AA18" s="550">
        <f t="shared" si="1"/>
        <v>0</v>
      </c>
      <c r="AB18" s="550">
        <f t="shared" si="1"/>
        <v>0</v>
      </c>
      <c r="AC18" s="550">
        <f t="shared" si="2"/>
        <v>0</v>
      </c>
      <c r="AD18" s="550">
        <f t="shared" si="2"/>
        <v>0</v>
      </c>
      <c r="AE18" s="553">
        <f t="shared" si="2"/>
        <v>0</v>
      </c>
    </row>
    <row r="19" spans="1:31" ht="15" customHeight="1" x14ac:dyDescent="0.25">
      <c r="A19" s="555" t="s">
        <v>841</v>
      </c>
      <c r="B19" s="549"/>
      <c r="C19" s="549"/>
      <c r="D19" s="549"/>
      <c r="E19" s="549"/>
      <c r="F19" s="549"/>
      <c r="G19" s="549"/>
      <c r="H19" s="192"/>
      <c r="I19" s="192"/>
      <c r="J19" s="192">
        <f t="shared" si="5"/>
        <v>0</v>
      </c>
      <c r="K19" s="550">
        <f t="shared" si="3"/>
        <v>0</v>
      </c>
      <c r="L19" s="550">
        <f t="shared" si="3"/>
        <v>0</v>
      </c>
      <c r="M19" s="550">
        <f t="shared" si="3"/>
        <v>0</v>
      </c>
      <c r="N19" s="192"/>
      <c r="O19" s="192"/>
      <c r="P19" s="192"/>
      <c r="Q19" s="192"/>
      <c r="R19" s="192"/>
      <c r="S19" s="551"/>
      <c r="T19" s="552"/>
      <c r="U19" s="192"/>
      <c r="V19" s="192"/>
      <c r="W19" s="192">
        <v>10000</v>
      </c>
      <c r="X19" s="192"/>
      <c r="Y19" s="192">
        <f>SUM(W19:X19)</f>
        <v>10000</v>
      </c>
      <c r="Z19" s="550">
        <f t="shared" si="4"/>
        <v>10000</v>
      </c>
      <c r="AA19" s="550">
        <f t="shared" si="1"/>
        <v>0</v>
      </c>
      <c r="AB19" s="550">
        <f t="shared" si="1"/>
        <v>10000</v>
      </c>
      <c r="AC19" s="550">
        <f t="shared" si="2"/>
        <v>10000</v>
      </c>
      <c r="AD19" s="550">
        <f t="shared" si="2"/>
        <v>0</v>
      </c>
      <c r="AE19" s="553">
        <f t="shared" si="2"/>
        <v>10000</v>
      </c>
    </row>
    <row r="20" spans="1:31" ht="30" customHeight="1" x14ac:dyDescent="0.25">
      <c r="A20" s="555" t="s">
        <v>842</v>
      </c>
      <c r="B20" s="556"/>
      <c r="C20" s="556"/>
      <c r="D20" s="556"/>
      <c r="E20" s="556">
        <v>1000</v>
      </c>
      <c r="F20" s="556"/>
      <c r="G20" s="556">
        <f>SUM(E20:F20)</f>
        <v>1000</v>
      </c>
      <c r="H20" s="192"/>
      <c r="I20" s="192"/>
      <c r="J20" s="192">
        <f t="shared" si="5"/>
        <v>0</v>
      </c>
      <c r="K20" s="550">
        <f t="shared" si="3"/>
        <v>1000</v>
      </c>
      <c r="L20" s="550">
        <f t="shared" si="3"/>
        <v>0</v>
      </c>
      <c r="M20" s="550">
        <f t="shared" si="3"/>
        <v>1000</v>
      </c>
      <c r="N20" s="192"/>
      <c r="O20" s="192"/>
      <c r="P20" s="192"/>
      <c r="Q20" s="192"/>
      <c r="R20" s="192"/>
      <c r="S20" s="551"/>
      <c r="T20" s="552"/>
      <c r="U20" s="192"/>
      <c r="V20" s="192"/>
      <c r="W20" s="192"/>
      <c r="X20" s="192"/>
      <c r="Y20" s="192"/>
      <c r="Z20" s="550">
        <f t="shared" si="4"/>
        <v>0</v>
      </c>
      <c r="AA20" s="550">
        <f t="shared" si="4"/>
        <v>0</v>
      </c>
      <c r="AB20" s="550">
        <f t="shared" si="4"/>
        <v>0</v>
      </c>
      <c r="AC20" s="550">
        <f t="shared" si="2"/>
        <v>1000</v>
      </c>
      <c r="AD20" s="550">
        <f t="shared" si="2"/>
        <v>0</v>
      </c>
      <c r="AE20" s="553">
        <f t="shared" si="2"/>
        <v>1000</v>
      </c>
    </row>
    <row r="21" spans="1:31" ht="15" customHeight="1" x14ac:dyDescent="0.25">
      <c r="A21" s="555" t="s">
        <v>843</v>
      </c>
      <c r="B21" s="556"/>
      <c r="C21" s="556"/>
      <c r="D21" s="556"/>
      <c r="E21" s="556"/>
      <c r="F21" s="556"/>
      <c r="G21" s="556"/>
      <c r="H21" s="192">
        <v>15944</v>
      </c>
      <c r="I21" s="192"/>
      <c r="J21" s="192">
        <f t="shared" si="5"/>
        <v>15944</v>
      </c>
      <c r="K21" s="550">
        <f t="shared" si="3"/>
        <v>15944</v>
      </c>
      <c r="L21" s="550">
        <f t="shared" si="3"/>
        <v>0</v>
      </c>
      <c r="M21" s="550">
        <f t="shared" si="3"/>
        <v>15944</v>
      </c>
      <c r="N21" s="192"/>
      <c r="O21" s="192"/>
      <c r="P21" s="192"/>
      <c r="Q21" s="192"/>
      <c r="R21" s="192"/>
      <c r="S21" s="551"/>
      <c r="T21" s="552"/>
      <c r="U21" s="192"/>
      <c r="V21" s="192"/>
      <c r="W21" s="192"/>
      <c r="X21" s="192"/>
      <c r="Y21" s="192"/>
      <c r="Z21" s="550">
        <f t="shared" si="4"/>
        <v>0</v>
      </c>
      <c r="AA21" s="550">
        <f t="shared" si="4"/>
        <v>0</v>
      </c>
      <c r="AB21" s="550">
        <f t="shared" si="4"/>
        <v>0</v>
      </c>
      <c r="AC21" s="550">
        <f t="shared" si="2"/>
        <v>15944</v>
      </c>
      <c r="AD21" s="550">
        <f t="shared" si="2"/>
        <v>0</v>
      </c>
      <c r="AE21" s="553">
        <f t="shared" si="2"/>
        <v>15944</v>
      </c>
    </row>
    <row r="22" spans="1:31" ht="15" customHeight="1" x14ac:dyDescent="0.25">
      <c r="A22" s="557" t="s">
        <v>844</v>
      </c>
      <c r="B22" s="558"/>
      <c r="C22" s="558"/>
      <c r="D22" s="558"/>
      <c r="E22" s="558"/>
      <c r="F22" s="558"/>
      <c r="G22" s="558"/>
      <c r="H22" s="559">
        <v>117283</v>
      </c>
      <c r="I22" s="560"/>
      <c r="J22" s="192">
        <f t="shared" si="5"/>
        <v>117283</v>
      </c>
      <c r="K22" s="550">
        <f t="shared" si="3"/>
        <v>117283</v>
      </c>
      <c r="L22" s="550">
        <f t="shared" si="3"/>
        <v>0</v>
      </c>
      <c r="M22" s="550">
        <f t="shared" si="3"/>
        <v>117283</v>
      </c>
      <c r="N22" s="192"/>
      <c r="O22" s="192"/>
      <c r="P22" s="192"/>
      <c r="Q22" s="192"/>
      <c r="R22" s="192"/>
      <c r="S22" s="551"/>
      <c r="T22" s="552"/>
      <c r="U22" s="192"/>
      <c r="V22" s="192"/>
      <c r="W22" s="192"/>
      <c r="X22" s="192"/>
      <c r="Y22" s="192"/>
      <c r="Z22" s="550">
        <f t="shared" si="4"/>
        <v>0</v>
      </c>
      <c r="AA22" s="550">
        <f t="shared" si="4"/>
        <v>0</v>
      </c>
      <c r="AB22" s="550">
        <f t="shared" si="4"/>
        <v>0</v>
      </c>
      <c r="AC22" s="550">
        <f t="shared" si="2"/>
        <v>117283</v>
      </c>
      <c r="AD22" s="550">
        <f t="shared" si="2"/>
        <v>0</v>
      </c>
      <c r="AE22" s="553">
        <f t="shared" si="2"/>
        <v>117283</v>
      </c>
    </row>
    <row r="23" spans="1:31" ht="15" customHeight="1" x14ac:dyDescent="0.25">
      <c r="A23" s="557" t="s">
        <v>845</v>
      </c>
      <c r="B23" s="558"/>
      <c r="C23" s="558"/>
      <c r="D23" s="558"/>
      <c r="E23" s="558"/>
      <c r="F23" s="558"/>
      <c r="G23" s="558"/>
      <c r="H23" s="559">
        <v>100000</v>
      </c>
      <c r="I23" s="559"/>
      <c r="J23" s="192">
        <f t="shared" si="5"/>
        <v>100000</v>
      </c>
      <c r="K23" s="550">
        <f t="shared" si="3"/>
        <v>100000</v>
      </c>
      <c r="L23" s="550">
        <f t="shared" si="3"/>
        <v>0</v>
      </c>
      <c r="M23" s="550">
        <f t="shared" si="3"/>
        <v>100000</v>
      </c>
      <c r="N23" s="192"/>
      <c r="O23" s="192"/>
      <c r="P23" s="192"/>
      <c r="Q23" s="192"/>
      <c r="R23" s="192"/>
      <c r="S23" s="551"/>
      <c r="T23" s="552"/>
      <c r="U23" s="192"/>
      <c r="V23" s="192"/>
      <c r="W23" s="192"/>
      <c r="X23" s="192"/>
      <c r="Y23" s="192"/>
      <c r="Z23" s="550">
        <f t="shared" si="4"/>
        <v>0</v>
      </c>
      <c r="AA23" s="550">
        <f t="shared" si="4"/>
        <v>0</v>
      </c>
      <c r="AB23" s="550">
        <f t="shared" si="4"/>
        <v>0</v>
      </c>
      <c r="AC23" s="550">
        <f t="shared" si="2"/>
        <v>100000</v>
      </c>
      <c r="AD23" s="550">
        <f t="shared" si="2"/>
        <v>0</v>
      </c>
      <c r="AE23" s="553">
        <f t="shared" si="2"/>
        <v>100000</v>
      </c>
    </row>
    <row r="24" spans="1:31" ht="15" customHeight="1" x14ac:dyDescent="0.25">
      <c r="A24" s="561" t="s">
        <v>846</v>
      </c>
      <c r="B24" s="558"/>
      <c r="C24" s="562"/>
      <c r="D24" s="562"/>
      <c r="E24" s="558"/>
      <c r="F24" s="562"/>
      <c r="G24" s="562"/>
      <c r="H24" s="563">
        <v>250745</v>
      </c>
      <c r="I24" s="563"/>
      <c r="J24" s="192">
        <f t="shared" si="5"/>
        <v>250745</v>
      </c>
      <c r="K24" s="550">
        <f t="shared" si="3"/>
        <v>250745</v>
      </c>
      <c r="L24" s="550">
        <f t="shared" si="3"/>
        <v>0</v>
      </c>
      <c r="M24" s="550">
        <f t="shared" si="3"/>
        <v>250745</v>
      </c>
      <c r="N24" s="564"/>
      <c r="O24" s="564"/>
      <c r="P24" s="564"/>
      <c r="Q24" s="564"/>
      <c r="R24" s="564"/>
      <c r="S24" s="565"/>
      <c r="T24" s="552"/>
      <c r="U24" s="192"/>
      <c r="V24" s="192"/>
      <c r="W24" s="192"/>
      <c r="X24" s="564"/>
      <c r="Y24" s="564"/>
      <c r="Z24" s="550">
        <f t="shared" si="4"/>
        <v>0</v>
      </c>
      <c r="AA24" s="550">
        <f t="shared" si="4"/>
        <v>0</v>
      </c>
      <c r="AB24" s="550">
        <f t="shared" si="4"/>
        <v>0</v>
      </c>
      <c r="AC24" s="550">
        <f t="shared" si="2"/>
        <v>250745</v>
      </c>
      <c r="AD24" s="550">
        <f t="shared" si="2"/>
        <v>0</v>
      </c>
      <c r="AE24" s="553">
        <f t="shared" si="2"/>
        <v>250745</v>
      </c>
    </row>
    <row r="25" spans="1:31" ht="15" customHeight="1" x14ac:dyDescent="0.25">
      <c r="A25" s="566" t="s">
        <v>847</v>
      </c>
      <c r="B25" s="558">
        <v>28695</v>
      </c>
      <c r="C25" s="562">
        <v>-28695</v>
      </c>
      <c r="D25" s="556">
        <f>SUM(B25:C25)</f>
        <v>0</v>
      </c>
      <c r="E25" s="558">
        <v>5595</v>
      </c>
      <c r="F25" s="562">
        <v>-5595</v>
      </c>
      <c r="G25" s="556">
        <f>SUM(E25:F25)</f>
        <v>0</v>
      </c>
      <c r="H25" s="563">
        <v>80010</v>
      </c>
      <c r="I25" s="563">
        <v>-80010</v>
      </c>
      <c r="J25" s="192">
        <f t="shared" si="5"/>
        <v>0</v>
      </c>
      <c r="K25" s="550">
        <f t="shared" si="3"/>
        <v>114300</v>
      </c>
      <c r="L25" s="550">
        <f t="shared" si="3"/>
        <v>-114300</v>
      </c>
      <c r="M25" s="550">
        <f t="shared" si="3"/>
        <v>0</v>
      </c>
      <c r="N25" s="564"/>
      <c r="O25" s="564"/>
      <c r="P25" s="564"/>
      <c r="Q25" s="564"/>
      <c r="R25" s="564"/>
      <c r="S25" s="565"/>
      <c r="T25" s="552"/>
      <c r="U25" s="192"/>
      <c r="V25" s="192"/>
      <c r="W25" s="192"/>
      <c r="X25" s="564"/>
      <c r="Y25" s="564"/>
      <c r="Z25" s="550">
        <f t="shared" si="4"/>
        <v>0</v>
      </c>
      <c r="AA25" s="550">
        <f t="shared" si="4"/>
        <v>0</v>
      </c>
      <c r="AB25" s="550">
        <f t="shared" si="4"/>
        <v>0</v>
      </c>
      <c r="AC25" s="550">
        <f t="shared" si="2"/>
        <v>114300</v>
      </c>
      <c r="AD25" s="550">
        <f t="shared" si="2"/>
        <v>-114300</v>
      </c>
      <c r="AE25" s="553">
        <f t="shared" si="2"/>
        <v>0</v>
      </c>
    </row>
    <row r="26" spans="1:31" ht="15" customHeight="1" x14ac:dyDescent="0.25">
      <c r="A26" s="566" t="s">
        <v>848</v>
      </c>
      <c r="B26" s="558"/>
      <c r="C26" s="562"/>
      <c r="D26" s="567"/>
      <c r="E26" s="558"/>
      <c r="F26" s="562"/>
      <c r="G26" s="567"/>
      <c r="H26" s="563">
        <v>14277</v>
      </c>
      <c r="I26" s="563"/>
      <c r="J26" s="192">
        <f t="shared" si="5"/>
        <v>14277</v>
      </c>
      <c r="K26" s="550">
        <f t="shared" si="3"/>
        <v>14277</v>
      </c>
      <c r="L26" s="550">
        <f t="shared" si="3"/>
        <v>0</v>
      </c>
      <c r="M26" s="550">
        <f t="shared" si="3"/>
        <v>14277</v>
      </c>
      <c r="N26" s="564"/>
      <c r="O26" s="564"/>
      <c r="P26" s="564"/>
      <c r="Q26" s="564"/>
      <c r="R26" s="564"/>
      <c r="S26" s="565"/>
      <c r="T26" s="552"/>
      <c r="U26" s="192"/>
      <c r="V26" s="192"/>
      <c r="W26" s="192"/>
      <c r="X26" s="564"/>
      <c r="Y26" s="564"/>
      <c r="Z26" s="550">
        <f t="shared" si="4"/>
        <v>0</v>
      </c>
      <c r="AA26" s="550">
        <f t="shared" si="4"/>
        <v>0</v>
      </c>
      <c r="AB26" s="550">
        <f t="shared" si="4"/>
        <v>0</v>
      </c>
      <c r="AC26" s="550">
        <f t="shared" si="2"/>
        <v>14277</v>
      </c>
      <c r="AD26" s="550">
        <f t="shared" si="2"/>
        <v>0</v>
      </c>
      <c r="AE26" s="553">
        <f t="shared" si="2"/>
        <v>14277</v>
      </c>
    </row>
    <row r="27" spans="1:31" ht="30" customHeight="1" thickBot="1" x14ac:dyDescent="0.3">
      <c r="A27" s="507" t="s">
        <v>849</v>
      </c>
      <c r="B27" s="549"/>
      <c r="C27" s="568"/>
      <c r="D27" s="568"/>
      <c r="E27" s="549"/>
      <c r="F27" s="568"/>
      <c r="G27" s="568"/>
      <c r="H27" s="564">
        <v>1059998</v>
      </c>
      <c r="I27" s="564">
        <f>4000</f>
        <v>4000</v>
      </c>
      <c r="J27" s="564">
        <f>SUM(H27:I27)</f>
        <v>1063998</v>
      </c>
      <c r="K27" s="550">
        <f t="shared" si="3"/>
        <v>1059998</v>
      </c>
      <c r="L27" s="550">
        <f t="shared" si="3"/>
        <v>4000</v>
      </c>
      <c r="M27" s="550">
        <f t="shared" si="3"/>
        <v>1063998</v>
      </c>
      <c r="N27" s="564"/>
      <c r="O27" s="564"/>
      <c r="P27" s="564"/>
      <c r="Q27" s="564"/>
      <c r="R27" s="564"/>
      <c r="S27" s="565"/>
      <c r="T27" s="552">
        <v>0</v>
      </c>
      <c r="U27" s="192"/>
      <c r="V27" s="192"/>
      <c r="W27" s="192">
        <v>0</v>
      </c>
      <c r="X27" s="564"/>
      <c r="Y27" s="564"/>
      <c r="Z27" s="550">
        <f t="shared" si="4"/>
        <v>0</v>
      </c>
      <c r="AA27" s="550">
        <f t="shared" si="4"/>
        <v>0</v>
      </c>
      <c r="AB27" s="550">
        <f t="shared" si="4"/>
        <v>0</v>
      </c>
      <c r="AC27" s="569">
        <f t="shared" si="2"/>
        <v>1059998</v>
      </c>
      <c r="AD27" s="569">
        <f t="shared" si="2"/>
        <v>4000</v>
      </c>
      <c r="AE27" s="570">
        <f t="shared" si="2"/>
        <v>1063998</v>
      </c>
    </row>
    <row r="28" spans="1:31" s="243" customFormat="1" ht="19.95" customHeight="1" thickBot="1" x14ac:dyDescent="0.3">
      <c r="A28" s="571" t="s">
        <v>850</v>
      </c>
      <c r="B28" s="572">
        <f t="shared" ref="B28:AE28" si="6">SUM(B3:B27)</f>
        <v>28695</v>
      </c>
      <c r="C28" s="572">
        <f t="shared" si="6"/>
        <v>-28695</v>
      </c>
      <c r="D28" s="572">
        <f t="shared" si="6"/>
        <v>0</v>
      </c>
      <c r="E28" s="572">
        <f t="shared" si="6"/>
        <v>6595</v>
      </c>
      <c r="F28" s="572">
        <f t="shared" si="6"/>
        <v>-5595</v>
      </c>
      <c r="G28" s="572">
        <f t="shared" si="6"/>
        <v>1000</v>
      </c>
      <c r="H28" s="572">
        <f t="shared" si="6"/>
        <v>3795050</v>
      </c>
      <c r="I28" s="572">
        <f t="shared" si="6"/>
        <v>-88787</v>
      </c>
      <c r="J28" s="572">
        <f t="shared" si="6"/>
        <v>3706263</v>
      </c>
      <c r="K28" s="572">
        <f t="shared" si="6"/>
        <v>3830340</v>
      </c>
      <c r="L28" s="572">
        <f t="shared" si="6"/>
        <v>-123077</v>
      </c>
      <c r="M28" s="572">
        <f t="shared" si="6"/>
        <v>3707263</v>
      </c>
      <c r="N28" s="572">
        <f t="shared" si="6"/>
        <v>0</v>
      </c>
      <c r="O28" s="572">
        <f t="shared" si="6"/>
        <v>0</v>
      </c>
      <c r="P28" s="572">
        <f t="shared" si="6"/>
        <v>0</v>
      </c>
      <c r="Q28" s="572">
        <f t="shared" si="6"/>
        <v>0</v>
      </c>
      <c r="R28" s="572">
        <f t="shared" si="6"/>
        <v>0</v>
      </c>
      <c r="S28" s="573">
        <f t="shared" si="6"/>
        <v>0</v>
      </c>
      <c r="T28" s="574">
        <f t="shared" si="6"/>
        <v>15300</v>
      </c>
      <c r="U28" s="572">
        <f t="shared" si="6"/>
        <v>0</v>
      </c>
      <c r="V28" s="572">
        <f t="shared" si="6"/>
        <v>15300</v>
      </c>
      <c r="W28" s="572">
        <f t="shared" si="6"/>
        <v>88000</v>
      </c>
      <c r="X28" s="572">
        <f t="shared" si="6"/>
        <v>0</v>
      </c>
      <c r="Y28" s="572">
        <f t="shared" si="6"/>
        <v>88000</v>
      </c>
      <c r="Z28" s="572">
        <f t="shared" si="6"/>
        <v>103300</v>
      </c>
      <c r="AA28" s="572">
        <f t="shared" si="6"/>
        <v>0</v>
      </c>
      <c r="AB28" s="572">
        <f t="shared" si="6"/>
        <v>103300</v>
      </c>
      <c r="AC28" s="572">
        <f t="shared" si="6"/>
        <v>3933640</v>
      </c>
      <c r="AD28" s="572">
        <f t="shared" si="6"/>
        <v>-123077</v>
      </c>
      <c r="AE28" s="573">
        <f t="shared" si="6"/>
        <v>3810563</v>
      </c>
    </row>
    <row r="29" spans="1:31" ht="19.95" customHeight="1" x14ac:dyDescent="0.25">
      <c r="A29" s="575" t="s">
        <v>775</v>
      </c>
      <c r="B29" s="576"/>
      <c r="C29" s="576"/>
      <c r="D29" s="576"/>
      <c r="E29" s="576"/>
      <c r="F29" s="576"/>
      <c r="G29" s="576"/>
      <c r="H29" s="577"/>
      <c r="I29" s="577"/>
      <c r="J29" s="577"/>
      <c r="K29" s="578"/>
      <c r="L29" s="578"/>
      <c r="M29" s="578"/>
      <c r="N29" s="577"/>
      <c r="O29" s="577"/>
      <c r="P29" s="577"/>
      <c r="Q29" s="577"/>
      <c r="R29" s="577"/>
      <c r="S29" s="579"/>
      <c r="T29" s="580"/>
      <c r="U29" s="577"/>
      <c r="V29" s="577"/>
      <c r="W29" s="577"/>
      <c r="X29" s="577"/>
      <c r="Y29" s="577"/>
      <c r="Z29" s="578"/>
      <c r="AA29" s="578"/>
      <c r="AB29" s="578"/>
      <c r="AC29" s="578"/>
      <c r="AD29" s="581"/>
      <c r="AE29" s="582"/>
    </row>
    <row r="30" spans="1:31" ht="30" customHeight="1" x14ac:dyDescent="0.25">
      <c r="A30" s="507" t="s">
        <v>851</v>
      </c>
      <c r="B30" s="549"/>
      <c r="C30" s="549"/>
      <c r="D30" s="549"/>
      <c r="E30" s="549"/>
      <c r="F30" s="549"/>
      <c r="G30" s="549"/>
      <c r="H30" s="192">
        <v>93719</v>
      </c>
      <c r="I30" s="192"/>
      <c r="J30" s="192">
        <f>SUM(H30:I30)</f>
        <v>93719</v>
      </c>
      <c r="K30" s="550">
        <f>SUM(B30+E30+H30)</f>
        <v>93719</v>
      </c>
      <c r="L30" s="550">
        <f t="shared" ref="L30:M32" si="7">SUM(C30+F30+I30)</f>
        <v>0</v>
      </c>
      <c r="M30" s="550">
        <f t="shared" si="7"/>
        <v>93719</v>
      </c>
      <c r="N30" s="192"/>
      <c r="O30" s="192"/>
      <c r="P30" s="192"/>
      <c r="Q30" s="192"/>
      <c r="R30" s="192"/>
      <c r="S30" s="551"/>
      <c r="T30" s="552"/>
      <c r="U30" s="192"/>
      <c r="V30" s="192"/>
      <c r="W30" s="192"/>
      <c r="X30" s="192"/>
      <c r="Y30" s="192"/>
      <c r="Z30" s="550">
        <f t="shared" ref="Z30:AB74" si="8">SUM(N30+Q30+T30+W30)</f>
        <v>0</v>
      </c>
      <c r="AA30" s="550">
        <f t="shared" si="8"/>
        <v>0</v>
      </c>
      <c r="AB30" s="550">
        <f t="shared" si="8"/>
        <v>0</v>
      </c>
      <c r="AC30" s="550">
        <f t="shared" ref="AC30:AE74" si="9">Z30+K30</f>
        <v>93719</v>
      </c>
      <c r="AD30" s="550">
        <f t="shared" si="9"/>
        <v>0</v>
      </c>
      <c r="AE30" s="553">
        <f t="shared" si="9"/>
        <v>93719</v>
      </c>
    </row>
    <row r="31" spans="1:31" ht="30" customHeight="1" x14ac:dyDescent="0.25">
      <c r="A31" s="507" t="s">
        <v>849</v>
      </c>
      <c r="B31" s="549"/>
      <c r="C31" s="549"/>
      <c r="D31" s="549"/>
      <c r="E31" s="549"/>
      <c r="F31" s="549"/>
      <c r="G31" s="549"/>
      <c r="H31" s="192">
        <v>48965</v>
      </c>
      <c r="I31" s="583"/>
      <c r="J31" s="192">
        <f t="shared" ref="J31:J42" si="10">SUM(H31:I31)</f>
        <v>48965</v>
      </c>
      <c r="K31" s="550">
        <f t="shared" ref="K31:K32" si="11">SUM(B31+E31+H31)</f>
        <v>48965</v>
      </c>
      <c r="L31" s="550">
        <f t="shared" si="7"/>
        <v>0</v>
      </c>
      <c r="M31" s="550">
        <f t="shared" si="7"/>
        <v>48965</v>
      </c>
      <c r="N31" s="192"/>
      <c r="O31" s="192"/>
      <c r="P31" s="192"/>
      <c r="Q31" s="192"/>
      <c r="R31" s="192"/>
      <c r="S31" s="551"/>
      <c r="T31" s="552"/>
      <c r="U31" s="192"/>
      <c r="V31" s="192"/>
      <c r="W31" s="192"/>
      <c r="X31" s="192"/>
      <c r="Y31" s="192"/>
      <c r="Z31" s="550">
        <f t="shared" si="8"/>
        <v>0</v>
      </c>
      <c r="AA31" s="550">
        <f t="shared" si="8"/>
        <v>0</v>
      </c>
      <c r="AB31" s="550">
        <f t="shared" si="8"/>
        <v>0</v>
      </c>
      <c r="AC31" s="550">
        <f t="shared" si="9"/>
        <v>48965</v>
      </c>
      <c r="AD31" s="550">
        <f t="shared" si="9"/>
        <v>0</v>
      </c>
      <c r="AE31" s="553">
        <f t="shared" si="9"/>
        <v>48965</v>
      </c>
    </row>
    <row r="32" spans="1:31" ht="15" customHeight="1" x14ac:dyDescent="0.25">
      <c r="A32" s="507" t="s">
        <v>852</v>
      </c>
      <c r="B32" s="549"/>
      <c r="C32" s="549"/>
      <c r="D32" s="549"/>
      <c r="E32" s="549"/>
      <c r="F32" s="549"/>
      <c r="G32" s="549"/>
      <c r="H32" s="192">
        <v>5392</v>
      </c>
      <c r="I32" s="583"/>
      <c r="J32" s="192">
        <f t="shared" si="10"/>
        <v>5392</v>
      </c>
      <c r="K32" s="550">
        <f t="shared" si="11"/>
        <v>5392</v>
      </c>
      <c r="L32" s="550">
        <f t="shared" si="7"/>
        <v>0</v>
      </c>
      <c r="M32" s="550">
        <f t="shared" si="7"/>
        <v>5392</v>
      </c>
      <c r="N32" s="192"/>
      <c r="O32" s="192"/>
      <c r="P32" s="192"/>
      <c r="Q32" s="192"/>
      <c r="R32" s="192"/>
      <c r="S32" s="551"/>
      <c r="T32" s="552"/>
      <c r="U32" s="192"/>
      <c r="V32" s="192"/>
      <c r="W32" s="192"/>
      <c r="X32" s="192"/>
      <c r="Y32" s="192"/>
      <c r="Z32" s="550">
        <f t="shared" si="8"/>
        <v>0</v>
      </c>
      <c r="AA32" s="550">
        <f t="shared" si="8"/>
        <v>0</v>
      </c>
      <c r="AB32" s="550">
        <f t="shared" si="8"/>
        <v>0</v>
      </c>
      <c r="AC32" s="550">
        <f t="shared" si="9"/>
        <v>5392</v>
      </c>
      <c r="AD32" s="550">
        <f t="shared" si="9"/>
        <v>0</v>
      </c>
      <c r="AE32" s="553">
        <f t="shared" si="9"/>
        <v>5392</v>
      </c>
    </row>
    <row r="33" spans="1:31" ht="15" customHeight="1" x14ac:dyDescent="0.25">
      <c r="A33" s="554" t="s">
        <v>853</v>
      </c>
      <c r="B33" s="549"/>
      <c r="C33" s="549"/>
      <c r="D33" s="549"/>
      <c r="E33" s="549"/>
      <c r="F33" s="549"/>
      <c r="G33" s="549"/>
      <c r="H33" s="192"/>
      <c r="I33" s="192"/>
      <c r="J33" s="192"/>
      <c r="K33" s="550"/>
      <c r="L33" s="550"/>
      <c r="M33" s="550"/>
      <c r="N33" s="192"/>
      <c r="O33" s="192"/>
      <c r="P33" s="192"/>
      <c r="Q33" s="192">
        <v>51665</v>
      </c>
      <c r="R33" s="192"/>
      <c r="S33" s="551">
        <f t="shared" ref="S33:S41" si="12">SUM(Q33:R33)</f>
        <v>51665</v>
      </c>
      <c r="T33" s="552"/>
      <c r="U33" s="192"/>
      <c r="V33" s="192"/>
      <c r="W33" s="192"/>
      <c r="X33" s="192"/>
      <c r="Y33" s="192"/>
      <c r="Z33" s="550">
        <f t="shared" si="8"/>
        <v>51665</v>
      </c>
      <c r="AA33" s="550">
        <f t="shared" si="8"/>
        <v>0</v>
      </c>
      <c r="AB33" s="550">
        <f t="shared" si="8"/>
        <v>51665</v>
      </c>
      <c r="AC33" s="550">
        <f t="shared" si="9"/>
        <v>51665</v>
      </c>
      <c r="AD33" s="550">
        <f t="shared" si="9"/>
        <v>0</v>
      </c>
      <c r="AE33" s="553">
        <f t="shared" si="9"/>
        <v>51665</v>
      </c>
    </row>
    <row r="34" spans="1:31" ht="15" customHeight="1" x14ac:dyDescent="0.25">
      <c r="A34" s="554" t="s">
        <v>854</v>
      </c>
      <c r="B34" s="549"/>
      <c r="C34" s="549"/>
      <c r="D34" s="549"/>
      <c r="E34" s="549"/>
      <c r="F34" s="549"/>
      <c r="G34" s="549"/>
      <c r="H34" s="192"/>
      <c r="I34" s="192"/>
      <c r="J34" s="192"/>
      <c r="K34" s="550"/>
      <c r="L34" s="550"/>
      <c r="M34" s="550"/>
      <c r="N34" s="192"/>
      <c r="O34" s="192"/>
      <c r="P34" s="192"/>
      <c r="Q34" s="192">
        <v>47339</v>
      </c>
      <c r="R34" s="192"/>
      <c r="S34" s="551">
        <f t="shared" si="12"/>
        <v>47339</v>
      </c>
      <c r="T34" s="552"/>
      <c r="U34" s="192"/>
      <c r="V34" s="192"/>
      <c r="W34" s="192"/>
      <c r="X34" s="192"/>
      <c r="Y34" s="192"/>
      <c r="Z34" s="550">
        <f t="shared" si="8"/>
        <v>47339</v>
      </c>
      <c r="AA34" s="550">
        <f t="shared" si="8"/>
        <v>0</v>
      </c>
      <c r="AB34" s="550">
        <f t="shared" si="8"/>
        <v>47339</v>
      </c>
      <c r="AC34" s="550">
        <f t="shared" si="9"/>
        <v>47339</v>
      </c>
      <c r="AD34" s="550">
        <f t="shared" si="9"/>
        <v>0</v>
      </c>
      <c r="AE34" s="553">
        <f t="shared" si="9"/>
        <v>47339</v>
      </c>
    </row>
    <row r="35" spans="1:31" ht="15" customHeight="1" x14ac:dyDescent="0.25">
      <c r="A35" s="584" t="s">
        <v>855</v>
      </c>
      <c r="B35" s="549"/>
      <c r="C35" s="549"/>
      <c r="D35" s="549"/>
      <c r="E35" s="549"/>
      <c r="F35" s="549"/>
      <c r="G35" s="549"/>
      <c r="H35" s="192"/>
      <c r="I35" s="192"/>
      <c r="J35" s="192"/>
      <c r="K35" s="550"/>
      <c r="L35" s="550"/>
      <c r="M35" s="550"/>
      <c r="N35" s="192"/>
      <c r="O35" s="192"/>
      <c r="P35" s="192"/>
      <c r="Q35" s="192">
        <v>38478</v>
      </c>
      <c r="R35" s="192"/>
      <c r="S35" s="551">
        <f t="shared" si="12"/>
        <v>38478</v>
      </c>
      <c r="T35" s="552"/>
      <c r="U35" s="192"/>
      <c r="V35" s="192"/>
      <c r="W35" s="192"/>
      <c r="X35" s="192"/>
      <c r="Y35" s="192"/>
      <c r="Z35" s="550">
        <f t="shared" si="8"/>
        <v>38478</v>
      </c>
      <c r="AA35" s="550">
        <f t="shared" si="8"/>
        <v>0</v>
      </c>
      <c r="AB35" s="550">
        <f t="shared" si="8"/>
        <v>38478</v>
      </c>
      <c r="AC35" s="550">
        <f t="shared" si="9"/>
        <v>38478</v>
      </c>
      <c r="AD35" s="550">
        <f t="shared" si="9"/>
        <v>0</v>
      </c>
      <c r="AE35" s="553">
        <f t="shared" si="9"/>
        <v>38478</v>
      </c>
    </row>
    <row r="36" spans="1:31" ht="15" customHeight="1" x14ac:dyDescent="0.25">
      <c r="A36" s="585" t="s">
        <v>856</v>
      </c>
      <c r="B36" s="549"/>
      <c r="C36" s="549"/>
      <c r="D36" s="549"/>
      <c r="E36" s="549"/>
      <c r="F36" s="549"/>
      <c r="G36" s="549"/>
      <c r="H36" s="192"/>
      <c r="I36" s="192"/>
      <c r="J36" s="192"/>
      <c r="K36" s="550"/>
      <c r="L36" s="550"/>
      <c r="M36" s="550"/>
      <c r="N36" s="192"/>
      <c r="O36" s="192"/>
      <c r="P36" s="192"/>
      <c r="Q36" s="192">
        <v>11000</v>
      </c>
      <c r="R36" s="192"/>
      <c r="S36" s="551">
        <f t="shared" si="12"/>
        <v>11000</v>
      </c>
      <c r="T36" s="552"/>
      <c r="U36" s="192"/>
      <c r="V36" s="192"/>
      <c r="W36" s="192">
        <v>41990</v>
      </c>
      <c r="X36" s="192"/>
      <c r="Y36" s="192">
        <f>SUM(W36:X36)</f>
        <v>41990</v>
      </c>
      <c r="Z36" s="550">
        <f t="shared" si="8"/>
        <v>52990</v>
      </c>
      <c r="AA36" s="550">
        <f t="shared" si="8"/>
        <v>0</v>
      </c>
      <c r="AB36" s="550">
        <f t="shared" si="8"/>
        <v>52990</v>
      </c>
      <c r="AC36" s="550">
        <f t="shared" si="9"/>
        <v>52990</v>
      </c>
      <c r="AD36" s="550">
        <f t="shared" si="9"/>
        <v>0</v>
      </c>
      <c r="AE36" s="553">
        <f t="shared" si="9"/>
        <v>52990</v>
      </c>
    </row>
    <row r="37" spans="1:31" ht="30" customHeight="1" x14ac:dyDescent="0.25">
      <c r="A37" s="554" t="s">
        <v>857</v>
      </c>
      <c r="B37" s="549"/>
      <c r="C37" s="549"/>
      <c r="D37" s="549"/>
      <c r="E37" s="549"/>
      <c r="F37" s="549"/>
      <c r="G37" s="549"/>
      <c r="H37" s="192"/>
      <c r="I37" s="192"/>
      <c r="J37" s="192"/>
      <c r="K37" s="550"/>
      <c r="L37" s="550"/>
      <c r="M37" s="550"/>
      <c r="N37" s="192"/>
      <c r="O37" s="192"/>
      <c r="P37" s="192"/>
      <c r="Q37" s="192"/>
      <c r="R37" s="192"/>
      <c r="S37" s="551"/>
      <c r="T37" s="552"/>
      <c r="U37" s="192"/>
      <c r="V37" s="192"/>
      <c r="W37" s="192">
        <v>18570</v>
      </c>
      <c r="X37" s="192"/>
      <c r="Y37" s="192">
        <f>SUM(W37:X37)</f>
        <v>18570</v>
      </c>
      <c r="Z37" s="550">
        <f t="shared" si="8"/>
        <v>18570</v>
      </c>
      <c r="AA37" s="550">
        <f t="shared" si="8"/>
        <v>0</v>
      </c>
      <c r="AB37" s="550">
        <f t="shared" si="8"/>
        <v>18570</v>
      </c>
      <c r="AC37" s="550">
        <f t="shared" si="9"/>
        <v>18570</v>
      </c>
      <c r="AD37" s="550">
        <f t="shared" si="9"/>
        <v>0</v>
      </c>
      <c r="AE37" s="553">
        <f t="shared" si="9"/>
        <v>18570</v>
      </c>
    </row>
    <row r="38" spans="1:31" ht="15" customHeight="1" x14ac:dyDescent="0.25">
      <c r="A38" s="586" t="s">
        <v>858</v>
      </c>
      <c r="B38" s="549"/>
      <c r="C38" s="549"/>
      <c r="D38" s="549"/>
      <c r="E38" s="549"/>
      <c r="F38" s="549"/>
      <c r="G38" s="549"/>
      <c r="H38" s="192"/>
      <c r="I38" s="192"/>
      <c r="J38" s="192"/>
      <c r="K38" s="550"/>
      <c r="L38" s="550"/>
      <c r="M38" s="550"/>
      <c r="N38" s="192"/>
      <c r="O38" s="192"/>
      <c r="P38" s="192"/>
      <c r="Q38" s="192">
        <v>25000</v>
      </c>
      <c r="R38" s="192"/>
      <c r="S38" s="551">
        <f t="shared" si="12"/>
        <v>25000</v>
      </c>
      <c r="T38" s="552"/>
      <c r="U38" s="192"/>
      <c r="V38" s="192"/>
      <c r="W38" s="192">
        <v>25000</v>
      </c>
      <c r="X38" s="192"/>
      <c r="Y38" s="192">
        <f t="shared" ref="Y38:Y39" si="13">SUM(W38:X38)</f>
        <v>25000</v>
      </c>
      <c r="Z38" s="550">
        <f t="shared" si="8"/>
        <v>50000</v>
      </c>
      <c r="AA38" s="550">
        <f t="shared" si="8"/>
        <v>0</v>
      </c>
      <c r="AB38" s="550">
        <f t="shared" si="8"/>
        <v>50000</v>
      </c>
      <c r="AC38" s="550">
        <f t="shared" si="9"/>
        <v>50000</v>
      </c>
      <c r="AD38" s="550">
        <f t="shared" si="9"/>
        <v>0</v>
      </c>
      <c r="AE38" s="553">
        <f t="shared" si="9"/>
        <v>50000</v>
      </c>
    </row>
    <row r="39" spans="1:31" ht="15" customHeight="1" x14ac:dyDescent="0.25">
      <c r="A39" s="586" t="s">
        <v>859</v>
      </c>
      <c r="B39" s="549"/>
      <c r="C39" s="549"/>
      <c r="D39" s="549"/>
      <c r="E39" s="549"/>
      <c r="F39" s="549"/>
      <c r="G39" s="549"/>
      <c r="H39" s="192"/>
      <c r="I39" s="192"/>
      <c r="J39" s="192"/>
      <c r="K39" s="550"/>
      <c r="L39" s="550"/>
      <c r="M39" s="550"/>
      <c r="N39" s="192"/>
      <c r="O39" s="192"/>
      <c r="P39" s="192"/>
      <c r="Q39" s="192">
        <v>25000</v>
      </c>
      <c r="R39" s="192"/>
      <c r="S39" s="551">
        <f t="shared" si="12"/>
        <v>25000</v>
      </c>
      <c r="T39" s="552"/>
      <c r="U39" s="192"/>
      <c r="V39" s="192"/>
      <c r="W39" s="192">
        <v>25000</v>
      </c>
      <c r="X39" s="192"/>
      <c r="Y39" s="192">
        <f t="shared" si="13"/>
        <v>25000</v>
      </c>
      <c r="Z39" s="550">
        <f t="shared" si="8"/>
        <v>50000</v>
      </c>
      <c r="AA39" s="550">
        <f t="shared" si="8"/>
        <v>0</v>
      </c>
      <c r="AB39" s="550">
        <f t="shared" si="8"/>
        <v>50000</v>
      </c>
      <c r="AC39" s="550">
        <f t="shared" si="9"/>
        <v>50000</v>
      </c>
      <c r="AD39" s="550">
        <f t="shared" si="9"/>
        <v>0</v>
      </c>
      <c r="AE39" s="553">
        <f t="shared" si="9"/>
        <v>50000</v>
      </c>
    </row>
    <row r="40" spans="1:31" ht="15" customHeight="1" x14ac:dyDescent="0.25">
      <c r="A40" s="554" t="s">
        <v>860</v>
      </c>
      <c r="B40" s="549"/>
      <c r="C40" s="549"/>
      <c r="D40" s="549"/>
      <c r="E40" s="549"/>
      <c r="F40" s="549"/>
      <c r="G40" s="549"/>
      <c r="H40" s="192"/>
      <c r="I40" s="192"/>
      <c r="J40" s="192"/>
      <c r="K40" s="550"/>
      <c r="L40" s="550"/>
      <c r="M40" s="550"/>
      <c r="N40" s="192"/>
      <c r="O40" s="192"/>
      <c r="P40" s="192"/>
      <c r="Q40" s="192">
        <v>400000</v>
      </c>
      <c r="R40" s="192"/>
      <c r="S40" s="551">
        <f t="shared" si="12"/>
        <v>400000</v>
      </c>
      <c r="T40" s="552"/>
      <c r="U40" s="192"/>
      <c r="V40" s="192"/>
      <c r="W40" s="192"/>
      <c r="X40" s="192"/>
      <c r="Y40" s="192"/>
      <c r="Z40" s="550">
        <f t="shared" si="8"/>
        <v>400000</v>
      </c>
      <c r="AA40" s="550">
        <f t="shared" si="8"/>
        <v>0</v>
      </c>
      <c r="AB40" s="550">
        <f t="shared" si="8"/>
        <v>400000</v>
      </c>
      <c r="AC40" s="550">
        <f t="shared" si="9"/>
        <v>400000</v>
      </c>
      <c r="AD40" s="550">
        <f t="shared" si="9"/>
        <v>0</v>
      </c>
      <c r="AE40" s="553">
        <f t="shared" si="9"/>
        <v>400000</v>
      </c>
    </row>
    <row r="41" spans="1:31" ht="15" customHeight="1" x14ac:dyDescent="0.25">
      <c r="A41" s="587" t="s">
        <v>861</v>
      </c>
      <c r="B41" s="549"/>
      <c r="C41" s="549"/>
      <c r="D41" s="549"/>
      <c r="E41" s="549"/>
      <c r="F41" s="549"/>
      <c r="G41" s="549"/>
      <c r="H41" s="192"/>
      <c r="I41" s="192"/>
      <c r="J41" s="192"/>
      <c r="K41" s="550"/>
      <c r="L41" s="550"/>
      <c r="M41" s="550"/>
      <c r="N41" s="192"/>
      <c r="O41" s="192"/>
      <c r="P41" s="192"/>
      <c r="Q41" s="192">
        <v>2794</v>
      </c>
      <c r="R41" s="192"/>
      <c r="S41" s="551">
        <f t="shared" si="12"/>
        <v>2794</v>
      </c>
      <c r="T41" s="552"/>
      <c r="U41" s="192"/>
      <c r="V41" s="192"/>
      <c r="W41" s="192"/>
      <c r="X41" s="192"/>
      <c r="Y41" s="192"/>
      <c r="Z41" s="550">
        <f t="shared" si="8"/>
        <v>2794</v>
      </c>
      <c r="AA41" s="550">
        <f t="shared" si="8"/>
        <v>0</v>
      </c>
      <c r="AB41" s="550">
        <f t="shared" si="8"/>
        <v>2794</v>
      </c>
      <c r="AC41" s="550">
        <f t="shared" si="9"/>
        <v>2794</v>
      </c>
      <c r="AD41" s="550">
        <f t="shared" si="9"/>
        <v>0</v>
      </c>
      <c r="AE41" s="553">
        <f t="shared" si="9"/>
        <v>2794</v>
      </c>
    </row>
    <row r="42" spans="1:31" ht="15" customHeight="1" x14ac:dyDescent="0.25">
      <c r="A42" s="521" t="s">
        <v>862</v>
      </c>
      <c r="B42" s="549"/>
      <c r="C42" s="549"/>
      <c r="D42" s="549"/>
      <c r="E42" s="549"/>
      <c r="F42" s="549"/>
      <c r="G42" s="549"/>
      <c r="H42" s="192">
        <v>163541</v>
      </c>
      <c r="I42" s="192"/>
      <c r="J42" s="192">
        <f t="shared" si="10"/>
        <v>163541</v>
      </c>
      <c r="K42" s="550">
        <f t="shared" ref="K42:M74" si="14">SUM(B42+E42+H42)</f>
        <v>163541</v>
      </c>
      <c r="L42" s="550">
        <f t="shared" si="14"/>
        <v>0</v>
      </c>
      <c r="M42" s="550">
        <f t="shared" si="14"/>
        <v>163541</v>
      </c>
      <c r="N42" s="192"/>
      <c r="O42" s="192"/>
      <c r="P42" s="192"/>
      <c r="Q42" s="192"/>
      <c r="R42" s="192"/>
      <c r="S42" s="551"/>
      <c r="T42" s="552"/>
      <c r="U42" s="192"/>
      <c r="V42" s="192"/>
      <c r="W42" s="192"/>
      <c r="X42" s="192"/>
      <c r="Y42" s="192"/>
      <c r="Z42" s="550">
        <f t="shared" si="8"/>
        <v>0</v>
      </c>
      <c r="AA42" s="550">
        <f t="shared" si="8"/>
        <v>0</v>
      </c>
      <c r="AB42" s="550">
        <f t="shared" si="8"/>
        <v>0</v>
      </c>
      <c r="AC42" s="550">
        <f t="shared" si="9"/>
        <v>163541</v>
      </c>
      <c r="AD42" s="550">
        <f t="shared" si="9"/>
        <v>0</v>
      </c>
      <c r="AE42" s="553">
        <f t="shared" si="9"/>
        <v>163541</v>
      </c>
    </row>
    <row r="43" spans="1:31" ht="15" customHeight="1" x14ac:dyDescent="0.25">
      <c r="A43" s="350" t="s">
        <v>863</v>
      </c>
      <c r="B43" s="549"/>
      <c r="C43" s="549"/>
      <c r="D43" s="549"/>
      <c r="E43" s="549"/>
      <c r="F43" s="549"/>
      <c r="G43" s="549"/>
      <c r="H43" s="192"/>
      <c r="I43" s="192"/>
      <c r="J43" s="192"/>
      <c r="K43" s="550">
        <f t="shared" si="14"/>
        <v>0</v>
      </c>
      <c r="L43" s="550">
        <f t="shared" si="14"/>
        <v>0</v>
      </c>
      <c r="M43" s="550">
        <f t="shared" si="14"/>
        <v>0</v>
      </c>
      <c r="N43" s="192"/>
      <c r="O43" s="192"/>
      <c r="P43" s="192"/>
      <c r="Q43" s="192"/>
      <c r="R43" s="192"/>
      <c r="S43" s="551"/>
      <c r="T43" s="552"/>
      <c r="U43" s="192"/>
      <c r="V43" s="192"/>
      <c r="W43" s="192">
        <f>100000-40000</f>
        <v>60000</v>
      </c>
      <c r="X43" s="192"/>
      <c r="Y43" s="192">
        <f>SUM(W43:X43)</f>
        <v>60000</v>
      </c>
      <c r="Z43" s="550">
        <f t="shared" si="8"/>
        <v>60000</v>
      </c>
      <c r="AA43" s="550">
        <f t="shared" si="8"/>
        <v>0</v>
      </c>
      <c r="AB43" s="550">
        <f t="shared" si="8"/>
        <v>60000</v>
      </c>
      <c r="AC43" s="550">
        <f t="shared" si="9"/>
        <v>60000</v>
      </c>
      <c r="AD43" s="550">
        <f t="shared" si="9"/>
        <v>0</v>
      </c>
      <c r="AE43" s="553">
        <f t="shared" si="9"/>
        <v>60000</v>
      </c>
    </row>
    <row r="44" spans="1:31" ht="15" customHeight="1" x14ac:dyDescent="0.25">
      <c r="A44" s="350" t="s">
        <v>864</v>
      </c>
      <c r="B44" s="549"/>
      <c r="C44" s="549"/>
      <c r="D44" s="549"/>
      <c r="E44" s="549"/>
      <c r="F44" s="549"/>
      <c r="G44" s="549"/>
      <c r="H44" s="192"/>
      <c r="I44" s="192"/>
      <c r="J44" s="192"/>
      <c r="K44" s="550">
        <f t="shared" si="14"/>
        <v>0</v>
      </c>
      <c r="L44" s="550">
        <f t="shared" si="14"/>
        <v>0</v>
      </c>
      <c r="M44" s="550">
        <f t="shared" si="14"/>
        <v>0</v>
      </c>
      <c r="N44" s="192">
        <v>16163</v>
      </c>
      <c r="O44" s="192"/>
      <c r="P44" s="192">
        <f>SUM(N44:O44)</f>
        <v>16163</v>
      </c>
      <c r="Q44" s="192"/>
      <c r="R44" s="192"/>
      <c r="S44" s="551"/>
      <c r="T44" s="552"/>
      <c r="U44" s="192"/>
      <c r="V44" s="192"/>
      <c r="W44" s="192"/>
      <c r="X44" s="192"/>
      <c r="Y44" s="192"/>
      <c r="Z44" s="550">
        <f t="shared" si="8"/>
        <v>16163</v>
      </c>
      <c r="AA44" s="550">
        <f t="shared" si="8"/>
        <v>0</v>
      </c>
      <c r="AB44" s="550">
        <f t="shared" si="8"/>
        <v>16163</v>
      </c>
      <c r="AC44" s="550">
        <f t="shared" si="9"/>
        <v>16163</v>
      </c>
      <c r="AD44" s="550">
        <f t="shared" si="9"/>
        <v>0</v>
      </c>
      <c r="AE44" s="553">
        <f t="shared" si="9"/>
        <v>16163</v>
      </c>
    </row>
    <row r="45" spans="1:31" ht="15" customHeight="1" x14ac:dyDescent="0.25">
      <c r="A45" s="350" t="s">
        <v>865</v>
      </c>
      <c r="B45" s="549"/>
      <c r="C45" s="549"/>
      <c r="D45" s="549"/>
      <c r="E45" s="549"/>
      <c r="F45" s="549"/>
      <c r="G45" s="549"/>
      <c r="H45" s="192">
        <v>32755</v>
      </c>
      <c r="I45" s="192"/>
      <c r="J45" s="192">
        <f t="shared" ref="J45:J46" si="15">SUM(H45:I45)</f>
        <v>32755</v>
      </c>
      <c r="K45" s="550">
        <f t="shared" si="14"/>
        <v>32755</v>
      </c>
      <c r="L45" s="550">
        <f t="shared" si="14"/>
        <v>0</v>
      </c>
      <c r="M45" s="550">
        <f t="shared" si="14"/>
        <v>32755</v>
      </c>
      <c r="N45" s="192"/>
      <c r="O45" s="192"/>
      <c r="P45" s="192"/>
      <c r="Q45" s="192"/>
      <c r="R45" s="192"/>
      <c r="S45" s="551"/>
      <c r="T45" s="552"/>
      <c r="U45" s="192"/>
      <c r="V45" s="192"/>
      <c r="W45" s="192"/>
      <c r="X45" s="192"/>
      <c r="Y45" s="192"/>
      <c r="Z45" s="550">
        <f t="shared" si="8"/>
        <v>0</v>
      </c>
      <c r="AA45" s="550">
        <f t="shared" si="8"/>
        <v>0</v>
      </c>
      <c r="AB45" s="550">
        <f t="shared" si="8"/>
        <v>0</v>
      </c>
      <c r="AC45" s="550">
        <f t="shared" si="9"/>
        <v>32755</v>
      </c>
      <c r="AD45" s="550">
        <f t="shared" si="9"/>
        <v>0</v>
      </c>
      <c r="AE45" s="553">
        <f t="shared" si="9"/>
        <v>32755</v>
      </c>
    </row>
    <row r="46" spans="1:31" ht="15" customHeight="1" x14ac:dyDescent="0.25">
      <c r="A46" s="350" t="s">
        <v>866</v>
      </c>
      <c r="B46" s="549"/>
      <c r="C46" s="549"/>
      <c r="D46" s="549"/>
      <c r="E46" s="549"/>
      <c r="F46" s="549"/>
      <c r="G46" s="549"/>
      <c r="H46" s="192">
        <v>6619</v>
      </c>
      <c r="I46" s="192"/>
      <c r="J46" s="192">
        <f t="shared" si="15"/>
        <v>6619</v>
      </c>
      <c r="K46" s="550">
        <f t="shared" si="14"/>
        <v>6619</v>
      </c>
      <c r="L46" s="550">
        <f t="shared" si="14"/>
        <v>0</v>
      </c>
      <c r="M46" s="550">
        <f t="shared" si="14"/>
        <v>6619</v>
      </c>
      <c r="N46" s="192"/>
      <c r="O46" s="192"/>
      <c r="P46" s="192"/>
      <c r="Q46" s="192"/>
      <c r="R46" s="192"/>
      <c r="S46" s="551"/>
      <c r="T46" s="552"/>
      <c r="U46" s="192"/>
      <c r="V46" s="192"/>
      <c r="W46" s="192"/>
      <c r="X46" s="192"/>
      <c r="Y46" s="192"/>
      <c r="Z46" s="550">
        <f t="shared" si="8"/>
        <v>0</v>
      </c>
      <c r="AA46" s="550">
        <f t="shared" si="8"/>
        <v>0</v>
      </c>
      <c r="AB46" s="550">
        <f t="shared" si="8"/>
        <v>0</v>
      </c>
      <c r="AC46" s="550">
        <f t="shared" si="9"/>
        <v>6619</v>
      </c>
      <c r="AD46" s="550">
        <f t="shared" si="9"/>
        <v>0</v>
      </c>
      <c r="AE46" s="553">
        <f t="shared" si="9"/>
        <v>6619</v>
      </c>
    </row>
    <row r="47" spans="1:31" ht="15" customHeight="1" x14ac:dyDescent="0.25">
      <c r="A47" s="554" t="s">
        <v>867</v>
      </c>
      <c r="B47" s="549"/>
      <c r="C47" s="549"/>
      <c r="D47" s="556"/>
      <c r="E47" s="549">
        <v>2620</v>
      </c>
      <c r="F47" s="549"/>
      <c r="G47" s="556">
        <f>SUM(E47:F47)</f>
        <v>2620</v>
      </c>
      <c r="H47" s="192"/>
      <c r="I47" s="192"/>
      <c r="J47" s="192"/>
      <c r="K47" s="550">
        <f t="shared" si="14"/>
        <v>2620</v>
      </c>
      <c r="L47" s="550">
        <f t="shared" si="14"/>
        <v>0</v>
      </c>
      <c r="M47" s="550">
        <f t="shared" si="14"/>
        <v>2620</v>
      </c>
      <c r="N47" s="192"/>
      <c r="O47" s="192"/>
      <c r="P47" s="192"/>
      <c r="Q47" s="192"/>
      <c r="R47" s="192"/>
      <c r="S47" s="551"/>
      <c r="T47" s="552"/>
      <c r="U47" s="192"/>
      <c r="V47" s="192"/>
      <c r="W47" s="192">
        <v>15843</v>
      </c>
      <c r="X47" s="192"/>
      <c r="Y47" s="192">
        <f>SUM(W47:X47)</f>
        <v>15843</v>
      </c>
      <c r="Z47" s="550">
        <f t="shared" si="8"/>
        <v>15843</v>
      </c>
      <c r="AA47" s="550">
        <f t="shared" si="8"/>
        <v>0</v>
      </c>
      <c r="AB47" s="550">
        <f t="shared" si="8"/>
        <v>15843</v>
      </c>
      <c r="AC47" s="550">
        <f t="shared" si="9"/>
        <v>18463</v>
      </c>
      <c r="AD47" s="550">
        <f t="shared" si="9"/>
        <v>0</v>
      </c>
      <c r="AE47" s="553">
        <f t="shared" si="9"/>
        <v>18463</v>
      </c>
    </row>
    <row r="48" spans="1:31" ht="15" customHeight="1" x14ac:dyDescent="0.25">
      <c r="A48" s="350" t="s">
        <v>868</v>
      </c>
      <c r="B48" s="549"/>
      <c r="C48" s="549"/>
      <c r="D48" s="549"/>
      <c r="E48" s="549"/>
      <c r="F48" s="549"/>
      <c r="G48" s="549"/>
      <c r="H48" s="192"/>
      <c r="I48" s="192"/>
      <c r="J48" s="192"/>
      <c r="K48" s="550">
        <f t="shared" si="14"/>
        <v>0</v>
      </c>
      <c r="L48" s="550">
        <f t="shared" si="14"/>
        <v>0</v>
      </c>
      <c r="M48" s="550">
        <f t="shared" si="14"/>
        <v>0</v>
      </c>
      <c r="N48" s="192">
        <v>5000</v>
      </c>
      <c r="O48" s="192"/>
      <c r="P48" s="192">
        <f>SUM(N48:O48)</f>
        <v>5000</v>
      </c>
      <c r="Q48" s="192"/>
      <c r="R48" s="192"/>
      <c r="S48" s="551"/>
      <c r="T48" s="552"/>
      <c r="U48" s="192"/>
      <c r="V48" s="192"/>
      <c r="W48" s="192"/>
      <c r="X48" s="192"/>
      <c r="Y48" s="192"/>
      <c r="Z48" s="550">
        <f t="shared" si="8"/>
        <v>5000</v>
      </c>
      <c r="AA48" s="550">
        <f t="shared" si="8"/>
        <v>0</v>
      </c>
      <c r="AB48" s="550">
        <f t="shared" si="8"/>
        <v>5000</v>
      </c>
      <c r="AC48" s="550">
        <f t="shared" si="9"/>
        <v>5000</v>
      </c>
      <c r="AD48" s="550">
        <f t="shared" si="9"/>
        <v>0</v>
      </c>
      <c r="AE48" s="553">
        <f t="shared" si="9"/>
        <v>5000</v>
      </c>
    </row>
    <row r="49" spans="1:31" ht="15" customHeight="1" x14ac:dyDescent="0.25">
      <c r="A49" s="350" t="s">
        <v>869</v>
      </c>
      <c r="B49" s="549"/>
      <c r="C49" s="549"/>
      <c r="D49" s="549"/>
      <c r="E49" s="549"/>
      <c r="F49" s="549"/>
      <c r="G49" s="549"/>
      <c r="H49" s="192"/>
      <c r="I49" s="192"/>
      <c r="J49" s="192"/>
      <c r="K49" s="550">
        <f t="shared" si="14"/>
        <v>0</v>
      </c>
      <c r="L49" s="550">
        <f t="shared" si="14"/>
        <v>0</v>
      </c>
      <c r="M49" s="550">
        <f t="shared" si="14"/>
        <v>0</v>
      </c>
      <c r="N49" s="192"/>
      <c r="O49" s="192"/>
      <c r="P49" s="192"/>
      <c r="Q49" s="192">
        <v>62564</v>
      </c>
      <c r="R49" s="192"/>
      <c r="S49" s="551">
        <f>SUM(Q49:R49)</f>
        <v>62564</v>
      </c>
      <c r="T49" s="552"/>
      <c r="U49" s="192"/>
      <c r="V49" s="192"/>
      <c r="W49" s="192"/>
      <c r="X49" s="192"/>
      <c r="Y49" s="192"/>
      <c r="Z49" s="550">
        <f t="shared" si="8"/>
        <v>62564</v>
      </c>
      <c r="AA49" s="550">
        <f t="shared" si="8"/>
        <v>0</v>
      </c>
      <c r="AB49" s="550">
        <f t="shared" si="8"/>
        <v>62564</v>
      </c>
      <c r="AC49" s="550">
        <f t="shared" si="9"/>
        <v>62564</v>
      </c>
      <c r="AD49" s="550">
        <f t="shared" si="9"/>
        <v>0</v>
      </c>
      <c r="AE49" s="553">
        <f t="shared" si="9"/>
        <v>62564</v>
      </c>
    </row>
    <row r="50" spans="1:31" ht="15" customHeight="1" x14ac:dyDescent="0.25">
      <c r="A50" s="350" t="s">
        <v>870</v>
      </c>
      <c r="B50" s="549"/>
      <c r="C50" s="549"/>
      <c r="D50" s="549"/>
      <c r="E50" s="549"/>
      <c r="F50" s="549"/>
      <c r="G50" s="549"/>
      <c r="H50" s="192"/>
      <c r="I50" s="192"/>
      <c r="J50" s="192"/>
      <c r="K50" s="550">
        <f t="shared" si="14"/>
        <v>0</v>
      </c>
      <c r="L50" s="550">
        <f t="shared" si="14"/>
        <v>0</v>
      </c>
      <c r="M50" s="550">
        <f t="shared" si="14"/>
        <v>0</v>
      </c>
      <c r="N50" s="192"/>
      <c r="O50" s="192"/>
      <c r="P50" s="192"/>
      <c r="Q50" s="192">
        <v>80060</v>
      </c>
      <c r="R50" s="192"/>
      <c r="S50" s="551">
        <f t="shared" ref="S50:S53" si="16">SUM(Q50:R50)</f>
        <v>80060</v>
      </c>
      <c r="T50" s="552"/>
      <c r="U50" s="192"/>
      <c r="V50" s="192"/>
      <c r="W50" s="192"/>
      <c r="X50" s="192"/>
      <c r="Y50" s="192"/>
      <c r="Z50" s="550">
        <f t="shared" si="8"/>
        <v>80060</v>
      </c>
      <c r="AA50" s="550">
        <f t="shared" si="8"/>
        <v>0</v>
      </c>
      <c r="AB50" s="550">
        <f t="shared" si="8"/>
        <v>80060</v>
      </c>
      <c r="AC50" s="550">
        <f t="shared" si="9"/>
        <v>80060</v>
      </c>
      <c r="AD50" s="550">
        <f t="shared" si="9"/>
        <v>0</v>
      </c>
      <c r="AE50" s="553">
        <f t="shared" si="9"/>
        <v>80060</v>
      </c>
    </row>
    <row r="51" spans="1:31" ht="15" customHeight="1" x14ac:dyDescent="0.25">
      <c r="A51" s="350" t="s">
        <v>871</v>
      </c>
      <c r="B51" s="549"/>
      <c r="C51" s="549"/>
      <c r="D51" s="549"/>
      <c r="E51" s="549"/>
      <c r="F51" s="549"/>
      <c r="G51" s="549"/>
      <c r="H51" s="192"/>
      <c r="I51" s="192"/>
      <c r="J51" s="192"/>
      <c r="K51" s="550">
        <f t="shared" si="14"/>
        <v>0</v>
      </c>
      <c r="L51" s="550">
        <f t="shared" si="14"/>
        <v>0</v>
      </c>
      <c r="M51" s="550">
        <f t="shared" si="14"/>
        <v>0</v>
      </c>
      <c r="N51" s="192"/>
      <c r="O51" s="192"/>
      <c r="P51" s="192"/>
      <c r="Q51" s="192">
        <v>0</v>
      </c>
      <c r="R51" s="192"/>
      <c r="S51" s="551">
        <f t="shared" si="16"/>
        <v>0</v>
      </c>
      <c r="T51" s="552"/>
      <c r="U51" s="192"/>
      <c r="V51" s="192"/>
      <c r="W51" s="192"/>
      <c r="X51" s="192"/>
      <c r="Y51" s="192"/>
      <c r="Z51" s="550">
        <f t="shared" si="8"/>
        <v>0</v>
      </c>
      <c r="AA51" s="550">
        <f t="shared" si="8"/>
        <v>0</v>
      </c>
      <c r="AB51" s="550">
        <f t="shared" si="8"/>
        <v>0</v>
      </c>
      <c r="AC51" s="550">
        <f t="shared" si="9"/>
        <v>0</v>
      </c>
      <c r="AD51" s="550">
        <f t="shared" si="9"/>
        <v>0</v>
      </c>
      <c r="AE51" s="553">
        <f t="shared" si="9"/>
        <v>0</v>
      </c>
    </row>
    <row r="52" spans="1:31" ht="15" customHeight="1" x14ac:dyDescent="0.25">
      <c r="A52" s="350" t="s">
        <v>872</v>
      </c>
      <c r="B52" s="549"/>
      <c r="C52" s="549"/>
      <c r="D52" s="549"/>
      <c r="E52" s="549"/>
      <c r="F52" s="549"/>
      <c r="G52" s="549"/>
      <c r="H52" s="192"/>
      <c r="I52" s="192"/>
      <c r="J52" s="192"/>
      <c r="K52" s="550">
        <f t="shared" si="14"/>
        <v>0</v>
      </c>
      <c r="L52" s="550">
        <f t="shared" si="14"/>
        <v>0</v>
      </c>
      <c r="M52" s="550">
        <f t="shared" si="14"/>
        <v>0</v>
      </c>
      <c r="N52" s="192"/>
      <c r="O52" s="192"/>
      <c r="P52" s="192"/>
      <c r="Q52" s="192">
        <v>0</v>
      </c>
      <c r="R52" s="192"/>
      <c r="S52" s="551">
        <f t="shared" si="16"/>
        <v>0</v>
      </c>
      <c r="T52" s="552"/>
      <c r="U52" s="192"/>
      <c r="V52" s="192"/>
      <c r="W52" s="192"/>
      <c r="X52" s="192"/>
      <c r="Y52" s="192"/>
      <c r="Z52" s="550">
        <f t="shared" si="8"/>
        <v>0</v>
      </c>
      <c r="AA52" s="550">
        <f t="shared" si="8"/>
        <v>0</v>
      </c>
      <c r="AB52" s="550">
        <f t="shared" si="8"/>
        <v>0</v>
      </c>
      <c r="AC52" s="550">
        <f t="shared" si="9"/>
        <v>0</v>
      </c>
      <c r="AD52" s="550">
        <f t="shared" si="9"/>
        <v>0</v>
      </c>
      <c r="AE52" s="553">
        <f t="shared" si="9"/>
        <v>0</v>
      </c>
    </row>
    <row r="53" spans="1:31" ht="15" customHeight="1" x14ac:dyDescent="0.25">
      <c r="A53" s="350" t="s">
        <v>873</v>
      </c>
      <c r="B53" s="549"/>
      <c r="C53" s="549"/>
      <c r="D53" s="549"/>
      <c r="E53" s="549"/>
      <c r="F53" s="549"/>
      <c r="G53" s="549"/>
      <c r="H53" s="192"/>
      <c r="I53" s="192"/>
      <c r="J53" s="192"/>
      <c r="K53" s="550">
        <f t="shared" si="14"/>
        <v>0</v>
      </c>
      <c r="L53" s="550">
        <f t="shared" si="14"/>
        <v>0</v>
      </c>
      <c r="M53" s="550">
        <f t="shared" si="14"/>
        <v>0</v>
      </c>
      <c r="N53" s="192"/>
      <c r="O53" s="192"/>
      <c r="P53" s="192"/>
      <c r="Q53" s="192">
        <v>0</v>
      </c>
      <c r="R53" s="192"/>
      <c r="S53" s="551">
        <f t="shared" si="16"/>
        <v>0</v>
      </c>
      <c r="T53" s="552"/>
      <c r="U53" s="192"/>
      <c r="V53" s="192"/>
      <c r="W53" s="192">
        <v>0</v>
      </c>
      <c r="X53" s="192"/>
      <c r="Y53" s="192">
        <f>SUM(W53:X53)</f>
        <v>0</v>
      </c>
      <c r="Z53" s="550">
        <f t="shared" si="8"/>
        <v>0</v>
      </c>
      <c r="AA53" s="550">
        <f t="shared" si="8"/>
        <v>0</v>
      </c>
      <c r="AB53" s="550">
        <f t="shared" si="8"/>
        <v>0</v>
      </c>
      <c r="AC53" s="550">
        <f t="shared" si="9"/>
        <v>0</v>
      </c>
      <c r="AD53" s="550">
        <f t="shared" si="9"/>
        <v>0</v>
      </c>
      <c r="AE53" s="553">
        <f t="shared" si="9"/>
        <v>0</v>
      </c>
    </row>
    <row r="54" spans="1:31" ht="15" customHeight="1" x14ac:dyDescent="0.25">
      <c r="A54" s="350" t="s">
        <v>874</v>
      </c>
      <c r="B54" s="549"/>
      <c r="C54" s="549"/>
      <c r="D54" s="549"/>
      <c r="E54" s="549"/>
      <c r="F54" s="549"/>
      <c r="G54" s="549"/>
      <c r="H54" s="192"/>
      <c r="I54" s="192"/>
      <c r="J54" s="192"/>
      <c r="K54" s="550">
        <f t="shared" si="14"/>
        <v>0</v>
      </c>
      <c r="L54" s="550">
        <f t="shared" si="14"/>
        <v>0</v>
      </c>
      <c r="M54" s="550">
        <f t="shared" si="14"/>
        <v>0</v>
      </c>
      <c r="N54" s="192"/>
      <c r="O54" s="192"/>
      <c r="P54" s="192"/>
      <c r="Q54" s="192"/>
      <c r="R54" s="192"/>
      <c r="S54" s="551"/>
      <c r="T54" s="552"/>
      <c r="U54" s="192"/>
      <c r="V54" s="192"/>
      <c r="W54" s="192">
        <v>0</v>
      </c>
      <c r="X54" s="192"/>
      <c r="Y54" s="192">
        <f>SUM(W54:X54)</f>
        <v>0</v>
      </c>
      <c r="Z54" s="550">
        <f t="shared" si="8"/>
        <v>0</v>
      </c>
      <c r="AA54" s="550">
        <f t="shared" si="8"/>
        <v>0</v>
      </c>
      <c r="AB54" s="550">
        <f t="shared" si="8"/>
        <v>0</v>
      </c>
      <c r="AC54" s="550">
        <f t="shared" si="9"/>
        <v>0</v>
      </c>
      <c r="AD54" s="550">
        <f t="shared" si="9"/>
        <v>0</v>
      </c>
      <c r="AE54" s="553">
        <f t="shared" si="9"/>
        <v>0</v>
      </c>
    </row>
    <row r="55" spans="1:31" ht="15" customHeight="1" x14ac:dyDescent="0.25">
      <c r="A55" s="585" t="s">
        <v>875</v>
      </c>
      <c r="B55" s="549"/>
      <c r="C55" s="549"/>
      <c r="D55" s="549"/>
      <c r="E55" s="549"/>
      <c r="F55" s="549"/>
      <c r="G55" s="549"/>
      <c r="H55" s="192">
        <v>2000</v>
      </c>
      <c r="I55" s="192"/>
      <c r="J55" s="192">
        <f t="shared" ref="J55:J74" si="17">SUM(H55:I55)</f>
        <v>2000</v>
      </c>
      <c r="K55" s="550">
        <f t="shared" si="14"/>
        <v>2000</v>
      </c>
      <c r="L55" s="550">
        <f t="shared" si="14"/>
        <v>0</v>
      </c>
      <c r="M55" s="550">
        <f t="shared" si="14"/>
        <v>2000</v>
      </c>
      <c r="N55" s="192"/>
      <c r="O55" s="192"/>
      <c r="P55" s="192"/>
      <c r="Q55" s="192"/>
      <c r="R55" s="192"/>
      <c r="S55" s="551"/>
      <c r="T55" s="552"/>
      <c r="U55" s="192"/>
      <c r="V55" s="192"/>
      <c r="W55" s="192"/>
      <c r="X55" s="192"/>
      <c r="Y55" s="192"/>
      <c r="Z55" s="550">
        <f t="shared" si="8"/>
        <v>0</v>
      </c>
      <c r="AA55" s="550">
        <f t="shared" si="8"/>
        <v>0</v>
      </c>
      <c r="AB55" s="550">
        <f t="shared" si="8"/>
        <v>0</v>
      </c>
      <c r="AC55" s="550">
        <f t="shared" si="9"/>
        <v>2000</v>
      </c>
      <c r="AD55" s="550">
        <f t="shared" si="9"/>
        <v>0</v>
      </c>
      <c r="AE55" s="553">
        <f t="shared" si="9"/>
        <v>2000</v>
      </c>
    </row>
    <row r="56" spans="1:31" ht="15" customHeight="1" x14ac:dyDescent="0.25">
      <c r="A56" s="585" t="s">
        <v>876</v>
      </c>
      <c r="B56" s="549"/>
      <c r="C56" s="549"/>
      <c r="D56" s="549"/>
      <c r="E56" s="549"/>
      <c r="F56" s="549"/>
      <c r="G56" s="549"/>
      <c r="H56" s="192">
        <v>2260</v>
      </c>
      <c r="I56" s="192"/>
      <c r="J56" s="192">
        <f t="shared" si="17"/>
        <v>2260</v>
      </c>
      <c r="K56" s="550">
        <f t="shared" si="14"/>
        <v>2260</v>
      </c>
      <c r="L56" s="550">
        <f t="shared" si="14"/>
        <v>0</v>
      </c>
      <c r="M56" s="550">
        <f t="shared" si="14"/>
        <v>2260</v>
      </c>
      <c r="N56" s="192"/>
      <c r="O56" s="192"/>
      <c r="P56" s="192"/>
      <c r="Q56" s="192"/>
      <c r="R56" s="192"/>
      <c r="S56" s="551"/>
      <c r="T56" s="552"/>
      <c r="U56" s="192"/>
      <c r="V56" s="192"/>
      <c r="W56" s="192"/>
      <c r="X56" s="192"/>
      <c r="Y56" s="192"/>
      <c r="Z56" s="550">
        <f t="shared" si="8"/>
        <v>0</v>
      </c>
      <c r="AA56" s="550">
        <f t="shared" si="8"/>
        <v>0</v>
      </c>
      <c r="AB56" s="550">
        <f t="shared" si="8"/>
        <v>0</v>
      </c>
      <c r="AC56" s="550">
        <f t="shared" si="9"/>
        <v>2260</v>
      </c>
      <c r="AD56" s="550">
        <f t="shared" si="9"/>
        <v>0</v>
      </c>
      <c r="AE56" s="553">
        <f t="shared" si="9"/>
        <v>2260</v>
      </c>
    </row>
    <row r="57" spans="1:31" ht="15" customHeight="1" x14ac:dyDescent="0.25">
      <c r="A57" s="163" t="s">
        <v>877</v>
      </c>
      <c r="B57" s="549"/>
      <c r="C57" s="549"/>
      <c r="D57" s="549"/>
      <c r="E57" s="549"/>
      <c r="F57" s="549"/>
      <c r="G57" s="549"/>
      <c r="H57" s="192"/>
      <c r="I57" s="192"/>
      <c r="J57" s="192"/>
      <c r="K57" s="550"/>
      <c r="L57" s="550"/>
      <c r="M57" s="550"/>
      <c r="N57" s="192"/>
      <c r="O57" s="192"/>
      <c r="P57" s="192"/>
      <c r="Q57" s="192">
        <v>7279</v>
      </c>
      <c r="R57" s="192"/>
      <c r="S57" s="551">
        <f t="shared" ref="S57:S62" si="18">SUM(Q57:R57)</f>
        <v>7279</v>
      </c>
      <c r="T57" s="552"/>
      <c r="U57" s="192"/>
      <c r="V57" s="192"/>
      <c r="W57" s="192"/>
      <c r="X57" s="192"/>
      <c r="Y57" s="192"/>
      <c r="Z57" s="550">
        <f t="shared" si="8"/>
        <v>7279</v>
      </c>
      <c r="AA57" s="550">
        <f t="shared" si="8"/>
        <v>0</v>
      </c>
      <c r="AB57" s="550">
        <f t="shared" si="8"/>
        <v>7279</v>
      </c>
      <c r="AC57" s="550">
        <f t="shared" si="9"/>
        <v>7279</v>
      </c>
      <c r="AD57" s="550">
        <f t="shared" si="9"/>
        <v>0</v>
      </c>
      <c r="AE57" s="553">
        <f t="shared" si="9"/>
        <v>7279</v>
      </c>
    </row>
    <row r="58" spans="1:31" ht="15" customHeight="1" x14ac:dyDescent="0.25">
      <c r="A58" s="588" t="s">
        <v>878</v>
      </c>
      <c r="B58" s="549"/>
      <c r="C58" s="549"/>
      <c r="D58" s="549"/>
      <c r="E58" s="549"/>
      <c r="F58" s="549"/>
      <c r="G58" s="549"/>
      <c r="H58" s="192"/>
      <c r="I58" s="192"/>
      <c r="J58" s="192"/>
      <c r="K58" s="550"/>
      <c r="L58" s="550"/>
      <c r="M58" s="550"/>
      <c r="N58" s="192"/>
      <c r="O58" s="192"/>
      <c r="P58" s="192"/>
      <c r="Q58" s="192">
        <v>7581</v>
      </c>
      <c r="R58" s="192"/>
      <c r="S58" s="551">
        <f t="shared" si="18"/>
        <v>7581</v>
      </c>
      <c r="T58" s="552"/>
      <c r="U58" s="192"/>
      <c r="V58" s="192"/>
      <c r="W58" s="192"/>
      <c r="X58" s="192"/>
      <c r="Y58" s="192"/>
      <c r="Z58" s="550">
        <f t="shared" si="8"/>
        <v>7581</v>
      </c>
      <c r="AA58" s="550">
        <f t="shared" si="8"/>
        <v>0</v>
      </c>
      <c r="AB58" s="550">
        <f t="shared" si="8"/>
        <v>7581</v>
      </c>
      <c r="AC58" s="550">
        <f t="shared" si="9"/>
        <v>7581</v>
      </c>
      <c r="AD58" s="550">
        <f t="shared" si="9"/>
        <v>0</v>
      </c>
      <c r="AE58" s="553">
        <f t="shared" si="9"/>
        <v>7581</v>
      </c>
    </row>
    <row r="59" spans="1:31" ht="15" customHeight="1" x14ac:dyDescent="0.25">
      <c r="A59" s="588" t="s">
        <v>879</v>
      </c>
      <c r="B59" s="549"/>
      <c r="C59" s="549"/>
      <c r="D59" s="549"/>
      <c r="E59" s="549"/>
      <c r="F59" s="549"/>
      <c r="G59" s="549"/>
      <c r="H59" s="192"/>
      <c r="I59" s="192"/>
      <c r="J59" s="192"/>
      <c r="K59" s="550"/>
      <c r="L59" s="550"/>
      <c r="M59" s="550"/>
      <c r="N59" s="192"/>
      <c r="O59" s="192"/>
      <c r="P59" s="192"/>
      <c r="Q59" s="192"/>
      <c r="R59" s="192">
        <v>7677</v>
      </c>
      <c r="S59" s="551">
        <f t="shared" si="18"/>
        <v>7677</v>
      </c>
      <c r="T59" s="552"/>
      <c r="U59" s="192"/>
      <c r="V59" s="192"/>
      <c r="W59" s="192"/>
      <c r="X59" s="192"/>
      <c r="Y59" s="192"/>
      <c r="Z59" s="550">
        <f t="shared" si="8"/>
        <v>0</v>
      </c>
      <c r="AA59" s="550">
        <f t="shared" si="8"/>
        <v>7677</v>
      </c>
      <c r="AB59" s="550">
        <f t="shared" si="8"/>
        <v>7677</v>
      </c>
      <c r="AC59" s="550">
        <f t="shared" si="9"/>
        <v>0</v>
      </c>
      <c r="AD59" s="550">
        <f t="shared" si="9"/>
        <v>7677</v>
      </c>
      <c r="AE59" s="553">
        <f t="shared" si="9"/>
        <v>7677</v>
      </c>
    </row>
    <row r="60" spans="1:31" ht="15" customHeight="1" x14ac:dyDescent="0.25">
      <c r="A60" s="588" t="s">
        <v>880</v>
      </c>
      <c r="B60" s="549"/>
      <c r="C60" s="549"/>
      <c r="D60" s="549"/>
      <c r="E60" s="549"/>
      <c r="F60" s="549"/>
      <c r="G60" s="549"/>
      <c r="H60" s="192"/>
      <c r="I60" s="192"/>
      <c r="J60" s="192"/>
      <c r="K60" s="550"/>
      <c r="L60" s="550"/>
      <c r="M60" s="550"/>
      <c r="N60" s="192"/>
      <c r="O60" s="192"/>
      <c r="P60" s="192"/>
      <c r="Q60" s="192"/>
      <c r="R60" s="192">
        <v>7692</v>
      </c>
      <c r="S60" s="551">
        <f t="shared" si="18"/>
        <v>7692</v>
      </c>
      <c r="T60" s="552"/>
      <c r="U60" s="192"/>
      <c r="V60" s="192"/>
      <c r="W60" s="192"/>
      <c r="X60" s="192"/>
      <c r="Y60" s="192"/>
      <c r="Z60" s="550"/>
      <c r="AA60" s="550">
        <f t="shared" si="8"/>
        <v>7692</v>
      </c>
      <c r="AB60" s="550">
        <f t="shared" si="8"/>
        <v>7692</v>
      </c>
      <c r="AC60" s="550">
        <f t="shared" si="9"/>
        <v>0</v>
      </c>
      <c r="AD60" s="550">
        <f t="shared" si="9"/>
        <v>7692</v>
      </c>
      <c r="AE60" s="553">
        <f t="shared" si="9"/>
        <v>7692</v>
      </c>
    </row>
    <row r="61" spans="1:31" ht="15" customHeight="1" x14ac:dyDescent="0.25">
      <c r="A61" s="588" t="s">
        <v>881</v>
      </c>
      <c r="B61" s="549"/>
      <c r="C61" s="549"/>
      <c r="D61" s="549"/>
      <c r="E61" s="549"/>
      <c r="F61" s="549"/>
      <c r="G61" s="549"/>
      <c r="H61" s="192"/>
      <c r="I61" s="192"/>
      <c r="J61" s="192"/>
      <c r="K61" s="550">
        <f t="shared" ref="K61:M62" si="19">SUM(B61+E61+H61)</f>
        <v>0</v>
      </c>
      <c r="L61" s="550">
        <f t="shared" si="19"/>
        <v>0</v>
      </c>
      <c r="M61" s="550">
        <f t="shared" si="19"/>
        <v>0</v>
      </c>
      <c r="N61" s="192"/>
      <c r="O61" s="192"/>
      <c r="P61" s="192"/>
      <c r="Q61" s="192"/>
      <c r="R61" s="192">
        <v>6676</v>
      </c>
      <c r="S61" s="551">
        <f t="shared" si="18"/>
        <v>6676</v>
      </c>
      <c r="T61" s="552"/>
      <c r="U61" s="192"/>
      <c r="V61" s="192"/>
      <c r="W61" s="192"/>
      <c r="X61" s="192"/>
      <c r="Y61" s="192"/>
      <c r="Z61" s="550"/>
      <c r="AA61" s="550">
        <f t="shared" si="8"/>
        <v>6676</v>
      </c>
      <c r="AB61" s="550">
        <f t="shared" si="8"/>
        <v>6676</v>
      </c>
      <c r="AC61" s="550">
        <f t="shared" si="9"/>
        <v>0</v>
      </c>
      <c r="AD61" s="550">
        <f t="shared" si="9"/>
        <v>6676</v>
      </c>
      <c r="AE61" s="553">
        <f t="shared" si="9"/>
        <v>6676</v>
      </c>
    </row>
    <row r="62" spans="1:31" ht="15" customHeight="1" x14ac:dyDescent="0.25">
      <c r="A62" s="588" t="s">
        <v>882</v>
      </c>
      <c r="B62" s="549"/>
      <c r="C62" s="549"/>
      <c r="D62" s="549"/>
      <c r="E62" s="549"/>
      <c r="F62" s="549"/>
      <c r="G62" s="549"/>
      <c r="H62" s="192"/>
      <c r="I62" s="192"/>
      <c r="J62" s="192"/>
      <c r="K62" s="550">
        <f t="shared" si="19"/>
        <v>0</v>
      </c>
      <c r="L62" s="550">
        <f t="shared" si="19"/>
        <v>0</v>
      </c>
      <c r="M62" s="550">
        <f t="shared" si="19"/>
        <v>0</v>
      </c>
      <c r="N62" s="192"/>
      <c r="O62" s="192"/>
      <c r="P62" s="192"/>
      <c r="Q62" s="192"/>
      <c r="R62" s="192">
        <v>5541</v>
      </c>
      <c r="S62" s="551">
        <f t="shared" si="18"/>
        <v>5541</v>
      </c>
      <c r="T62" s="552"/>
      <c r="U62" s="192"/>
      <c r="V62" s="192"/>
      <c r="W62" s="192"/>
      <c r="X62" s="192"/>
      <c r="Y62" s="192"/>
      <c r="Z62" s="550"/>
      <c r="AA62" s="550">
        <f t="shared" si="8"/>
        <v>5541</v>
      </c>
      <c r="AB62" s="550">
        <f t="shared" si="8"/>
        <v>5541</v>
      </c>
      <c r="AC62" s="550">
        <f t="shared" si="9"/>
        <v>0</v>
      </c>
      <c r="AD62" s="550">
        <f t="shared" si="9"/>
        <v>5541</v>
      </c>
      <c r="AE62" s="553">
        <f t="shared" si="9"/>
        <v>5541</v>
      </c>
    </row>
    <row r="63" spans="1:31" ht="30" customHeight="1" x14ac:dyDescent="0.25">
      <c r="A63" s="589" t="s">
        <v>883</v>
      </c>
      <c r="B63" s="549"/>
      <c r="C63" s="549"/>
      <c r="D63" s="549"/>
      <c r="E63" s="549"/>
      <c r="F63" s="549"/>
      <c r="G63" s="549"/>
      <c r="H63" s="192">
        <v>0</v>
      </c>
      <c r="I63" s="192"/>
      <c r="J63" s="192">
        <f t="shared" si="17"/>
        <v>0</v>
      </c>
      <c r="K63" s="550">
        <f t="shared" si="14"/>
        <v>0</v>
      </c>
      <c r="L63" s="550">
        <f t="shared" si="14"/>
        <v>0</v>
      </c>
      <c r="M63" s="550">
        <f t="shared" si="14"/>
        <v>0</v>
      </c>
      <c r="N63" s="192"/>
      <c r="O63" s="192"/>
      <c r="P63" s="192"/>
      <c r="Q63" s="192"/>
      <c r="R63" s="192"/>
      <c r="S63" s="551"/>
      <c r="T63" s="552"/>
      <c r="U63" s="192"/>
      <c r="V63" s="192"/>
      <c r="W63" s="192"/>
      <c r="X63" s="192"/>
      <c r="Y63" s="192"/>
      <c r="Z63" s="550">
        <f t="shared" ref="Z63:Z69" si="20">SUM(N63+Q63+T63+W63)</f>
        <v>0</v>
      </c>
      <c r="AA63" s="550">
        <f t="shared" si="8"/>
        <v>0</v>
      </c>
      <c r="AB63" s="550">
        <f t="shared" si="8"/>
        <v>0</v>
      </c>
      <c r="AC63" s="550">
        <f t="shared" si="9"/>
        <v>0</v>
      </c>
      <c r="AD63" s="550">
        <f t="shared" si="9"/>
        <v>0</v>
      </c>
      <c r="AE63" s="553">
        <f t="shared" si="9"/>
        <v>0</v>
      </c>
    </row>
    <row r="64" spans="1:31" ht="30" customHeight="1" x14ac:dyDescent="0.25">
      <c r="A64" s="589" t="s">
        <v>884</v>
      </c>
      <c r="B64" s="549"/>
      <c r="C64" s="549"/>
      <c r="D64" s="549"/>
      <c r="E64" s="549"/>
      <c r="F64" s="549"/>
      <c r="G64" s="549"/>
      <c r="H64" s="192">
        <v>0</v>
      </c>
      <c r="I64" s="192"/>
      <c r="J64" s="192">
        <f t="shared" si="17"/>
        <v>0</v>
      </c>
      <c r="K64" s="550">
        <f t="shared" si="14"/>
        <v>0</v>
      </c>
      <c r="L64" s="550">
        <f t="shared" si="14"/>
        <v>0</v>
      </c>
      <c r="M64" s="550">
        <f t="shared" si="14"/>
        <v>0</v>
      </c>
      <c r="N64" s="192"/>
      <c r="O64" s="192"/>
      <c r="P64" s="192"/>
      <c r="Q64" s="192"/>
      <c r="R64" s="192"/>
      <c r="S64" s="551"/>
      <c r="T64" s="552"/>
      <c r="U64" s="192"/>
      <c r="V64" s="192"/>
      <c r="W64" s="192"/>
      <c r="X64" s="192"/>
      <c r="Y64" s="192"/>
      <c r="Z64" s="550">
        <f t="shared" si="20"/>
        <v>0</v>
      </c>
      <c r="AA64" s="550">
        <f t="shared" si="8"/>
        <v>0</v>
      </c>
      <c r="AB64" s="550">
        <f t="shared" si="8"/>
        <v>0</v>
      </c>
      <c r="AC64" s="550">
        <f t="shared" si="9"/>
        <v>0</v>
      </c>
      <c r="AD64" s="550">
        <f t="shared" si="9"/>
        <v>0</v>
      </c>
      <c r="AE64" s="553">
        <f t="shared" si="9"/>
        <v>0</v>
      </c>
    </row>
    <row r="65" spans="1:31" ht="30" customHeight="1" x14ac:dyDescent="0.25">
      <c r="A65" s="589" t="s">
        <v>885</v>
      </c>
      <c r="B65" s="549"/>
      <c r="C65" s="549"/>
      <c r="D65" s="549"/>
      <c r="E65" s="549"/>
      <c r="F65" s="549"/>
      <c r="G65" s="549"/>
      <c r="H65" s="192"/>
      <c r="I65" s="192"/>
      <c r="J65" s="192"/>
      <c r="K65" s="550">
        <f t="shared" si="14"/>
        <v>0</v>
      </c>
      <c r="L65" s="550">
        <f t="shared" si="14"/>
        <v>0</v>
      </c>
      <c r="M65" s="550">
        <f t="shared" si="14"/>
        <v>0</v>
      </c>
      <c r="N65" s="192">
        <v>2000</v>
      </c>
      <c r="O65" s="192"/>
      <c r="P65" s="192">
        <f t="shared" ref="P65:P66" si="21">SUM(N65:O65)</f>
        <v>2000</v>
      </c>
      <c r="Q65" s="192"/>
      <c r="R65" s="192"/>
      <c r="S65" s="551"/>
      <c r="T65" s="552"/>
      <c r="U65" s="192"/>
      <c r="V65" s="192"/>
      <c r="W65" s="192"/>
      <c r="X65" s="192"/>
      <c r="Y65" s="192"/>
      <c r="Z65" s="550">
        <f t="shared" si="20"/>
        <v>2000</v>
      </c>
      <c r="AA65" s="550">
        <f t="shared" si="8"/>
        <v>0</v>
      </c>
      <c r="AB65" s="550">
        <f t="shared" si="8"/>
        <v>2000</v>
      </c>
      <c r="AC65" s="550">
        <f t="shared" si="9"/>
        <v>2000</v>
      </c>
      <c r="AD65" s="550">
        <f t="shared" si="9"/>
        <v>0</v>
      </c>
      <c r="AE65" s="553">
        <f t="shared" si="9"/>
        <v>2000</v>
      </c>
    </row>
    <row r="66" spans="1:31" ht="30" customHeight="1" x14ac:dyDescent="0.25">
      <c r="A66" s="589" t="s">
        <v>886</v>
      </c>
      <c r="B66" s="549"/>
      <c r="C66" s="549"/>
      <c r="D66" s="549"/>
      <c r="E66" s="549"/>
      <c r="F66" s="549"/>
      <c r="G66" s="549"/>
      <c r="H66" s="192"/>
      <c r="I66" s="192"/>
      <c r="J66" s="192"/>
      <c r="K66" s="550">
        <f t="shared" si="14"/>
        <v>0</v>
      </c>
      <c r="L66" s="550">
        <f t="shared" si="14"/>
        <v>0</v>
      </c>
      <c r="M66" s="550">
        <f t="shared" si="14"/>
        <v>0</v>
      </c>
      <c r="N66" s="192">
        <v>7000</v>
      </c>
      <c r="O66" s="192"/>
      <c r="P66" s="192">
        <f t="shared" si="21"/>
        <v>7000</v>
      </c>
      <c r="Q66" s="192"/>
      <c r="R66" s="192"/>
      <c r="S66" s="551"/>
      <c r="T66" s="552"/>
      <c r="U66" s="192"/>
      <c r="V66" s="192"/>
      <c r="W66" s="192"/>
      <c r="X66" s="192"/>
      <c r="Y66" s="192"/>
      <c r="Z66" s="550">
        <f t="shared" si="20"/>
        <v>7000</v>
      </c>
      <c r="AA66" s="550">
        <f t="shared" si="8"/>
        <v>0</v>
      </c>
      <c r="AB66" s="550">
        <f t="shared" si="8"/>
        <v>7000</v>
      </c>
      <c r="AC66" s="550">
        <f t="shared" si="9"/>
        <v>7000</v>
      </c>
      <c r="AD66" s="550">
        <f t="shared" si="9"/>
        <v>0</v>
      </c>
      <c r="AE66" s="553">
        <f t="shared" si="9"/>
        <v>7000</v>
      </c>
    </row>
    <row r="67" spans="1:31" ht="15" customHeight="1" x14ac:dyDescent="0.25">
      <c r="A67" s="589" t="s">
        <v>887</v>
      </c>
      <c r="B67" s="549"/>
      <c r="C67" s="549"/>
      <c r="D67" s="549"/>
      <c r="E67" s="549"/>
      <c r="F67" s="549"/>
      <c r="G67" s="549"/>
      <c r="H67" s="192">
        <v>0</v>
      </c>
      <c r="I67" s="192"/>
      <c r="J67" s="192">
        <f t="shared" si="17"/>
        <v>0</v>
      </c>
      <c r="K67" s="550">
        <f t="shared" si="14"/>
        <v>0</v>
      </c>
      <c r="L67" s="550">
        <f t="shared" si="14"/>
        <v>0</v>
      </c>
      <c r="M67" s="550">
        <f t="shared" si="14"/>
        <v>0</v>
      </c>
      <c r="N67" s="192"/>
      <c r="O67" s="192"/>
      <c r="P67" s="192"/>
      <c r="Q67" s="192"/>
      <c r="R67" s="192"/>
      <c r="S67" s="551"/>
      <c r="T67" s="552"/>
      <c r="U67" s="192"/>
      <c r="V67" s="192"/>
      <c r="W67" s="192"/>
      <c r="X67" s="192"/>
      <c r="Y67" s="192"/>
      <c r="Z67" s="550">
        <f t="shared" si="20"/>
        <v>0</v>
      </c>
      <c r="AA67" s="550">
        <f t="shared" si="8"/>
        <v>0</v>
      </c>
      <c r="AB67" s="550">
        <f t="shared" si="8"/>
        <v>0</v>
      </c>
      <c r="AC67" s="550">
        <f t="shared" si="9"/>
        <v>0</v>
      </c>
      <c r="AD67" s="550">
        <f t="shared" si="9"/>
        <v>0</v>
      </c>
      <c r="AE67" s="553">
        <f t="shared" si="9"/>
        <v>0</v>
      </c>
    </row>
    <row r="68" spans="1:31" ht="15" customHeight="1" x14ac:dyDescent="0.25">
      <c r="A68" s="589" t="s">
        <v>888</v>
      </c>
      <c r="B68" s="549"/>
      <c r="C68" s="549"/>
      <c r="D68" s="549"/>
      <c r="E68" s="549"/>
      <c r="F68" s="549"/>
      <c r="G68" s="549"/>
      <c r="H68" s="192">
        <v>0</v>
      </c>
      <c r="I68" s="192"/>
      <c r="J68" s="192">
        <f t="shared" si="17"/>
        <v>0</v>
      </c>
      <c r="K68" s="550">
        <f t="shared" si="14"/>
        <v>0</v>
      </c>
      <c r="L68" s="550">
        <f t="shared" si="14"/>
        <v>0</v>
      </c>
      <c r="M68" s="550">
        <f t="shared" si="14"/>
        <v>0</v>
      </c>
      <c r="N68" s="192"/>
      <c r="O68" s="192"/>
      <c r="P68" s="192"/>
      <c r="Q68" s="192"/>
      <c r="R68" s="192"/>
      <c r="S68" s="551"/>
      <c r="T68" s="552"/>
      <c r="U68" s="192"/>
      <c r="V68" s="192"/>
      <c r="W68" s="192"/>
      <c r="X68" s="192"/>
      <c r="Y68" s="192"/>
      <c r="Z68" s="550">
        <f t="shared" si="20"/>
        <v>0</v>
      </c>
      <c r="AA68" s="550">
        <f t="shared" si="8"/>
        <v>0</v>
      </c>
      <c r="AB68" s="550">
        <f t="shared" si="8"/>
        <v>0</v>
      </c>
      <c r="AC68" s="550">
        <f t="shared" si="9"/>
        <v>0</v>
      </c>
      <c r="AD68" s="550">
        <f t="shared" si="9"/>
        <v>0</v>
      </c>
      <c r="AE68" s="553">
        <f t="shared" si="9"/>
        <v>0</v>
      </c>
    </row>
    <row r="69" spans="1:31" ht="15" customHeight="1" x14ac:dyDescent="0.25">
      <c r="A69" s="589" t="s">
        <v>889</v>
      </c>
      <c r="B69" s="549"/>
      <c r="C69" s="549"/>
      <c r="D69" s="549"/>
      <c r="E69" s="549"/>
      <c r="F69" s="549"/>
      <c r="G69" s="549"/>
      <c r="H69" s="192">
        <v>0</v>
      </c>
      <c r="I69" s="192"/>
      <c r="J69" s="192">
        <f t="shared" si="17"/>
        <v>0</v>
      </c>
      <c r="K69" s="550">
        <f t="shared" si="14"/>
        <v>0</v>
      </c>
      <c r="L69" s="550">
        <f t="shared" si="14"/>
        <v>0</v>
      </c>
      <c r="M69" s="550">
        <f t="shared" si="14"/>
        <v>0</v>
      </c>
      <c r="N69" s="192"/>
      <c r="O69" s="192"/>
      <c r="P69" s="192"/>
      <c r="Q69" s="192"/>
      <c r="R69" s="192"/>
      <c r="S69" s="551"/>
      <c r="T69" s="552"/>
      <c r="U69" s="192"/>
      <c r="V69" s="192"/>
      <c r="W69" s="192"/>
      <c r="X69" s="192"/>
      <c r="Y69" s="192"/>
      <c r="Z69" s="550">
        <f t="shared" si="20"/>
        <v>0</v>
      </c>
      <c r="AA69" s="550">
        <f t="shared" si="8"/>
        <v>0</v>
      </c>
      <c r="AB69" s="550">
        <f t="shared" si="8"/>
        <v>0</v>
      </c>
      <c r="AC69" s="550">
        <f t="shared" si="9"/>
        <v>0</v>
      </c>
      <c r="AD69" s="550">
        <f t="shared" si="9"/>
        <v>0</v>
      </c>
      <c r="AE69" s="553">
        <f t="shared" si="9"/>
        <v>0</v>
      </c>
    </row>
    <row r="70" spans="1:31" ht="15" customHeight="1" x14ac:dyDescent="0.25">
      <c r="A70" s="350" t="s">
        <v>890</v>
      </c>
      <c r="B70" s="549"/>
      <c r="C70" s="549"/>
      <c r="D70" s="549"/>
      <c r="E70" s="549"/>
      <c r="F70" s="549"/>
      <c r="G70" s="549"/>
      <c r="H70" s="192"/>
      <c r="I70" s="192"/>
      <c r="J70" s="192"/>
      <c r="K70" s="550">
        <f t="shared" si="14"/>
        <v>0</v>
      </c>
      <c r="L70" s="550">
        <f t="shared" si="14"/>
        <v>0</v>
      </c>
      <c r="M70" s="550">
        <f t="shared" si="14"/>
        <v>0</v>
      </c>
      <c r="N70" s="192">
        <v>0</v>
      </c>
      <c r="O70" s="192"/>
      <c r="P70" s="192">
        <f>SUM(N70:O70)</f>
        <v>0</v>
      </c>
      <c r="Q70" s="192"/>
      <c r="R70" s="192"/>
      <c r="S70" s="551"/>
      <c r="T70" s="552"/>
      <c r="U70" s="192"/>
      <c r="V70" s="192"/>
      <c r="W70" s="192"/>
      <c r="X70" s="192"/>
      <c r="Y70" s="192"/>
      <c r="Z70" s="550">
        <f t="shared" si="8"/>
        <v>0</v>
      </c>
      <c r="AA70" s="550">
        <f t="shared" si="8"/>
        <v>0</v>
      </c>
      <c r="AB70" s="550">
        <f t="shared" si="8"/>
        <v>0</v>
      </c>
      <c r="AC70" s="550">
        <f t="shared" si="9"/>
        <v>0</v>
      </c>
      <c r="AD70" s="550">
        <f t="shared" si="9"/>
        <v>0</v>
      </c>
      <c r="AE70" s="553">
        <f t="shared" si="9"/>
        <v>0</v>
      </c>
    </row>
    <row r="71" spans="1:31" ht="30" customHeight="1" x14ac:dyDescent="0.25">
      <c r="A71" s="554" t="s">
        <v>891</v>
      </c>
      <c r="B71" s="549"/>
      <c r="C71" s="549"/>
      <c r="D71" s="549"/>
      <c r="E71" s="549"/>
      <c r="F71" s="549"/>
      <c r="G71" s="549"/>
      <c r="H71" s="192">
        <v>1594</v>
      </c>
      <c r="I71" s="192"/>
      <c r="J71" s="192">
        <f t="shared" si="17"/>
        <v>1594</v>
      </c>
      <c r="K71" s="550">
        <f t="shared" si="14"/>
        <v>1594</v>
      </c>
      <c r="L71" s="550">
        <f t="shared" si="14"/>
        <v>0</v>
      </c>
      <c r="M71" s="550">
        <f t="shared" si="14"/>
        <v>1594</v>
      </c>
      <c r="N71" s="192"/>
      <c r="O71" s="192"/>
      <c r="P71" s="192"/>
      <c r="Q71" s="192"/>
      <c r="R71" s="192"/>
      <c r="S71" s="551"/>
      <c r="T71" s="552"/>
      <c r="U71" s="192"/>
      <c r="V71" s="192"/>
      <c r="W71" s="192"/>
      <c r="X71" s="192"/>
      <c r="Y71" s="192"/>
      <c r="Z71" s="550">
        <f t="shared" si="8"/>
        <v>0</v>
      </c>
      <c r="AA71" s="550">
        <f t="shared" si="8"/>
        <v>0</v>
      </c>
      <c r="AB71" s="550">
        <f t="shared" si="8"/>
        <v>0</v>
      </c>
      <c r="AC71" s="550">
        <f t="shared" si="9"/>
        <v>1594</v>
      </c>
      <c r="AD71" s="550">
        <f t="shared" si="9"/>
        <v>0</v>
      </c>
      <c r="AE71" s="553">
        <f t="shared" si="9"/>
        <v>1594</v>
      </c>
    </row>
    <row r="72" spans="1:31" ht="15" customHeight="1" x14ac:dyDescent="0.25">
      <c r="A72" s="350" t="s">
        <v>892</v>
      </c>
      <c r="B72" s="549"/>
      <c r="C72" s="549"/>
      <c r="D72" s="549"/>
      <c r="E72" s="549"/>
      <c r="F72" s="549"/>
      <c r="G72" s="549"/>
      <c r="H72" s="192"/>
      <c r="I72" s="192"/>
      <c r="J72" s="192"/>
      <c r="K72" s="550"/>
      <c r="L72" s="550"/>
      <c r="M72" s="550"/>
      <c r="N72" s="192"/>
      <c r="O72" s="192"/>
      <c r="P72" s="192"/>
      <c r="Q72" s="192">
        <v>10000</v>
      </c>
      <c r="R72" s="192"/>
      <c r="S72" s="551">
        <f t="shared" ref="S72:S73" si="22">SUM(Q72:R72)</f>
        <v>10000</v>
      </c>
      <c r="T72" s="552"/>
      <c r="U72" s="192"/>
      <c r="V72" s="192"/>
      <c r="W72" s="192"/>
      <c r="X72" s="192"/>
      <c r="Y72" s="192"/>
      <c r="Z72" s="550">
        <f t="shared" si="8"/>
        <v>10000</v>
      </c>
      <c r="AA72" s="550">
        <f t="shared" si="8"/>
        <v>0</v>
      </c>
      <c r="AB72" s="550">
        <f t="shared" si="8"/>
        <v>10000</v>
      </c>
      <c r="AC72" s="550">
        <f t="shared" si="9"/>
        <v>10000</v>
      </c>
      <c r="AD72" s="550">
        <f t="shared" si="9"/>
        <v>0</v>
      </c>
      <c r="AE72" s="553">
        <f t="shared" si="9"/>
        <v>10000</v>
      </c>
    </row>
    <row r="73" spans="1:31" ht="15" customHeight="1" x14ac:dyDescent="0.25">
      <c r="A73" s="350" t="s">
        <v>893</v>
      </c>
      <c r="B73" s="549"/>
      <c r="C73" s="549"/>
      <c r="D73" s="549"/>
      <c r="E73" s="549"/>
      <c r="F73" s="549"/>
      <c r="G73" s="549"/>
      <c r="H73" s="192"/>
      <c r="I73" s="192"/>
      <c r="J73" s="192"/>
      <c r="K73" s="550"/>
      <c r="L73" s="550"/>
      <c r="M73" s="550"/>
      <c r="N73" s="192"/>
      <c r="O73" s="192"/>
      <c r="P73" s="192"/>
      <c r="Q73" s="192">
        <v>106490</v>
      </c>
      <c r="R73" s="192"/>
      <c r="S73" s="551">
        <f t="shared" si="22"/>
        <v>106490</v>
      </c>
      <c r="T73" s="552"/>
      <c r="U73" s="192"/>
      <c r="V73" s="192"/>
      <c r="W73" s="192"/>
      <c r="X73" s="192"/>
      <c r="Y73" s="192"/>
      <c r="Z73" s="550">
        <f t="shared" si="8"/>
        <v>106490</v>
      </c>
      <c r="AA73" s="550">
        <f t="shared" si="8"/>
        <v>0</v>
      </c>
      <c r="AB73" s="550">
        <f t="shared" si="8"/>
        <v>106490</v>
      </c>
      <c r="AC73" s="550">
        <f t="shared" si="9"/>
        <v>106490</v>
      </c>
      <c r="AD73" s="550">
        <f t="shared" si="9"/>
        <v>0</v>
      </c>
      <c r="AE73" s="553">
        <f t="shared" si="9"/>
        <v>106490</v>
      </c>
    </row>
    <row r="74" spans="1:31" ht="30" customHeight="1" thickBot="1" x14ac:dyDescent="0.3">
      <c r="A74" s="350" t="s">
        <v>894</v>
      </c>
      <c r="B74" s="549"/>
      <c r="C74" s="549"/>
      <c r="D74" s="549"/>
      <c r="E74" s="549"/>
      <c r="F74" s="549"/>
      <c r="G74" s="549"/>
      <c r="H74" s="192">
        <f>22000-12000</f>
        <v>10000</v>
      </c>
      <c r="I74" s="192">
        <v>-10000</v>
      </c>
      <c r="J74" s="192">
        <f t="shared" si="17"/>
        <v>0</v>
      </c>
      <c r="K74" s="550">
        <f t="shared" si="14"/>
        <v>10000</v>
      </c>
      <c r="L74" s="550">
        <f t="shared" si="14"/>
        <v>-10000</v>
      </c>
      <c r="M74" s="550">
        <f t="shared" si="14"/>
        <v>0</v>
      </c>
      <c r="N74" s="192"/>
      <c r="O74" s="192"/>
      <c r="P74" s="192"/>
      <c r="Q74" s="192"/>
      <c r="R74" s="192"/>
      <c r="S74" s="551"/>
      <c r="T74" s="552"/>
      <c r="U74" s="192"/>
      <c r="V74" s="192"/>
      <c r="W74" s="192"/>
      <c r="X74" s="192"/>
      <c r="Y74" s="192"/>
      <c r="Z74" s="550">
        <f t="shared" si="8"/>
        <v>0</v>
      </c>
      <c r="AA74" s="550">
        <f t="shared" si="8"/>
        <v>0</v>
      </c>
      <c r="AB74" s="550">
        <f t="shared" si="8"/>
        <v>0</v>
      </c>
      <c r="AC74" s="550">
        <f t="shared" si="9"/>
        <v>10000</v>
      </c>
      <c r="AD74" s="550">
        <f t="shared" si="9"/>
        <v>-10000</v>
      </c>
      <c r="AE74" s="553">
        <f t="shared" si="9"/>
        <v>0</v>
      </c>
    </row>
    <row r="75" spans="1:31" s="243" customFormat="1" ht="19.95" customHeight="1" thickBot="1" x14ac:dyDescent="0.3">
      <c r="A75" s="511" t="s">
        <v>781</v>
      </c>
      <c r="B75" s="572">
        <f t="shared" ref="B75:AE75" si="23">SUM(B29:B74)</f>
        <v>0</v>
      </c>
      <c r="C75" s="572">
        <f t="shared" si="23"/>
        <v>0</v>
      </c>
      <c r="D75" s="572">
        <f t="shared" si="23"/>
        <v>0</v>
      </c>
      <c r="E75" s="572">
        <f t="shared" si="23"/>
        <v>2620</v>
      </c>
      <c r="F75" s="572">
        <f t="shared" si="23"/>
        <v>0</v>
      </c>
      <c r="G75" s="572">
        <f t="shared" si="23"/>
        <v>2620</v>
      </c>
      <c r="H75" s="572">
        <f t="shared" si="23"/>
        <v>366845</v>
      </c>
      <c r="I75" s="572">
        <f t="shared" si="23"/>
        <v>-10000</v>
      </c>
      <c r="J75" s="572">
        <f t="shared" si="23"/>
        <v>356845</v>
      </c>
      <c r="K75" s="572">
        <f t="shared" si="23"/>
        <v>369465</v>
      </c>
      <c r="L75" s="572">
        <f t="shared" si="23"/>
        <v>-10000</v>
      </c>
      <c r="M75" s="572">
        <f t="shared" si="23"/>
        <v>359465</v>
      </c>
      <c r="N75" s="572">
        <f t="shared" si="23"/>
        <v>30163</v>
      </c>
      <c r="O75" s="572">
        <f t="shared" si="23"/>
        <v>0</v>
      </c>
      <c r="P75" s="572">
        <f t="shared" si="23"/>
        <v>30163</v>
      </c>
      <c r="Q75" s="572">
        <f t="shared" si="23"/>
        <v>875250</v>
      </c>
      <c r="R75" s="572">
        <f t="shared" si="23"/>
        <v>27586</v>
      </c>
      <c r="S75" s="573">
        <f t="shared" si="23"/>
        <v>902836</v>
      </c>
      <c r="T75" s="574">
        <f t="shared" si="23"/>
        <v>0</v>
      </c>
      <c r="U75" s="572">
        <f t="shared" si="23"/>
        <v>0</v>
      </c>
      <c r="V75" s="572">
        <f t="shared" si="23"/>
        <v>0</v>
      </c>
      <c r="W75" s="572">
        <f t="shared" si="23"/>
        <v>186403</v>
      </c>
      <c r="X75" s="572">
        <f t="shared" si="23"/>
        <v>0</v>
      </c>
      <c r="Y75" s="572">
        <f t="shared" si="23"/>
        <v>186403</v>
      </c>
      <c r="Z75" s="572">
        <f t="shared" si="23"/>
        <v>1091816</v>
      </c>
      <c r="AA75" s="572">
        <f t="shared" si="23"/>
        <v>27586</v>
      </c>
      <c r="AB75" s="572">
        <f t="shared" si="23"/>
        <v>1119402</v>
      </c>
      <c r="AC75" s="572">
        <f t="shared" si="23"/>
        <v>1461281</v>
      </c>
      <c r="AD75" s="572">
        <f t="shared" si="23"/>
        <v>17586</v>
      </c>
      <c r="AE75" s="573">
        <f t="shared" si="23"/>
        <v>1478867</v>
      </c>
    </row>
    <row r="76" spans="1:31" s="243" customFormat="1" ht="19.95" customHeight="1" thickBot="1" x14ac:dyDescent="0.3">
      <c r="A76" s="511" t="s">
        <v>895</v>
      </c>
      <c r="B76" s="512">
        <f t="shared" ref="B76:AE76" si="24">B75+B28</f>
        <v>28695</v>
      </c>
      <c r="C76" s="512">
        <f t="shared" si="24"/>
        <v>-28695</v>
      </c>
      <c r="D76" s="512">
        <f t="shared" si="24"/>
        <v>0</v>
      </c>
      <c r="E76" s="512">
        <f t="shared" si="24"/>
        <v>9215</v>
      </c>
      <c r="F76" s="512">
        <f t="shared" si="24"/>
        <v>-5595</v>
      </c>
      <c r="G76" s="512">
        <f t="shared" si="24"/>
        <v>3620</v>
      </c>
      <c r="H76" s="512">
        <f t="shared" si="24"/>
        <v>4161895</v>
      </c>
      <c r="I76" s="512">
        <f t="shared" si="24"/>
        <v>-98787</v>
      </c>
      <c r="J76" s="512">
        <f t="shared" si="24"/>
        <v>4063108</v>
      </c>
      <c r="K76" s="512">
        <f t="shared" si="24"/>
        <v>4199805</v>
      </c>
      <c r="L76" s="512">
        <f t="shared" si="24"/>
        <v>-133077</v>
      </c>
      <c r="M76" s="512">
        <f t="shared" si="24"/>
        <v>4066728</v>
      </c>
      <c r="N76" s="512">
        <f t="shared" si="24"/>
        <v>30163</v>
      </c>
      <c r="O76" s="512">
        <f t="shared" si="24"/>
        <v>0</v>
      </c>
      <c r="P76" s="512">
        <f t="shared" si="24"/>
        <v>30163</v>
      </c>
      <c r="Q76" s="512">
        <f t="shared" si="24"/>
        <v>875250</v>
      </c>
      <c r="R76" s="512">
        <f t="shared" si="24"/>
        <v>27586</v>
      </c>
      <c r="S76" s="514">
        <f t="shared" si="24"/>
        <v>902836</v>
      </c>
      <c r="T76" s="513">
        <f t="shared" si="24"/>
        <v>15300</v>
      </c>
      <c r="U76" s="512">
        <f t="shared" si="24"/>
        <v>0</v>
      </c>
      <c r="V76" s="512">
        <f t="shared" si="24"/>
        <v>15300</v>
      </c>
      <c r="W76" s="512">
        <f t="shared" si="24"/>
        <v>274403</v>
      </c>
      <c r="X76" s="512">
        <f t="shared" si="24"/>
        <v>0</v>
      </c>
      <c r="Y76" s="512">
        <f t="shared" si="24"/>
        <v>274403</v>
      </c>
      <c r="Z76" s="512">
        <f t="shared" si="24"/>
        <v>1195116</v>
      </c>
      <c r="AA76" s="512">
        <f t="shared" si="24"/>
        <v>27586</v>
      </c>
      <c r="AB76" s="512">
        <f t="shared" si="24"/>
        <v>1222702</v>
      </c>
      <c r="AC76" s="512">
        <f t="shared" si="24"/>
        <v>5394921</v>
      </c>
      <c r="AD76" s="512">
        <f t="shared" si="24"/>
        <v>-105491</v>
      </c>
      <c r="AE76" s="514">
        <f t="shared" si="24"/>
        <v>5289430</v>
      </c>
    </row>
    <row r="77" spans="1:31" x14ac:dyDescent="0.25">
      <c r="A77" s="528"/>
      <c r="B77" s="528"/>
      <c r="C77" s="528"/>
      <c r="D77" s="528"/>
      <c r="E77" s="310"/>
      <c r="F77" s="310"/>
      <c r="G77" s="310"/>
      <c r="H77" s="130"/>
      <c r="I77" s="130"/>
      <c r="J77" s="130"/>
      <c r="K77" s="590"/>
      <c r="L77" s="590"/>
      <c r="M77" s="590"/>
      <c r="N77" s="130"/>
      <c r="O77" s="130"/>
      <c r="P77" s="130"/>
      <c r="Q77" s="130"/>
      <c r="R77" s="130"/>
      <c r="S77" s="130"/>
      <c r="T77" s="130"/>
      <c r="U77" s="130"/>
      <c r="V77" s="130"/>
      <c r="W77" s="130"/>
      <c r="X77" s="130"/>
      <c r="Y77" s="130"/>
      <c r="Z77" s="590"/>
      <c r="AA77" s="590"/>
      <c r="AB77" s="590"/>
      <c r="AC77" s="590"/>
    </row>
    <row r="78" spans="1:31" x14ac:dyDescent="0.25">
      <c r="A78" s="528"/>
      <c r="B78" s="528"/>
      <c r="C78" s="528"/>
      <c r="D78" s="528"/>
      <c r="E78" s="310"/>
      <c r="F78" s="310"/>
      <c r="G78" s="310"/>
      <c r="H78" s="130"/>
      <c r="I78" s="130"/>
      <c r="J78" s="130"/>
      <c r="K78" s="590"/>
      <c r="L78" s="590"/>
      <c r="M78" s="590"/>
      <c r="N78" s="130"/>
      <c r="O78" s="130"/>
      <c r="P78" s="130"/>
      <c r="Q78" s="130"/>
      <c r="R78" s="130"/>
      <c r="S78" s="130"/>
      <c r="T78" s="130"/>
      <c r="U78" s="130"/>
      <c r="V78" s="130"/>
      <c r="W78" s="130"/>
      <c r="X78" s="130"/>
      <c r="Y78" s="130"/>
      <c r="Z78" s="590"/>
      <c r="AA78" s="590"/>
      <c r="AB78" s="590"/>
      <c r="AC78" s="590"/>
    </row>
    <row r="79" spans="1:31" x14ac:dyDescent="0.25">
      <c r="A79" s="528"/>
      <c r="B79" s="528"/>
      <c r="C79" s="528"/>
      <c r="D79" s="528"/>
      <c r="E79" s="310"/>
      <c r="F79" s="310"/>
      <c r="G79" s="310"/>
      <c r="H79" s="130"/>
      <c r="I79" s="130"/>
      <c r="J79" s="130"/>
      <c r="K79" s="590"/>
      <c r="L79" s="590"/>
      <c r="M79" s="590"/>
      <c r="N79" s="130"/>
      <c r="O79" s="130"/>
      <c r="P79" s="130"/>
      <c r="Q79" s="130"/>
      <c r="R79" s="130"/>
      <c r="S79" s="130"/>
      <c r="T79" s="130"/>
      <c r="U79" s="130"/>
      <c r="V79" s="130"/>
      <c r="W79" s="130"/>
      <c r="X79" s="130"/>
      <c r="Y79" s="130"/>
      <c r="Z79" s="590"/>
      <c r="AA79" s="590"/>
      <c r="AB79" s="590"/>
      <c r="AC79" s="590"/>
    </row>
    <row r="80" spans="1:31" x14ac:dyDescent="0.25">
      <c r="A80" s="528"/>
      <c r="B80" s="528"/>
      <c r="C80" s="528"/>
      <c r="D80" s="528"/>
      <c r="E80" s="310"/>
      <c r="F80" s="310"/>
      <c r="G80" s="310"/>
      <c r="H80" s="130"/>
      <c r="I80" s="130"/>
      <c r="J80" s="130"/>
      <c r="K80" s="590"/>
      <c r="L80" s="590"/>
      <c r="M80" s="590"/>
      <c r="N80" s="130"/>
      <c r="O80" s="130"/>
      <c r="P80" s="130"/>
      <c r="Q80" s="130"/>
      <c r="R80" s="130"/>
      <c r="S80" s="130"/>
      <c r="T80" s="130"/>
      <c r="U80" s="130"/>
      <c r="V80" s="130"/>
      <c r="W80" s="130"/>
      <c r="X80" s="130"/>
      <c r="Y80" s="130"/>
      <c r="Z80" s="590"/>
      <c r="AA80" s="590"/>
      <c r="AB80" s="590"/>
      <c r="AC80" s="590"/>
    </row>
    <row r="81" spans="1:29" x14ac:dyDescent="0.25">
      <c r="A81" s="528"/>
      <c r="B81" s="528"/>
      <c r="C81" s="528"/>
      <c r="D81" s="528"/>
      <c r="E81" s="310"/>
      <c r="F81" s="310"/>
      <c r="G81" s="310"/>
      <c r="H81" s="130"/>
      <c r="I81" s="130"/>
      <c r="J81" s="130"/>
      <c r="K81" s="590"/>
      <c r="L81" s="590"/>
      <c r="M81" s="590"/>
      <c r="N81" s="130"/>
      <c r="O81" s="130"/>
      <c r="P81" s="130"/>
      <c r="Q81" s="130"/>
      <c r="R81" s="130"/>
      <c r="S81" s="130"/>
      <c r="T81" s="130"/>
      <c r="U81" s="130"/>
      <c r="V81" s="130"/>
      <c r="W81" s="130"/>
      <c r="X81" s="130"/>
      <c r="Y81" s="130"/>
      <c r="Z81" s="590"/>
      <c r="AA81" s="590"/>
      <c r="AB81" s="590"/>
      <c r="AC81" s="590"/>
    </row>
    <row r="82" spans="1:29" x14ac:dyDescent="0.25">
      <c r="A82" s="528"/>
      <c r="B82" s="528"/>
      <c r="C82" s="528"/>
      <c r="D82" s="528"/>
      <c r="E82" s="310"/>
      <c r="F82" s="310"/>
      <c r="G82" s="310"/>
      <c r="H82" s="130"/>
      <c r="I82" s="130"/>
      <c r="J82" s="130"/>
      <c r="K82" s="590"/>
      <c r="L82" s="590"/>
      <c r="M82" s="590"/>
      <c r="N82" s="130"/>
      <c r="O82" s="130"/>
      <c r="P82" s="130"/>
      <c r="Q82" s="130"/>
      <c r="R82" s="130"/>
      <c r="S82" s="130"/>
      <c r="T82" s="130"/>
      <c r="U82" s="130"/>
      <c r="V82" s="130"/>
      <c r="W82" s="130"/>
      <c r="X82" s="130"/>
      <c r="Y82" s="130"/>
      <c r="Z82" s="590"/>
      <c r="AA82" s="590"/>
      <c r="AB82" s="590"/>
      <c r="AC82" s="590"/>
    </row>
    <row r="83" spans="1:29" x14ac:dyDescent="0.25">
      <c r="A83" s="528"/>
      <c r="B83" s="528"/>
      <c r="C83" s="528"/>
      <c r="D83" s="528"/>
      <c r="E83" s="310"/>
      <c r="F83" s="310"/>
      <c r="G83" s="310"/>
      <c r="H83" s="130"/>
      <c r="I83" s="130"/>
      <c r="J83" s="130"/>
      <c r="K83" s="590"/>
      <c r="L83" s="590"/>
      <c r="M83" s="590"/>
      <c r="N83" s="130"/>
      <c r="O83" s="130"/>
      <c r="P83" s="130"/>
      <c r="Q83" s="130"/>
      <c r="R83" s="130"/>
      <c r="S83" s="130"/>
      <c r="T83" s="130"/>
      <c r="U83" s="130"/>
      <c r="V83" s="130"/>
      <c r="W83" s="130"/>
      <c r="X83" s="130"/>
      <c r="Y83" s="130"/>
      <c r="Z83" s="590"/>
      <c r="AA83" s="590"/>
      <c r="AB83" s="590"/>
      <c r="AC83" s="590"/>
    </row>
    <row r="84" spans="1:29" x14ac:dyDescent="0.25">
      <c r="A84" s="528"/>
      <c r="B84" s="528"/>
      <c r="C84" s="528"/>
      <c r="D84" s="528"/>
      <c r="E84" s="310"/>
      <c r="F84" s="310"/>
      <c r="G84" s="310"/>
      <c r="H84" s="130"/>
      <c r="I84" s="130"/>
      <c r="J84" s="130"/>
      <c r="K84" s="590"/>
      <c r="L84" s="590"/>
      <c r="M84" s="590"/>
      <c r="N84" s="130"/>
      <c r="O84" s="130"/>
      <c r="P84" s="130"/>
      <c r="Q84" s="130"/>
      <c r="R84" s="130"/>
      <c r="S84" s="130"/>
      <c r="T84" s="130"/>
      <c r="U84" s="130"/>
      <c r="V84" s="130"/>
      <c r="W84" s="130"/>
      <c r="X84" s="130"/>
      <c r="Y84" s="130"/>
      <c r="Z84" s="590"/>
      <c r="AA84" s="590"/>
      <c r="AB84" s="590"/>
      <c r="AC84" s="590"/>
    </row>
    <row r="85" spans="1:29" x14ac:dyDescent="0.25">
      <c r="A85" s="528"/>
      <c r="B85" s="528"/>
      <c r="C85" s="528"/>
      <c r="D85" s="528"/>
      <c r="E85" s="310"/>
      <c r="F85" s="310"/>
      <c r="G85" s="310"/>
      <c r="H85" s="130"/>
      <c r="I85" s="130"/>
      <c r="J85" s="130"/>
      <c r="K85" s="590"/>
      <c r="L85" s="590"/>
      <c r="M85" s="590"/>
      <c r="N85" s="130"/>
      <c r="O85" s="130"/>
      <c r="P85" s="130"/>
      <c r="Q85" s="130"/>
      <c r="R85" s="130"/>
      <c r="S85" s="130"/>
      <c r="T85" s="130"/>
      <c r="U85" s="130"/>
      <c r="V85" s="130"/>
      <c r="W85" s="130"/>
      <c r="X85" s="130"/>
      <c r="Y85" s="130"/>
      <c r="Z85" s="590"/>
      <c r="AA85" s="590"/>
      <c r="AB85" s="590"/>
      <c r="AC85" s="590"/>
    </row>
    <row r="86" spans="1:29" x14ac:dyDescent="0.25">
      <c r="A86" s="528"/>
      <c r="B86" s="528"/>
      <c r="C86" s="528"/>
      <c r="D86" s="528"/>
      <c r="E86" s="310"/>
      <c r="F86" s="310"/>
      <c r="G86" s="310"/>
      <c r="H86" s="130"/>
      <c r="I86" s="130"/>
      <c r="J86" s="130"/>
      <c r="K86" s="590"/>
      <c r="L86" s="590"/>
      <c r="M86" s="590"/>
      <c r="N86" s="130"/>
      <c r="O86" s="130"/>
      <c r="P86" s="130"/>
      <c r="Q86" s="130"/>
      <c r="R86" s="130"/>
      <c r="S86" s="130"/>
      <c r="T86" s="130"/>
      <c r="U86" s="130"/>
      <c r="V86" s="130"/>
      <c r="W86" s="130"/>
      <c r="X86" s="130"/>
      <c r="Y86" s="130"/>
      <c r="Z86" s="590"/>
      <c r="AA86" s="590"/>
      <c r="AB86" s="590"/>
      <c r="AC86" s="590"/>
    </row>
    <row r="87" spans="1:29" x14ac:dyDescent="0.25">
      <c r="A87" s="528"/>
      <c r="B87" s="528"/>
      <c r="C87" s="528"/>
      <c r="D87" s="528"/>
      <c r="E87" s="310"/>
      <c r="F87" s="310"/>
      <c r="G87" s="310"/>
      <c r="H87" s="130"/>
      <c r="I87" s="130"/>
      <c r="J87" s="130"/>
      <c r="K87" s="590"/>
      <c r="L87" s="590"/>
      <c r="M87" s="590"/>
      <c r="N87" s="130"/>
      <c r="O87" s="130"/>
      <c r="P87" s="130"/>
      <c r="Q87" s="130"/>
      <c r="R87" s="130"/>
      <c r="S87" s="130"/>
      <c r="T87" s="130"/>
      <c r="U87" s="130"/>
      <c r="V87" s="130"/>
      <c r="W87" s="130"/>
      <c r="X87" s="130"/>
      <c r="Y87" s="130"/>
      <c r="Z87" s="590"/>
      <c r="AA87" s="590"/>
      <c r="AB87" s="590"/>
      <c r="AC87" s="590"/>
    </row>
    <row r="88" spans="1:29" x14ac:dyDescent="0.25">
      <c r="A88" s="528"/>
      <c r="B88" s="528"/>
      <c r="C88" s="528"/>
      <c r="D88" s="528"/>
      <c r="E88" s="310"/>
      <c r="F88" s="310"/>
      <c r="G88" s="310"/>
      <c r="H88" s="130"/>
      <c r="I88" s="130"/>
      <c r="J88" s="130"/>
      <c r="K88" s="590"/>
      <c r="L88" s="590"/>
      <c r="M88" s="590"/>
      <c r="N88" s="130"/>
      <c r="O88" s="130"/>
      <c r="P88" s="130"/>
      <c r="Q88" s="130"/>
      <c r="R88" s="130"/>
      <c r="S88" s="130"/>
      <c r="T88" s="130"/>
      <c r="U88" s="130"/>
      <c r="V88" s="130"/>
      <c r="W88" s="130"/>
      <c r="X88" s="130"/>
      <c r="Y88" s="130"/>
      <c r="Z88" s="590"/>
      <c r="AA88" s="590"/>
      <c r="AB88" s="590"/>
      <c r="AC88" s="590"/>
    </row>
    <row r="89" spans="1:29" x14ac:dyDescent="0.25">
      <c r="A89" s="528"/>
      <c r="B89" s="528"/>
      <c r="C89" s="528"/>
      <c r="D89" s="528"/>
      <c r="E89" s="310"/>
      <c r="F89" s="310"/>
      <c r="G89" s="310"/>
      <c r="H89" s="130"/>
      <c r="I89" s="130"/>
      <c r="J89" s="130"/>
      <c r="K89" s="590"/>
      <c r="L89" s="590"/>
      <c r="M89" s="590"/>
      <c r="N89" s="130"/>
      <c r="O89" s="130"/>
      <c r="P89" s="130"/>
      <c r="Q89" s="130"/>
      <c r="R89" s="130"/>
      <c r="S89" s="130"/>
      <c r="T89" s="130"/>
      <c r="U89" s="130"/>
      <c r="V89" s="130"/>
      <c r="W89" s="130"/>
      <c r="X89" s="130"/>
      <c r="Y89" s="130"/>
      <c r="Z89" s="590"/>
      <c r="AA89" s="590"/>
      <c r="AB89" s="590"/>
      <c r="AC89" s="590"/>
    </row>
    <row r="90" spans="1:29" x14ac:dyDescent="0.25">
      <c r="A90" s="528"/>
      <c r="B90" s="528"/>
      <c r="C90" s="528"/>
      <c r="D90" s="528"/>
      <c r="E90" s="310"/>
      <c r="F90" s="310"/>
      <c r="G90" s="310"/>
      <c r="H90" s="130"/>
      <c r="I90" s="130"/>
      <c r="J90" s="130"/>
      <c r="K90" s="590"/>
      <c r="L90" s="590"/>
      <c r="M90" s="590"/>
      <c r="N90" s="130"/>
      <c r="O90" s="130"/>
      <c r="P90" s="130"/>
      <c r="Q90" s="130"/>
      <c r="R90" s="130"/>
      <c r="S90" s="130"/>
      <c r="T90" s="130"/>
      <c r="U90" s="130"/>
      <c r="V90" s="130"/>
      <c r="W90" s="130"/>
      <c r="X90" s="130"/>
      <c r="Y90" s="130"/>
      <c r="Z90" s="590"/>
      <c r="AA90" s="590"/>
      <c r="AB90" s="590"/>
      <c r="AC90" s="590"/>
    </row>
    <row r="91" spans="1:29" x14ac:dyDescent="0.25">
      <c r="A91" s="528"/>
      <c r="B91" s="528"/>
      <c r="C91" s="528"/>
      <c r="D91" s="528"/>
      <c r="E91" s="310"/>
      <c r="F91" s="310"/>
      <c r="G91" s="310"/>
      <c r="H91" s="130"/>
      <c r="I91" s="130"/>
      <c r="J91" s="130"/>
      <c r="K91" s="590"/>
      <c r="L91" s="590"/>
      <c r="M91" s="590"/>
      <c r="N91" s="130"/>
      <c r="O91" s="130"/>
      <c r="P91" s="130"/>
      <c r="Q91" s="130"/>
      <c r="R91" s="130"/>
      <c r="S91" s="130"/>
      <c r="T91" s="130"/>
      <c r="U91" s="130"/>
      <c r="V91" s="130"/>
      <c r="W91" s="130"/>
      <c r="X91" s="130"/>
      <c r="Y91" s="130"/>
      <c r="Z91" s="590"/>
      <c r="AA91" s="590"/>
      <c r="AB91" s="590"/>
      <c r="AC91" s="590"/>
    </row>
    <row r="92" spans="1:29" x14ac:dyDescent="0.25">
      <c r="A92" s="528"/>
      <c r="B92" s="528"/>
      <c r="C92" s="528"/>
      <c r="D92" s="528"/>
      <c r="E92" s="310"/>
      <c r="F92" s="310"/>
      <c r="G92" s="310"/>
      <c r="H92" s="130"/>
      <c r="I92" s="130"/>
      <c r="J92" s="130"/>
      <c r="K92" s="590"/>
      <c r="L92" s="590"/>
      <c r="M92" s="590"/>
      <c r="N92" s="130"/>
      <c r="O92" s="130"/>
      <c r="P92" s="130"/>
      <c r="Q92" s="130"/>
      <c r="R92" s="130"/>
      <c r="S92" s="130"/>
      <c r="T92" s="130"/>
      <c r="U92" s="130"/>
      <c r="V92" s="130"/>
      <c r="W92" s="130"/>
      <c r="X92" s="130"/>
      <c r="Y92" s="130"/>
      <c r="Z92" s="590"/>
      <c r="AA92" s="590"/>
      <c r="AB92" s="590"/>
      <c r="AC92" s="590"/>
    </row>
    <row r="93" spans="1:29" x14ac:dyDescent="0.25">
      <c r="A93" s="528"/>
      <c r="B93" s="528"/>
      <c r="C93" s="528"/>
      <c r="D93" s="528"/>
      <c r="E93" s="310"/>
      <c r="F93" s="310"/>
      <c r="G93" s="310"/>
      <c r="H93" s="130"/>
      <c r="I93" s="130"/>
      <c r="J93" s="130"/>
      <c r="K93" s="590"/>
      <c r="L93" s="590"/>
      <c r="M93" s="590"/>
      <c r="N93" s="130"/>
      <c r="O93" s="130"/>
      <c r="P93" s="130"/>
      <c r="Q93" s="130"/>
      <c r="R93" s="130"/>
      <c r="S93" s="130"/>
      <c r="T93" s="130"/>
      <c r="U93" s="130"/>
      <c r="V93" s="130"/>
      <c r="W93" s="130"/>
      <c r="X93" s="130"/>
      <c r="Y93" s="130"/>
      <c r="Z93" s="590"/>
      <c r="AA93" s="590"/>
      <c r="AB93" s="590"/>
      <c r="AC93" s="590"/>
    </row>
    <row r="94" spans="1:29" x14ac:dyDescent="0.25">
      <c r="A94" s="528"/>
      <c r="B94" s="528"/>
      <c r="C94" s="528"/>
      <c r="D94" s="528"/>
      <c r="E94" s="310"/>
      <c r="F94" s="310"/>
      <c r="G94" s="310"/>
      <c r="H94" s="130"/>
      <c r="I94" s="130"/>
      <c r="J94" s="130"/>
      <c r="K94" s="590"/>
      <c r="L94" s="590"/>
      <c r="M94" s="590"/>
      <c r="N94" s="130"/>
      <c r="O94" s="130"/>
      <c r="P94" s="130"/>
      <c r="Q94" s="130"/>
      <c r="R94" s="130"/>
      <c r="S94" s="130"/>
      <c r="T94" s="130"/>
      <c r="U94" s="130"/>
      <c r="V94" s="130"/>
      <c r="W94" s="130"/>
      <c r="X94" s="130"/>
      <c r="Y94" s="130"/>
      <c r="Z94" s="590"/>
      <c r="AA94" s="590"/>
      <c r="AB94" s="590"/>
      <c r="AC94" s="590"/>
    </row>
    <row r="95" spans="1:29" x14ac:dyDescent="0.25">
      <c r="A95" s="528"/>
      <c r="B95" s="528"/>
      <c r="C95" s="528"/>
      <c r="D95" s="528"/>
      <c r="E95" s="310"/>
      <c r="F95" s="310"/>
      <c r="G95" s="310"/>
      <c r="H95" s="130"/>
      <c r="I95" s="130"/>
      <c r="J95" s="130"/>
      <c r="K95" s="590"/>
      <c r="L95" s="590"/>
      <c r="M95" s="590"/>
      <c r="N95" s="130"/>
      <c r="O95" s="130"/>
      <c r="P95" s="130"/>
      <c r="Q95" s="130"/>
      <c r="R95" s="130"/>
      <c r="S95" s="130"/>
      <c r="T95" s="130"/>
      <c r="U95" s="130"/>
      <c r="V95" s="130"/>
      <c r="W95" s="130"/>
      <c r="X95" s="130"/>
      <c r="Y95" s="130"/>
      <c r="Z95" s="590"/>
      <c r="AA95" s="590"/>
      <c r="AB95" s="590"/>
      <c r="AC95" s="590"/>
    </row>
    <row r="96" spans="1:29" x14ac:dyDescent="0.25">
      <c r="A96" s="528"/>
      <c r="B96" s="528"/>
      <c r="C96" s="528"/>
      <c r="D96" s="528"/>
      <c r="E96" s="310"/>
      <c r="F96" s="310"/>
      <c r="G96" s="310"/>
      <c r="H96" s="130"/>
      <c r="I96" s="130"/>
      <c r="J96" s="130"/>
      <c r="K96" s="590"/>
      <c r="L96" s="590"/>
      <c r="M96" s="590"/>
      <c r="N96" s="130"/>
      <c r="O96" s="130"/>
      <c r="P96" s="130"/>
      <c r="Q96" s="130"/>
      <c r="R96" s="130"/>
      <c r="S96" s="130"/>
      <c r="T96" s="130"/>
      <c r="U96" s="130"/>
      <c r="V96" s="130"/>
      <c r="W96" s="130"/>
      <c r="X96" s="130"/>
      <c r="Y96" s="130"/>
      <c r="Z96" s="590"/>
      <c r="AA96" s="590"/>
      <c r="AB96" s="590"/>
      <c r="AC96" s="590"/>
    </row>
    <row r="97" spans="1:29" x14ac:dyDescent="0.25">
      <c r="A97" s="528"/>
      <c r="B97" s="528"/>
      <c r="C97" s="528"/>
      <c r="D97" s="528"/>
      <c r="E97" s="310"/>
      <c r="F97" s="310"/>
      <c r="G97" s="310"/>
      <c r="H97" s="130"/>
      <c r="I97" s="130"/>
      <c r="J97" s="130"/>
      <c r="K97" s="590"/>
      <c r="L97" s="590"/>
      <c r="M97" s="590"/>
      <c r="N97" s="130"/>
      <c r="O97" s="130"/>
      <c r="P97" s="130"/>
      <c r="Q97" s="130"/>
      <c r="R97" s="130"/>
      <c r="S97" s="130"/>
      <c r="T97" s="130"/>
      <c r="U97" s="130"/>
      <c r="V97" s="130"/>
      <c r="W97" s="130"/>
      <c r="X97" s="130"/>
      <c r="Y97" s="130"/>
      <c r="Z97" s="590"/>
      <c r="AA97" s="590"/>
      <c r="AB97" s="590"/>
      <c r="AC97" s="590"/>
    </row>
    <row r="98" spans="1:29" x14ac:dyDescent="0.25">
      <c r="A98" s="528"/>
      <c r="B98" s="528"/>
      <c r="C98" s="528"/>
      <c r="D98" s="528"/>
      <c r="E98" s="310"/>
      <c r="F98" s="310"/>
      <c r="G98" s="310"/>
      <c r="H98" s="130"/>
      <c r="I98" s="130"/>
      <c r="J98" s="130"/>
      <c r="K98" s="590"/>
      <c r="L98" s="590"/>
      <c r="M98" s="590"/>
      <c r="N98" s="130"/>
      <c r="O98" s="130"/>
      <c r="P98" s="130"/>
      <c r="Q98" s="130"/>
      <c r="R98" s="130"/>
      <c r="S98" s="130"/>
      <c r="T98" s="130"/>
      <c r="U98" s="130"/>
      <c r="V98" s="130"/>
      <c r="W98" s="130"/>
      <c r="X98" s="130"/>
      <c r="Y98" s="130"/>
      <c r="Z98" s="590"/>
      <c r="AA98" s="590"/>
      <c r="AB98" s="590"/>
      <c r="AC98" s="590"/>
    </row>
  </sheetData>
  <mergeCells count="10">
    <mergeCell ref="T1:V1"/>
    <mergeCell ref="W1:Y1"/>
    <mergeCell ref="Z1:AB1"/>
    <mergeCell ref="AC1:AE1"/>
    <mergeCell ref="B1:D1"/>
    <mergeCell ref="E1:G1"/>
    <mergeCell ref="H1:J1"/>
    <mergeCell ref="K1:M1"/>
    <mergeCell ref="N1:P1"/>
    <mergeCell ref="Q1:S1"/>
  </mergeCells>
  <printOptions horizontalCentered="1"/>
  <pageMargins left="0.19685039370078741" right="0.19685039370078741" top="0.98425196850393704" bottom="0.43307086614173229" header="0.23622047244094491" footer="0.23622047244094491"/>
  <pageSetup paperSize="9" scale="70" orientation="landscape" r:id="rId1"/>
  <headerFooter alignWithMargins="0">
    <oddHeader xml:space="preserve">&amp;C&amp;"Times New Roman,Félkövér"2019. évi költségvetés 
JGK Zrt.  üzleti vagyonnal kapcsolatos feladatai
11602 cím kiadási előirányzat 
&amp;R&amp;"Times New Roman,Félkövér dőlt"9. melléklet a /2019. () 
önkormányzati rendelethez
ezer forintban
</oddHeader>
    <oddFooter>&amp;R
&amp;P</oddFooter>
  </headerFooter>
  <rowBreaks count="2" manualBreakCount="2">
    <brk id="28" max="30" man="1"/>
    <brk id="62" max="30" man="1"/>
  </rowBreaks>
  <colBreaks count="1" manualBreakCount="1">
    <brk id="16" max="6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Y36"/>
  <sheetViews>
    <sheetView zoomScaleNormal="100" workbookViewId="0">
      <pane xSplit="1" ySplit="3" topLeftCell="I4" activePane="bottomRight" state="frozen"/>
      <selection pane="topRight" activeCell="B1" sqref="B1"/>
      <selection pane="bottomLeft" activeCell="A4" sqref="A4"/>
      <selection pane="bottomRight" activeCell="K9" sqref="K9"/>
    </sheetView>
  </sheetViews>
  <sheetFormatPr defaultColWidth="9.109375" defaultRowHeight="13.2" x14ac:dyDescent="0.25"/>
  <cols>
    <col min="1" max="1" width="34.6640625" style="251" customWidth="1"/>
    <col min="2" max="4" width="9.6640625" style="312" customWidth="1"/>
    <col min="5" max="7" width="9.6640625" style="317" customWidth="1"/>
    <col min="8" max="19" width="9.6640625" style="312" customWidth="1"/>
    <col min="20" max="23" width="9.6640625" style="317" customWidth="1"/>
    <col min="24" max="25" width="9.6640625" style="205" customWidth="1"/>
    <col min="26" max="16384" width="9.109375" style="205"/>
  </cols>
  <sheetData>
    <row r="1" spans="1:25" ht="13.8" thickBot="1" x14ac:dyDescent="0.3"/>
    <row r="2" spans="1:25" s="243" customFormat="1" ht="64.95" customHeight="1" thickBot="1" x14ac:dyDescent="0.3">
      <c r="A2" s="490" t="s">
        <v>763</v>
      </c>
      <c r="B2" s="391" t="s">
        <v>380</v>
      </c>
      <c r="C2" s="392"/>
      <c r="D2" s="393"/>
      <c r="E2" s="391" t="s">
        <v>823</v>
      </c>
      <c r="F2" s="392"/>
      <c r="G2" s="393"/>
      <c r="H2" s="391" t="s">
        <v>394</v>
      </c>
      <c r="I2" s="392"/>
      <c r="J2" s="393"/>
      <c r="K2" s="391" t="s">
        <v>396</v>
      </c>
      <c r="L2" s="392"/>
      <c r="M2" s="393"/>
      <c r="N2" s="391" t="s">
        <v>401</v>
      </c>
      <c r="O2" s="392"/>
      <c r="P2" s="393"/>
      <c r="Q2" s="391" t="s">
        <v>402</v>
      </c>
      <c r="R2" s="392"/>
      <c r="S2" s="393"/>
      <c r="T2" s="391" t="s">
        <v>824</v>
      </c>
      <c r="U2" s="392"/>
      <c r="V2" s="393"/>
      <c r="W2" s="496" t="s">
        <v>825</v>
      </c>
      <c r="X2" s="497"/>
      <c r="Y2" s="498"/>
    </row>
    <row r="3" spans="1:25" ht="30" customHeight="1" x14ac:dyDescent="0.25">
      <c r="A3" s="592" t="s">
        <v>364</v>
      </c>
      <c r="B3" s="402" t="s">
        <v>770</v>
      </c>
      <c r="C3" s="402" t="s">
        <v>290</v>
      </c>
      <c r="D3" s="402" t="s">
        <v>370</v>
      </c>
      <c r="E3" s="402" t="s">
        <v>770</v>
      </c>
      <c r="F3" s="402" t="s">
        <v>290</v>
      </c>
      <c r="G3" s="402" t="s">
        <v>370</v>
      </c>
      <c r="H3" s="402" t="s">
        <v>770</v>
      </c>
      <c r="I3" s="402" t="s">
        <v>290</v>
      </c>
      <c r="J3" s="402" t="s">
        <v>370</v>
      </c>
      <c r="K3" s="402" t="s">
        <v>770</v>
      </c>
      <c r="L3" s="402" t="s">
        <v>290</v>
      </c>
      <c r="M3" s="402" t="s">
        <v>370</v>
      </c>
      <c r="N3" s="402" t="s">
        <v>770</v>
      </c>
      <c r="O3" s="402" t="s">
        <v>290</v>
      </c>
      <c r="P3" s="402" t="s">
        <v>370</v>
      </c>
      <c r="Q3" s="402" t="s">
        <v>770</v>
      </c>
      <c r="R3" s="402" t="s">
        <v>290</v>
      </c>
      <c r="S3" s="402" t="s">
        <v>370</v>
      </c>
      <c r="T3" s="402" t="s">
        <v>770</v>
      </c>
      <c r="U3" s="402" t="s">
        <v>290</v>
      </c>
      <c r="V3" s="402" t="s">
        <v>370</v>
      </c>
      <c r="W3" s="402" t="s">
        <v>770</v>
      </c>
      <c r="X3" s="402" t="s">
        <v>290</v>
      </c>
      <c r="Y3" s="403" t="s">
        <v>370</v>
      </c>
    </row>
    <row r="4" spans="1:25" ht="20.100000000000001" customHeight="1" thickBot="1" x14ac:dyDescent="0.3">
      <c r="A4" s="557"/>
      <c r="B4" s="192"/>
      <c r="C4" s="577"/>
      <c r="D4" s="577">
        <f>SUM(B4:C4)</f>
        <v>0</v>
      </c>
      <c r="E4" s="578">
        <f>SUM(B4)</f>
        <v>0</v>
      </c>
      <c r="F4" s="578">
        <f t="shared" ref="F4:G4" si="0">SUM(C4)</f>
        <v>0</v>
      </c>
      <c r="G4" s="578">
        <f t="shared" si="0"/>
        <v>0</v>
      </c>
      <c r="H4" s="192">
        <v>0</v>
      </c>
      <c r="I4" s="192"/>
      <c r="J4" s="192">
        <f>SUM(H4:I4)</f>
        <v>0</v>
      </c>
      <c r="K4" s="192">
        <v>0</v>
      </c>
      <c r="L4" s="192"/>
      <c r="M4" s="192">
        <f>SUM(K4:L4)</f>
        <v>0</v>
      </c>
      <c r="N4" s="192">
        <v>0</v>
      </c>
      <c r="O4" s="192"/>
      <c r="P4" s="192">
        <f>SUM(N4:O4)</f>
        <v>0</v>
      </c>
      <c r="Q4" s="192">
        <v>0</v>
      </c>
      <c r="R4" s="192"/>
      <c r="S4" s="192">
        <f>SUM(Q4:R4)</f>
        <v>0</v>
      </c>
      <c r="T4" s="550">
        <f>SUM(H4+K4+N4+Q4)</f>
        <v>0</v>
      </c>
      <c r="U4" s="550">
        <f t="shared" ref="U4:V4" si="1">SUM(I4+L4+O4+R4)</f>
        <v>0</v>
      </c>
      <c r="V4" s="550">
        <f t="shared" si="1"/>
        <v>0</v>
      </c>
      <c r="W4" s="569">
        <f>T4+E4</f>
        <v>0</v>
      </c>
      <c r="X4" s="569">
        <f t="shared" ref="X4:Y4" si="2">U4+F4</f>
        <v>0</v>
      </c>
      <c r="Y4" s="570">
        <f t="shared" si="2"/>
        <v>0</v>
      </c>
    </row>
    <row r="5" spans="1:25" s="243" customFormat="1" ht="20.100000000000001" customHeight="1" thickBot="1" x14ac:dyDescent="0.3">
      <c r="A5" s="511" t="s">
        <v>850</v>
      </c>
      <c r="B5" s="593">
        <f>SUM(B4)</f>
        <v>0</v>
      </c>
      <c r="C5" s="593">
        <f t="shared" ref="C5:Y5" si="3">SUM(C4)</f>
        <v>0</v>
      </c>
      <c r="D5" s="593">
        <f t="shared" si="3"/>
        <v>0</v>
      </c>
      <c r="E5" s="593">
        <f t="shared" si="3"/>
        <v>0</v>
      </c>
      <c r="F5" s="593">
        <f t="shared" si="3"/>
        <v>0</v>
      </c>
      <c r="G5" s="593">
        <f t="shared" si="3"/>
        <v>0</v>
      </c>
      <c r="H5" s="593">
        <f t="shared" si="3"/>
        <v>0</v>
      </c>
      <c r="I5" s="593">
        <f t="shared" si="3"/>
        <v>0</v>
      </c>
      <c r="J5" s="593">
        <f t="shared" si="3"/>
        <v>0</v>
      </c>
      <c r="K5" s="593">
        <f t="shared" si="3"/>
        <v>0</v>
      </c>
      <c r="L5" s="593">
        <f t="shared" si="3"/>
        <v>0</v>
      </c>
      <c r="M5" s="593">
        <f t="shared" si="3"/>
        <v>0</v>
      </c>
      <c r="N5" s="593">
        <f t="shared" si="3"/>
        <v>0</v>
      </c>
      <c r="O5" s="593">
        <f t="shared" si="3"/>
        <v>0</v>
      </c>
      <c r="P5" s="593">
        <f t="shared" si="3"/>
        <v>0</v>
      </c>
      <c r="Q5" s="593">
        <f t="shared" si="3"/>
        <v>0</v>
      </c>
      <c r="R5" s="593">
        <f t="shared" si="3"/>
        <v>0</v>
      </c>
      <c r="S5" s="593">
        <f t="shared" si="3"/>
        <v>0</v>
      </c>
      <c r="T5" s="593">
        <f t="shared" si="3"/>
        <v>0</v>
      </c>
      <c r="U5" s="593">
        <f t="shared" si="3"/>
        <v>0</v>
      </c>
      <c r="V5" s="593">
        <f t="shared" si="3"/>
        <v>0</v>
      </c>
      <c r="W5" s="593">
        <f t="shared" si="3"/>
        <v>0</v>
      </c>
      <c r="X5" s="593">
        <f t="shared" si="3"/>
        <v>0</v>
      </c>
      <c r="Y5" s="594">
        <f t="shared" si="3"/>
        <v>0</v>
      </c>
    </row>
    <row r="6" spans="1:25" ht="20.100000000000001" customHeight="1" x14ac:dyDescent="0.25">
      <c r="A6" s="500" t="s">
        <v>775</v>
      </c>
      <c r="B6" s="577"/>
      <c r="C6" s="577"/>
      <c r="D6" s="577"/>
      <c r="E6" s="578"/>
      <c r="F6" s="578"/>
      <c r="G6" s="578"/>
      <c r="H6" s="577"/>
      <c r="I6" s="577"/>
      <c r="J6" s="577"/>
      <c r="K6" s="577"/>
      <c r="L6" s="577"/>
      <c r="M6" s="577"/>
      <c r="N6" s="577"/>
      <c r="O6" s="577"/>
      <c r="P6" s="577"/>
      <c r="Q6" s="577"/>
      <c r="R6" s="577"/>
      <c r="S6" s="577"/>
      <c r="T6" s="578"/>
      <c r="U6" s="578"/>
      <c r="V6" s="578"/>
      <c r="W6" s="578"/>
      <c r="X6" s="581"/>
      <c r="Y6" s="582"/>
    </row>
    <row r="7" spans="1:25" ht="20.100000000000001" customHeight="1" x14ac:dyDescent="0.25">
      <c r="A7" s="566" t="s">
        <v>896</v>
      </c>
      <c r="B7" s="564"/>
      <c r="C7" s="564"/>
      <c r="D7" s="564"/>
      <c r="E7" s="578">
        <f t="shared" ref="E7:G9" si="4">SUM(B7)</f>
        <v>0</v>
      </c>
      <c r="F7" s="578">
        <f t="shared" si="4"/>
        <v>0</v>
      </c>
      <c r="G7" s="578">
        <f t="shared" si="4"/>
        <v>0</v>
      </c>
      <c r="H7" s="564"/>
      <c r="I7" s="564"/>
      <c r="J7" s="564">
        <f>SUM(H7:I7)</f>
        <v>0</v>
      </c>
      <c r="K7" s="192">
        <v>161658</v>
      </c>
      <c r="L7" s="192"/>
      <c r="M7" s="192">
        <f>SUM(K7:L7)</f>
        <v>161658</v>
      </c>
      <c r="N7" s="192"/>
      <c r="O7" s="192"/>
      <c r="P7" s="192">
        <f>SUM(N7:O7)</f>
        <v>0</v>
      </c>
      <c r="Q7" s="192"/>
      <c r="R7" s="192"/>
      <c r="S7" s="192">
        <f>SUM(Q7:R7)</f>
        <v>0</v>
      </c>
      <c r="T7" s="550">
        <f t="shared" ref="T7:V12" si="5">SUM(H7+K7+N7+Q7)</f>
        <v>161658</v>
      </c>
      <c r="U7" s="550">
        <f t="shared" si="5"/>
        <v>0</v>
      </c>
      <c r="V7" s="550">
        <f t="shared" si="5"/>
        <v>161658</v>
      </c>
      <c r="W7" s="550">
        <f t="shared" ref="W7:Y12" si="6">T7+E7</f>
        <v>161658</v>
      </c>
      <c r="X7" s="550">
        <f t="shared" si="6"/>
        <v>0</v>
      </c>
      <c r="Y7" s="553">
        <f t="shared" si="6"/>
        <v>161658</v>
      </c>
    </row>
    <row r="8" spans="1:25" ht="20.100000000000001" customHeight="1" x14ac:dyDescent="0.25">
      <c r="A8" s="566" t="s">
        <v>897</v>
      </c>
      <c r="B8" s="564"/>
      <c r="C8" s="564"/>
      <c r="D8" s="564"/>
      <c r="E8" s="578">
        <f t="shared" si="4"/>
        <v>0</v>
      </c>
      <c r="F8" s="578">
        <f t="shared" si="4"/>
        <v>0</v>
      </c>
      <c r="G8" s="578">
        <f t="shared" si="4"/>
        <v>0</v>
      </c>
      <c r="H8" s="564"/>
      <c r="I8" s="564"/>
      <c r="J8" s="564">
        <f t="shared" ref="J8:J9" si="7">SUM(H8:I8)</f>
        <v>0</v>
      </c>
      <c r="K8" s="192">
        <v>297895</v>
      </c>
      <c r="L8" s="192">
        <v>8939</v>
      </c>
      <c r="M8" s="192">
        <f t="shared" ref="M8:M12" si="8">SUM(K8:L8)</f>
        <v>306834</v>
      </c>
      <c r="N8" s="192"/>
      <c r="O8" s="192"/>
      <c r="P8" s="192">
        <f t="shared" ref="P8:P9" si="9">SUM(N8:O8)</f>
        <v>0</v>
      </c>
      <c r="Q8" s="192"/>
      <c r="R8" s="192"/>
      <c r="S8" s="192">
        <f t="shared" ref="S8:S9" si="10">SUM(Q8:R8)</f>
        <v>0</v>
      </c>
      <c r="T8" s="550">
        <f t="shared" si="5"/>
        <v>297895</v>
      </c>
      <c r="U8" s="550">
        <f t="shared" si="5"/>
        <v>8939</v>
      </c>
      <c r="V8" s="550">
        <f t="shared" si="5"/>
        <v>306834</v>
      </c>
      <c r="W8" s="550">
        <f t="shared" si="6"/>
        <v>297895</v>
      </c>
      <c r="X8" s="550">
        <f t="shared" si="6"/>
        <v>8939</v>
      </c>
      <c r="Y8" s="553">
        <f t="shared" si="6"/>
        <v>306834</v>
      </c>
    </row>
    <row r="9" spans="1:25" ht="20.100000000000001" customHeight="1" x14ac:dyDescent="0.25">
      <c r="A9" s="566" t="s">
        <v>898</v>
      </c>
      <c r="B9" s="564"/>
      <c r="C9" s="564"/>
      <c r="D9" s="564"/>
      <c r="E9" s="578">
        <f t="shared" si="4"/>
        <v>0</v>
      </c>
      <c r="F9" s="578">
        <f t="shared" si="4"/>
        <v>0</v>
      </c>
      <c r="G9" s="578">
        <f t="shared" si="4"/>
        <v>0</v>
      </c>
      <c r="H9" s="564"/>
      <c r="I9" s="564"/>
      <c r="J9" s="564">
        <f t="shared" si="7"/>
        <v>0</v>
      </c>
      <c r="K9" s="192">
        <v>88501</v>
      </c>
      <c r="L9" s="192"/>
      <c r="M9" s="192">
        <f t="shared" si="8"/>
        <v>88501</v>
      </c>
      <c r="N9" s="192"/>
      <c r="O9" s="192"/>
      <c r="P9" s="192">
        <f t="shared" si="9"/>
        <v>0</v>
      </c>
      <c r="Q9" s="192"/>
      <c r="R9" s="192"/>
      <c r="S9" s="192">
        <f t="shared" si="10"/>
        <v>0</v>
      </c>
      <c r="T9" s="550">
        <f t="shared" si="5"/>
        <v>88501</v>
      </c>
      <c r="U9" s="550">
        <f t="shared" si="5"/>
        <v>0</v>
      </c>
      <c r="V9" s="550">
        <f t="shared" si="5"/>
        <v>88501</v>
      </c>
      <c r="W9" s="550">
        <f t="shared" si="6"/>
        <v>88501</v>
      </c>
      <c r="X9" s="550">
        <f t="shared" si="6"/>
        <v>0</v>
      </c>
      <c r="Y9" s="553">
        <f t="shared" si="6"/>
        <v>88501</v>
      </c>
    </row>
    <row r="10" spans="1:25" ht="20.100000000000001" customHeight="1" x14ac:dyDescent="0.25">
      <c r="A10" s="566" t="s">
        <v>899</v>
      </c>
      <c r="B10" s="564">
        <v>1455</v>
      </c>
      <c r="C10" s="564"/>
      <c r="D10" s="564">
        <f>SUM(B10:C10)</f>
        <v>1455</v>
      </c>
      <c r="E10" s="595">
        <f t="shared" ref="E10" si="11">SUM(B10)</f>
        <v>1455</v>
      </c>
      <c r="F10" s="595">
        <f t="shared" ref="F10:G10" si="12">SUM(C10)</f>
        <v>0</v>
      </c>
      <c r="G10" s="595">
        <f t="shared" si="12"/>
        <v>1455</v>
      </c>
      <c r="H10" s="564"/>
      <c r="I10" s="564"/>
      <c r="J10" s="564"/>
      <c r="K10" s="564"/>
      <c r="L10" s="564"/>
      <c r="M10" s="564"/>
      <c r="N10" s="564"/>
      <c r="O10" s="564"/>
      <c r="P10" s="564"/>
      <c r="Q10" s="564"/>
      <c r="R10" s="564"/>
      <c r="S10" s="564"/>
      <c r="T10" s="569">
        <f t="shared" si="5"/>
        <v>0</v>
      </c>
      <c r="U10" s="569">
        <f t="shared" si="5"/>
        <v>0</v>
      </c>
      <c r="V10" s="569">
        <f t="shared" si="5"/>
        <v>0</v>
      </c>
      <c r="W10" s="569">
        <f t="shared" si="6"/>
        <v>1455</v>
      </c>
      <c r="X10" s="569">
        <f t="shared" si="6"/>
        <v>0</v>
      </c>
      <c r="Y10" s="570">
        <f t="shared" si="6"/>
        <v>1455</v>
      </c>
    </row>
    <row r="11" spans="1:25" s="96" customFormat="1" ht="20.100000000000001" customHeight="1" x14ac:dyDescent="0.25">
      <c r="A11" s="557" t="s">
        <v>900</v>
      </c>
      <c r="B11" s="192"/>
      <c r="C11" s="192"/>
      <c r="D11" s="192"/>
      <c r="E11" s="550"/>
      <c r="F11" s="550"/>
      <c r="G11" s="550"/>
      <c r="H11" s="192"/>
      <c r="I11" s="192"/>
      <c r="J11" s="192"/>
      <c r="K11" s="192">
        <v>10000</v>
      </c>
      <c r="L11" s="192"/>
      <c r="M11" s="192">
        <f t="shared" si="8"/>
        <v>10000</v>
      </c>
      <c r="N11" s="192"/>
      <c r="O11" s="192"/>
      <c r="P11" s="192"/>
      <c r="Q11" s="192"/>
      <c r="R11" s="192"/>
      <c r="S11" s="192"/>
      <c r="T11" s="569">
        <f t="shared" si="5"/>
        <v>10000</v>
      </c>
      <c r="U11" s="569">
        <f t="shared" si="5"/>
        <v>0</v>
      </c>
      <c r="V11" s="569">
        <f t="shared" si="5"/>
        <v>10000</v>
      </c>
      <c r="W11" s="569">
        <f t="shared" si="6"/>
        <v>10000</v>
      </c>
      <c r="X11" s="569">
        <f t="shared" si="6"/>
        <v>0</v>
      </c>
      <c r="Y11" s="570">
        <f t="shared" si="6"/>
        <v>10000</v>
      </c>
    </row>
    <row r="12" spans="1:25" ht="20.100000000000001" customHeight="1" x14ac:dyDescent="0.25">
      <c r="A12" s="596" t="s">
        <v>901</v>
      </c>
      <c r="B12" s="597"/>
      <c r="C12" s="597"/>
      <c r="D12" s="597"/>
      <c r="E12" s="595"/>
      <c r="F12" s="595"/>
      <c r="G12" s="595"/>
      <c r="H12" s="597"/>
      <c r="I12" s="597"/>
      <c r="J12" s="597"/>
      <c r="K12" s="597">
        <v>3764</v>
      </c>
      <c r="L12" s="597"/>
      <c r="M12" s="192">
        <f t="shared" si="8"/>
        <v>3764</v>
      </c>
      <c r="N12" s="597"/>
      <c r="O12" s="597"/>
      <c r="P12" s="597"/>
      <c r="Q12" s="597"/>
      <c r="R12" s="597"/>
      <c r="S12" s="597"/>
      <c r="T12" s="569">
        <f t="shared" si="5"/>
        <v>3764</v>
      </c>
      <c r="U12" s="569">
        <f t="shared" si="5"/>
        <v>0</v>
      </c>
      <c r="V12" s="569">
        <f t="shared" si="5"/>
        <v>3764</v>
      </c>
      <c r="W12" s="569">
        <f t="shared" si="6"/>
        <v>3764</v>
      </c>
      <c r="X12" s="569">
        <f t="shared" si="6"/>
        <v>0</v>
      </c>
      <c r="Y12" s="570">
        <f t="shared" si="6"/>
        <v>3764</v>
      </c>
    </row>
    <row r="13" spans="1:25" s="243" customFormat="1" ht="20.100000000000001" customHeight="1" thickBot="1" x14ac:dyDescent="0.3">
      <c r="A13" s="598" t="s">
        <v>781</v>
      </c>
      <c r="B13" s="599">
        <f>SUM(B6:B12)</f>
        <v>1455</v>
      </c>
      <c r="C13" s="599">
        <f t="shared" ref="C13:Y13" si="13">SUM(C6:C12)</f>
        <v>0</v>
      </c>
      <c r="D13" s="599">
        <f t="shared" si="13"/>
        <v>1455</v>
      </c>
      <c r="E13" s="599">
        <f t="shared" si="13"/>
        <v>1455</v>
      </c>
      <c r="F13" s="599">
        <f t="shared" si="13"/>
        <v>0</v>
      </c>
      <c r="G13" s="599">
        <f t="shared" si="13"/>
        <v>1455</v>
      </c>
      <c r="H13" s="599">
        <f t="shared" si="13"/>
        <v>0</v>
      </c>
      <c r="I13" s="599">
        <f t="shared" si="13"/>
        <v>0</v>
      </c>
      <c r="J13" s="599">
        <f t="shared" si="13"/>
        <v>0</v>
      </c>
      <c r="K13" s="599">
        <f t="shared" si="13"/>
        <v>561818</v>
      </c>
      <c r="L13" s="599">
        <f t="shared" si="13"/>
        <v>8939</v>
      </c>
      <c r="M13" s="599">
        <f t="shared" si="13"/>
        <v>570757</v>
      </c>
      <c r="N13" s="599">
        <f t="shared" si="13"/>
        <v>0</v>
      </c>
      <c r="O13" s="599">
        <f t="shared" si="13"/>
        <v>0</v>
      </c>
      <c r="P13" s="599">
        <f t="shared" si="13"/>
        <v>0</v>
      </c>
      <c r="Q13" s="599">
        <f t="shared" si="13"/>
        <v>0</v>
      </c>
      <c r="R13" s="599">
        <f t="shared" si="13"/>
        <v>0</v>
      </c>
      <c r="S13" s="599">
        <f t="shared" si="13"/>
        <v>0</v>
      </c>
      <c r="T13" s="599">
        <f t="shared" si="13"/>
        <v>561818</v>
      </c>
      <c r="U13" s="599">
        <f t="shared" si="13"/>
        <v>8939</v>
      </c>
      <c r="V13" s="599">
        <f t="shared" si="13"/>
        <v>570757</v>
      </c>
      <c r="W13" s="599">
        <f t="shared" si="13"/>
        <v>563273</v>
      </c>
      <c r="X13" s="599">
        <f t="shared" si="13"/>
        <v>8939</v>
      </c>
      <c r="Y13" s="600">
        <f t="shared" si="13"/>
        <v>572212</v>
      </c>
    </row>
    <row r="14" spans="1:25" s="243" customFormat="1" ht="20.100000000000001" customHeight="1" thickBot="1" x14ac:dyDescent="0.3">
      <c r="A14" s="601" t="s">
        <v>895</v>
      </c>
      <c r="B14" s="602">
        <f>B5+B13</f>
        <v>1455</v>
      </c>
      <c r="C14" s="602">
        <f t="shared" ref="C14:Y14" si="14">C5+C13</f>
        <v>0</v>
      </c>
      <c r="D14" s="602">
        <f t="shared" si="14"/>
        <v>1455</v>
      </c>
      <c r="E14" s="602">
        <f t="shared" si="14"/>
        <v>1455</v>
      </c>
      <c r="F14" s="602">
        <f t="shared" si="14"/>
        <v>0</v>
      </c>
      <c r="G14" s="602">
        <f t="shared" si="14"/>
        <v>1455</v>
      </c>
      <c r="H14" s="602">
        <f t="shared" si="14"/>
        <v>0</v>
      </c>
      <c r="I14" s="602">
        <f t="shared" si="14"/>
        <v>0</v>
      </c>
      <c r="J14" s="602">
        <f t="shared" si="14"/>
        <v>0</v>
      </c>
      <c r="K14" s="602">
        <f t="shared" si="14"/>
        <v>561818</v>
      </c>
      <c r="L14" s="602">
        <f t="shared" si="14"/>
        <v>8939</v>
      </c>
      <c r="M14" s="602">
        <f t="shared" si="14"/>
        <v>570757</v>
      </c>
      <c r="N14" s="602">
        <f t="shared" si="14"/>
        <v>0</v>
      </c>
      <c r="O14" s="602">
        <f t="shared" si="14"/>
        <v>0</v>
      </c>
      <c r="P14" s="602">
        <f t="shared" si="14"/>
        <v>0</v>
      </c>
      <c r="Q14" s="602">
        <f t="shared" si="14"/>
        <v>0</v>
      </c>
      <c r="R14" s="602">
        <f t="shared" si="14"/>
        <v>0</v>
      </c>
      <c r="S14" s="602">
        <f t="shared" si="14"/>
        <v>0</v>
      </c>
      <c r="T14" s="602">
        <f t="shared" si="14"/>
        <v>561818</v>
      </c>
      <c r="U14" s="602">
        <f t="shared" si="14"/>
        <v>8939</v>
      </c>
      <c r="V14" s="602">
        <f t="shared" si="14"/>
        <v>570757</v>
      </c>
      <c r="W14" s="602">
        <f t="shared" si="14"/>
        <v>563273</v>
      </c>
      <c r="X14" s="602">
        <f t="shared" si="14"/>
        <v>8939</v>
      </c>
      <c r="Y14" s="603">
        <f t="shared" si="14"/>
        <v>572212</v>
      </c>
    </row>
    <row r="15" spans="1:25" x14ac:dyDescent="0.25">
      <c r="A15" s="528"/>
      <c r="B15" s="130"/>
      <c r="C15" s="130"/>
      <c r="D15" s="130"/>
      <c r="E15" s="590"/>
      <c r="F15" s="590"/>
      <c r="G15" s="590"/>
      <c r="H15" s="130"/>
      <c r="I15" s="130"/>
      <c r="J15" s="130"/>
      <c r="K15" s="130"/>
      <c r="L15" s="130"/>
      <c r="M15" s="130"/>
      <c r="N15" s="130"/>
      <c r="O15" s="130"/>
      <c r="P15" s="130"/>
      <c r="Q15" s="130"/>
      <c r="R15" s="130"/>
      <c r="S15" s="130"/>
      <c r="T15" s="590"/>
      <c r="U15" s="590"/>
      <c r="V15" s="590"/>
      <c r="W15" s="590"/>
    </row>
    <row r="16" spans="1:25" x14ac:dyDescent="0.25">
      <c r="A16" s="528"/>
      <c r="B16" s="130"/>
      <c r="C16" s="130"/>
      <c r="D16" s="130"/>
      <c r="E16" s="590"/>
      <c r="F16" s="590"/>
      <c r="G16" s="590"/>
      <c r="H16" s="130"/>
      <c r="I16" s="130"/>
      <c r="J16" s="130"/>
      <c r="K16" s="130"/>
      <c r="L16" s="130"/>
      <c r="M16" s="130"/>
      <c r="N16" s="130"/>
      <c r="O16" s="130"/>
      <c r="P16" s="130"/>
      <c r="Q16" s="130"/>
      <c r="R16" s="130"/>
      <c r="S16" s="130"/>
      <c r="T16" s="590"/>
      <c r="U16" s="590"/>
      <c r="V16" s="590"/>
      <c r="W16" s="590"/>
    </row>
    <row r="17" spans="1:23" x14ac:dyDescent="0.25">
      <c r="A17" s="528"/>
      <c r="B17" s="130"/>
      <c r="C17" s="130"/>
      <c r="D17" s="130"/>
      <c r="E17" s="590"/>
      <c r="F17" s="590"/>
      <c r="G17" s="590"/>
      <c r="H17" s="130"/>
      <c r="I17" s="130"/>
      <c r="J17" s="130"/>
      <c r="K17" s="130"/>
      <c r="L17" s="130"/>
      <c r="M17" s="130"/>
      <c r="N17" s="130"/>
      <c r="O17" s="130"/>
      <c r="P17" s="130"/>
      <c r="Q17" s="130"/>
      <c r="R17" s="130"/>
      <c r="S17" s="130"/>
      <c r="T17" s="590"/>
      <c r="U17" s="590"/>
      <c r="V17" s="590"/>
      <c r="W17" s="590"/>
    </row>
    <row r="18" spans="1:23" x14ac:dyDescent="0.25">
      <c r="A18" s="528"/>
      <c r="B18" s="130"/>
      <c r="C18" s="130"/>
      <c r="D18" s="130"/>
      <c r="E18" s="590"/>
      <c r="F18" s="590"/>
      <c r="G18" s="590"/>
      <c r="H18" s="130"/>
      <c r="I18" s="130"/>
      <c r="J18" s="130"/>
      <c r="K18" s="130"/>
      <c r="L18" s="130"/>
      <c r="M18" s="130"/>
      <c r="N18" s="130"/>
      <c r="O18" s="130"/>
      <c r="P18" s="130"/>
      <c r="Q18" s="130"/>
      <c r="R18" s="130"/>
      <c r="S18" s="130"/>
      <c r="T18" s="590"/>
      <c r="U18" s="590"/>
      <c r="V18" s="590"/>
      <c r="W18" s="590"/>
    </row>
    <row r="19" spans="1:23" x14ac:dyDescent="0.25">
      <c r="A19" s="528"/>
      <c r="B19" s="130"/>
      <c r="C19" s="130"/>
      <c r="D19" s="130"/>
      <c r="E19" s="590"/>
      <c r="F19" s="590"/>
      <c r="G19" s="590"/>
      <c r="H19" s="130"/>
      <c r="I19" s="130"/>
      <c r="J19" s="130"/>
      <c r="K19" s="130"/>
      <c r="L19" s="130"/>
      <c r="M19" s="130"/>
      <c r="N19" s="130"/>
      <c r="O19" s="130"/>
      <c r="P19" s="130"/>
      <c r="Q19" s="130"/>
      <c r="R19" s="130"/>
      <c r="S19" s="130"/>
      <c r="T19" s="590"/>
      <c r="U19" s="590"/>
      <c r="V19" s="590"/>
      <c r="W19" s="590"/>
    </row>
    <row r="20" spans="1:23" x14ac:dyDescent="0.25">
      <c r="A20" s="528"/>
      <c r="B20" s="130"/>
      <c r="C20" s="130"/>
      <c r="D20" s="130"/>
      <c r="E20" s="590"/>
      <c r="F20" s="590"/>
      <c r="G20" s="590"/>
      <c r="H20" s="130"/>
      <c r="I20" s="130"/>
      <c r="J20" s="130"/>
      <c r="K20" s="130"/>
      <c r="L20" s="130"/>
      <c r="M20" s="130"/>
      <c r="N20" s="130"/>
      <c r="O20" s="130"/>
      <c r="P20" s="130"/>
      <c r="Q20" s="130"/>
      <c r="R20" s="130"/>
      <c r="S20" s="130"/>
      <c r="T20" s="590"/>
      <c r="U20" s="590"/>
      <c r="V20" s="590"/>
      <c r="W20" s="590"/>
    </row>
    <row r="21" spans="1:23" x14ac:dyDescent="0.25">
      <c r="A21" s="528"/>
      <c r="B21" s="130"/>
      <c r="C21" s="130"/>
      <c r="D21" s="130"/>
      <c r="E21" s="590"/>
      <c r="F21" s="590"/>
      <c r="G21" s="590"/>
      <c r="H21" s="130"/>
      <c r="I21" s="130"/>
      <c r="J21" s="130"/>
      <c r="K21" s="130"/>
      <c r="L21" s="130"/>
      <c r="M21" s="130"/>
      <c r="N21" s="130"/>
      <c r="O21" s="130"/>
      <c r="P21" s="130"/>
      <c r="Q21" s="130"/>
      <c r="R21" s="130"/>
      <c r="S21" s="130"/>
      <c r="T21" s="590"/>
      <c r="U21" s="590"/>
      <c r="V21" s="590"/>
      <c r="W21" s="590"/>
    </row>
    <row r="22" spans="1:23" x14ac:dyDescent="0.25">
      <c r="A22" s="528"/>
      <c r="B22" s="130"/>
      <c r="C22" s="130"/>
      <c r="D22" s="130"/>
      <c r="E22" s="590"/>
      <c r="F22" s="590"/>
      <c r="G22" s="590"/>
      <c r="H22" s="130"/>
      <c r="I22" s="130"/>
      <c r="J22" s="130"/>
      <c r="K22" s="130"/>
      <c r="L22" s="130"/>
      <c r="M22" s="130"/>
      <c r="N22" s="130"/>
      <c r="O22" s="130"/>
      <c r="P22" s="130"/>
      <c r="Q22" s="130"/>
      <c r="R22" s="130"/>
      <c r="S22" s="130"/>
      <c r="T22" s="590"/>
      <c r="U22" s="590"/>
      <c r="V22" s="590"/>
      <c r="W22" s="590"/>
    </row>
    <row r="23" spans="1:23" x14ac:dyDescent="0.25">
      <c r="A23" s="528"/>
      <c r="B23" s="130"/>
      <c r="C23" s="130"/>
      <c r="D23" s="130"/>
      <c r="E23" s="590"/>
      <c r="F23" s="590"/>
      <c r="G23" s="590"/>
      <c r="H23" s="130"/>
      <c r="I23" s="130"/>
      <c r="J23" s="130"/>
      <c r="K23" s="130"/>
      <c r="L23" s="130"/>
      <c r="M23" s="130"/>
      <c r="N23" s="130"/>
      <c r="O23" s="130"/>
      <c r="P23" s="130"/>
      <c r="Q23" s="130"/>
      <c r="R23" s="130"/>
      <c r="S23" s="130"/>
      <c r="T23" s="590"/>
      <c r="U23" s="590"/>
      <c r="V23" s="590"/>
      <c r="W23" s="590"/>
    </row>
    <row r="24" spans="1:23" x14ac:dyDescent="0.25">
      <c r="A24" s="528"/>
      <c r="B24" s="130"/>
      <c r="C24" s="130"/>
      <c r="D24" s="130"/>
      <c r="E24" s="590"/>
      <c r="F24" s="590"/>
      <c r="G24" s="590"/>
      <c r="H24" s="130"/>
      <c r="I24" s="130"/>
      <c r="J24" s="130"/>
      <c r="K24" s="130"/>
      <c r="L24" s="130"/>
      <c r="M24" s="130"/>
      <c r="N24" s="130"/>
      <c r="O24" s="130"/>
      <c r="P24" s="130"/>
      <c r="Q24" s="130"/>
      <c r="R24" s="130"/>
      <c r="S24" s="130"/>
      <c r="T24" s="590"/>
      <c r="U24" s="590"/>
      <c r="V24" s="590"/>
      <c r="W24" s="590"/>
    </row>
    <row r="25" spans="1:23" x14ac:dyDescent="0.25">
      <c r="A25" s="528"/>
      <c r="B25" s="130"/>
      <c r="C25" s="130"/>
      <c r="D25" s="130"/>
      <c r="E25" s="590"/>
      <c r="F25" s="590"/>
      <c r="G25" s="590"/>
      <c r="H25" s="130"/>
      <c r="I25" s="130"/>
      <c r="J25" s="130"/>
      <c r="K25" s="130"/>
      <c r="L25" s="130"/>
      <c r="M25" s="130"/>
      <c r="N25" s="130"/>
      <c r="O25" s="130"/>
      <c r="P25" s="130"/>
      <c r="Q25" s="130"/>
      <c r="R25" s="130"/>
      <c r="S25" s="130"/>
      <c r="T25" s="590"/>
      <c r="U25" s="590"/>
      <c r="V25" s="590"/>
      <c r="W25" s="590"/>
    </row>
    <row r="26" spans="1:23" x14ac:dyDescent="0.25">
      <c r="A26" s="528"/>
      <c r="B26" s="130"/>
      <c r="C26" s="130"/>
      <c r="D26" s="130"/>
      <c r="E26" s="590"/>
      <c r="F26" s="590"/>
      <c r="G26" s="590"/>
      <c r="H26" s="130"/>
      <c r="I26" s="130"/>
      <c r="J26" s="130"/>
      <c r="K26" s="130"/>
      <c r="L26" s="130"/>
      <c r="M26" s="130"/>
      <c r="N26" s="130"/>
      <c r="O26" s="130"/>
      <c r="P26" s="130"/>
      <c r="Q26" s="130"/>
      <c r="R26" s="130"/>
      <c r="S26" s="130"/>
      <c r="T26" s="590"/>
      <c r="U26" s="590"/>
      <c r="V26" s="590"/>
      <c r="W26" s="590"/>
    </row>
    <row r="27" spans="1:23" x14ac:dyDescent="0.25">
      <c r="A27" s="528"/>
      <c r="B27" s="130"/>
      <c r="C27" s="130"/>
      <c r="D27" s="130"/>
      <c r="E27" s="590"/>
      <c r="F27" s="590"/>
      <c r="G27" s="590"/>
      <c r="H27" s="130"/>
      <c r="I27" s="130"/>
      <c r="J27" s="130"/>
      <c r="K27" s="130"/>
      <c r="L27" s="130"/>
      <c r="M27" s="130"/>
      <c r="N27" s="130"/>
      <c r="O27" s="130"/>
      <c r="P27" s="130"/>
      <c r="Q27" s="130"/>
      <c r="R27" s="130"/>
      <c r="S27" s="130"/>
      <c r="T27" s="590"/>
      <c r="U27" s="590"/>
      <c r="V27" s="590"/>
      <c r="W27" s="590"/>
    </row>
    <row r="28" spans="1:23" x14ac:dyDescent="0.25">
      <c r="A28" s="528"/>
      <c r="B28" s="130"/>
      <c r="C28" s="130"/>
      <c r="D28" s="130"/>
      <c r="E28" s="590"/>
      <c r="F28" s="590"/>
      <c r="G28" s="590"/>
      <c r="H28" s="130"/>
      <c r="I28" s="130"/>
      <c r="J28" s="130"/>
      <c r="K28" s="130"/>
      <c r="L28" s="130"/>
      <c r="M28" s="130"/>
      <c r="N28" s="130"/>
      <c r="O28" s="130"/>
      <c r="P28" s="130"/>
      <c r="Q28" s="130"/>
      <c r="R28" s="130"/>
      <c r="S28" s="130"/>
      <c r="T28" s="590"/>
      <c r="U28" s="590"/>
      <c r="V28" s="590"/>
      <c r="W28" s="590"/>
    </row>
    <row r="29" spans="1:23" x14ac:dyDescent="0.25">
      <c r="A29" s="528"/>
      <c r="B29" s="130"/>
      <c r="C29" s="130"/>
      <c r="D29" s="130"/>
      <c r="E29" s="590"/>
      <c r="F29" s="590"/>
      <c r="G29" s="590"/>
      <c r="H29" s="130"/>
      <c r="I29" s="130"/>
      <c r="J29" s="130"/>
      <c r="K29" s="130"/>
      <c r="L29" s="130"/>
      <c r="M29" s="130"/>
      <c r="N29" s="130"/>
      <c r="O29" s="130"/>
      <c r="P29" s="130"/>
      <c r="Q29" s="130"/>
      <c r="R29" s="130"/>
      <c r="S29" s="130"/>
      <c r="T29" s="590"/>
      <c r="U29" s="590"/>
      <c r="V29" s="590"/>
      <c r="W29" s="590"/>
    </row>
    <row r="30" spans="1:23" x14ac:dyDescent="0.25">
      <c r="A30" s="528"/>
      <c r="B30" s="130"/>
      <c r="C30" s="130"/>
      <c r="D30" s="130"/>
      <c r="E30" s="590"/>
      <c r="F30" s="590"/>
      <c r="G30" s="590"/>
      <c r="H30" s="130"/>
      <c r="I30" s="130"/>
      <c r="J30" s="130"/>
      <c r="K30" s="130"/>
      <c r="L30" s="130"/>
      <c r="M30" s="130"/>
      <c r="N30" s="130"/>
      <c r="O30" s="130"/>
      <c r="P30" s="130"/>
      <c r="Q30" s="130"/>
      <c r="R30" s="130"/>
      <c r="S30" s="130"/>
      <c r="T30" s="590"/>
      <c r="U30" s="590"/>
      <c r="V30" s="590"/>
      <c r="W30" s="590"/>
    </row>
    <row r="31" spans="1:23" x14ac:dyDescent="0.25">
      <c r="A31" s="528"/>
      <c r="B31" s="130"/>
      <c r="C31" s="130"/>
      <c r="D31" s="130"/>
      <c r="E31" s="590"/>
      <c r="F31" s="590"/>
      <c r="G31" s="590"/>
      <c r="H31" s="130"/>
      <c r="I31" s="130"/>
      <c r="J31" s="130"/>
      <c r="K31" s="130"/>
      <c r="L31" s="130"/>
      <c r="M31" s="130"/>
      <c r="N31" s="130"/>
      <c r="O31" s="130"/>
      <c r="P31" s="130"/>
      <c r="Q31" s="130"/>
      <c r="R31" s="130"/>
      <c r="S31" s="130"/>
      <c r="T31" s="590"/>
      <c r="U31" s="590"/>
      <c r="V31" s="590"/>
      <c r="W31" s="590"/>
    </row>
    <row r="32" spans="1:23" x14ac:dyDescent="0.25">
      <c r="A32" s="528"/>
      <c r="B32" s="130"/>
      <c r="C32" s="130"/>
      <c r="D32" s="130"/>
      <c r="E32" s="590"/>
      <c r="F32" s="590"/>
      <c r="G32" s="590"/>
      <c r="H32" s="130"/>
      <c r="I32" s="130"/>
      <c r="J32" s="130"/>
      <c r="K32" s="130"/>
      <c r="L32" s="130"/>
      <c r="M32" s="130"/>
      <c r="N32" s="130"/>
      <c r="O32" s="130"/>
      <c r="P32" s="130"/>
      <c r="Q32" s="130"/>
      <c r="R32" s="130"/>
      <c r="S32" s="130"/>
      <c r="T32" s="590"/>
      <c r="U32" s="590"/>
      <c r="V32" s="590"/>
      <c r="W32" s="590"/>
    </row>
    <row r="33" spans="1:23" x14ac:dyDescent="0.25">
      <c r="A33" s="528"/>
      <c r="B33" s="130"/>
      <c r="C33" s="130"/>
      <c r="D33" s="130"/>
      <c r="E33" s="590"/>
      <c r="F33" s="590"/>
      <c r="G33" s="590"/>
      <c r="H33" s="130"/>
      <c r="I33" s="130"/>
      <c r="J33" s="130"/>
      <c r="K33" s="130"/>
      <c r="L33" s="130"/>
      <c r="M33" s="130"/>
      <c r="N33" s="130"/>
      <c r="O33" s="130"/>
      <c r="P33" s="130"/>
      <c r="Q33" s="130"/>
      <c r="R33" s="130"/>
      <c r="S33" s="130"/>
      <c r="T33" s="590"/>
      <c r="U33" s="590"/>
      <c r="V33" s="590"/>
      <c r="W33" s="590"/>
    </row>
    <row r="34" spans="1:23" x14ac:dyDescent="0.25">
      <c r="A34" s="528"/>
      <c r="B34" s="130"/>
      <c r="C34" s="130"/>
      <c r="D34" s="130"/>
      <c r="E34" s="590"/>
      <c r="F34" s="590"/>
      <c r="G34" s="590"/>
      <c r="H34" s="130"/>
      <c r="I34" s="130"/>
      <c r="J34" s="130"/>
      <c r="K34" s="130"/>
      <c r="L34" s="130"/>
      <c r="M34" s="130"/>
      <c r="N34" s="130"/>
      <c r="O34" s="130"/>
      <c r="P34" s="130"/>
      <c r="Q34" s="130"/>
      <c r="R34" s="130"/>
      <c r="S34" s="130"/>
      <c r="T34" s="590"/>
      <c r="U34" s="590"/>
      <c r="V34" s="590"/>
      <c r="W34" s="590"/>
    </row>
    <row r="35" spans="1:23" x14ac:dyDescent="0.25">
      <c r="A35" s="528"/>
      <c r="B35" s="130"/>
      <c r="C35" s="130"/>
      <c r="D35" s="130"/>
      <c r="E35" s="590"/>
      <c r="F35" s="590"/>
      <c r="G35" s="590"/>
      <c r="H35" s="130"/>
      <c r="I35" s="130"/>
      <c r="J35" s="130"/>
      <c r="K35" s="130"/>
      <c r="L35" s="130"/>
      <c r="M35" s="130"/>
      <c r="N35" s="130"/>
      <c r="O35" s="130"/>
      <c r="P35" s="130"/>
      <c r="Q35" s="130"/>
      <c r="R35" s="130"/>
      <c r="S35" s="130"/>
      <c r="T35" s="590"/>
      <c r="U35" s="590"/>
      <c r="V35" s="590"/>
      <c r="W35" s="590"/>
    </row>
    <row r="36" spans="1:23" x14ac:dyDescent="0.25">
      <c r="A36" s="528"/>
      <c r="B36" s="130"/>
      <c r="C36" s="130"/>
      <c r="D36" s="130"/>
      <c r="E36" s="590"/>
      <c r="F36" s="590"/>
      <c r="G36" s="590"/>
      <c r="H36" s="130"/>
      <c r="I36" s="130"/>
      <c r="J36" s="130"/>
      <c r="K36" s="130"/>
      <c r="L36" s="130"/>
      <c r="M36" s="130"/>
      <c r="N36" s="130"/>
      <c r="O36" s="130"/>
      <c r="P36" s="130"/>
      <c r="Q36" s="130"/>
      <c r="R36" s="130"/>
      <c r="S36" s="130"/>
      <c r="T36" s="590"/>
      <c r="U36" s="590"/>
      <c r="V36" s="590"/>
      <c r="W36" s="590"/>
    </row>
  </sheetData>
  <mergeCells count="8">
    <mergeCell ref="T2:V2"/>
    <mergeCell ref="W2:Y2"/>
    <mergeCell ref="B2:D2"/>
    <mergeCell ref="E2:G2"/>
    <mergeCell ref="H2:J2"/>
    <mergeCell ref="K2:M2"/>
    <mergeCell ref="N2:P2"/>
    <mergeCell ref="Q2:S2"/>
  </mergeCells>
  <printOptions horizontalCentered="1"/>
  <pageMargins left="0.39370078740157483" right="0.19685039370078741" top="0.82677165354330717" bottom="0.51181102362204722" header="0.15748031496062992" footer="0.15748031496062992"/>
  <pageSetup paperSize="9" scale="80" orientation="landscape" r:id="rId1"/>
  <headerFooter alignWithMargins="0">
    <oddHeader xml:space="preserve">&amp;C&amp;"Times New Roman,Félkövér" 2019. évi költségvetés
 Corvin Sétány Projekt
11603 cím kiadási előirányzat&amp;R&amp;"Times New Roman,Félkövér dőlt"10. melléklet a /2019. () 
önkormányzati rendelethez
ezer forintban
</oddHeader>
    <oddFooter xml:space="preserve">&amp;C
&amp;R
&amp;P
</oddFooter>
  </headerFooter>
  <colBreaks count="1" manualBreakCount="1">
    <brk id="13" max="1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S152"/>
  <sheetViews>
    <sheetView zoomScaleNormal="100" workbookViewId="0">
      <pane xSplit="1" ySplit="2" topLeftCell="D3" activePane="bottomRight" state="frozen"/>
      <selection pane="topRight" activeCell="B1" sqref="B1"/>
      <selection pane="bottomLeft" activeCell="A3" sqref="A3"/>
      <selection pane="bottomRight" activeCell="L9" sqref="L9"/>
    </sheetView>
  </sheetViews>
  <sheetFormatPr defaultRowHeight="12.6" x14ac:dyDescent="0.25"/>
  <cols>
    <col min="1" max="1" width="33.109375" customWidth="1"/>
    <col min="2" max="4" width="9.6640625" style="536" customWidth="1"/>
    <col min="5" max="17" width="9.6640625" style="529" customWidth="1"/>
    <col min="18" max="19" width="9.6640625" customWidth="1"/>
  </cols>
  <sheetData>
    <row r="1" spans="1:19" s="499" customFormat="1" ht="63" customHeight="1" thickBot="1" x14ac:dyDescent="0.3">
      <c r="A1" s="490" t="s">
        <v>763</v>
      </c>
      <c r="B1" s="144" t="s">
        <v>764</v>
      </c>
      <c r="C1" s="495"/>
      <c r="D1" s="145"/>
      <c r="E1" s="391" t="s">
        <v>765</v>
      </c>
      <c r="F1" s="392"/>
      <c r="G1" s="393"/>
      <c r="H1" s="391" t="s">
        <v>766</v>
      </c>
      <c r="I1" s="392"/>
      <c r="J1" s="393"/>
      <c r="K1" s="144" t="s">
        <v>434</v>
      </c>
      <c r="L1" s="495"/>
      <c r="M1" s="145"/>
      <c r="N1" s="391" t="s">
        <v>767</v>
      </c>
      <c r="O1" s="392"/>
      <c r="P1" s="393"/>
      <c r="Q1" s="496" t="s">
        <v>768</v>
      </c>
      <c r="R1" s="497"/>
      <c r="S1" s="498"/>
    </row>
    <row r="2" spans="1:19" s="499" customFormat="1" ht="30" customHeight="1" x14ac:dyDescent="0.25">
      <c r="A2" s="500" t="s">
        <v>769</v>
      </c>
      <c r="B2" s="402" t="s">
        <v>369</v>
      </c>
      <c r="C2" s="402" t="s">
        <v>290</v>
      </c>
      <c r="D2" s="402" t="s">
        <v>370</v>
      </c>
      <c r="E2" s="402" t="s">
        <v>369</v>
      </c>
      <c r="F2" s="402" t="s">
        <v>290</v>
      </c>
      <c r="G2" s="402" t="s">
        <v>370</v>
      </c>
      <c r="H2" s="402" t="s">
        <v>369</v>
      </c>
      <c r="I2" s="402" t="s">
        <v>290</v>
      </c>
      <c r="J2" s="402" t="s">
        <v>370</v>
      </c>
      <c r="K2" s="402" t="s">
        <v>369</v>
      </c>
      <c r="L2" s="402" t="s">
        <v>290</v>
      </c>
      <c r="M2" s="402" t="s">
        <v>370</v>
      </c>
      <c r="N2" s="402" t="s">
        <v>369</v>
      </c>
      <c r="O2" s="402" t="s">
        <v>290</v>
      </c>
      <c r="P2" s="402" t="s">
        <v>370</v>
      </c>
      <c r="Q2" s="402" t="s">
        <v>369</v>
      </c>
      <c r="R2" s="402" t="s">
        <v>290</v>
      </c>
      <c r="S2" s="403" t="s">
        <v>370</v>
      </c>
    </row>
    <row r="3" spans="1:19" ht="20.100000000000001" customHeight="1" thickBot="1" x14ac:dyDescent="0.3">
      <c r="A3" s="521"/>
      <c r="B3" s="184"/>
      <c r="C3" s="184"/>
      <c r="D3" s="184">
        <f>SUM(B3:C3)</f>
        <v>0</v>
      </c>
      <c r="E3" s="182">
        <f>SUM(B3)</f>
        <v>0</v>
      </c>
      <c r="F3" s="182">
        <f t="shared" ref="F3:G3" si="0">SUM(C3)</f>
        <v>0</v>
      </c>
      <c r="G3" s="182">
        <f t="shared" si="0"/>
        <v>0</v>
      </c>
      <c r="H3" s="184">
        <v>0</v>
      </c>
      <c r="I3" s="184"/>
      <c r="J3" s="184">
        <f>SUM(H3:I3)</f>
        <v>0</v>
      </c>
      <c r="K3" s="184">
        <v>0</v>
      </c>
      <c r="L3" s="184"/>
      <c r="M3" s="184">
        <f>SUM(K3:L3)</f>
        <v>0</v>
      </c>
      <c r="N3" s="182">
        <f>SUM(H3+K3)</f>
        <v>0</v>
      </c>
      <c r="O3" s="182">
        <f t="shared" ref="O3:P3" si="1">SUM(I3+L3)</f>
        <v>0</v>
      </c>
      <c r="P3" s="182">
        <f t="shared" si="1"/>
        <v>0</v>
      </c>
      <c r="Q3" s="604">
        <f t="shared" ref="Q3:S3" si="2">N3+E3</f>
        <v>0</v>
      </c>
      <c r="R3" s="604">
        <f t="shared" si="2"/>
        <v>0</v>
      </c>
      <c r="S3" s="605">
        <f t="shared" si="2"/>
        <v>0</v>
      </c>
    </row>
    <row r="4" spans="1:19" s="499" customFormat="1" ht="24.9" customHeight="1" thickBot="1" x14ac:dyDescent="0.3">
      <c r="A4" s="511" t="s">
        <v>774</v>
      </c>
      <c r="B4" s="512">
        <f t="shared" ref="B4:S4" si="3">SUM(B3:B3)</f>
        <v>0</v>
      </c>
      <c r="C4" s="512">
        <f t="shared" si="3"/>
        <v>0</v>
      </c>
      <c r="D4" s="512">
        <f t="shared" si="3"/>
        <v>0</v>
      </c>
      <c r="E4" s="512">
        <f t="shared" si="3"/>
        <v>0</v>
      </c>
      <c r="F4" s="512">
        <f t="shared" si="3"/>
        <v>0</v>
      </c>
      <c r="G4" s="512">
        <f t="shared" si="3"/>
        <v>0</v>
      </c>
      <c r="H4" s="512">
        <f t="shared" si="3"/>
        <v>0</v>
      </c>
      <c r="I4" s="512">
        <f t="shared" si="3"/>
        <v>0</v>
      </c>
      <c r="J4" s="512">
        <f t="shared" si="3"/>
        <v>0</v>
      </c>
      <c r="K4" s="512">
        <f t="shared" si="3"/>
        <v>0</v>
      </c>
      <c r="L4" s="512">
        <f t="shared" si="3"/>
        <v>0</v>
      </c>
      <c r="M4" s="512">
        <f t="shared" si="3"/>
        <v>0</v>
      </c>
      <c r="N4" s="512">
        <f t="shared" si="3"/>
        <v>0</v>
      </c>
      <c r="O4" s="512">
        <f t="shared" si="3"/>
        <v>0</v>
      </c>
      <c r="P4" s="512">
        <f t="shared" si="3"/>
        <v>0</v>
      </c>
      <c r="Q4" s="512">
        <f t="shared" si="3"/>
        <v>0</v>
      </c>
      <c r="R4" s="512">
        <f t="shared" si="3"/>
        <v>0</v>
      </c>
      <c r="S4" s="514">
        <f t="shared" si="3"/>
        <v>0</v>
      </c>
    </row>
    <row r="5" spans="1:19" ht="20.100000000000001" customHeight="1" x14ac:dyDescent="0.25">
      <c r="A5" s="515" t="s">
        <v>775</v>
      </c>
      <c r="B5" s="606"/>
      <c r="C5" s="606"/>
      <c r="D5" s="606"/>
      <c r="E5" s="526"/>
      <c r="F5" s="526"/>
      <c r="G5" s="526"/>
      <c r="H5" s="606"/>
      <c r="I5" s="606"/>
      <c r="J5" s="606"/>
      <c r="K5" s="606"/>
      <c r="L5" s="606"/>
      <c r="M5" s="606"/>
      <c r="N5" s="607"/>
      <c r="O5" s="608"/>
      <c r="P5" s="607"/>
      <c r="Q5" s="608"/>
      <c r="R5" s="609"/>
      <c r="S5" s="610"/>
    </row>
    <row r="6" spans="1:19" ht="20.100000000000001" customHeight="1" thickBot="1" x14ac:dyDescent="0.3">
      <c r="A6" s="611" t="s">
        <v>902</v>
      </c>
      <c r="B6" s="283"/>
      <c r="C6" s="283"/>
      <c r="D6" s="283">
        <f>SUM(B6:C6)</f>
        <v>0</v>
      </c>
      <c r="E6" s="182">
        <f>SUM(B6)</f>
        <v>0</v>
      </c>
      <c r="F6" s="182">
        <f t="shared" ref="F6:G6" si="4">SUM(C6)</f>
        <v>0</v>
      </c>
      <c r="G6" s="182">
        <f t="shared" si="4"/>
        <v>0</v>
      </c>
      <c r="H6" s="283"/>
      <c r="I6" s="283"/>
      <c r="J6" s="283">
        <f>SUM(H6:I6)</f>
        <v>0</v>
      </c>
      <c r="K6" s="283"/>
      <c r="L6" s="283"/>
      <c r="M6" s="283">
        <f>SUM(K6:L6)</f>
        <v>0</v>
      </c>
      <c r="N6" s="182">
        <f>SUM(H6+K6)</f>
        <v>0</v>
      </c>
      <c r="O6" s="182">
        <f t="shared" ref="O6:P6" si="5">SUM(I6+L6)</f>
        <v>0</v>
      </c>
      <c r="P6" s="182">
        <f t="shared" si="5"/>
        <v>0</v>
      </c>
      <c r="Q6" s="604">
        <f>N6+E6</f>
        <v>0</v>
      </c>
      <c r="R6" s="604">
        <f t="shared" ref="R6:S6" si="6">O6+F6</f>
        <v>0</v>
      </c>
      <c r="S6" s="605">
        <f t="shared" si="6"/>
        <v>0</v>
      </c>
    </row>
    <row r="7" spans="1:19" s="499" customFormat="1" ht="20.100000000000001" customHeight="1" thickBot="1" x14ac:dyDescent="0.3">
      <c r="A7" s="511" t="s">
        <v>781</v>
      </c>
      <c r="B7" s="512">
        <f>B6</f>
        <v>0</v>
      </c>
      <c r="C7" s="512">
        <f t="shared" ref="C7:S7" si="7">C6</f>
        <v>0</v>
      </c>
      <c r="D7" s="512">
        <f t="shared" si="7"/>
        <v>0</v>
      </c>
      <c r="E7" s="512">
        <f t="shared" si="7"/>
        <v>0</v>
      </c>
      <c r="F7" s="512">
        <f t="shared" si="7"/>
        <v>0</v>
      </c>
      <c r="G7" s="512">
        <f t="shared" si="7"/>
        <v>0</v>
      </c>
      <c r="H7" s="512">
        <f t="shared" si="7"/>
        <v>0</v>
      </c>
      <c r="I7" s="512">
        <f t="shared" si="7"/>
        <v>0</v>
      </c>
      <c r="J7" s="512">
        <f t="shared" si="7"/>
        <v>0</v>
      </c>
      <c r="K7" s="512">
        <f t="shared" si="7"/>
        <v>0</v>
      </c>
      <c r="L7" s="512">
        <f t="shared" si="7"/>
        <v>0</v>
      </c>
      <c r="M7" s="512">
        <f t="shared" si="7"/>
        <v>0</v>
      </c>
      <c r="N7" s="512">
        <f t="shared" si="7"/>
        <v>0</v>
      </c>
      <c r="O7" s="512">
        <f t="shared" si="7"/>
        <v>0</v>
      </c>
      <c r="P7" s="512">
        <f t="shared" si="7"/>
        <v>0</v>
      </c>
      <c r="Q7" s="512">
        <f t="shared" si="7"/>
        <v>0</v>
      </c>
      <c r="R7" s="512">
        <f t="shared" si="7"/>
        <v>0</v>
      </c>
      <c r="S7" s="514">
        <f t="shared" si="7"/>
        <v>0</v>
      </c>
    </row>
    <row r="8" spans="1:19" s="499" customFormat="1" ht="20.100000000000001" customHeight="1" thickBot="1" x14ac:dyDescent="0.3">
      <c r="A8" s="511" t="s">
        <v>782</v>
      </c>
      <c r="B8" s="512">
        <f t="shared" ref="B8:S8" si="8">B7+B4</f>
        <v>0</v>
      </c>
      <c r="C8" s="512">
        <f t="shared" si="8"/>
        <v>0</v>
      </c>
      <c r="D8" s="512">
        <f t="shared" si="8"/>
        <v>0</v>
      </c>
      <c r="E8" s="512">
        <f t="shared" si="8"/>
        <v>0</v>
      </c>
      <c r="F8" s="512">
        <f t="shared" si="8"/>
        <v>0</v>
      </c>
      <c r="G8" s="512">
        <f t="shared" si="8"/>
        <v>0</v>
      </c>
      <c r="H8" s="512">
        <f t="shared" si="8"/>
        <v>0</v>
      </c>
      <c r="I8" s="512">
        <f t="shared" si="8"/>
        <v>0</v>
      </c>
      <c r="J8" s="512">
        <f t="shared" si="8"/>
        <v>0</v>
      </c>
      <c r="K8" s="512">
        <f t="shared" si="8"/>
        <v>0</v>
      </c>
      <c r="L8" s="512">
        <f t="shared" si="8"/>
        <v>0</v>
      </c>
      <c r="M8" s="512">
        <f t="shared" si="8"/>
        <v>0</v>
      </c>
      <c r="N8" s="512">
        <f t="shared" si="8"/>
        <v>0</v>
      </c>
      <c r="O8" s="512">
        <f t="shared" si="8"/>
        <v>0</v>
      </c>
      <c r="P8" s="512">
        <f t="shared" si="8"/>
        <v>0</v>
      </c>
      <c r="Q8" s="512">
        <f t="shared" si="8"/>
        <v>0</v>
      </c>
      <c r="R8" s="512">
        <f t="shared" si="8"/>
        <v>0</v>
      </c>
      <c r="S8" s="514">
        <f t="shared" si="8"/>
        <v>0</v>
      </c>
    </row>
    <row r="9" spans="1:19" ht="13.2" x14ac:dyDescent="0.25">
      <c r="A9" s="528"/>
      <c r="B9" s="315"/>
      <c r="C9" s="315"/>
      <c r="D9" s="315"/>
    </row>
    <row r="10" spans="1:19" ht="13.2" x14ac:dyDescent="0.25">
      <c r="A10" s="127"/>
      <c r="B10" s="315"/>
      <c r="C10" s="315"/>
      <c r="D10" s="315"/>
    </row>
    <row r="11" spans="1:19" ht="13.2" x14ac:dyDescent="0.25">
      <c r="A11" s="127"/>
      <c r="B11" s="315"/>
      <c r="C11" s="315"/>
      <c r="D11" s="315"/>
    </row>
    <row r="12" spans="1:19" ht="13.2" x14ac:dyDescent="0.25">
      <c r="A12" s="127"/>
      <c r="B12" s="315"/>
      <c r="C12" s="315"/>
      <c r="D12" s="315"/>
    </row>
    <row r="13" spans="1:19" ht="13.2" x14ac:dyDescent="0.25">
      <c r="A13" s="127"/>
      <c r="B13" s="315"/>
      <c r="C13" s="315"/>
      <c r="D13" s="315"/>
    </row>
    <row r="14" spans="1:19" s="529" customFormat="1" ht="13.2" x14ac:dyDescent="0.25">
      <c r="A14" s="127"/>
      <c r="B14" s="315"/>
      <c r="C14" s="315"/>
      <c r="D14" s="315"/>
    </row>
    <row r="15" spans="1:19" s="529" customFormat="1" ht="13.2" x14ac:dyDescent="0.25">
      <c r="A15" s="530"/>
      <c r="B15" s="315"/>
      <c r="C15" s="315"/>
      <c r="D15" s="315"/>
    </row>
    <row r="16" spans="1:19" s="529" customFormat="1" ht="13.2" x14ac:dyDescent="0.25">
      <c r="A16" s="530"/>
      <c r="B16" s="315"/>
      <c r="C16" s="315"/>
      <c r="D16" s="315"/>
    </row>
    <row r="17" spans="1:4" s="529" customFormat="1" ht="13.2" x14ac:dyDescent="0.25">
      <c r="A17" s="530"/>
      <c r="B17" s="315"/>
      <c r="C17" s="315"/>
      <c r="D17" s="315"/>
    </row>
    <row r="18" spans="1:4" s="529" customFormat="1" ht="13.2" x14ac:dyDescent="0.25">
      <c r="A18" s="530"/>
      <c r="B18" s="315"/>
      <c r="C18" s="315"/>
      <c r="D18" s="315"/>
    </row>
    <row r="19" spans="1:4" s="529" customFormat="1" ht="13.2" x14ac:dyDescent="0.25">
      <c r="A19" s="531"/>
      <c r="B19" s="532"/>
      <c r="C19" s="532"/>
      <c r="D19" s="532"/>
    </row>
    <row r="20" spans="1:4" s="529" customFormat="1" ht="13.2" x14ac:dyDescent="0.25">
      <c r="A20" s="531"/>
      <c r="B20" s="532"/>
      <c r="C20" s="532"/>
      <c r="D20" s="532"/>
    </row>
    <row r="21" spans="1:4" s="529" customFormat="1" ht="13.2" x14ac:dyDescent="0.25">
      <c r="A21" s="531"/>
      <c r="B21" s="532"/>
      <c r="C21" s="532"/>
      <c r="D21" s="532"/>
    </row>
    <row r="22" spans="1:4" s="529" customFormat="1" ht="13.2" x14ac:dyDescent="0.25">
      <c r="A22" s="531"/>
      <c r="B22" s="532"/>
      <c r="C22" s="532"/>
      <c r="D22" s="532"/>
    </row>
    <row r="23" spans="1:4" s="529" customFormat="1" ht="13.2" x14ac:dyDescent="0.25">
      <c r="A23" s="531"/>
      <c r="B23" s="532"/>
      <c r="C23" s="532"/>
      <c r="D23" s="532"/>
    </row>
    <row r="24" spans="1:4" s="529" customFormat="1" ht="13.2" x14ac:dyDescent="0.25">
      <c r="A24" s="531"/>
      <c r="B24" s="532"/>
      <c r="C24" s="532"/>
      <c r="D24" s="532"/>
    </row>
    <row r="25" spans="1:4" s="529" customFormat="1" ht="13.2" x14ac:dyDescent="0.25">
      <c r="A25" s="531"/>
      <c r="B25" s="532"/>
      <c r="C25" s="532"/>
      <c r="D25" s="532"/>
    </row>
    <row r="26" spans="1:4" s="529" customFormat="1" ht="13.2" x14ac:dyDescent="0.25">
      <c r="A26" s="531"/>
      <c r="B26" s="532"/>
      <c r="C26" s="532"/>
      <c r="D26" s="532"/>
    </row>
    <row r="27" spans="1:4" s="529" customFormat="1" ht="13.2" x14ac:dyDescent="0.25">
      <c r="A27" s="531"/>
      <c r="B27" s="532"/>
      <c r="C27" s="532"/>
      <c r="D27" s="532"/>
    </row>
    <row r="28" spans="1:4" s="529" customFormat="1" ht="13.2" x14ac:dyDescent="0.25">
      <c r="A28" s="531"/>
      <c r="B28" s="532"/>
      <c r="C28" s="532"/>
      <c r="D28" s="532"/>
    </row>
    <row r="29" spans="1:4" s="529" customFormat="1" ht="13.2" x14ac:dyDescent="0.25">
      <c r="A29" s="531"/>
      <c r="B29" s="532"/>
      <c r="C29" s="532"/>
      <c r="D29" s="532"/>
    </row>
    <row r="30" spans="1:4" s="529" customFormat="1" ht="13.2" x14ac:dyDescent="0.25">
      <c r="A30" s="531"/>
      <c r="B30" s="532"/>
      <c r="C30" s="532"/>
      <c r="D30" s="532"/>
    </row>
    <row r="31" spans="1:4" s="529" customFormat="1" ht="13.2" x14ac:dyDescent="0.25">
      <c r="A31" s="531"/>
      <c r="B31" s="532"/>
      <c r="C31" s="532"/>
      <c r="D31" s="532"/>
    </row>
    <row r="32" spans="1:4" s="529" customFormat="1" ht="13.2" x14ac:dyDescent="0.25">
      <c r="A32" s="531"/>
      <c r="B32" s="532"/>
      <c r="C32" s="532"/>
      <c r="D32" s="532"/>
    </row>
    <row r="33" spans="1:4" s="529" customFormat="1" ht="13.2" x14ac:dyDescent="0.25">
      <c r="A33" s="531"/>
      <c r="B33" s="532"/>
      <c r="C33" s="532"/>
      <c r="D33" s="532"/>
    </row>
    <row r="34" spans="1:4" s="529" customFormat="1" ht="13.2" x14ac:dyDescent="0.25">
      <c r="A34" s="531"/>
      <c r="B34" s="532"/>
      <c r="C34" s="532"/>
      <c r="D34" s="532"/>
    </row>
    <row r="35" spans="1:4" s="529" customFormat="1" ht="13.2" x14ac:dyDescent="0.25">
      <c r="A35" s="531"/>
      <c r="B35" s="532"/>
      <c r="C35" s="532"/>
      <c r="D35" s="532"/>
    </row>
    <row r="36" spans="1:4" s="529" customFormat="1" ht="13.2" x14ac:dyDescent="0.25">
      <c r="A36" s="531"/>
      <c r="B36" s="532"/>
      <c r="C36" s="532"/>
      <c r="D36" s="532"/>
    </row>
    <row r="37" spans="1:4" s="529" customFormat="1" ht="13.2" x14ac:dyDescent="0.25">
      <c r="A37" s="531"/>
      <c r="B37" s="532"/>
      <c r="C37" s="532"/>
      <c r="D37" s="532"/>
    </row>
    <row r="38" spans="1:4" s="529" customFormat="1" ht="13.2" x14ac:dyDescent="0.25">
      <c r="A38" s="531"/>
      <c r="B38" s="532"/>
      <c r="C38" s="532"/>
      <c r="D38" s="532"/>
    </row>
    <row r="39" spans="1:4" s="529" customFormat="1" ht="13.2" x14ac:dyDescent="0.25">
      <c r="A39" s="531"/>
      <c r="B39" s="532"/>
      <c r="C39" s="532"/>
      <c r="D39" s="532"/>
    </row>
    <row r="40" spans="1:4" s="529" customFormat="1" ht="13.2" x14ac:dyDescent="0.25">
      <c r="A40" s="531"/>
      <c r="B40" s="532"/>
      <c r="C40" s="532"/>
      <c r="D40" s="532"/>
    </row>
    <row r="41" spans="1:4" s="529" customFormat="1" ht="13.2" x14ac:dyDescent="0.25">
      <c r="A41" s="531"/>
      <c r="B41" s="532"/>
      <c r="C41" s="532"/>
      <c r="D41" s="532"/>
    </row>
    <row r="42" spans="1:4" s="529" customFormat="1" ht="13.2" x14ac:dyDescent="0.25">
      <c r="A42" s="531"/>
      <c r="B42" s="532"/>
      <c r="C42" s="532"/>
      <c r="D42" s="532"/>
    </row>
    <row r="43" spans="1:4" s="529" customFormat="1" ht="13.2" x14ac:dyDescent="0.25">
      <c r="A43" s="531"/>
      <c r="B43" s="532"/>
      <c r="C43" s="532"/>
      <c r="D43" s="532"/>
    </row>
    <row r="44" spans="1:4" s="529" customFormat="1" ht="13.2" x14ac:dyDescent="0.25">
      <c r="A44" s="531"/>
      <c r="B44" s="532"/>
      <c r="C44" s="532"/>
      <c r="D44" s="532"/>
    </row>
    <row r="45" spans="1:4" s="529" customFormat="1" ht="13.2" x14ac:dyDescent="0.25">
      <c r="A45" s="531"/>
      <c r="B45" s="532"/>
      <c r="C45" s="532"/>
      <c r="D45" s="532"/>
    </row>
    <row r="46" spans="1:4" s="529" customFormat="1" ht="13.2" x14ac:dyDescent="0.25">
      <c r="A46" s="533"/>
      <c r="B46" s="533"/>
      <c r="C46" s="531"/>
      <c r="D46" s="531"/>
    </row>
    <row r="47" spans="1:4" s="529" customFormat="1" ht="13.2" x14ac:dyDescent="0.25">
      <c r="A47" s="72"/>
      <c r="B47" s="532"/>
      <c r="C47" s="532"/>
      <c r="D47" s="532"/>
    </row>
    <row r="48" spans="1:4" s="529" customFormat="1" ht="13.2" x14ac:dyDescent="0.25">
      <c r="A48" s="127"/>
      <c r="B48" s="315"/>
      <c r="C48" s="315"/>
      <c r="D48" s="315"/>
    </row>
    <row r="49" spans="1:4" s="529" customFormat="1" ht="13.2" x14ac:dyDescent="0.25">
      <c r="A49" s="127"/>
      <c r="B49" s="315"/>
      <c r="C49" s="315"/>
      <c r="D49" s="315"/>
    </row>
    <row r="50" spans="1:4" s="529" customFormat="1" ht="13.2" x14ac:dyDescent="0.25">
      <c r="A50" s="127"/>
      <c r="B50" s="315"/>
      <c r="C50" s="315"/>
      <c r="D50" s="315"/>
    </row>
    <row r="51" spans="1:4" s="529" customFormat="1" ht="13.2" x14ac:dyDescent="0.25">
      <c r="A51" s="127"/>
      <c r="B51" s="315"/>
      <c r="C51" s="315"/>
      <c r="D51" s="315"/>
    </row>
    <row r="52" spans="1:4" s="529" customFormat="1" ht="13.2" x14ac:dyDescent="0.25">
      <c r="A52" s="131"/>
      <c r="B52" s="315"/>
      <c r="C52" s="315"/>
      <c r="D52" s="315"/>
    </row>
    <row r="53" spans="1:4" s="529" customFormat="1" ht="56.25" customHeight="1" x14ac:dyDescent="0.25">
      <c r="A53" s="127"/>
      <c r="B53" s="315"/>
      <c r="C53" s="315"/>
      <c r="D53" s="315"/>
    </row>
    <row r="54" spans="1:4" s="529" customFormat="1" ht="13.2" x14ac:dyDescent="0.25">
      <c r="A54" s="127"/>
      <c r="B54" s="315"/>
      <c r="C54" s="315"/>
      <c r="D54" s="315"/>
    </row>
    <row r="55" spans="1:4" s="529" customFormat="1" ht="13.2" x14ac:dyDescent="0.25">
      <c r="A55" s="127"/>
      <c r="B55" s="315"/>
      <c r="C55" s="315"/>
      <c r="D55" s="315"/>
    </row>
    <row r="56" spans="1:4" s="529" customFormat="1" ht="13.2" x14ac:dyDescent="0.25">
      <c r="A56" s="127"/>
      <c r="B56" s="315"/>
      <c r="C56" s="315"/>
      <c r="D56" s="315"/>
    </row>
    <row r="57" spans="1:4" s="529" customFormat="1" ht="13.2" x14ac:dyDescent="0.25">
      <c r="A57" s="127"/>
      <c r="B57" s="315"/>
      <c r="C57" s="315"/>
      <c r="D57" s="315"/>
    </row>
    <row r="58" spans="1:4" s="529" customFormat="1" ht="13.2" x14ac:dyDescent="0.25">
      <c r="A58" s="127"/>
      <c r="B58" s="315"/>
      <c r="C58" s="315"/>
      <c r="D58" s="315"/>
    </row>
    <row r="59" spans="1:4" s="529" customFormat="1" ht="13.2" x14ac:dyDescent="0.25">
      <c r="A59" s="127"/>
      <c r="B59" s="315"/>
      <c r="C59" s="315"/>
      <c r="D59" s="315"/>
    </row>
    <row r="60" spans="1:4" s="529" customFormat="1" ht="13.2" x14ac:dyDescent="0.25">
      <c r="A60" s="127"/>
      <c r="B60" s="315"/>
      <c r="C60" s="315"/>
      <c r="D60" s="315"/>
    </row>
    <row r="61" spans="1:4" s="529" customFormat="1" ht="13.2" x14ac:dyDescent="0.25">
      <c r="A61" s="131"/>
      <c r="B61" s="315"/>
      <c r="C61" s="315"/>
      <c r="D61" s="315"/>
    </row>
    <row r="62" spans="1:4" s="529" customFormat="1" ht="13.2" x14ac:dyDescent="0.25">
      <c r="A62" s="127"/>
      <c r="B62" s="315"/>
      <c r="C62" s="315"/>
      <c r="D62" s="315"/>
    </row>
    <row r="63" spans="1:4" s="529" customFormat="1" ht="13.2" x14ac:dyDescent="0.25">
      <c r="A63" s="127"/>
      <c r="B63" s="315"/>
      <c r="C63" s="315"/>
      <c r="D63" s="315"/>
    </row>
    <row r="64" spans="1:4" s="529" customFormat="1" ht="13.2" x14ac:dyDescent="0.25">
      <c r="A64" s="127"/>
      <c r="B64" s="315"/>
      <c r="C64" s="315"/>
      <c r="D64" s="315"/>
    </row>
    <row r="65" spans="1:4" s="529" customFormat="1" ht="13.2" x14ac:dyDescent="0.25">
      <c r="A65" s="127"/>
      <c r="B65" s="315"/>
      <c r="C65" s="315"/>
      <c r="D65" s="315"/>
    </row>
    <row r="66" spans="1:4" s="529" customFormat="1" ht="13.2" x14ac:dyDescent="0.25">
      <c r="A66" s="127"/>
      <c r="B66" s="315"/>
      <c r="C66" s="315"/>
      <c r="D66" s="315"/>
    </row>
    <row r="67" spans="1:4" s="529" customFormat="1" ht="13.2" x14ac:dyDescent="0.25">
      <c r="A67" s="127"/>
      <c r="B67" s="315"/>
      <c r="C67" s="315"/>
      <c r="D67" s="315"/>
    </row>
    <row r="68" spans="1:4" s="529" customFormat="1" ht="13.2" x14ac:dyDescent="0.25">
      <c r="A68" s="127"/>
      <c r="B68" s="315"/>
      <c r="C68" s="315"/>
      <c r="D68" s="315"/>
    </row>
    <row r="69" spans="1:4" s="529" customFormat="1" ht="13.2" x14ac:dyDescent="0.25">
      <c r="A69" s="127"/>
      <c r="B69" s="315"/>
      <c r="C69" s="315"/>
      <c r="D69" s="315"/>
    </row>
    <row r="70" spans="1:4" s="529" customFormat="1" ht="13.2" x14ac:dyDescent="0.25">
      <c r="A70" s="528"/>
      <c r="B70" s="315"/>
      <c r="C70" s="315"/>
      <c r="D70" s="315"/>
    </row>
    <row r="71" spans="1:4" s="529" customFormat="1" ht="13.2" x14ac:dyDescent="0.25">
      <c r="A71" s="528"/>
      <c r="B71" s="315"/>
      <c r="C71" s="315"/>
      <c r="D71" s="315"/>
    </row>
    <row r="72" spans="1:4" s="529" customFormat="1" ht="13.2" x14ac:dyDescent="0.25">
      <c r="A72" s="528"/>
      <c r="B72" s="315"/>
      <c r="C72" s="315"/>
      <c r="D72" s="315"/>
    </row>
    <row r="73" spans="1:4" s="529" customFormat="1" ht="13.2" x14ac:dyDescent="0.25">
      <c r="A73" s="528"/>
      <c r="B73" s="315"/>
      <c r="C73" s="315"/>
      <c r="D73" s="315"/>
    </row>
    <row r="74" spans="1:4" s="529" customFormat="1" ht="13.2" x14ac:dyDescent="0.25">
      <c r="A74" s="528"/>
      <c r="B74" s="315"/>
      <c r="C74" s="315"/>
      <c r="D74" s="315"/>
    </row>
    <row r="75" spans="1:4" s="529" customFormat="1" ht="13.2" x14ac:dyDescent="0.25">
      <c r="A75" s="528"/>
      <c r="B75" s="315"/>
      <c r="C75" s="315"/>
      <c r="D75" s="315"/>
    </row>
    <row r="76" spans="1:4" s="529" customFormat="1" ht="13.2" x14ac:dyDescent="0.25">
      <c r="A76" s="528"/>
      <c r="B76" s="315"/>
      <c r="C76" s="315"/>
      <c r="D76" s="315"/>
    </row>
    <row r="77" spans="1:4" s="529" customFormat="1" ht="13.2" x14ac:dyDescent="0.25">
      <c r="A77" s="528"/>
      <c r="B77" s="315"/>
      <c r="C77" s="315"/>
      <c r="D77" s="315"/>
    </row>
    <row r="78" spans="1:4" s="529" customFormat="1" ht="13.2" x14ac:dyDescent="0.25">
      <c r="A78" s="528"/>
      <c r="B78" s="315"/>
      <c r="C78" s="315"/>
      <c r="D78" s="315"/>
    </row>
    <row r="79" spans="1:4" s="529" customFormat="1" ht="13.2" x14ac:dyDescent="0.25">
      <c r="A79" s="528"/>
      <c r="B79" s="315"/>
      <c r="C79" s="315"/>
      <c r="D79" s="315"/>
    </row>
    <row r="80" spans="1:4" s="529" customFormat="1" ht="13.2" x14ac:dyDescent="0.25">
      <c r="A80" s="528"/>
      <c r="B80" s="315"/>
      <c r="C80" s="315"/>
      <c r="D80" s="315"/>
    </row>
    <row r="81" spans="1:4" s="529" customFormat="1" ht="13.2" x14ac:dyDescent="0.25">
      <c r="A81" s="528"/>
      <c r="B81" s="315"/>
      <c r="C81" s="315"/>
      <c r="D81" s="315"/>
    </row>
    <row r="82" spans="1:4" s="529" customFormat="1" ht="13.2" x14ac:dyDescent="0.25">
      <c r="A82" s="528"/>
      <c r="B82" s="315"/>
      <c r="C82" s="315"/>
      <c r="D82" s="315"/>
    </row>
    <row r="83" spans="1:4" s="529" customFormat="1" ht="13.2" x14ac:dyDescent="0.25">
      <c r="A83" s="528"/>
      <c r="B83" s="315"/>
      <c r="C83" s="315"/>
      <c r="D83" s="315"/>
    </row>
    <row r="84" spans="1:4" s="529" customFormat="1" ht="13.2" x14ac:dyDescent="0.25">
      <c r="A84" s="528"/>
      <c r="B84" s="315"/>
      <c r="C84" s="315"/>
      <c r="D84" s="315"/>
    </row>
    <row r="85" spans="1:4" s="529" customFormat="1" ht="13.2" x14ac:dyDescent="0.25">
      <c r="A85" s="528"/>
      <c r="B85" s="315"/>
      <c r="C85" s="315"/>
      <c r="D85" s="315"/>
    </row>
    <row r="86" spans="1:4" s="529" customFormat="1" ht="13.2" x14ac:dyDescent="0.25">
      <c r="A86" s="528"/>
      <c r="B86" s="315"/>
      <c r="C86" s="315"/>
      <c r="D86" s="315"/>
    </row>
    <row r="87" spans="1:4" s="529" customFormat="1" ht="13.2" x14ac:dyDescent="0.25">
      <c r="A87" s="528"/>
      <c r="B87" s="315"/>
      <c r="C87" s="315"/>
      <c r="D87" s="315"/>
    </row>
    <row r="88" spans="1:4" s="529" customFormat="1" ht="13.2" x14ac:dyDescent="0.25">
      <c r="A88" s="528"/>
      <c r="B88" s="315"/>
      <c r="C88" s="315"/>
      <c r="D88" s="315"/>
    </row>
    <row r="89" spans="1:4" s="529" customFormat="1" ht="13.2" x14ac:dyDescent="0.25">
      <c r="A89" s="528"/>
      <c r="B89" s="315"/>
      <c r="C89" s="315"/>
      <c r="D89" s="315"/>
    </row>
    <row r="90" spans="1:4" s="529" customFormat="1" ht="13.2" x14ac:dyDescent="0.25">
      <c r="A90" s="528"/>
      <c r="B90" s="315"/>
      <c r="C90" s="315"/>
      <c r="D90" s="315"/>
    </row>
    <row r="91" spans="1:4" s="529" customFormat="1" ht="13.2" x14ac:dyDescent="0.25">
      <c r="A91" s="528"/>
      <c r="B91" s="315"/>
      <c r="C91" s="315"/>
      <c r="D91" s="315"/>
    </row>
    <row r="92" spans="1:4" s="529" customFormat="1" ht="13.2" x14ac:dyDescent="0.25">
      <c r="A92" s="528"/>
      <c r="B92" s="315"/>
      <c r="C92" s="315"/>
      <c r="D92" s="315"/>
    </row>
    <row r="93" spans="1:4" s="529" customFormat="1" ht="13.2" x14ac:dyDescent="0.25">
      <c r="A93" s="528"/>
      <c r="B93" s="315"/>
      <c r="C93" s="315"/>
      <c r="D93" s="315"/>
    </row>
    <row r="94" spans="1:4" s="529" customFormat="1" ht="13.2" x14ac:dyDescent="0.25">
      <c r="A94" s="528"/>
      <c r="B94" s="315"/>
      <c r="C94" s="315"/>
      <c r="D94" s="315"/>
    </row>
    <row r="95" spans="1:4" s="529" customFormat="1" ht="13.2" x14ac:dyDescent="0.25">
      <c r="A95" s="528"/>
      <c r="B95" s="315"/>
      <c r="C95" s="315"/>
      <c r="D95" s="315"/>
    </row>
    <row r="96" spans="1:4" s="529" customFormat="1" ht="13.2" x14ac:dyDescent="0.25">
      <c r="A96" s="528"/>
      <c r="B96" s="315"/>
      <c r="C96" s="315"/>
      <c r="D96" s="315"/>
    </row>
    <row r="97" spans="1:4" s="529" customFormat="1" ht="13.2" x14ac:dyDescent="0.25">
      <c r="A97" s="528"/>
      <c r="B97" s="315"/>
      <c r="C97" s="315"/>
      <c r="D97" s="315"/>
    </row>
    <row r="98" spans="1:4" s="529" customFormat="1" ht="13.2" x14ac:dyDescent="0.25">
      <c r="A98" s="528"/>
      <c r="B98" s="315"/>
      <c r="C98" s="315"/>
      <c r="D98" s="315"/>
    </row>
    <row r="99" spans="1:4" s="529" customFormat="1" ht="13.2" x14ac:dyDescent="0.25">
      <c r="A99" s="528"/>
      <c r="B99" s="315"/>
      <c r="C99" s="315"/>
      <c r="D99" s="315"/>
    </row>
    <row r="100" spans="1:4" s="529" customFormat="1" ht="13.2" x14ac:dyDescent="0.25">
      <c r="A100" s="528"/>
      <c r="B100" s="315"/>
      <c r="C100" s="315"/>
      <c r="D100" s="315"/>
    </row>
    <row r="101" spans="1:4" s="529" customFormat="1" ht="13.2" x14ac:dyDescent="0.25">
      <c r="A101" s="127"/>
      <c r="B101" s="315"/>
      <c r="C101" s="315"/>
      <c r="D101" s="315"/>
    </row>
    <row r="102" spans="1:4" s="529" customFormat="1" ht="13.2" x14ac:dyDescent="0.25">
      <c r="A102" s="127"/>
      <c r="B102" s="315"/>
      <c r="C102" s="315"/>
      <c r="D102" s="315"/>
    </row>
    <row r="103" spans="1:4" s="529" customFormat="1" ht="13.2" x14ac:dyDescent="0.25">
      <c r="A103" s="127"/>
      <c r="B103" s="315"/>
      <c r="C103" s="315"/>
      <c r="D103" s="315"/>
    </row>
    <row r="104" spans="1:4" s="529" customFormat="1" ht="13.2" x14ac:dyDescent="0.25">
      <c r="A104" s="127"/>
      <c r="B104" s="315"/>
      <c r="C104" s="315"/>
      <c r="D104" s="315"/>
    </row>
    <row r="105" spans="1:4" s="529" customFormat="1" ht="13.2" x14ac:dyDescent="0.25">
      <c r="A105" s="127"/>
      <c r="B105" s="315"/>
      <c r="C105" s="315"/>
      <c r="D105" s="315"/>
    </row>
    <row r="106" spans="1:4" s="529" customFormat="1" ht="13.2" x14ac:dyDescent="0.25">
      <c r="A106" s="127"/>
      <c r="B106" s="315"/>
      <c r="C106" s="315"/>
      <c r="D106" s="315"/>
    </row>
    <row r="107" spans="1:4" s="529" customFormat="1" ht="13.2" x14ac:dyDescent="0.25">
      <c r="A107" s="127"/>
      <c r="B107" s="315"/>
      <c r="C107" s="315"/>
      <c r="D107" s="315"/>
    </row>
    <row r="108" spans="1:4" s="529" customFormat="1" ht="13.2" x14ac:dyDescent="0.25">
      <c r="A108" s="127"/>
      <c r="B108" s="315"/>
      <c r="C108" s="315"/>
      <c r="D108" s="315"/>
    </row>
    <row r="109" spans="1:4" s="529" customFormat="1" ht="13.2" x14ac:dyDescent="0.25">
      <c r="A109" s="127"/>
      <c r="B109" s="315"/>
      <c r="C109" s="315"/>
      <c r="D109" s="315"/>
    </row>
    <row r="110" spans="1:4" s="529" customFormat="1" ht="13.2" x14ac:dyDescent="0.25">
      <c r="A110" s="127"/>
      <c r="B110" s="315"/>
      <c r="C110" s="315"/>
      <c r="D110" s="315"/>
    </row>
    <row r="111" spans="1:4" s="529" customFormat="1" ht="13.2" x14ac:dyDescent="0.25">
      <c r="A111" s="127"/>
      <c r="B111" s="315"/>
      <c r="C111" s="315"/>
      <c r="D111" s="315"/>
    </row>
    <row r="112" spans="1:4" s="529" customFormat="1" ht="13.2" x14ac:dyDescent="0.25">
      <c r="A112" s="127"/>
      <c r="B112" s="315"/>
      <c r="C112" s="315"/>
      <c r="D112" s="315"/>
    </row>
    <row r="113" spans="1:4" s="529" customFormat="1" ht="13.2" x14ac:dyDescent="0.25">
      <c r="A113" s="127"/>
      <c r="B113" s="315"/>
      <c r="C113" s="315"/>
      <c r="D113" s="315"/>
    </row>
    <row r="114" spans="1:4" s="529" customFormat="1" ht="13.2" x14ac:dyDescent="0.25">
      <c r="A114" s="127"/>
      <c r="B114" s="315"/>
      <c r="C114" s="315"/>
      <c r="D114" s="315"/>
    </row>
    <row r="115" spans="1:4" s="529" customFormat="1" ht="13.2" x14ac:dyDescent="0.25">
      <c r="A115" s="127"/>
      <c r="B115" s="315"/>
      <c r="C115" s="315"/>
      <c r="D115" s="315"/>
    </row>
    <row r="116" spans="1:4" s="529" customFormat="1" ht="13.2" x14ac:dyDescent="0.25">
      <c r="A116" s="127"/>
      <c r="B116" s="315"/>
      <c r="C116" s="315"/>
      <c r="D116" s="315"/>
    </row>
    <row r="117" spans="1:4" s="529" customFormat="1" ht="13.2" x14ac:dyDescent="0.25">
      <c r="A117" s="127"/>
      <c r="B117" s="315"/>
      <c r="C117" s="315"/>
      <c r="D117" s="315"/>
    </row>
    <row r="118" spans="1:4" s="529" customFormat="1" ht="13.2" x14ac:dyDescent="0.25">
      <c r="A118" s="127"/>
      <c r="B118" s="315"/>
      <c r="C118" s="315"/>
      <c r="D118" s="315"/>
    </row>
    <row r="119" spans="1:4" s="529" customFormat="1" ht="13.2" x14ac:dyDescent="0.25">
      <c r="A119" s="127"/>
      <c r="B119" s="315"/>
      <c r="C119" s="315"/>
      <c r="D119" s="315"/>
    </row>
    <row r="120" spans="1:4" s="529" customFormat="1" ht="13.2" x14ac:dyDescent="0.25">
      <c r="A120" s="127"/>
      <c r="B120" s="315"/>
      <c r="C120" s="315"/>
      <c r="D120" s="315"/>
    </row>
    <row r="121" spans="1:4" s="529" customFormat="1" ht="13.2" x14ac:dyDescent="0.25">
      <c r="A121" s="127"/>
      <c r="B121" s="315"/>
      <c r="C121" s="315"/>
      <c r="D121" s="315"/>
    </row>
    <row r="122" spans="1:4" s="529" customFormat="1" ht="13.2" x14ac:dyDescent="0.25">
      <c r="A122" s="127"/>
      <c r="B122" s="315"/>
      <c r="C122" s="315"/>
      <c r="D122" s="315"/>
    </row>
    <row r="123" spans="1:4" s="529" customFormat="1" ht="13.2" x14ac:dyDescent="0.25">
      <c r="A123" s="127"/>
      <c r="B123" s="315"/>
      <c r="C123" s="315"/>
      <c r="D123" s="315"/>
    </row>
    <row r="124" spans="1:4" s="529" customFormat="1" ht="13.2" x14ac:dyDescent="0.25">
      <c r="A124" s="127"/>
      <c r="B124" s="315"/>
      <c r="C124" s="315"/>
      <c r="D124" s="315"/>
    </row>
    <row r="125" spans="1:4" s="529" customFormat="1" ht="13.2" x14ac:dyDescent="0.25">
      <c r="A125" s="127"/>
      <c r="B125" s="315"/>
      <c r="C125" s="315"/>
      <c r="D125" s="315"/>
    </row>
    <row r="126" spans="1:4" s="529" customFormat="1" ht="13.2" x14ac:dyDescent="0.25">
      <c r="A126" s="127"/>
      <c r="B126" s="315"/>
      <c r="C126" s="315"/>
      <c r="D126" s="315"/>
    </row>
    <row r="127" spans="1:4" s="529" customFormat="1" ht="13.2" x14ac:dyDescent="0.25">
      <c r="A127" s="127"/>
      <c r="B127" s="315"/>
      <c r="C127" s="315"/>
      <c r="D127" s="315"/>
    </row>
    <row r="128" spans="1:4" s="529" customFormat="1" ht="13.2" x14ac:dyDescent="0.25">
      <c r="A128" s="127"/>
      <c r="B128" s="315"/>
      <c r="C128" s="315"/>
      <c r="D128" s="315"/>
    </row>
    <row r="129" spans="1:4" s="529" customFormat="1" ht="13.2" x14ac:dyDescent="0.25">
      <c r="A129" s="127"/>
      <c r="B129" s="315"/>
      <c r="C129" s="315"/>
      <c r="D129" s="315"/>
    </row>
    <row r="130" spans="1:4" s="529" customFormat="1" ht="13.2" x14ac:dyDescent="0.25">
      <c r="A130" s="127"/>
      <c r="B130" s="315"/>
      <c r="C130" s="315"/>
      <c r="D130" s="315"/>
    </row>
    <row r="131" spans="1:4" s="529" customFormat="1" ht="13.2" x14ac:dyDescent="0.25">
      <c r="A131" s="127"/>
      <c r="B131" s="315"/>
      <c r="C131" s="315"/>
      <c r="D131" s="315"/>
    </row>
    <row r="132" spans="1:4" s="529" customFormat="1" ht="13.2" x14ac:dyDescent="0.25">
      <c r="A132" s="127"/>
      <c r="B132" s="315"/>
      <c r="C132" s="315"/>
      <c r="D132" s="315"/>
    </row>
    <row r="133" spans="1:4" s="529" customFormat="1" ht="13.2" x14ac:dyDescent="0.25">
      <c r="A133" s="127"/>
      <c r="B133" s="315"/>
      <c r="C133" s="315"/>
      <c r="D133" s="315"/>
    </row>
    <row r="134" spans="1:4" s="529" customFormat="1" ht="13.2" x14ac:dyDescent="0.25">
      <c r="A134" s="127"/>
      <c r="B134" s="315"/>
      <c r="C134" s="315"/>
      <c r="D134" s="315"/>
    </row>
    <row r="135" spans="1:4" s="529" customFormat="1" ht="13.2" x14ac:dyDescent="0.25">
      <c r="A135" s="127"/>
      <c r="B135" s="315"/>
      <c r="C135" s="315"/>
      <c r="D135" s="315"/>
    </row>
    <row r="136" spans="1:4" s="529" customFormat="1" ht="13.2" x14ac:dyDescent="0.25">
      <c r="A136" s="530"/>
      <c r="B136" s="532"/>
      <c r="C136" s="532"/>
      <c r="D136" s="532"/>
    </row>
    <row r="137" spans="1:4" s="529" customFormat="1" ht="13.2" x14ac:dyDescent="0.25">
      <c r="A137" s="530"/>
      <c r="B137" s="534"/>
      <c r="C137" s="534"/>
      <c r="D137" s="534"/>
    </row>
    <row r="138" spans="1:4" s="529" customFormat="1" ht="13.2" x14ac:dyDescent="0.25">
      <c r="A138" s="530"/>
      <c r="B138" s="534"/>
      <c r="C138" s="534"/>
      <c r="D138" s="534"/>
    </row>
    <row r="139" spans="1:4" s="529" customFormat="1" ht="13.2" x14ac:dyDescent="0.25">
      <c r="A139" s="530"/>
      <c r="B139" s="534"/>
      <c r="C139" s="534"/>
      <c r="D139" s="534"/>
    </row>
    <row r="140" spans="1:4" s="529" customFormat="1" x14ac:dyDescent="0.25">
      <c r="A140" s="535"/>
      <c r="B140" s="534"/>
      <c r="C140" s="534"/>
      <c r="D140" s="534"/>
    </row>
    <row r="141" spans="1:4" s="529" customFormat="1" x14ac:dyDescent="0.25">
      <c r="A141" s="535"/>
      <c r="B141" s="534"/>
      <c r="C141" s="534"/>
      <c r="D141" s="534"/>
    </row>
    <row r="142" spans="1:4" s="529" customFormat="1" x14ac:dyDescent="0.25">
      <c r="A142" s="535"/>
      <c r="B142" s="534"/>
      <c r="C142" s="534"/>
      <c r="D142" s="534"/>
    </row>
    <row r="143" spans="1:4" s="529" customFormat="1" x14ac:dyDescent="0.25">
      <c r="A143" s="535"/>
      <c r="B143" s="534"/>
      <c r="C143" s="534"/>
      <c r="D143" s="534"/>
    </row>
    <row r="144" spans="1:4" s="529" customFormat="1" x14ac:dyDescent="0.25">
      <c r="A144" s="535"/>
      <c r="B144" s="534"/>
      <c r="C144" s="534"/>
      <c r="D144" s="534"/>
    </row>
    <row r="145" spans="1:4" s="529" customFormat="1" x14ac:dyDescent="0.25">
      <c r="A145" s="535"/>
      <c r="B145" s="534"/>
      <c r="C145" s="534"/>
      <c r="D145" s="534"/>
    </row>
    <row r="146" spans="1:4" s="529" customFormat="1" x14ac:dyDescent="0.25">
      <c r="A146" s="535"/>
      <c r="B146" s="534"/>
      <c r="C146" s="534"/>
      <c r="D146" s="534"/>
    </row>
    <row r="147" spans="1:4" s="529" customFormat="1" x14ac:dyDescent="0.25">
      <c r="A147" s="535"/>
      <c r="B147" s="534"/>
      <c r="C147" s="534"/>
      <c r="D147" s="534"/>
    </row>
    <row r="148" spans="1:4" s="529" customFormat="1" x14ac:dyDescent="0.25">
      <c r="A148" s="535"/>
      <c r="B148" s="534"/>
      <c r="C148" s="534"/>
      <c r="D148" s="534"/>
    </row>
    <row r="149" spans="1:4" s="529" customFormat="1" x14ac:dyDescent="0.25">
      <c r="A149" s="535"/>
      <c r="B149" s="534"/>
      <c r="C149" s="534"/>
      <c r="D149" s="534"/>
    </row>
    <row r="150" spans="1:4" s="529" customFormat="1" x14ac:dyDescent="0.25">
      <c r="A150" s="535"/>
      <c r="B150" s="534"/>
      <c r="C150" s="534"/>
      <c r="D150" s="534"/>
    </row>
    <row r="151" spans="1:4" s="529" customFormat="1" x14ac:dyDescent="0.25">
      <c r="A151" s="535"/>
      <c r="B151" s="534"/>
      <c r="C151" s="534"/>
      <c r="D151" s="534"/>
    </row>
    <row r="152" spans="1:4" s="529" customFormat="1" x14ac:dyDescent="0.25">
      <c r="A152" s="535"/>
      <c r="B152" s="534"/>
      <c r="C152" s="534"/>
      <c r="D152" s="534"/>
    </row>
  </sheetData>
  <mergeCells count="7">
    <mergeCell ref="A46:B46"/>
    <mergeCell ref="B1:D1"/>
    <mergeCell ref="E1:G1"/>
    <mergeCell ref="H1:J1"/>
    <mergeCell ref="K1:M1"/>
    <mergeCell ref="N1:P1"/>
    <mergeCell ref="Q1:S1"/>
  </mergeCells>
  <printOptions horizontalCentered="1"/>
  <pageMargins left="0.19685039370078741" right="0.19685039370078741" top="0.98425196850393704" bottom="0.35433070866141736" header="0.19685039370078741" footer="0.19685039370078741"/>
  <pageSetup paperSize="9" scale="70" orientation="landscape" r:id="rId1"/>
  <headerFooter alignWithMargins="0">
    <oddHeader xml:space="preserve">&amp;C&amp;"Times New Roman,Félkövér"2019. évi költségvetés 
Magdolna-Orczy Negyed Projekt
11604 cím bevételi előiányzat&amp;R&amp;"Times New Roman,Félkövér dőlt"11. melléklet a /2019. () 
önkormányzati rendelethez
ezer forintban&amp;"Times New Roman,Normál"
</oddHeader>
    <oddFooter>&amp;R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H106"/>
  <sheetViews>
    <sheetView zoomScaleNormal="100" workbookViewId="0">
      <pane xSplit="1" ySplit="3" topLeftCell="E32" activePane="bottomRight" state="frozen"/>
      <selection pane="topRight" activeCell="B1" sqref="B1"/>
      <selection pane="bottomLeft" activeCell="A4" sqref="A4"/>
      <selection pane="bottomRight" activeCell="O47" sqref="O47"/>
    </sheetView>
  </sheetViews>
  <sheetFormatPr defaultColWidth="9.109375" defaultRowHeight="13.2" x14ac:dyDescent="0.25"/>
  <cols>
    <col min="1" max="1" width="40" style="251" customWidth="1"/>
    <col min="2" max="7" width="9.6640625" style="251" customWidth="1"/>
    <col min="8" max="13" width="9.6640625" style="312" customWidth="1"/>
    <col min="14" max="16" width="9.6640625" style="317" customWidth="1"/>
    <col min="17" max="28" width="9.6640625" style="312" customWidth="1"/>
    <col min="29" max="31" width="9.6640625" style="317" customWidth="1"/>
    <col min="32" max="32" width="10.6640625" style="317" customWidth="1"/>
    <col min="33" max="34" width="10.6640625" style="205" customWidth="1"/>
    <col min="35" max="16384" width="9.109375" style="205"/>
  </cols>
  <sheetData>
    <row r="1" spans="1:34" ht="13.8" thickBot="1" x14ac:dyDescent="0.3"/>
    <row r="2" spans="1:34" s="243" customFormat="1" ht="64.95" customHeight="1" thickBot="1" x14ac:dyDescent="0.3">
      <c r="A2" s="389" t="s">
        <v>763</v>
      </c>
      <c r="B2" s="144" t="s">
        <v>376</v>
      </c>
      <c r="C2" s="495"/>
      <c r="D2" s="145"/>
      <c r="E2" s="144" t="s">
        <v>378</v>
      </c>
      <c r="F2" s="495"/>
      <c r="G2" s="145"/>
      <c r="H2" s="391" t="s">
        <v>380</v>
      </c>
      <c r="I2" s="392"/>
      <c r="J2" s="393"/>
      <c r="K2" s="391" t="s">
        <v>903</v>
      </c>
      <c r="L2" s="392"/>
      <c r="M2" s="393"/>
      <c r="N2" s="391" t="s">
        <v>823</v>
      </c>
      <c r="O2" s="392"/>
      <c r="P2" s="393"/>
      <c r="Q2" s="391" t="s">
        <v>394</v>
      </c>
      <c r="R2" s="392"/>
      <c r="S2" s="393"/>
      <c r="T2" s="391" t="s">
        <v>396</v>
      </c>
      <c r="U2" s="392"/>
      <c r="V2" s="393"/>
      <c r="W2" s="391" t="s">
        <v>401</v>
      </c>
      <c r="X2" s="392"/>
      <c r="Y2" s="393"/>
      <c r="Z2" s="391" t="s">
        <v>402</v>
      </c>
      <c r="AA2" s="392"/>
      <c r="AB2" s="393"/>
      <c r="AC2" s="391" t="s">
        <v>824</v>
      </c>
      <c r="AD2" s="392"/>
      <c r="AE2" s="393"/>
      <c r="AF2" s="496" t="s">
        <v>825</v>
      </c>
      <c r="AG2" s="497"/>
      <c r="AH2" s="498"/>
    </row>
    <row r="3" spans="1:34" ht="30" customHeight="1" x14ac:dyDescent="0.25">
      <c r="A3" s="612" t="s">
        <v>364</v>
      </c>
      <c r="B3" s="402" t="s">
        <v>369</v>
      </c>
      <c r="C3" s="402" t="s">
        <v>290</v>
      </c>
      <c r="D3" s="402" t="s">
        <v>370</v>
      </c>
      <c r="E3" s="402" t="s">
        <v>369</v>
      </c>
      <c r="F3" s="402" t="s">
        <v>290</v>
      </c>
      <c r="G3" s="402" t="s">
        <v>370</v>
      </c>
      <c r="H3" s="402" t="s">
        <v>369</v>
      </c>
      <c r="I3" s="402" t="s">
        <v>290</v>
      </c>
      <c r="J3" s="402" t="s">
        <v>370</v>
      </c>
      <c r="K3" s="402" t="s">
        <v>369</v>
      </c>
      <c r="L3" s="402" t="s">
        <v>290</v>
      </c>
      <c r="M3" s="402" t="s">
        <v>370</v>
      </c>
      <c r="N3" s="402" t="s">
        <v>369</v>
      </c>
      <c r="O3" s="402" t="s">
        <v>290</v>
      </c>
      <c r="P3" s="402" t="s">
        <v>370</v>
      </c>
      <c r="Q3" s="402" t="s">
        <v>369</v>
      </c>
      <c r="R3" s="402" t="s">
        <v>290</v>
      </c>
      <c r="S3" s="402" t="s">
        <v>370</v>
      </c>
      <c r="T3" s="402" t="s">
        <v>369</v>
      </c>
      <c r="U3" s="402" t="s">
        <v>290</v>
      </c>
      <c r="V3" s="402" t="s">
        <v>370</v>
      </c>
      <c r="W3" s="402" t="s">
        <v>369</v>
      </c>
      <c r="X3" s="402" t="s">
        <v>290</v>
      </c>
      <c r="Y3" s="402" t="s">
        <v>370</v>
      </c>
      <c r="Z3" s="402" t="s">
        <v>369</v>
      </c>
      <c r="AA3" s="402" t="s">
        <v>290</v>
      </c>
      <c r="AB3" s="402" t="s">
        <v>370</v>
      </c>
      <c r="AC3" s="402" t="s">
        <v>369</v>
      </c>
      <c r="AD3" s="402" t="s">
        <v>290</v>
      </c>
      <c r="AE3" s="402" t="s">
        <v>370</v>
      </c>
      <c r="AF3" s="402" t="s">
        <v>369</v>
      </c>
      <c r="AG3" s="402" t="s">
        <v>290</v>
      </c>
      <c r="AH3" s="403" t="s">
        <v>370</v>
      </c>
    </row>
    <row r="4" spans="1:34" ht="15" customHeight="1" x14ac:dyDescent="0.25">
      <c r="A4" s="613"/>
      <c r="B4" s="614"/>
      <c r="C4" s="614"/>
      <c r="D4" s="614"/>
      <c r="E4" s="615"/>
      <c r="F4" s="616"/>
      <c r="G4" s="616"/>
      <c r="H4" s="552"/>
      <c r="I4" s="580"/>
      <c r="J4" s="580"/>
      <c r="K4" s="580">
        <v>0</v>
      </c>
      <c r="L4" s="580"/>
      <c r="M4" s="580"/>
      <c r="N4" s="578">
        <f>SUM(B4+E4+H4+K4)</f>
        <v>0</v>
      </c>
      <c r="O4" s="578">
        <f t="shared" ref="O4:P5" si="0">SUM(C4+F4+I4+L4)</f>
        <v>0</v>
      </c>
      <c r="P4" s="578">
        <f t="shared" si="0"/>
        <v>0</v>
      </c>
      <c r="Q4" s="192">
        <v>0</v>
      </c>
      <c r="R4" s="192"/>
      <c r="S4" s="192">
        <f>SUM(Q4:R4)</f>
        <v>0</v>
      </c>
      <c r="T4" s="192">
        <v>0</v>
      </c>
      <c r="U4" s="192"/>
      <c r="V4" s="192">
        <f>SUM(T4:U4)</f>
        <v>0</v>
      </c>
      <c r="W4" s="192">
        <v>0</v>
      </c>
      <c r="X4" s="192"/>
      <c r="Y4" s="192">
        <f>SUM(W4:X4)</f>
        <v>0</v>
      </c>
      <c r="Z4" s="192">
        <v>0</v>
      </c>
      <c r="AA4" s="192"/>
      <c r="AB4" s="192">
        <f>SUM(Z4:AA4)</f>
        <v>0</v>
      </c>
      <c r="AC4" s="550">
        <f>SUM(Q4+T4+W4+Z4)</f>
        <v>0</v>
      </c>
      <c r="AD4" s="550">
        <f t="shared" ref="AD4:AE5" si="1">SUM(R4+U4+X4+AA4)</f>
        <v>0</v>
      </c>
      <c r="AE4" s="550">
        <f t="shared" si="1"/>
        <v>0</v>
      </c>
      <c r="AF4" s="550">
        <f>AC4+N4</f>
        <v>0</v>
      </c>
      <c r="AG4" s="550">
        <f t="shared" ref="AG4:AH5" si="2">AD4+O4</f>
        <v>0</v>
      </c>
      <c r="AH4" s="553">
        <f t="shared" si="2"/>
        <v>0</v>
      </c>
    </row>
    <row r="5" spans="1:34" ht="15" customHeight="1" thickBot="1" x14ac:dyDescent="0.3">
      <c r="A5" s="613"/>
      <c r="B5" s="614"/>
      <c r="C5" s="614"/>
      <c r="D5" s="614"/>
      <c r="E5" s="615"/>
      <c r="F5" s="616"/>
      <c r="G5" s="616"/>
      <c r="H5" s="552"/>
      <c r="I5" s="580"/>
      <c r="J5" s="580"/>
      <c r="K5" s="580">
        <v>0</v>
      </c>
      <c r="L5" s="580"/>
      <c r="M5" s="580"/>
      <c r="N5" s="578">
        <f>SUM(B5+E5+H5+K5)</f>
        <v>0</v>
      </c>
      <c r="O5" s="578">
        <f t="shared" si="0"/>
        <v>0</v>
      </c>
      <c r="P5" s="578">
        <f t="shared" si="0"/>
        <v>0</v>
      </c>
      <c r="Q5" s="192">
        <v>0</v>
      </c>
      <c r="R5" s="192"/>
      <c r="S5" s="192">
        <f>SUM(Q5:R5)</f>
        <v>0</v>
      </c>
      <c r="T5" s="192">
        <v>0</v>
      </c>
      <c r="U5" s="192"/>
      <c r="V5" s="192">
        <f>SUM(T5:U5)</f>
        <v>0</v>
      </c>
      <c r="W5" s="192">
        <v>0</v>
      </c>
      <c r="X5" s="192"/>
      <c r="Y5" s="192">
        <f>SUM(W5:X5)</f>
        <v>0</v>
      </c>
      <c r="Z5" s="192">
        <v>0</v>
      </c>
      <c r="AA5" s="192"/>
      <c r="AB5" s="192">
        <f>SUM(Z5:AA5)</f>
        <v>0</v>
      </c>
      <c r="AC5" s="550">
        <f>SUM(Q5+T5+W5+Z5)</f>
        <v>0</v>
      </c>
      <c r="AD5" s="550">
        <f t="shared" si="1"/>
        <v>0</v>
      </c>
      <c r="AE5" s="550">
        <f t="shared" si="1"/>
        <v>0</v>
      </c>
      <c r="AF5" s="599">
        <f>AC5+N5</f>
        <v>0</v>
      </c>
      <c r="AG5" s="599">
        <f t="shared" si="2"/>
        <v>0</v>
      </c>
      <c r="AH5" s="600">
        <f t="shared" si="2"/>
        <v>0</v>
      </c>
    </row>
    <row r="6" spans="1:34" s="243" customFormat="1" ht="15" customHeight="1" thickBot="1" x14ac:dyDescent="0.3">
      <c r="A6" s="617" t="s">
        <v>850</v>
      </c>
      <c r="B6" s="593">
        <f>SUM(B4:B5)</f>
        <v>0</v>
      </c>
      <c r="C6" s="618">
        <f t="shared" ref="C6:AH6" si="3">SUM(C4:C5)</f>
        <v>0</v>
      </c>
      <c r="D6" s="618">
        <f t="shared" si="3"/>
        <v>0</v>
      </c>
      <c r="E6" s="618">
        <f t="shared" si="3"/>
        <v>0</v>
      </c>
      <c r="F6" s="618">
        <f t="shared" si="3"/>
        <v>0</v>
      </c>
      <c r="G6" s="618">
        <f t="shared" si="3"/>
        <v>0</v>
      </c>
      <c r="H6" s="618">
        <f t="shared" si="3"/>
        <v>0</v>
      </c>
      <c r="I6" s="618">
        <f t="shared" si="3"/>
        <v>0</v>
      </c>
      <c r="J6" s="618">
        <f t="shared" si="3"/>
        <v>0</v>
      </c>
      <c r="K6" s="618">
        <f t="shared" si="3"/>
        <v>0</v>
      </c>
      <c r="L6" s="618">
        <f t="shared" si="3"/>
        <v>0</v>
      </c>
      <c r="M6" s="618">
        <f t="shared" si="3"/>
        <v>0</v>
      </c>
      <c r="N6" s="618">
        <f t="shared" si="3"/>
        <v>0</v>
      </c>
      <c r="O6" s="618">
        <f t="shared" si="3"/>
        <v>0</v>
      </c>
      <c r="P6" s="618">
        <f t="shared" si="3"/>
        <v>0</v>
      </c>
      <c r="Q6" s="618">
        <f t="shared" si="3"/>
        <v>0</v>
      </c>
      <c r="R6" s="618">
        <f t="shared" si="3"/>
        <v>0</v>
      </c>
      <c r="S6" s="618">
        <f t="shared" si="3"/>
        <v>0</v>
      </c>
      <c r="T6" s="618">
        <f t="shared" si="3"/>
        <v>0</v>
      </c>
      <c r="U6" s="618">
        <f t="shared" si="3"/>
        <v>0</v>
      </c>
      <c r="V6" s="618">
        <f t="shared" si="3"/>
        <v>0</v>
      </c>
      <c r="W6" s="618">
        <f t="shared" si="3"/>
        <v>0</v>
      </c>
      <c r="X6" s="618">
        <f t="shared" si="3"/>
        <v>0</v>
      </c>
      <c r="Y6" s="618">
        <f t="shared" si="3"/>
        <v>0</v>
      </c>
      <c r="Z6" s="618">
        <f t="shared" si="3"/>
        <v>0</v>
      </c>
      <c r="AA6" s="618">
        <f t="shared" si="3"/>
        <v>0</v>
      </c>
      <c r="AB6" s="618">
        <f t="shared" si="3"/>
        <v>0</v>
      </c>
      <c r="AC6" s="618">
        <f t="shared" si="3"/>
        <v>0</v>
      </c>
      <c r="AD6" s="618">
        <f t="shared" si="3"/>
        <v>0</v>
      </c>
      <c r="AE6" s="618">
        <f t="shared" si="3"/>
        <v>0</v>
      </c>
      <c r="AF6" s="618">
        <f t="shared" si="3"/>
        <v>0</v>
      </c>
      <c r="AG6" s="618">
        <f t="shared" si="3"/>
        <v>0</v>
      </c>
      <c r="AH6" s="619">
        <f t="shared" si="3"/>
        <v>0</v>
      </c>
    </row>
    <row r="7" spans="1:34" ht="15" customHeight="1" x14ac:dyDescent="0.25">
      <c r="A7" s="620" t="s">
        <v>775</v>
      </c>
      <c r="B7" s="621"/>
      <c r="C7" s="621"/>
      <c r="D7" s="621"/>
      <c r="E7" s="622"/>
      <c r="F7" s="623"/>
      <c r="G7" s="623"/>
      <c r="H7" s="580"/>
      <c r="I7" s="580"/>
      <c r="J7" s="580"/>
      <c r="K7" s="580"/>
      <c r="L7" s="580"/>
      <c r="M7" s="580"/>
      <c r="N7" s="578"/>
      <c r="O7" s="578"/>
      <c r="P7" s="578"/>
      <c r="Q7" s="577"/>
      <c r="R7" s="577"/>
      <c r="S7" s="577"/>
      <c r="T7" s="577"/>
      <c r="U7" s="577"/>
      <c r="V7" s="577"/>
      <c r="W7" s="577"/>
      <c r="X7" s="577"/>
      <c r="Y7" s="577"/>
      <c r="Z7" s="577"/>
      <c r="AA7" s="577"/>
      <c r="AB7" s="577"/>
      <c r="AC7" s="578"/>
      <c r="AD7" s="578"/>
      <c r="AE7" s="578"/>
      <c r="AF7" s="578"/>
      <c r="AG7" s="624"/>
      <c r="AH7" s="625"/>
    </row>
    <row r="8" spans="1:34" ht="15" customHeight="1" x14ac:dyDescent="0.25">
      <c r="A8" s="626" t="s">
        <v>904</v>
      </c>
      <c r="B8" s="627"/>
      <c r="C8" s="627"/>
      <c r="D8" s="627"/>
      <c r="E8" s="628"/>
      <c r="F8" s="629"/>
      <c r="G8" s="629"/>
      <c r="H8" s="630"/>
      <c r="I8" s="630"/>
      <c r="J8" s="630"/>
      <c r="K8" s="630"/>
      <c r="L8" s="630"/>
      <c r="M8" s="630"/>
      <c r="N8" s="578"/>
      <c r="O8" s="595"/>
      <c r="P8" s="595"/>
      <c r="Q8" s="597"/>
      <c r="R8" s="597"/>
      <c r="S8" s="597"/>
      <c r="T8" s="577"/>
      <c r="U8" s="577"/>
      <c r="V8" s="577"/>
      <c r="W8" s="577"/>
      <c r="X8" s="577"/>
      <c r="Y8" s="577"/>
      <c r="Z8" s="577"/>
      <c r="AA8" s="577"/>
      <c r="AB8" s="577"/>
      <c r="AC8" s="578"/>
      <c r="AD8" s="578"/>
      <c r="AE8" s="578"/>
      <c r="AF8" s="578"/>
      <c r="AG8" s="163"/>
      <c r="AH8" s="631"/>
    </row>
    <row r="9" spans="1:34" ht="15" customHeight="1" x14ac:dyDescent="0.25">
      <c r="A9" s="632" t="s">
        <v>905</v>
      </c>
      <c r="B9" s="633"/>
      <c r="C9" s="633"/>
      <c r="D9" s="633"/>
      <c r="E9" s="634"/>
      <c r="F9" s="635"/>
      <c r="G9" s="635"/>
      <c r="H9" s="636">
        <v>7920</v>
      </c>
      <c r="I9" s="636">
        <v>-2332</v>
      </c>
      <c r="J9" s="636">
        <f>SUM(H9:I9)</f>
        <v>5588</v>
      </c>
      <c r="K9" s="636"/>
      <c r="L9" s="636"/>
      <c r="M9" s="636"/>
      <c r="N9" s="578">
        <f t="shared" ref="N9:P80" si="4">SUM(B9+E9+H9+K9)</f>
        <v>7920</v>
      </c>
      <c r="O9" s="550">
        <f t="shared" si="4"/>
        <v>-2332</v>
      </c>
      <c r="P9" s="550">
        <f t="shared" si="4"/>
        <v>5588</v>
      </c>
      <c r="Q9" s="564"/>
      <c r="R9" s="564"/>
      <c r="S9" s="564"/>
      <c r="T9" s="192"/>
      <c r="U9" s="192"/>
      <c r="V9" s="192"/>
      <c r="W9" s="192"/>
      <c r="X9" s="192"/>
      <c r="Y9" s="192"/>
      <c r="Z9" s="192"/>
      <c r="AA9" s="192"/>
      <c r="AB9" s="192"/>
      <c r="AC9" s="550">
        <f t="shared" ref="AC9:AE80" si="5">SUM(Q9+T9+W9+Z9)</f>
        <v>0</v>
      </c>
      <c r="AD9" s="550">
        <f t="shared" si="5"/>
        <v>0</v>
      </c>
      <c r="AE9" s="550">
        <f t="shared" si="5"/>
        <v>0</v>
      </c>
      <c r="AF9" s="550">
        <f t="shared" ref="AF9:AH59" si="6">AC9+N9</f>
        <v>7920</v>
      </c>
      <c r="AG9" s="550">
        <f t="shared" si="6"/>
        <v>-2332</v>
      </c>
      <c r="AH9" s="553">
        <f t="shared" si="6"/>
        <v>5588</v>
      </c>
    </row>
    <row r="10" spans="1:34" ht="30" customHeight="1" x14ac:dyDescent="0.25">
      <c r="A10" s="632" t="s">
        <v>906</v>
      </c>
      <c r="B10" s="633"/>
      <c r="C10" s="633"/>
      <c r="D10" s="633"/>
      <c r="E10" s="634"/>
      <c r="F10" s="635"/>
      <c r="G10" s="635"/>
      <c r="H10" s="636"/>
      <c r="I10" s="636"/>
      <c r="J10" s="636"/>
      <c r="K10" s="636"/>
      <c r="L10" s="636"/>
      <c r="M10" s="636"/>
      <c r="N10" s="578">
        <f t="shared" si="4"/>
        <v>0</v>
      </c>
      <c r="O10" s="578">
        <f t="shared" si="4"/>
        <v>0</v>
      </c>
      <c r="P10" s="578">
        <f t="shared" si="4"/>
        <v>0</v>
      </c>
      <c r="Q10" s="564"/>
      <c r="R10" s="564"/>
      <c r="S10" s="564"/>
      <c r="T10" s="192">
        <v>13200</v>
      </c>
      <c r="U10" s="192"/>
      <c r="V10" s="192">
        <f>SUM(T10:U10)</f>
        <v>13200</v>
      </c>
      <c r="W10" s="192"/>
      <c r="X10" s="192"/>
      <c r="Y10" s="192"/>
      <c r="Z10" s="192"/>
      <c r="AA10" s="192"/>
      <c r="AB10" s="192"/>
      <c r="AC10" s="550">
        <f t="shared" si="5"/>
        <v>13200</v>
      </c>
      <c r="AD10" s="550">
        <f t="shared" si="5"/>
        <v>0</v>
      </c>
      <c r="AE10" s="550">
        <f t="shared" si="5"/>
        <v>13200</v>
      </c>
      <c r="AF10" s="550">
        <f t="shared" si="6"/>
        <v>13200</v>
      </c>
      <c r="AG10" s="550">
        <f t="shared" si="6"/>
        <v>0</v>
      </c>
      <c r="AH10" s="553">
        <f t="shared" si="6"/>
        <v>13200</v>
      </c>
    </row>
    <row r="11" spans="1:34" ht="15" customHeight="1" x14ac:dyDescent="0.25">
      <c r="A11" s="632" t="s">
        <v>907</v>
      </c>
      <c r="B11" s="633"/>
      <c r="C11" s="633"/>
      <c r="D11" s="633"/>
      <c r="E11" s="634"/>
      <c r="F11" s="635"/>
      <c r="G11" s="635"/>
      <c r="H11" s="636"/>
      <c r="I11" s="636"/>
      <c r="J11" s="636"/>
      <c r="K11" s="636"/>
      <c r="L11" s="636"/>
      <c r="M11" s="636"/>
      <c r="N11" s="578">
        <f t="shared" si="4"/>
        <v>0</v>
      </c>
      <c r="O11" s="578">
        <f t="shared" si="4"/>
        <v>0</v>
      </c>
      <c r="P11" s="578">
        <f t="shared" si="4"/>
        <v>0</v>
      </c>
      <c r="Q11" s="564"/>
      <c r="R11" s="564"/>
      <c r="S11" s="564"/>
      <c r="T11" s="192">
        <v>2640</v>
      </c>
      <c r="U11" s="192">
        <v>1118</v>
      </c>
      <c r="V11" s="192">
        <f>SUM(T11:U11)</f>
        <v>3758</v>
      </c>
      <c r="W11" s="192"/>
      <c r="X11" s="192"/>
      <c r="Y11" s="192"/>
      <c r="Z11" s="192"/>
      <c r="AA11" s="192"/>
      <c r="AB11" s="192"/>
      <c r="AC11" s="550">
        <f t="shared" si="5"/>
        <v>2640</v>
      </c>
      <c r="AD11" s="550">
        <f t="shared" si="5"/>
        <v>1118</v>
      </c>
      <c r="AE11" s="550">
        <f t="shared" si="5"/>
        <v>3758</v>
      </c>
      <c r="AF11" s="550">
        <f t="shared" si="6"/>
        <v>2640</v>
      </c>
      <c r="AG11" s="550">
        <f t="shared" si="6"/>
        <v>1118</v>
      </c>
      <c r="AH11" s="553">
        <f t="shared" si="6"/>
        <v>3758</v>
      </c>
    </row>
    <row r="12" spans="1:34" ht="30" customHeight="1" x14ac:dyDescent="0.25">
      <c r="A12" s="632" t="s">
        <v>908</v>
      </c>
      <c r="B12" s="633"/>
      <c r="C12" s="633"/>
      <c r="D12" s="633"/>
      <c r="E12" s="634"/>
      <c r="F12" s="635"/>
      <c r="G12" s="635"/>
      <c r="H12" s="636"/>
      <c r="I12" s="636"/>
      <c r="J12" s="636"/>
      <c r="K12" s="636"/>
      <c r="L12" s="636"/>
      <c r="M12" s="636"/>
      <c r="N12" s="578">
        <f t="shared" si="4"/>
        <v>0</v>
      </c>
      <c r="O12" s="578">
        <f t="shared" si="4"/>
        <v>0</v>
      </c>
      <c r="P12" s="578">
        <f t="shared" si="4"/>
        <v>0</v>
      </c>
      <c r="Q12" s="564"/>
      <c r="R12" s="564"/>
      <c r="S12" s="564"/>
      <c r="T12" s="192">
        <v>0</v>
      </c>
      <c r="U12" s="192"/>
      <c r="V12" s="192">
        <f>SUM(T12:U12)</f>
        <v>0</v>
      </c>
      <c r="W12" s="192"/>
      <c r="X12" s="192"/>
      <c r="Y12" s="192"/>
      <c r="Z12" s="192"/>
      <c r="AA12" s="192"/>
      <c r="AB12" s="192"/>
      <c r="AC12" s="550">
        <f t="shared" si="5"/>
        <v>0</v>
      </c>
      <c r="AD12" s="550">
        <f t="shared" si="5"/>
        <v>0</v>
      </c>
      <c r="AE12" s="550">
        <f t="shared" si="5"/>
        <v>0</v>
      </c>
      <c r="AF12" s="550">
        <f t="shared" si="6"/>
        <v>0</v>
      </c>
      <c r="AG12" s="550">
        <f t="shared" si="6"/>
        <v>0</v>
      </c>
      <c r="AH12" s="553">
        <f t="shared" si="6"/>
        <v>0</v>
      </c>
    </row>
    <row r="13" spans="1:34" s="326" customFormat="1" ht="15" customHeight="1" x14ac:dyDescent="0.3">
      <c r="A13" s="637" t="s">
        <v>909</v>
      </c>
      <c r="B13" s="638"/>
      <c r="C13" s="638"/>
      <c r="D13" s="638"/>
      <c r="E13" s="639"/>
      <c r="F13" s="640"/>
      <c r="G13" s="640"/>
      <c r="H13" s="641"/>
      <c r="I13" s="641"/>
      <c r="J13" s="641"/>
      <c r="K13" s="641"/>
      <c r="L13" s="641"/>
      <c r="M13" s="641"/>
      <c r="N13" s="642">
        <f t="shared" si="4"/>
        <v>0</v>
      </c>
      <c r="O13" s="642">
        <f t="shared" si="4"/>
        <v>0</v>
      </c>
      <c r="P13" s="642">
        <f t="shared" si="4"/>
        <v>0</v>
      </c>
      <c r="Q13" s="643"/>
      <c r="R13" s="643"/>
      <c r="S13" s="643"/>
      <c r="T13" s="643">
        <v>374183</v>
      </c>
      <c r="U13" s="643">
        <v>-835</v>
      </c>
      <c r="V13" s="643">
        <f>SUM(T13:U13)</f>
        <v>373348</v>
      </c>
      <c r="W13" s="643"/>
      <c r="X13" s="643"/>
      <c r="Y13" s="643"/>
      <c r="Z13" s="643"/>
      <c r="AA13" s="643"/>
      <c r="AB13" s="643"/>
      <c r="AC13" s="644">
        <f t="shared" si="5"/>
        <v>374183</v>
      </c>
      <c r="AD13" s="644">
        <f t="shared" si="5"/>
        <v>-835</v>
      </c>
      <c r="AE13" s="644">
        <f t="shared" si="5"/>
        <v>373348</v>
      </c>
      <c r="AF13" s="644">
        <f t="shared" si="6"/>
        <v>374183</v>
      </c>
      <c r="AG13" s="644">
        <f t="shared" si="6"/>
        <v>-835</v>
      </c>
      <c r="AH13" s="645">
        <f t="shared" si="6"/>
        <v>373348</v>
      </c>
    </row>
    <row r="14" spans="1:34" ht="30" customHeight="1" x14ac:dyDescent="0.25">
      <c r="A14" s="646" t="s">
        <v>910</v>
      </c>
      <c r="B14" s="647"/>
      <c r="C14" s="647"/>
      <c r="D14" s="647"/>
      <c r="E14" s="648"/>
      <c r="F14" s="649"/>
      <c r="G14" s="649"/>
      <c r="H14" s="630">
        <v>2667</v>
      </c>
      <c r="I14" s="630"/>
      <c r="J14" s="636">
        <f t="shared" ref="J14:J18" si="7">SUM(H14:I14)</f>
        <v>2667</v>
      </c>
      <c r="K14" s="630"/>
      <c r="L14" s="630"/>
      <c r="M14" s="630"/>
      <c r="N14" s="578">
        <f t="shared" si="4"/>
        <v>2667</v>
      </c>
      <c r="O14" s="578">
        <f t="shared" si="4"/>
        <v>0</v>
      </c>
      <c r="P14" s="578">
        <f t="shared" si="4"/>
        <v>2667</v>
      </c>
      <c r="Q14" s="597"/>
      <c r="R14" s="597"/>
      <c r="S14" s="597"/>
      <c r="T14" s="577"/>
      <c r="U14" s="577"/>
      <c r="V14" s="577"/>
      <c r="W14" s="577"/>
      <c r="X14" s="577"/>
      <c r="Y14" s="577"/>
      <c r="Z14" s="577"/>
      <c r="AA14" s="577"/>
      <c r="AB14" s="577"/>
      <c r="AC14" s="550">
        <f t="shared" si="5"/>
        <v>0</v>
      </c>
      <c r="AD14" s="550">
        <f t="shared" si="5"/>
        <v>0</v>
      </c>
      <c r="AE14" s="550">
        <f t="shared" si="5"/>
        <v>0</v>
      </c>
      <c r="AF14" s="578">
        <f t="shared" si="6"/>
        <v>2667</v>
      </c>
      <c r="AG14" s="578">
        <f t="shared" si="6"/>
        <v>0</v>
      </c>
      <c r="AH14" s="650">
        <f t="shared" si="6"/>
        <v>2667</v>
      </c>
    </row>
    <row r="15" spans="1:34" ht="15" customHeight="1" x14ac:dyDescent="0.25">
      <c r="A15" s="632" t="s">
        <v>911</v>
      </c>
      <c r="B15" s="633"/>
      <c r="C15" s="633"/>
      <c r="D15" s="633"/>
      <c r="E15" s="634"/>
      <c r="F15" s="635"/>
      <c r="G15" s="635"/>
      <c r="H15" s="636">
        <v>690</v>
      </c>
      <c r="I15" s="636">
        <v>9</v>
      </c>
      <c r="J15" s="636">
        <f t="shared" si="7"/>
        <v>699</v>
      </c>
      <c r="K15" s="636"/>
      <c r="L15" s="636"/>
      <c r="M15" s="636"/>
      <c r="N15" s="578">
        <f t="shared" si="4"/>
        <v>690</v>
      </c>
      <c r="O15" s="578">
        <f t="shared" si="4"/>
        <v>9</v>
      </c>
      <c r="P15" s="578">
        <f t="shared" si="4"/>
        <v>699</v>
      </c>
      <c r="Q15" s="564"/>
      <c r="R15" s="564"/>
      <c r="S15" s="564"/>
      <c r="T15" s="192"/>
      <c r="U15" s="192"/>
      <c r="V15" s="192"/>
      <c r="W15" s="192"/>
      <c r="X15" s="192"/>
      <c r="Y15" s="192"/>
      <c r="Z15" s="192"/>
      <c r="AA15" s="192"/>
      <c r="AB15" s="192"/>
      <c r="AC15" s="550">
        <f t="shared" si="5"/>
        <v>0</v>
      </c>
      <c r="AD15" s="550">
        <f t="shared" si="5"/>
        <v>0</v>
      </c>
      <c r="AE15" s="550">
        <f t="shared" si="5"/>
        <v>0</v>
      </c>
      <c r="AF15" s="550">
        <f t="shared" si="6"/>
        <v>690</v>
      </c>
      <c r="AG15" s="550">
        <f t="shared" si="6"/>
        <v>9</v>
      </c>
      <c r="AH15" s="553">
        <f t="shared" si="6"/>
        <v>699</v>
      </c>
    </row>
    <row r="16" spans="1:34" ht="30" customHeight="1" x14ac:dyDescent="0.25">
      <c r="A16" s="632" t="s">
        <v>912</v>
      </c>
      <c r="B16" s="633"/>
      <c r="C16" s="633"/>
      <c r="D16" s="633"/>
      <c r="E16" s="634"/>
      <c r="F16" s="635"/>
      <c r="G16" s="635"/>
      <c r="H16" s="636">
        <v>1700</v>
      </c>
      <c r="I16" s="636"/>
      <c r="J16" s="636">
        <f t="shared" si="7"/>
        <v>1700</v>
      </c>
      <c r="K16" s="636"/>
      <c r="L16" s="636"/>
      <c r="M16" s="636"/>
      <c r="N16" s="578">
        <f t="shared" si="4"/>
        <v>1700</v>
      </c>
      <c r="O16" s="578">
        <f t="shared" si="4"/>
        <v>0</v>
      </c>
      <c r="P16" s="578">
        <f t="shared" si="4"/>
        <v>1700</v>
      </c>
      <c r="Q16" s="564"/>
      <c r="R16" s="564"/>
      <c r="S16" s="564"/>
      <c r="T16" s="192"/>
      <c r="U16" s="192"/>
      <c r="V16" s="192"/>
      <c r="W16" s="192"/>
      <c r="X16" s="192"/>
      <c r="Y16" s="192"/>
      <c r="Z16" s="192"/>
      <c r="AA16" s="192"/>
      <c r="AB16" s="192"/>
      <c r="AC16" s="550">
        <f t="shared" si="5"/>
        <v>0</v>
      </c>
      <c r="AD16" s="550">
        <f t="shared" si="5"/>
        <v>0</v>
      </c>
      <c r="AE16" s="550">
        <f t="shared" si="5"/>
        <v>0</v>
      </c>
      <c r="AF16" s="550">
        <f t="shared" si="6"/>
        <v>1700</v>
      </c>
      <c r="AG16" s="550">
        <f t="shared" si="6"/>
        <v>0</v>
      </c>
      <c r="AH16" s="553">
        <f t="shared" si="6"/>
        <v>1700</v>
      </c>
    </row>
    <row r="17" spans="1:34" ht="15" customHeight="1" x14ac:dyDescent="0.25">
      <c r="A17" s="632" t="s">
        <v>913</v>
      </c>
      <c r="B17" s="633"/>
      <c r="C17" s="633"/>
      <c r="D17" s="633"/>
      <c r="E17" s="634"/>
      <c r="F17" s="635"/>
      <c r="G17" s="635"/>
      <c r="H17" s="636">
        <v>2070</v>
      </c>
      <c r="I17" s="636">
        <v>3010</v>
      </c>
      <c r="J17" s="636">
        <f t="shared" si="7"/>
        <v>5080</v>
      </c>
      <c r="K17" s="636"/>
      <c r="L17" s="636"/>
      <c r="M17" s="636"/>
      <c r="N17" s="578">
        <f t="shared" si="4"/>
        <v>2070</v>
      </c>
      <c r="O17" s="578">
        <f t="shared" si="4"/>
        <v>3010</v>
      </c>
      <c r="P17" s="578">
        <f t="shared" si="4"/>
        <v>5080</v>
      </c>
      <c r="Q17" s="564"/>
      <c r="R17" s="564"/>
      <c r="S17" s="564"/>
      <c r="T17" s="192"/>
      <c r="U17" s="192"/>
      <c r="V17" s="192"/>
      <c r="W17" s="192"/>
      <c r="X17" s="192"/>
      <c r="Y17" s="192"/>
      <c r="Z17" s="192"/>
      <c r="AA17" s="192"/>
      <c r="AB17" s="192"/>
      <c r="AC17" s="550">
        <f t="shared" si="5"/>
        <v>0</v>
      </c>
      <c r="AD17" s="550">
        <f t="shared" si="5"/>
        <v>0</v>
      </c>
      <c r="AE17" s="550">
        <f t="shared" si="5"/>
        <v>0</v>
      </c>
      <c r="AF17" s="550">
        <f t="shared" si="6"/>
        <v>2070</v>
      </c>
      <c r="AG17" s="550">
        <f t="shared" si="6"/>
        <v>3010</v>
      </c>
      <c r="AH17" s="553">
        <f t="shared" si="6"/>
        <v>5080</v>
      </c>
    </row>
    <row r="18" spans="1:34" ht="15" customHeight="1" x14ac:dyDescent="0.25">
      <c r="A18" s="651" t="s">
        <v>914</v>
      </c>
      <c r="B18" s="652"/>
      <c r="C18" s="652"/>
      <c r="D18" s="652"/>
      <c r="E18" s="653"/>
      <c r="F18" s="654"/>
      <c r="G18" s="654"/>
      <c r="H18" s="552">
        <v>69855</v>
      </c>
      <c r="I18" s="552"/>
      <c r="J18" s="192">
        <f t="shared" si="7"/>
        <v>69855</v>
      </c>
      <c r="K18" s="552"/>
      <c r="L18" s="552"/>
      <c r="M18" s="552"/>
      <c r="N18" s="578">
        <f t="shared" si="4"/>
        <v>69855</v>
      </c>
      <c r="O18" s="578">
        <f t="shared" si="4"/>
        <v>0</v>
      </c>
      <c r="P18" s="578">
        <f t="shared" si="4"/>
        <v>69855</v>
      </c>
      <c r="Q18" s="192"/>
      <c r="R18" s="192"/>
      <c r="S18" s="192"/>
      <c r="T18" s="192"/>
      <c r="U18" s="192"/>
      <c r="V18" s="192"/>
      <c r="W18" s="192"/>
      <c r="X18" s="192"/>
      <c r="Y18" s="192"/>
      <c r="Z18" s="192"/>
      <c r="AA18" s="192"/>
      <c r="AB18" s="192"/>
      <c r="AC18" s="550">
        <f t="shared" si="5"/>
        <v>0</v>
      </c>
      <c r="AD18" s="550">
        <f t="shared" si="5"/>
        <v>0</v>
      </c>
      <c r="AE18" s="550">
        <f t="shared" si="5"/>
        <v>0</v>
      </c>
      <c r="AF18" s="550">
        <f t="shared" si="6"/>
        <v>69855</v>
      </c>
      <c r="AG18" s="550">
        <f t="shared" si="6"/>
        <v>0</v>
      </c>
      <c r="AH18" s="553">
        <f t="shared" si="6"/>
        <v>69855</v>
      </c>
    </row>
    <row r="19" spans="1:34" ht="15" customHeight="1" x14ac:dyDescent="0.25">
      <c r="A19" s="646" t="s">
        <v>915</v>
      </c>
      <c r="B19" s="647"/>
      <c r="C19" s="647"/>
      <c r="D19" s="647"/>
      <c r="E19" s="648"/>
      <c r="F19" s="649"/>
      <c r="G19" s="649"/>
      <c r="H19" s="630"/>
      <c r="I19" s="630"/>
      <c r="J19" s="630"/>
      <c r="K19" s="630"/>
      <c r="L19" s="630"/>
      <c r="M19" s="630"/>
      <c r="N19" s="578">
        <f t="shared" si="4"/>
        <v>0</v>
      </c>
      <c r="O19" s="578">
        <f t="shared" si="4"/>
        <v>0</v>
      </c>
      <c r="P19" s="578">
        <f t="shared" si="4"/>
        <v>0</v>
      </c>
      <c r="Q19" s="597"/>
      <c r="R19" s="597"/>
      <c r="S19" s="597"/>
      <c r="T19" s="577">
        <v>3121</v>
      </c>
      <c r="U19" s="577">
        <v>53</v>
      </c>
      <c r="V19" s="192">
        <f t="shared" ref="V19:V24" si="8">SUM(T19:U19)</f>
        <v>3174</v>
      </c>
      <c r="W19" s="577"/>
      <c r="X19" s="577"/>
      <c r="Y19" s="577"/>
      <c r="Z19" s="577"/>
      <c r="AA19" s="577"/>
      <c r="AB19" s="577"/>
      <c r="AC19" s="550">
        <f t="shared" si="5"/>
        <v>3121</v>
      </c>
      <c r="AD19" s="550">
        <f t="shared" si="5"/>
        <v>53</v>
      </c>
      <c r="AE19" s="550">
        <f t="shared" si="5"/>
        <v>3174</v>
      </c>
      <c r="AF19" s="578">
        <f t="shared" si="6"/>
        <v>3121</v>
      </c>
      <c r="AG19" s="578">
        <f t="shared" si="6"/>
        <v>53</v>
      </c>
      <c r="AH19" s="650">
        <f t="shared" si="6"/>
        <v>3174</v>
      </c>
    </row>
    <row r="20" spans="1:34" ht="30" customHeight="1" x14ac:dyDescent="0.25">
      <c r="A20" s="632" t="s">
        <v>916</v>
      </c>
      <c r="B20" s="633"/>
      <c r="C20" s="633"/>
      <c r="D20" s="633"/>
      <c r="E20" s="634"/>
      <c r="F20" s="635"/>
      <c r="G20" s="635"/>
      <c r="H20" s="636"/>
      <c r="I20" s="636"/>
      <c r="J20" s="636"/>
      <c r="K20" s="636"/>
      <c r="L20" s="636"/>
      <c r="M20" s="636"/>
      <c r="N20" s="578">
        <f t="shared" si="4"/>
        <v>0</v>
      </c>
      <c r="O20" s="578">
        <f t="shared" si="4"/>
        <v>0</v>
      </c>
      <c r="P20" s="578">
        <f t="shared" si="4"/>
        <v>0</v>
      </c>
      <c r="Q20" s="564"/>
      <c r="R20" s="564"/>
      <c r="S20" s="564"/>
      <c r="T20" s="192">
        <v>15250</v>
      </c>
      <c r="U20" s="192"/>
      <c r="V20" s="192">
        <f t="shared" si="8"/>
        <v>15250</v>
      </c>
      <c r="W20" s="192"/>
      <c r="X20" s="192"/>
      <c r="Y20" s="192"/>
      <c r="Z20" s="192"/>
      <c r="AA20" s="192"/>
      <c r="AB20" s="192"/>
      <c r="AC20" s="550">
        <f t="shared" si="5"/>
        <v>15250</v>
      </c>
      <c r="AD20" s="550">
        <f t="shared" si="5"/>
        <v>0</v>
      </c>
      <c r="AE20" s="550">
        <f t="shared" si="5"/>
        <v>15250</v>
      </c>
      <c r="AF20" s="550">
        <f t="shared" si="6"/>
        <v>15250</v>
      </c>
      <c r="AG20" s="550">
        <f t="shared" si="6"/>
        <v>0</v>
      </c>
      <c r="AH20" s="553">
        <f t="shared" si="6"/>
        <v>15250</v>
      </c>
    </row>
    <row r="21" spans="1:34" ht="15" customHeight="1" x14ac:dyDescent="0.25">
      <c r="A21" s="632" t="s">
        <v>917</v>
      </c>
      <c r="B21" s="633"/>
      <c r="C21" s="633"/>
      <c r="D21" s="633"/>
      <c r="E21" s="634"/>
      <c r="F21" s="635"/>
      <c r="G21" s="635"/>
      <c r="H21" s="636"/>
      <c r="I21" s="636"/>
      <c r="J21" s="636"/>
      <c r="K21" s="636"/>
      <c r="L21" s="636"/>
      <c r="M21" s="636"/>
      <c r="N21" s="578">
        <f t="shared" si="4"/>
        <v>0</v>
      </c>
      <c r="O21" s="578">
        <f t="shared" si="4"/>
        <v>0</v>
      </c>
      <c r="P21" s="578">
        <f t="shared" si="4"/>
        <v>0</v>
      </c>
      <c r="Q21" s="564"/>
      <c r="R21" s="564"/>
      <c r="S21" s="564"/>
      <c r="T21" s="192">
        <v>9362</v>
      </c>
      <c r="U21" s="192">
        <v>-4282</v>
      </c>
      <c r="V21" s="192">
        <f t="shared" si="8"/>
        <v>5080</v>
      </c>
      <c r="W21" s="192"/>
      <c r="X21" s="192"/>
      <c r="Y21" s="192"/>
      <c r="Z21" s="192"/>
      <c r="AA21" s="192"/>
      <c r="AB21" s="192"/>
      <c r="AC21" s="550">
        <f t="shared" si="5"/>
        <v>9362</v>
      </c>
      <c r="AD21" s="550">
        <f t="shared" si="5"/>
        <v>-4282</v>
      </c>
      <c r="AE21" s="550">
        <f t="shared" si="5"/>
        <v>5080</v>
      </c>
      <c r="AF21" s="550">
        <f t="shared" si="6"/>
        <v>9362</v>
      </c>
      <c r="AG21" s="550">
        <f t="shared" si="6"/>
        <v>-4282</v>
      </c>
      <c r="AH21" s="553">
        <f t="shared" si="6"/>
        <v>5080</v>
      </c>
    </row>
    <row r="22" spans="1:34" ht="15" customHeight="1" x14ac:dyDescent="0.25">
      <c r="A22" s="632" t="s">
        <v>918</v>
      </c>
      <c r="B22" s="633"/>
      <c r="C22" s="633"/>
      <c r="D22" s="633"/>
      <c r="E22" s="634"/>
      <c r="F22" s="635"/>
      <c r="G22" s="635"/>
      <c r="H22" s="636"/>
      <c r="I22" s="636"/>
      <c r="J22" s="636"/>
      <c r="K22" s="636"/>
      <c r="L22" s="636"/>
      <c r="M22" s="636"/>
      <c r="N22" s="578">
        <f t="shared" si="4"/>
        <v>0</v>
      </c>
      <c r="O22" s="578">
        <f t="shared" si="4"/>
        <v>0</v>
      </c>
      <c r="P22" s="578">
        <f t="shared" si="4"/>
        <v>0</v>
      </c>
      <c r="Q22" s="564"/>
      <c r="R22" s="564"/>
      <c r="S22" s="564"/>
      <c r="T22" s="192">
        <v>309941</v>
      </c>
      <c r="U22" s="192">
        <v>-9184</v>
      </c>
      <c r="V22" s="192">
        <f t="shared" si="8"/>
        <v>300757</v>
      </c>
      <c r="W22" s="192"/>
      <c r="X22" s="192"/>
      <c r="Y22" s="192"/>
      <c r="Z22" s="192"/>
      <c r="AA22" s="192"/>
      <c r="AB22" s="192"/>
      <c r="AC22" s="550">
        <f t="shared" si="5"/>
        <v>309941</v>
      </c>
      <c r="AD22" s="550">
        <f t="shared" si="5"/>
        <v>-9184</v>
      </c>
      <c r="AE22" s="550">
        <f t="shared" si="5"/>
        <v>300757</v>
      </c>
      <c r="AF22" s="550">
        <f t="shared" si="6"/>
        <v>309941</v>
      </c>
      <c r="AG22" s="550">
        <f t="shared" si="6"/>
        <v>-9184</v>
      </c>
      <c r="AH22" s="553">
        <f t="shared" si="6"/>
        <v>300757</v>
      </c>
    </row>
    <row r="23" spans="1:34" ht="35.1" customHeight="1" x14ac:dyDescent="0.25">
      <c r="A23" s="651" t="s">
        <v>919</v>
      </c>
      <c r="B23" s="652"/>
      <c r="C23" s="652"/>
      <c r="D23" s="652"/>
      <c r="E23" s="653"/>
      <c r="F23" s="654"/>
      <c r="G23" s="654"/>
      <c r="H23" s="552"/>
      <c r="I23" s="552"/>
      <c r="J23" s="552"/>
      <c r="K23" s="552"/>
      <c r="L23" s="552"/>
      <c r="M23" s="552"/>
      <c r="N23" s="578">
        <f t="shared" si="4"/>
        <v>0</v>
      </c>
      <c r="O23" s="578">
        <f t="shared" si="4"/>
        <v>0</v>
      </c>
      <c r="P23" s="578">
        <f t="shared" si="4"/>
        <v>0</v>
      </c>
      <c r="Q23" s="192"/>
      <c r="R23" s="192"/>
      <c r="S23" s="192"/>
      <c r="T23" s="192">
        <v>0</v>
      </c>
      <c r="U23" s="192"/>
      <c r="V23" s="192">
        <f t="shared" si="8"/>
        <v>0</v>
      </c>
      <c r="W23" s="192"/>
      <c r="X23" s="192"/>
      <c r="Y23" s="192"/>
      <c r="Z23" s="192"/>
      <c r="AA23" s="192"/>
      <c r="AB23" s="192"/>
      <c r="AC23" s="550">
        <f t="shared" si="5"/>
        <v>0</v>
      </c>
      <c r="AD23" s="550">
        <f t="shared" si="5"/>
        <v>0</v>
      </c>
      <c r="AE23" s="550">
        <f t="shared" si="5"/>
        <v>0</v>
      </c>
      <c r="AF23" s="550">
        <f t="shared" si="6"/>
        <v>0</v>
      </c>
      <c r="AG23" s="550">
        <f t="shared" si="6"/>
        <v>0</v>
      </c>
      <c r="AH23" s="553">
        <f t="shared" si="6"/>
        <v>0</v>
      </c>
    </row>
    <row r="24" spans="1:34" ht="15" customHeight="1" x14ac:dyDescent="0.25">
      <c r="A24" s="646" t="s">
        <v>920</v>
      </c>
      <c r="B24" s="655"/>
      <c r="C24" s="655"/>
      <c r="D24" s="655"/>
      <c r="E24" s="656"/>
      <c r="F24" s="657"/>
      <c r="G24" s="657"/>
      <c r="H24" s="630"/>
      <c r="I24" s="630"/>
      <c r="J24" s="630"/>
      <c r="K24" s="630"/>
      <c r="L24" s="630"/>
      <c r="M24" s="630"/>
      <c r="N24" s="578">
        <f t="shared" si="4"/>
        <v>0</v>
      </c>
      <c r="O24" s="578">
        <f t="shared" si="4"/>
        <v>0</v>
      </c>
      <c r="P24" s="578">
        <f t="shared" si="4"/>
        <v>0</v>
      </c>
      <c r="Q24" s="597">
        <v>0</v>
      </c>
      <c r="R24" s="597"/>
      <c r="S24" s="192">
        <f>SUM(Q24:R24)</f>
        <v>0</v>
      </c>
      <c r="T24" s="577"/>
      <c r="U24" s="577">
        <v>25699</v>
      </c>
      <c r="V24" s="192">
        <f t="shared" si="8"/>
        <v>25699</v>
      </c>
      <c r="W24" s="577"/>
      <c r="X24" s="577"/>
      <c r="Y24" s="577"/>
      <c r="Z24" s="577"/>
      <c r="AA24" s="577"/>
      <c r="AB24" s="577"/>
      <c r="AC24" s="550">
        <f t="shared" si="5"/>
        <v>0</v>
      </c>
      <c r="AD24" s="550">
        <f t="shared" si="5"/>
        <v>25699</v>
      </c>
      <c r="AE24" s="550">
        <f t="shared" si="5"/>
        <v>25699</v>
      </c>
      <c r="AF24" s="578">
        <f t="shared" si="6"/>
        <v>0</v>
      </c>
      <c r="AG24" s="578">
        <f t="shared" si="6"/>
        <v>25699</v>
      </c>
      <c r="AH24" s="650">
        <f t="shared" si="6"/>
        <v>25699</v>
      </c>
    </row>
    <row r="25" spans="1:34" ht="30" customHeight="1" x14ac:dyDescent="0.25">
      <c r="A25" s="632" t="s">
        <v>921</v>
      </c>
      <c r="B25" s="633"/>
      <c r="C25" s="633"/>
      <c r="D25" s="633"/>
      <c r="E25" s="634"/>
      <c r="F25" s="635"/>
      <c r="G25" s="635"/>
      <c r="H25" s="636">
        <v>3000</v>
      </c>
      <c r="I25" s="636"/>
      <c r="J25" s="192">
        <f t="shared" ref="J25" si="9">SUM(H25:I25)</f>
        <v>3000</v>
      </c>
      <c r="K25" s="636"/>
      <c r="L25" s="636"/>
      <c r="M25" s="636"/>
      <c r="N25" s="578">
        <f t="shared" si="4"/>
        <v>3000</v>
      </c>
      <c r="O25" s="578">
        <f t="shared" si="4"/>
        <v>0</v>
      </c>
      <c r="P25" s="578">
        <f t="shared" si="4"/>
        <v>3000</v>
      </c>
      <c r="Q25" s="564"/>
      <c r="R25" s="564"/>
      <c r="S25" s="564"/>
      <c r="T25" s="192"/>
      <c r="U25" s="192"/>
      <c r="V25" s="192"/>
      <c r="W25" s="192"/>
      <c r="X25" s="192"/>
      <c r="Y25" s="192"/>
      <c r="Z25" s="192"/>
      <c r="AA25" s="192"/>
      <c r="AB25" s="192"/>
      <c r="AC25" s="550">
        <f t="shared" si="5"/>
        <v>0</v>
      </c>
      <c r="AD25" s="550">
        <f t="shared" si="5"/>
        <v>0</v>
      </c>
      <c r="AE25" s="550">
        <f t="shared" si="5"/>
        <v>0</v>
      </c>
      <c r="AF25" s="550">
        <f t="shared" si="6"/>
        <v>3000</v>
      </c>
      <c r="AG25" s="550">
        <f t="shared" si="6"/>
        <v>0</v>
      </c>
      <c r="AH25" s="553">
        <f t="shared" si="6"/>
        <v>3000</v>
      </c>
    </row>
    <row r="26" spans="1:34" ht="15" customHeight="1" x14ac:dyDescent="0.25">
      <c r="A26" s="632" t="s">
        <v>922</v>
      </c>
      <c r="B26" s="633"/>
      <c r="C26" s="633"/>
      <c r="D26" s="633"/>
      <c r="E26" s="634"/>
      <c r="F26" s="635"/>
      <c r="G26" s="635"/>
      <c r="H26" s="636"/>
      <c r="I26" s="636"/>
      <c r="J26" s="636"/>
      <c r="K26" s="636"/>
      <c r="L26" s="636"/>
      <c r="M26" s="636"/>
      <c r="N26" s="578">
        <f t="shared" si="4"/>
        <v>0</v>
      </c>
      <c r="O26" s="578">
        <f t="shared" si="4"/>
        <v>0</v>
      </c>
      <c r="P26" s="578">
        <f t="shared" si="4"/>
        <v>0</v>
      </c>
      <c r="Q26" s="564">
        <v>0</v>
      </c>
      <c r="R26" s="564"/>
      <c r="S26" s="192">
        <f t="shared" ref="S26:S27" si="10">SUM(Q26:R26)</f>
        <v>0</v>
      </c>
      <c r="T26" s="192"/>
      <c r="U26" s="192">
        <v>525</v>
      </c>
      <c r="V26" s="192">
        <f t="shared" ref="V26:V27" si="11">SUM(T26:U26)</f>
        <v>525</v>
      </c>
      <c r="W26" s="192"/>
      <c r="X26" s="192"/>
      <c r="Y26" s="192"/>
      <c r="Z26" s="192"/>
      <c r="AA26" s="192"/>
      <c r="AB26" s="192"/>
      <c r="AC26" s="550">
        <f t="shared" si="5"/>
        <v>0</v>
      </c>
      <c r="AD26" s="550">
        <f t="shared" si="5"/>
        <v>525</v>
      </c>
      <c r="AE26" s="550">
        <f t="shared" si="5"/>
        <v>525</v>
      </c>
      <c r="AF26" s="550">
        <f t="shared" si="6"/>
        <v>0</v>
      </c>
      <c r="AG26" s="550">
        <f t="shared" si="6"/>
        <v>525</v>
      </c>
      <c r="AH26" s="553">
        <f t="shared" si="6"/>
        <v>525</v>
      </c>
    </row>
    <row r="27" spans="1:34" ht="15" customHeight="1" x14ac:dyDescent="0.25">
      <c r="A27" s="651" t="s">
        <v>923</v>
      </c>
      <c r="B27" s="658"/>
      <c r="C27" s="658"/>
      <c r="D27" s="658"/>
      <c r="E27" s="659"/>
      <c r="F27" s="660"/>
      <c r="G27" s="660"/>
      <c r="H27" s="552"/>
      <c r="I27" s="552"/>
      <c r="J27" s="552"/>
      <c r="K27" s="552"/>
      <c r="L27" s="552"/>
      <c r="M27" s="552"/>
      <c r="N27" s="578">
        <f t="shared" si="4"/>
        <v>0</v>
      </c>
      <c r="O27" s="578">
        <f t="shared" si="4"/>
        <v>0</v>
      </c>
      <c r="P27" s="578">
        <f t="shared" si="4"/>
        <v>0</v>
      </c>
      <c r="Q27" s="192">
        <v>0</v>
      </c>
      <c r="R27" s="192"/>
      <c r="S27" s="192">
        <f t="shared" si="10"/>
        <v>0</v>
      </c>
      <c r="T27" s="192"/>
      <c r="U27" s="192">
        <v>251</v>
      </c>
      <c r="V27" s="192">
        <f t="shared" si="11"/>
        <v>251</v>
      </c>
      <c r="W27" s="192"/>
      <c r="X27" s="192"/>
      <c r="Y27" s="192"/>
      <c r="Z27" s="192"/>
      <c r="AA27" s="192"/>
      <c r="AB27" s="192"/>
      <c r="AC27" s="550">
        <f t="shared" si="5"/>
        <v>0</v>
      </c>
      <c r="AD27" s="550">
        <f t="shared" si="5"/>
        <v>251</v>
      </c>
      <c r="AE27" s="550">
        <f t="shared" si="5"/>
        <v>251</v>
      </c>
      <c r="AF27" s="550">
        <f t="shared" si="6"/>
        <v>0</v>
      </c>
      <c r="AG27" s="550">
        <f t="shared" si="6"/>
        <v>251</v>
      </c>
      <c r="AH27" s="553">
        <f t="shared" si="6"/>
        <v>251</v>
      </c>
    </row>
    <row r="28" spans="1:34" ht="30" customHeight="1" x14ac:dyDescent="0.25">
      <c r="A28" s="651" t="s">
        <v>924</v>
      </c>
      <c r="B28" s="652"/>
      <c r="C28" s="652"/>
      <c r="D28" s="652"/>
      <c r="E28" s="653"/>
      <c r="F28" s="654"/>
      <c r="G28" s="654"/>
      <c r="H28" s="552"/>
      <c r="I28" s="552"/>
      <c r="J28" s="552"/>
      <c r="K28" s="552"/>
      <c r="L28" s="552"/>
      <c r="M28" s="552"/>
      <c r="N28" s="578">
        <f t="shared" si="4"/>
        <v>0</v>
      </c>
      <c r="O28" s="578">
        <f t="shared" si="4"/>
        <v>0</v>
      </c>
      <c r="P28" s="578">
        <f t="shared" si="4"/>
        <v>0</v>
      </c>
      <c r="Q28" s="192"/>
      <c r="R28" s="192"/>
      <c r="S28" s="192"/>
      <c r="T28" s="192"/>
      <c r="U28" s="192"/>
      <c r="V28" s="192"/>
      <c r="W28" s="192"/>
      <c r="X28" s="192"/>
      <c r="Y28" s="192"/>
      <c r="Z28" s="192"/>
      <c r="AA28" s="192"/>
      <c r="AB28" s="192"/>
      <c r="AC28" s="550">
        <f t="shared" si="5"/>
        <v>0</v>
      </c>
      <c r="AD28" s="550">
        <f t="shared" si="5"/>
        <v>0</v>
      </c>
      <c r="AE28" s="550">
        <f t="shared" si="5"/>
        <v>0</v>
      </c>
      <c r="AF28" s="550">
        <f t="shared" si="6"/>
        <v>0</v>
      </c>
      <c r="AG28" s="550">
        <f t="shared" si="6"/>
        <v>0</v>
      </c>
      <c r="AH28" s="553">
        <f t="shared" si="6"/>
        <v>0</v>
      </c>
    </row>
    <row r="29" spans="1:34" ht="30" customHeight="1" x14ac:dyDescent="0.25">
      <c r="A29" s="651" t="s">
        <v>925</v>
      </c>
      <c r="B29" s="652"/>
      <c r="C29" s="652"/>
      <c r="D29" s="652"/>
      <c r="E29" s="653"/>
      <c r="F29" s="654"/>
      <c r="G29" s="654"/>
      <c r="H29" s="552">
        <v>3360</v>
      </c>
      <c r="I29" s="552"/>
      <c r="J29" s="192">
        <f t="shared" ref="J29" si="12">SUM(H29:I29)</f>
        <v>3360</v>
      </c>
      <c r="K29" s="552"/>
      <c r="L29" s="552"/>
      <c r="M29" s="552"/>
      <c r="N29" s="578">
        <f t="shared" si="4"/>
        <v>3360</v>
      </c>
      <c r="O29" s="578">
        <f t="shared" si="4"/>
        <v>0</v>
      </c>
      <c r="P29" s="578">
        <f t="shared" si="4"/>
        <v>3360</v>
      </c>
      <c r="Q29" s="192"/>
      <c r="R29" s="192"/>
      <c r="S29" s="192"/>
      <c r="T29" s="192"/>
      <c r="U29" s="192"/>
      <c r="V29" s="192"/>
      <c r="W29" s="192"/>
      <c r="X29" s="192"/>
      <c r="Y29" s="192"/>
      <c r="Z29" s="192"/>
      <c r="AA29" s="192"/>
      <c r="AB29" s="192"/>
      <c r="AC29" s="550">
        <f t="shared" si="5"/>
        <v>0</v>
      </c>
      <c r="AD29" s="550">
        <f t="shared" si="5"/>
        <v>0</v>
      </c>
      <c r="AE29" s="550">
        <f t="shared" si="5"/>
        <v>0</v>
      </c>
      <c r="AF29" s="550">
        <f t="shared" si="6"/>
        <v>3360</v>
      </c>
      <c r="AG29" s="550">
        <f t="shared" si="6"/>
        <v>0</v>
      </c>
      <c r="AH29" s="553">
        <f t="shared" si="6"/>
        <v>3360</v>
      </c>
    </row>
    <row r="30" spans="1:34" ht="15" customHeight="1" x14ac:dyDescent="0.25">
      <c r="A30" s="646" t="s">
        <v>926</v>
      </c>
      <c r="B30" s="655"/>
      <c r="C30" s="655"/>
      <c r="D30" s="655"/>
      <c r="E30" s="656"/>
      <c r="F30" s="657"/>
      <c r="G30" s="657"/>
      <c r="H30" s="630"/>
      <c r="I30" s="630"/>
      <c r="J30" s="630"/>
      <c r="K30" s="630"/>
      <c r="L30" s="630"/>
      <c r="M30" s="630"/>
      <c r="N30" s="578">
        <f t="shared" si="4"/>
        <v>0</v>
      </c>
      <c r="O30" s="578">
        <f t="shared" si="4"/>
        <v>0</v>
      </c>
      <c r="P30" s="578">
        <f t="shared" si="4"/>
        <v>0</v>
      </c>
      <c r="Q30" s="597"/>
      <c r="R30" s="597"/>
      <c r="S30" s="597"/>
      <c r="T30" s="577">
        <v>360</v>
      </c>
      <c r="U30" s="577">
        <v>7</v>
      </c>
      <c r="V30" s="577">
        <f t="shared" ref="V30:V33" si="13">SUM(T30:U30)</f>
        <v>367</v>
      </c>
      <c r="W30" s="577"/>
      <c r="X30" s="577"/>
      <c r="Y30" s="577"/>
      <c r="Z30" s="577"/>
      <c r="AA30" s="577"/>
      <c r="AB30" s="577"/>
      <c r="AC30" s="578">
        <f t="shared" si="5"/>
        <v>360</v>
      </c>
      <c r="AD30" s="578">
        <f t="shared" si="5"/>
        <v>7</v>
      </c>
      <c r="AE30" s="578">
        <f t="shared" si="5"/>
        <v>367</v>
      </c>
      <c r="AF30" s="578">
        <f t="shared" si="6"/>
        <v>360</v>
      </c>
      <c r="AG30" s="578">
        <f t="shared" si="6"/>
        <v>7</v>
      </c>
      <c r="AH30" s="650">
        <f t="shared" si="6"/>
        <v>367</v>
      </c>
    </row>
    <row r="31" spans="1:34" ht="15" customHeight="1" x14ac:dyDescent="0.25">
      <c r="A31" s="632" t="s">
        <v>927</v>
      </c>
      <c r="B31" s="633"/>
      <c r="C31" s="633"/>
      <c r="D31" s="633"/>
      <c r="E31" s="634"/>
      <c r="F31" s="635"/>
      <c r="G31" s="635"/>
      <c r="H31" s="636"/>
      <c r="I31" s="636"/>
      <c r="J31" s="636"/>
      <c r="K31" s="636"/>
      <c r="L31" s="636"/>
      <c r="M31" s="636"/>
      <c r="N31" s="578">
        <f t="shared" si="4"/>
        <v>0</v>
      </c>
      <c r="O31" s="578">
        <f t="shared" si="4"/>
        <v>0</v>
      </c>
      <c r="P31" s="578">
        <f t="shared" si="4"/>
        <v>0</v>
      </c>
      <c r="Q31" s="564"/>
      <c r="R31" s="564"/>
      <c r="S31" s="564"/>
      <c r="T31" s="192">
        <v>36707</v>
      </c>
      <c r="U31" s="192">
        <v>1177</v>
      </c>
      <c r="V31" s="192">
        <f t="shared" si="13"/>
        <v>37884</v>
      </c>
      <c r="W31" s="192"/>
      <c r="X31" s="192"/>
      <c r="Y31" s="192"/>
      <c r="Z31" s="192"/>
      <c r="AA31" s="192"/>
      <c r="AB31" s="192"/>
      <c r="AC31" s="550">
        <f t="shared" si="5"/>
        <v>36707</v>
      </c>
      <c r="AD31" s="550">
        <f t="shared" si="5"/>
        <v>1177</v>
      </c>
      <c r="AE31" s="550">
        <f t="shared" si="5"/>
        <v>37884</v>
      </c>
      <c r="AF31" s="550">
        <f t="shared" si="6"/>
        <v>36707</v>
      </c>
      <c r="AG31" s="550">
        <f t="shared" si="6"/>
        <v>1177</v>
      </c>
      <c r="AH31" s="553">
        <f t="shared" si="6"/>
        <v>37884</v>
      </c>
    </row>
    <row r="32" spans="1:34" ht="30" customHeight="1" x14ac:dyDescent="0.25">
      <c r="A32" s="651" t="s">
        <v>928</v>
      </c>
      <c r="B32" s="652"/>
      <c r="C32" s="652"/>
      <c r="D32" s="652"/>
      <c r="E32" s="653"/>
      <c r="F32" s="654"/>
      <c r="G32" s="654"/>
      <c r="H32" s="552"/>
      <c r="I32" s="552"/>
      <c r="J32" s="552"/>
      <c r="K32" s="552"/>
      <c r="L32" s="552"/>
      <c r="M32" s="552"/>
      <c r="N32" s="578">
        <f t="shared" si="4"/>
        <v>0</v>
      </c>
      <c r="O32" s="578">
        <f t="shared" si="4"/>
        <v>0</v>
      </c>
      <c r="P32" s="578">
        <f t="shared" si="4"/>
        <v>0</v>
      </c>
      <c r="Q32" s="192"/>
      <c r="R32" s="192"/>
      <c r="S32" s="192"/>
      <c r="T32" s="192"/>
      <c r="U32" s="192"/>
      <c r="V32" s="192"/>
      <c r="W32" s="192"/>
      <c r="X32" s="192"/>
      <c r="Y32" s="192"/>
      <c r="Z32" s="192"/>
      <c r="AA32" s="192"/>
      <c r="AB32" s="192"/>
      <c r="AC32" s="550">
        <f t="shared" si="5"/>
        <v>0</v>
      </c>
      <c r="AD32" s="550">
        <f t="shared" si="5"/>
        <v>0</v>
      </c>
      <c r="AE32" s="550">
        <f t="shared" si="5"/>
        <v>0</v>
      </c>
      <c r="AF32" s="550">
        <f t="shared" si="6"/>
        <v>0</v>
      </c>
      <c r="AG32" s="550">
        <f t="shared" si="6"/>
        <v>0</v>
      </c>
      <c r="AH32" s="553">
        <f t="shared" si="6"/>
        <v>0</v>
      </c>
    </row>
    <row r="33" spans="1:34" ht="30" customHeight="1" x14ac:dyDescent="0.25">
      <c r="A33" s="651" t="s">
        <v>929</v>
      </c>
      <c r="B33" s="652"/>
      <c r="C33" s="652"/>
      <c r="D33" s="652"/>
      <c r="E33" s="653"/>
      <c r="F33" s="654"/>
      <c r="G33" s="654"/>
      <c r="H33" s="552"/>
      <c r="I33" s="552"/>
      <c r="J33" s="552"/>
      <c r="K33" s="552"/>
      <c r="L33" s="552"/>
      <c r="M33" s="552"/>
      <c r="N33" s="550">
        <f t="shared" si="4"/>
        <v>0</v>
      </c>
      <c r="O33" s="550">
        <f t="shared" si="4"/>
        <v>0</v>
      </c>
      <c r="P33" s="550">
        <f t="shared" si="4"/>
        <v>0</v>
      </c>
      <c r="Q33" s="192"/>
      <c r="R33" s="192"/>
      <c r="S33" s="192"/>
      <c r="T33" s="192">
        <v>2286</v>
      </c>
      <c r="U33" s="192"/>
      <c r="V33" s="192">
        <f t="shared" si="13"/>
        <v>2286</v>
      </c>
      <c r="W33" s="192"/>
      <c r="X33" s="192"/>
      <c r="Y33" s="192"/>
      <c r="Z33" s="192"/>
      <c r="AA33" s="192"/>
      <c r="AB33" s="192"/>
      <c r="AC33" s="550">
        <f t="shared" si="5"/>
        <v>2286</v>
      </c>
      <c r="AD33" s="550">
        <f t="shared" si="5"/>
        <v>0</v>
      </c>
      <c r="AE33" s="550">
        <f t="shared" si="5"/>
        <v>2286</v>
      </c>
      <c r="AF33" s="550">
        <f t="shared" si="6"/>
        <v>2286</v>
      </c>
      <c r="AG33" s="550">
        <f t="shared" si="6"/>
        <v>0</v>
      </c>
      <c r="AH33" s="553">
        <f t="shared" si="6"/>
        <v>2286</v>
      </c>
    </row>
    <row r="34" spans="1:34" ht="15" customHeight="1" x14ac:dyDescent="0.25">
      <c r="A34" s="651" t="s">
        <v>930</v>
      </c>
      <c r="B34" s="652"/>
      <c r="C34" s="652"/>
      <c r="D34" s="652"/>
      <c r="E34" s="653"/>
      <c r="F34" s="654"/>
      <c r="G34" s="654"/>
      <c r="H34" s="552"/>
      <c r="I34" s="552"/>
      <c r="J34" s="552"/>
      <c r="K34" s="552"/>
      <c r="L34" s="552"/>
      <c r="M34" s="552"/>
      <c r="N34" s="550">
        <f t="shared" si="4"/>
        <v>0</v>
      </c>
      <c r="O34" s="550">
        <f t="shared" si="4"/>
        <v>0</v>
      </c>
      <c r="P34" s="550">
        <f t="shared" si="4"/>
        <v>0</v>
      </c>
      <c r="Q34" s="192"/>
      <c r="R34" s="192"/>
      <c r="S34" s="192"/>
      <c r="T34" s="192">
        <v>1080</v>
      </c>
      <c r="U34" s="192">
        <v>-445</v>
      </c>
      <c r="V34" s="192">
        <f>SUM(T34:U34)</f>
        <v>635</v>
      </c>
      <c r="W34" s="192"/>
      <c r="X34" s="192"/>
      <c r="Y34" s="192"/>
      <c r="Z34" s="192"/>
      <c r="AA34" s="192"/>
      <c r="AB34" s="192"/>
      <c r="AC34" s="550">
        <f t="shared" si="5"/>
        <v>1080</v>
      </c>
      <c r="AD34" s="550">
        <f t="shared" si="5"/>
        <v>-445</v>
      </c>
      <c r="AE34" s="550">
        <f t="shared" si="5"/>
        <v>635</v>
      </c>
      <c r="AF34" s="550">
        <f t="shared" si="6"/>
        <v>1080</v>
      </c>
      <c r="AG34" s="550">
        <f t="shared" si="6"/>
        <v>-445</v>
      </c>
      <c r="AH34" s="553">
        <f t="shared" si="6"/>
        <v>635</v>
      </c>
    </row>
    <row r="35" spans="1:34" ht="15" customHeight="1" x14ac:dyDescent="0.25">
      <c r="A35" s="646" t="s">
        <v>931</v>
      </c>
      <c r="B35" s="647"/>
      <c r="C35" s="647"/>
      <c r="D35" s="647"/>
      <c r="E35" s="648"/>
      <c r="F35" s="649"/>
      <c r="G35" s="649"/>
      <c r="H35" s="630"/>
      <c r="I35" s="630"/>
      <c r="J35" s="630"/>
      <c r="K35" s="630"/>
      <c r="L35" s="630"/>
      <c r="M35" s="630"/>
      <c r="N35" s="578">
        <f t="shared" si="4"/>
        <v>0</v>
      </c>
      <c r="O35" s="578">
        <f t="shared" si="4"/>
        <v>0</v>
      </c>
      <c r="P35" s="578">
        <f t="shared" si="4"/>
        <v>0</v>
      </c>
      <c r="Q35" s="597">
        <v>300</v>
      </c>
      <c r="R35" s="597"/>
      <c r="S35" s="192">
        <f t="shared" ref="S35:S40" si="14">SUM(Q35:R35)</f>
        <v>300</v>
      </c>
      <c r="T35" s="577"/>
      <c r="U35" s="577"/>
      <c r="V35" s="577"/>
      <c r="W35" s="577"/>
      <c r="X35" s="577"/>
      <c r="Y35" s="577"/>
      <c r="Z35" s="577"/>
      <c r="AA35" s="577"/>
      <c r="AB35" s="577"/>
      <c r="AC35" s="550">
        <f t="shared" si="5"/>
        <v>300</v>
      </c>
      <c r="AD35" s="550">
        <f t="shared" si="5"/>
        <v>0</v>
      </c>
      <c r="AE35" s="550">
        <f t="shared" si="5"/>
        <v>300</v>
      </c>
      <c r="AF35" s="578">
        <f t="shared" si="6"/>
        <v>300</v>
      </c>
      <c r="AG35" s="578">
        <f t="shared" si="6"/>
        <v>0</v>
      </c>
      <c r="AH35" s="650">
        <f t="shared" si="6"/>
        <v>300</v>
      </c>
    </row>
    <row r="36" spans="1:34" ht="15" customHeight="1" x14ac:dyDescent="0.25">
      <c r="A36" s="632" t="s">
        <v>932</v>
      </c>
      <c r="B36" s="633"/>
      <c r="C36" s="633"/>
      <c r="D36" s="633"/>
      <c r="E36" s="634"/>
      <c r="F36" s="635"/>
      <c r="G36" s="635"/>
      <c r="H36" s="636"/>
      <c r="I36" s="636"/>
      <c r="J36" s="636"/>
      <c r="K36" s="636"/>
      <c r="L36" s="636"/>
      <c r="M36" s="636"/>
      <c r="N36" s="578">
        <f t="shared" si="4"/>
        <v>0</v>
      </c>
      <c r="O36" s="578">
        <f t="shared" si="4"/>
        <v>0</v>
      </c>
      <c r="P36" s="578">
        <f t="shared" si="4"/>
        <v>0</v>
      </c>
      <c r="Q36" s="564">
        <v>30000</v>
      </c>
      <c r="R36" s="564">
        <v>-1590</v>
      </c>
      <c r="S36" s="192">
        <f t="shared" si="14"/>
        <v>28410</v>
      </c>
      <c r="T36" s="192"/>
      <c r="U36" s="192"/>
      <c r="V36" s="192"/>
      <c r="W36" s="192"/>
      <c r="X36" s="192"/>
      <c r="Y36" s="192"/>
      <c r="Z36" s="192"/>
      <c r="AA36" s="192"/>
      <c r="AB36" s="192"/>
      <c r="AC36" s="550">
        <f t="shared" si="5"/>
        <v>30000</v>
      </c>
      <c r="AD36" s="550">
        <f t="shared" si="5"/>
        <v>-1590</v>
      </c>
      <c r="AE36" s="550">
        <f t="shared" si="5"/>
        <v>28410</v>
      </c>
      <c r="AF36" s="550">
        <f t="shared" si="6"/>
        <v>30000</v>
      </c>
      <c r="AG36" s="550">
        <f t="shared" si="6"/>
        <v>-1590</v>
      </c>
      <c r="AH36" s="553">
        <f t="shared" si="6"/>
        <v>28410</v>
      </c>
    </row>
    <row r="37" spans="1:34" ht="15" customHeight="1" x14ac:dyDescent="0.25">
      <c r="A37" s="632" t="s">
        <v>933</v>
      </c>
      <c r="B37" s="633"/>
      <c r="C37" s="633"/>
      <c r="D37" s="633"/>
      <c r="E37" s="634"/>
      <c r="F37" s="635"/>
      <c r="G37" s="635"/>
      <c r="H37" s="636"/>
      <c r="I37" s="636"/>
      <c r="J37" s="636"/>
      <c r="K37" s="636"/>
      <c r="L37" s="636"/>
      <c r="M37" s="636"/>
      <c r="N37" s="578">
        <f t="shared" si="4"/>
        <v>0</v>
      </c>
      <c r="O37" s="578">
        <f t="shared" si="4"/>
        <v>0</v>
      </c>
      <c r="P37" s="578">
        <f t="shared" si="4"/>
        <v>0</v>
      </c>
      <c r="Q37" s="564">
        <v>900</v>
      </c>
      <c r="R37" s="564">
        <v>-646</v>
      </c>
      <c r="S37" s="192">
        <f t="shared" si="14"/>
        <v>254</v>
      </c>
      <c r="T37" s="192"/>
      <c r="U37" s="192"/>
      <c r="V37" s="192"/>
      <c r="W37" s="192"/>
      <c r="X37" s="192"/>
      <c r="Y37" s="192"/>
      <c r="Z37" s="192"/>
      <c r="AA37" s="192"/>
      <c r="AB37" s="192"/>
      <c r="AC37" s="550">
        <f t="shared" si="5"/>
        <v>900</v>
      </c>
      <c r="AD37" s="550">
        <f t="shared" si="5"/>
        <v>-646</v>
      </c>
      <c r="AE37" s="550">
        <f t="shared" si="5"/>
        <v>254</v>
      </c>
      <c r="AF37" s="550">
        <f t="shared" si="6"/>
        <v>900</v>
      </c>
      <c r="AG37" s="550">
        <f t="shared" si="6"/>
        <v>-646</v>
      </c>
      <c r="AH37" s="553">
        <f t="shared" si="6"/>
        <v>254</v>
      </c>
    </row>
    <row r="38" spans="1:34" ht="15" customHeight="1" x14ac:dyDescent="0.25">
      <c r="A38" s="651" t="s">
        <v>934</v>
      </c>
      <c r="B38" s="661"/>
      <c r="C38" s="661"/>
      <c r="D38" s="661"/>
      <c r="E38" s="653"/>
      <c r="F38" s="654"/>
      <c r="G38" s="654"/>
      <c r="H38" s="552"/>
      <c r="I38" s="552"/>
      <c r="J38" s="552"/>
      <c r="K38" s="552"/>
      <c r="L38" s="552"/>
      <c r="M38" s="552"/>
      <c r="N38" s="578">
        <f t="shared" si="4"/>
        <v>0</v>
      </c>
      <c r="O38" s="578">
        <f t="shared" si="4"/>
        <v>0</v>
      </c>
      <c r="P38" s="578">
        <f t="shared" si="4"/>
        <v>0</v>
      </c>
      <c r="Q38" s="192">
        <v>8073</v>
      </c>
      <c r="R38" s="192">
        <v>-5266</v>
      </c>
      <c r="S38" s="192">
        <f t="shared" si="14"/>
        <v>2807</v>
      </c>
      <c r="T38" s="192"/>
      <c r="U38" s="192"/>
      <c r="V38" s="192"/>
      <c r="W38" s="192"/>
      <c r="X38" s="192"/>
      <c r="Y38" s="192"/>
      <c r="Z38" s="192"/>
      <c r="AA38" s="192"/>
      <c r="AB38" s="192"/>
      <c r="AC38" s="550">
        <f t="shared" si="5"/>
        <v>8073</v>
      </c>
      <c r="AD38" s="550">
        <f t="shared" si="5"/>
        <v>-5266</v>
      </c>
      <c r="AE38" s="550">
        <f t="shared" si="5"/>
        <v>2807</v>
      </c>
      <c r="AF38" s="550">
        <f t="shared" si="6"/>
        <v>8073</v>
      </c>
      <c r="AG38" s="550">
        <f t="shared" si="6"/>
        <v>-5266</v>
      </c>
      <c r="AH38" s="553">
        <f t="shared" si="6"/>
        <v>2807</v>
      </c>
    </row>
    <row r="39" spans="1:34" ht="15" customHeight="1" x14ac:dyDescent="0.25">
      <c r="A39" s="651" t="s">
        <v>935</v>
      </c>
      <c r="B39" s="652"/>
      <c r="C39" s="652"/>
      <c r="D39" s="652"/>
      <c r="E39" s="653"/>
      <c r="F39" s="654"/>
      <c r="G39" s="654"/>
      <c r="H39" s="552">
        <v>25180</v>
      </c>
      <c r="I39" s="552">
        <v>-3874</v>
      </c>
      <c r="J39" s="552">
        <f>SUM(H39:I39)</f>
        <v>21306</v>
      </c>
      <c r="K39" s="552"/>
      <c r="L39" s="552"/>
      <c r="M39" s="552"/>
      <c r="N39" s="550">
        <f t="shared" si="4"/>
        <v>25180</v>
      </c>
      <c r="O39" s="550">
        <f t="shared" si="4"/>
        <v>-3874</v>
      </c>
      <c r="P39" s="550">
        <f t="shared" si="4"/>
        <v>21306</v>
      </c>
      <c r="Q39" s="192"/>
      <c r="R39" s="192"/>
      <c r="S39" s="192">
        <f t="shared" si="14"/>
        <v>0</v>
      </c>
      <c r="T39" s="192"/>
      <c r="U39" s="192"/>
      <c r="V39" s="192"/>
      <c r="W39" s="192"/>
      <c r="X39" s="192"/>
      <c r="Y39" s="192"/>
      <c r="Z39" s="192"/>
      <c r="AA39" s="192"/>
      <c r="AB39" s="192"/>
      <c r="AC39" s="550">
        <f t="shared" si="5"/>
        <v>0</v>
      </c>
      <c r="AD39" s="550">
        <f t="shared" si="5"/>
        <v>0</v>
      </c>
      <c r="AE39" s="550">
        <f t="shared" si="5"/>
        <v>0</v>
      </c>
      <c r="AF39" s="550">
        <f t="shared" si="6"/>
        <v>25180</v>
      </c>
      <c r="AG39" s="550">
        <f t="shared" si="6"/>
        <v>-3874</v>
      </c>
      <c r="AH39" s="553">
        <f t="shared" si="6"/>
        <v>21306</v>
      </c>
    </row>
    <row r="40" spans="1:34" ht="15" customHeight="1" x14ac:dyDescent="0.25">
      <c r="A40" s="651" t="s">
        <v>936</v>
      </c>
      <c r="B40" s="652"/>
      <c r="C40" s="652"/>
      <c r="D40" s="652"/>
      <c r="E40" s="653"/>
      <c r="F40" s="654"/>
      <c r="G40" s="654"/>
      <c r="H40" s="552"/>
      <c r="I40" s="552"/>
      <c r="J40" s="552"/>
      <c r="K40" s="552"/>
      <c r="L40" s="552"/>
      <c r="M40" s="552"/>
      <c r="N40" s="550">
        <f t="shared" si="4"/>
        <v>0</v>
      </c>
      <c r="O40" s="550">
        <f t="shared" si="4"/>
        <v>0</v>
      </c>
      <c r="P40" s="550">
        <f t="shared" si="4"/>
        <v>0</v>
      </c>
      <c r="Q40" s="192">
        <v>1500</v>
      </c>
      <c r="R40" s="192"/>
      <c r="S40" s="192">
        <f t="shared" si="14"/>
        <v>1500</v>
      </c>
      <c r="T40" s="192"/>
      <c r="U40" s="192"/>
      <c r="V40" s="192"/>
      <c r="W40" s="192"/>
      <c r="X40" s="192"/>
      <c r="Y40" s="192"/>
      <c r="Z40" s="192"/>
      <c r="AA40" s="192"/>
      <c r="AB40" s="192"/>
      <c r="AC40" s="550">
        <f t="shared" si="5"/>
        <v>1500</v>
      </c>
      <c r="AD40" s="550">
        <f t="shared" si="5"/>
        <v>0</v>
      </c>
      <c r="AE40" s="550">
        <f t="shared" si="5"/>
        <v>1500</v>
      </c>
      <c r="AF40" s="550">
        <f t="shared" si="6"/>
        <v>1500</v>
      </c>
      <c r="AG40" s="550">
        <f t="shared" si="6"/>
        <v>0</v>
      </c>
      <c r="AH40" s="553">
        <f t="shared" si="6"/>
        <v>1500</v>
      </c>
    </row>
    <row r="41" spans="1:34" ht="15" customHeight="1" x14ac:dyDescent="0.25">
      <c r="A41" s="646" t="s">
        <v>937</v>
      </c>
      <c r="B41" s="662">
        <v>279</v>
      </c>
      <c r="C41" s="662"/>
      <c r="D41" s="663">
        <f>SUM(B41:C41)</f>
        <v>279</v>
      </c>
      <c r="E41" s="664">
        <v>171</v>
      </c>
      <c r="F41" s="665"/>
      <c r="G41" s="666">
        <f>SUM(E41:F41)</f>
        <v>171</v>
      </c>
      <c r="H41" s="636">
        <v>950</v>
      </c>
      <c r="I41" s="636"/>
      <c r="J41" s="552">
        <f>SUM(H41:I41)</f>
        <v>950</v>
      </c>
      <c r="K41" s="636"/>
      <c r="L41" s="636"/>
      <c r="M41" s="636"/>
      <c r="N41" s="578">
        <f t="shared" si="4"/>
        <v>1400</v>
      </c>
      <c r="O41" s="578">
        <f t="shared" si="4"/>
        <v>0</v>
      </c>
      <c r="P41" s="578">
        <f t="shared" si="4"/>
        <v>1400</v>
      </c>
      <c r="Q41" s="564"/>
      <c r="R41" s="564"/>
      <c r="S41" s="564"/>
      <c r="T41" s="192"/>
      <c r="U41" s="192"/>
      <c r="V41" s="192"/>
      <c r="W41" s="192"/>
      <c r="X41" s="192"/>
      <c r="Y41" s="192"/>
      <c r="Z41" s="192"/>
      <c r="AA41" s="192"/>
      <c r="AB41" s="192"/>
      <c r="AC41" s="550">
        <f t="shared" si="5"/>
        <v>0</v>
      </c>
      <c r="AD41" s="550">
        <f t="shared" si="5"/>
        <v>0</v>
      </c>
      <c r="AE41" s="550">
        <f t="shared" si="5"/>
        <v>0</v>
      </c>
      <c r="AF41" s="550">
        <f t="shared" si="6"/>
        <v>1400</v>
      </c>
      <c r="AG41" s="550">
        <f t="shared" si="6"/>
        <v>0</v>
      </c>
      <c r="AH41" s="553">
        <f t="shared" si="6"/>
        <v>1400</v>
      </c>
    </row>
    <row r="42" spans="1:34" ht="15" customHeight="1" x14ac:dyDescent="0.25">
      <c r="A42" s="632" t="s">
        <v>938</v>
      </c>
      <c r="B42" s="633"/>
      <c r="C42" s="633"/>
      <c r="D42" s="633"/>
      <c r="E42" s="667">
        <v>6245</v>
      </c>
      <c r="F42" s="666">
        <v>-1489</v>
      </c>
      <c r="G42" s="666">
        <f>SUM(E42:F42)</f>
        <v>4756</v>
      </c>
      <c r="H42" s="636"/>
      <c r="I42" s="636"/>
      <c r="J42" s="636"/>
      <c r="K42" s="636"/>
      <c r="L42" s="636"/>
      <c r="M42" s="636"/>
      <c r="N42" s="578">
        <f t="shared" si="4"/>
        <v>6245</v>
      </c>
      <c r="O42" s="578">
        <f t="shared" si="4"/>
        <v>-1489</v>
      </c>
      <c r="P42" s="578">
        <f t="shared" si="4"/>
        <v>4756</v>
      </c>
      <c r="Q42" s="564"/>
      <c r="R42" s="564"/>
      <c r="S42" s="564"/>
      <c r="T42" s="192"/>
      <c r="U42" s="192"/>
      <c r="V42" s="192"/>
      <c r="W42" s="192"/>
      <c r="X42" s="192"/>
      <c r="Y42" s="192"/>
      <c r="Z42" s="192"/>
      <c r="AA42" s="192"/>
      <c r="AB42" s="192"/>
      <c r="AC42" s="550">
        <f t="shared" si="5"/>
        <v>0</v>
      </c>
      <c r="AD42" s="550">
        <f t="shared" si="5"/>
        <v>0</v>
      </c>
      <c r="AE42" s="550">
        <f t="shared" si="5"/>
        <v>0</v>
      </c>
      <c r="AF42" s="550">
        <f t="shared" si="6"/>
        <v>6245</v>
      </c>
      <c r="AG42" s="550">
        <f t="shared" si="6"/>
        <v>-1489</v>
      </c>
      <c r="AH42" s="553">
        <f t="shared" si="6"/>
        <v>4756</v>
      </c>
    </row>
    <row r="43" spans="1:34" ht="15" customHeight="1" x14ac:dyDescent="0.25">
      <c r="A43" s="651" t="s">
        <v>939</v>
      </c>
      <c r="B43" s="663">
        <v>32135</v>
      </c>
      <c r="C43" s="663">
        <v>-8511</v>
      </c>
      <c r="D43" s="663">
        <f>SUM(B43:C43)</f>
        <v>23624</v>
      </c>
      <c r="E43" s="653"/>
      <c r="F43" s="654"/>
      <c r="G43" s="654"/>
      <c r="H43" s="552"/>
      <c r="I43" s="552"/>
      <c r="J43" s="552"/>
      <c r="K43" s="552"/>
      <c r="L43" s="552"/>
      <c r="M43" s="552"/>
      <c r="N43" s="578">
        <f t="shared" si="4"/>
        <v>32135</v>
      </c>
      <c r="O43" s="578">
        <f t="shared" si="4"/>
        <v>-8511</v>
      </c>
      <c r="P43" s="578">
        <f t="shared" si="4"/>
        <v>23624</v>
      </c>
      <c r="Q43" s="192"/>
      <c r="R43" s="192"/>
      <c r="S43" s="192"/>
      <c r="T43" s="192"/>
      <c r="U43" s="192"/>
      <c r="V43" s="192"/>
      <c r="W43" s="192"/>
      <c r="X43" s="192"/>
      <c r="Y43" s="192"/>
      <c r="Z43" s="192"/>
      <c r="AA43" s="192"/>
      <c r="AB43" s="192"/>
      <c r="AC43" s="550">
        <f t="shared" si="5"/>
        <v>0</v>
      </c>
      <c r="AD43" s="550">
        <f t="shared" si="5"/>
        <v>0</v>
      </c>
      <c r="AE43" s="550">
        <f t="shared" si="5"/>
        <v>0</v>
      </c>
      <c r="AF43" s="550">
        <f t="shared" si="6"/>
        <v>32135</v>
      </c>
      <c r="AG43" s="550">
        <f t="shared" si="6"/>
        <v>-8511</v>
      </c>
      <c r="AH43" s="553">
        <f t="shared" si="6"/>
        <v>23624</v>
      </c>
    </row>
    <row r="44" spans="1:34" ht="15" customHeight="1" x14ac:dyDescent="0.25">
      <c r="A44" s="651" t="s">
        <v>940</v>
      </c>
      <c r="B44" s="652"/>
      <c r="C44" s="652"/>
      <c r="D44" s="652"/>
      <c r="E44" s="653"/>
      <c r="F44" s="654"/>
      <c r="G44" s="654"/>
      <c r="H44" s="552">
        <f>6686-3852</f>
        <v>2834</v>
      </c>
      <c r="I44" s="552"/>
      <c r="J44" s="636">
        <f>SUM(H44:I44)</f>
        <v>2834</v>
      </c>
      <c r="K44" s="552"/>
      <c r="L44" s="552"/>
      <c r="M44" s="552"/>
      <c r="N44" s="578">
        <f t="shared" si="4"/>
        <v>2834</v>
      </c>
      <c r="O44" s="578">
        <f t="shared" si="4"/>
        <v>0</v>
      </c>
      <c r="P44" s="578">
        <f t="shared" si="4"/>
        <v>2834</v>
      </c>
      <c r="Q44" s="192"/>
      <c r="R44" s="192"/>
      <c r="S44" s="192"/>
      <c r="T44" s="192"/>
      <c r="U44" s="192"/>
      <c r="V44" s="192"/>
      <c r="W44" s="192"/>
      <c r="X44" s="192"/>
      <c r="Y44" s="192"/>
      <c r="Z44" s="192"/>
      <c r="AA44" s="192"/>
      <c r="AB44" s="192"/>
      <c r="AC44" s="550">
        <f t="shared" si="5"/>
        <v>0</v>
      </c>
      <c r="AD44" s="550">
        <f t="shared" si="5"/>
        <v>0</v>
      </c>
      <c r="AE44" s="550">
        <f t="shared" si="5"/>
        <v>0</v>
      </c>
      <c r="AF44" s="550">
        <f t="shared" si="6"/>
        <v>2834</v>
      </c>
      <c r="AG44" s="550">
        <f t="shared" si="6"/>
        <v>0</v>
      </c>
      <c r="AH44" s="553">
        <f t="shared" si="6"/>
        <v>2834</v>
      </c>
    </row>
    <row r="45" spans="1:34" ht="15" customHeight="1" x14ac:dyDescent="0.25">
      <c r="A45" s="651" t="s">
        <v>941</v>
      </c>
      <c r="B45" s="652"/>
      <c r="C45" s="652"/>
      <c r="D45" s="652"/>
      <c r="E45" s="653"/>
      <c r="F45" s="654"/>
      <c r="G45" s="654"/>
      <c r="H45" s="552">
        <v>975</v>
      </c>
      <c r="I45" s="552"/>
      <c r="J45" s="636">
        <f>SUM(H45:I45)</f>
        <v>975</v>
      </c>
      <c r="K45" s="552"/>
      <c r="L45" s="552"/>
      <c r="M45" s="552"/>
      <c r="N45" s="578">
        <f t="shared" si="4"/>
        <v>975</v>
      </c>
      <c r="O45" s="578">
        <f t="shared" si="4"/>
        <v>0</v>
      </c>
      <c r="P45" s="578">
        <f t="shared" si="4"/>
        <v>975</v>
      </c>
      <c r="Q45" s="192"/>
      <c r="R45" s="192"/>
      <c r="S45" s="192"/>
      <c r="T45" s="192"/>
      <c r="U45" s="192"/>
      <c r="V45" s="192"/>
      <c r="W45" s="192"/>
      <c r="X45" s="192"/>
      <c r="Y45" s="192"/>
      <c r="Z45" s="192"/>
      <c r="AA45" s="192"/>
      <c r="AB45" s="192"/>
      <c r="AC45" s="550">
        <f t="shared" si="5"/>
        <v>0</v>
      </c>
      <c r="AD45" s="550">
        <f t="shared" si="5"/>
        <v>0</v>
      </c>
      <c r="AE45" s="550">
        <f t="shared" si="5"/>
        <v>0</v>
      </c>
      <c r="AF45" s="550">
        <f t="shared" si="6"/>
        <v>975</v>
      </c>
      <c r="AG45" s="550">
        <f t="shared" si="6"/>
        <v>0</v>
      </c>
      <c r="AH45" s="553">
        <f t="shared" si="6"/>
        <v>975</v>
      </c>
    </row>
    <row r="46" spans="1:34" ht="15" customHeight="1" x14ac:dyDescent="0.25">
      <c r="A46" s="651" t="s">
        <v>942</v>
      </c>
      <c r="B46" s="652"/>
      <c r="C46" s="652"/>
      <c r="D46" s="652"/>
      <c r="E46" s="653"/>
      <c r="F46" s="654"/>
      <c r="G46" s="654"/>
      <c r="H46" s="552"/>
      <c r="I46" s="552"/>
      <c r="J46" s="552"/>
      <c r="K46" s="552"/>
      <c r="L46" s="552"/>
      <c r="M46" s="552"/>
      <c r="N46" s="578">
        <f t="shared" si="4"/>
        <v>0</v>
      </c>
      <c r="O46" s="578">
        <f t="shared" si="4"/>
        <v>0</v>
      </c>
      <c r="P46" s="578">
        <f t="shared" si="4"/>
        <v>0</v>
      </c>
      <c r="Q46" s="192">
        <v>5000</v>
      </c>
      <c r="R46" s="192"/>
      <c r="S46" s="192">
        <f>SUM(Q46:R46)</f>
        <v>5000</v>
      </c>
      <c r="T46" s="192"/>
      <c r="U46" s="192"/>
      <c r="V46" s="192"/>
      <c r="W46" s="192"/>
      <c r="X46" s="192"/>
      <c r="Y46" s="192"/>
      <c r="Z46" s="192"/>
      <c r="AA46" s="192"/>
      <c r="AB46" s="192"/>
      <c r="AC46" s="550">
        <f t="shared" si="5"/>
        <v>5000</v>
      </c>
      <c r="AD46" s="550">
        <f t="shared" si="5"/>
        <v>0</v>
      </c>
      <c r="AE46" s="550">
        <f t="shared" si="5"/>
        <v>5000</v>
      </c>
      <c r="AF46" s="550">
        <f t="shared" si="6"/>
        <v>5000</v>
      </c>
      <c r="AG46" s="550">
        <f t="shared" si="6"/>
        <v>0</v>
      </c>
      <c r="AH46" s="553">
        <f t="shared" si="6"/>
        <v>5000</v>
      </c>
    </row>
    <row r="47" spans="1:34" ht="15" customHeight="1" x14ac:dyDescent="0.25">
      <c r="A47" s="651" t="s">
        <v>943</v>
      </c>
      <c r="B47" s="652"/>
      <c r="C47" s="652"/>
      <c r="D47" s="652"/>
      <c r="E47" s="653"/>
      <c r="F47" s="654"/>
      <c r="G47" s="654"/>
      <c r="H47" s="552">
        <v>39349</v>
      </c>
      <c r="I47" s="552">
        <f>-6103</f>
        <v>-6103</v>
      </c>
      <c r="J47" s="192">
        <f>SUM(H47:I47)</f>
        <v>33246</v>
      </c>
      <c r="K47" s="552"/>
      <c r="L47" s="552"/>
      <c r="M47" s="552"/>
      <c r="N47" s="578">
        <f t="shared" si="4"/>
        <v>39349</v>
      </c>
      <c r="O47" s="578">
        <f t="shared" si="4"/>
        <v>-6103</v>
      </c>
      <c r="P47" s="578">
        <f t="shared" si="4"/>
        <v>33246</v>
      </c>
      <c r="Q47" s="192"/>
      <c r="R47" s="192"/>
      <c r="S47" s="192"/>
      <c r="T47" s="192"/>
      <c r="U47" s="192"/>
      <c r="V47" s="192"/>
      <c r="W47" s="192"/>
      <c r="X47" s="192"/>
      <c r="Y47" s="192"/>
      <c r="Z47" s="192"/>
      <c r="AA47" s="192"/>
      <c r="AB47" s="192"/>
      <c r="AC47" s="550">
        <f t="shared" si="5"/>
        <v>0</v>
      </c>
      <c r="AD47" s="550">
        <f t="shared" si="5"/>
        <v>0</v>
      </c>
      <c r="AE47" s="550">
        <f t="shared" si="5"/>
        <v>0</v>
      </c>
      <c r="AF47" s="550">
        <f t="shared" si="6"/>
        <v>39349</v>
      </c>
      <c r="AG47" s="550">
        <f t="shared" si="6"/>
        <v>-6103</v>
      </c>
      <c r="AH47" s="553">
        <f t="shared" si="6"/>
        <v>33246</v>
      </c>
    </row>
    <row r="48" spans="1:34" ht="15" customHeight="1" x14ac:dyDescent="0.25">
      <c r="A48" s="651" t="s">
        <v>944</v>
      </c>
      <c r="B48" s="652"/>
      <c r="C48" s="652"/>
      <c r="D48" s="652"/>
      <c r="E48" s="653"/>
      <c r="F48" s="654"/>
      <c r="G48" s="654"/>
      <c r="H48" s="552"/>
      <c r="I48" s="552"/>
      <c r="J48" s="192"/>
      <c r="K48" s="552"/>
      <c r="L48" s="552"/>
      <c r="M48" s="552"/>
      <c r="N48" s="550"/>
      <c r="O48" s="550"/>
      <c r="P48" s="550"/>
      <c r="Q48" s="192"/>
      <c r="R48" s="192"/>
      <c r="S48" s="192"/>
      <c r="T48" s="192"/>
      <c r="U48" s="192">
        <v>2413</v>
      </c>
      <c r="V48" s="192">
        <f t="shared" ref="V48:V49" si="15">SUM(T48:U48)</f>
        <v>2413</v>
      </c>
      <c r="W48" s="192"/>
      <c r="X48" s="192"/>
      <c r="Y48" s="192"/>
      <c r="Z48" s="192"/>
      <c r="AA48" s="192"/>
      <c r="AB48" s="192"/>
      <c r="AC48" s="550">
        <f t="shared" si="5"/>
        <v>0</v>
      </c>
      <c r="AD48" s="550">
        <f t="shared" si="5"/>
        <v>2413</v>
      </c>
      <c r="AE48" s="550">
        <f t="shared" si="5"/>
        <v>2413</v>
      </c>
      <c r="AF48" s="550">
        <f t="shared" si="6"/>
        <v>0</v>
      </c>
      <c r="AG48" s="550">
        <f t="shared" si="6"/>
        <v>2413</v>
      </c>
      <c r="AH48" s="553">
        <f t="shared" si="6"/>
        <v>2413</v>
      </c>
    </row>
    <row r="49" spans="1:34" ht="15" customHeight="1" x14ac:dyDescent="0.25">
      <c r="A49" s="651" t="s">
        <v>945</v>
      </c>
      <c r="B49" s="652"/>
      <c r="C49" s="652"/>
      <c r="D49" s="652"/>
      <c r="E49" s="653"/>
      <c r="F49" s="654"/>
      <c r="G49" s="654"/>
      <c r="H49" s="552"/>
      <c r="I49" s="552"/>
      <c r="J49" s="192"/>
      <c r="K49" s="552"/>
      <c r="L49" s="552"/>
      <c r="M49" s="552"/>
      <c r="N49" s="550"/>
      <c r="O49" s="550"/>
      <c r="P49" s="550"/>
      <c r="Q49" s="192"/>
      <c r="R49" s="192"/>
      <c r="S49" s="192"/>
      <c r="T49" s="192"/>
      <c r="U49" s="192">
        <v>3690</v>
      </c>
      <c r="V49" s="192">
        <f t="shared" si="15"/>
        <v>3690</v>
      </c>
      <c r="W49" s="192"/>
      <c r="X49" s="192"/>
      <c r="Y49" s="192"/>
      <c r="Z49" s="192"/>
      <c r="AA49" s="192"/>
      <c r="AB49" s="192"/>
      <c r="AC49" s="550">
        <f t="shared" si="5"/>
        <v>0</v>
      </c>
      <c r="AD49" s="550">
        <f t="shared" si="5"/>
        <v>3690</v>
      </c>
      <c r="AE49" s="550">
        <f t="shared" si="5"/>
        <v>3690</v>
      </c>
      <c r="AF49" s="550">
        <f t="shared" si="6"/>
        <v>0</v>
      </c>
      <c r="AG49" s="550">
        <f t="shared" si="6"/>
        <v>3690</v>
      </c>
      <c r="AH49" s="553">
        <f t="shared" si="6"/>
        <v>3690</v>
      </c>
    </row>
    <row r="50" spans="1:34" ht="39.9" customHeight="1" x14ac:dyDescent="0.25">
      <c r="A50" s="646" t="s">
        <v>946</v>
      </c>
      <c r="B50" s="647"/>
      <c r="C50" s="647"/>
      <c r="D50" s="647"/>
      <c r="E50" s="648"/>
      <c r="F50" s="649"/>
      <c r="G50" s="649"/>
      <c r="H50" s="630">
        <v>1118</v>
      </c>
      <c r="I50" s="630"/>
      <c r="J50" s="577">
        <f>SUM(H50:I50)</f>
        <v>1118</v>
      </c>
      <c r="K50" s="630"/>
      <c r="L50" s="630"/>
      <c r="M50" s="630"/>
      <c r="N50" s="578">
        <f t="shared" si="4"/>
        <v>1118</v>
      </c>
      <c r="O50" s="578">
        <f t="shared" si="4"/>
        <v>0</v>
      </c>
      <c r="P50" s="578">
        <f t="shared" si="4"/>
        <v>1118</v>
      </c>
      <c r="Q50" s="597"/>
      <c r="R50" s="597"/>
      <c r="S50" s="597"/>
      <c r="T50" s="577"/>
      <c r="U50" s="577"/>
      <c r="V50" s="577"/>
      <c r="W50" s="577"/>
      <c r="X50" s="577"/>
      <c r="Y50" s="577"/>
      <c r="Z50" s="577"/>
      <c r="AA50" s="577"/>
      <c r="AB50" s="577"/>
      <c r="AC50" s="578">
        <f t="shared" si="5"/>
        <v>0</v>
      </c>
      <c r="AD50" s="578">
        <f t="shared" si="5"/>
        <v>0</v>
      </c>
      <c r="AE50" s="578">
        <f t="shared" si="5"/>
        <v>0</v>
      </c>
      <c r="AF50" s="578">
        <f t="shared" si="6"/>
        <v>1118</v>
      </c>
      <c r="AG50" s="578">
        <f t="shared" si="6"/>
        <v>0</v>
      </c>
      <c r="AH50" s="650">
        <f t="shared" si="6"/>
        <v>1118</v>
      </c>
    </row>
    <row r="51" spans="1:34" ht="15" customHeight="1" x14ac:dyDescent="0.25">
      <c r="A51" s="632" t="s">
        <v>947</v>
      </c>
      <c r="B51" s="633"/>
      <c r="C51" s="633"/>
      <c r="D51" s="633"/>
      <c r="E51" s="634"/>
      <c r="F51" s="635"/>
      <c r="G51" s="635"/>
      <c r="H51" s="636">
        <v>0</v>
      </c>
      <c r="I51" s="636"/>
      <c r="J51" s="636">
        <f>SUM(H51:I51)</f>
        <v>0</v>
      </c>
      <c r="K51" s="636"/>
      <c r="L51" s="636"/>
      <c r="M51" s="636"/>
      <c r="N51" s="578">
        <f t="shared" si="4"/>
        <v>0</v>
      </c>
      <c r="O51" s="578">
        <f t="shared" si="4"/>
        <v>0</v>
      </c>
      <c r="P51" s="578">
        <f t="shared" si="4"/>
        <v>0</v>
      </c>
      <c r="Q51" s="564"/>
      <c r="R51" s="564"/>
      <c r="S51" s="564"/>
      <c r="T51" s="192">
        <v>6704</v>
      </c>
      <c r="U51" s="192"/>
      <c r="V51" s="192">
        <f>SUM(T51:U51)</f>
        <v>6704</v>
      </c>
      <c r="W51" s="192"/>
      <c r="X51" s="192"/>
      <c r="Y51" s="192"/>
      <c r="Z51" s="192"/>
      <c r="AA51" s="192"/>
      <c r="AB51" s="192"/>
      <c r="AC51" s="550">
        <f t="shared" si="5"/>
        <v>6704</v>
      </c>
      <c r="AD51" s="550">
        <f t="shared" si="5"/>
        <v>0</v>
      </c>
      <c r="AE51" s="550">
        <f t="shared" si="5"/>
        <v>6704</v>
      </c>
      <c r="AF51" s="550">
        <f t="shared" si="6"/>
        <v>6704</v>
      </c>
      <c r="AG51" s="550">
        <f t="shared" si="6"/>
        <v>0</v>
      </c>
      <c r="AH51" s="553">
        <f t="shared" si="6"/>
        <v>6704</v>
      </c>
    </row>
    <row r="52" spans="1:34" ht="15" customHeight="1" x14ac:dyDescent="0.25">
      <c r="A52" s="651" t="s">
        <v>948</v>
      </c>
      <c r="B52" s="652"/>
      <c r="C52" s="652"/>
      <c r="D52" s="652"/>
      <c r="E52" s="653"/>
      <c r="F52" s="654"/>
      <c r="G52" s="654"/>
      <c r="H52" s="552"/>
      <c r="I52" s="552"/>
      <c r="J52" s="552"/>
      <c r="K52" s="552"/>
      <c r="L52" s="552"/>
      <c r="M52" s="552"/>
      <c r="N52" s="578">
        <f t="shared" si="4"/>
        <v>0</v>
      </c>
      <c r="O52" s="578">
        <f t="shared" si="4"/>
        <v>0</v>
      </c>
      <c r="P52" s="578">
        <f t="shared" si="4"/>
        <v>0</v>
      </c>
      <c r="Q52" s="192"/>
      <c r="R52" s="192"/>
      <c r="S52" s="192"/>
      <c r="T52" s="192"/>
      <c r="U52" s="192"/>
      <c r="V52" s="192">
        <f t="shared" ref="V52:V53" si="16">SUM(T52:U52)</f>
        <v>0</v>
      </c>
      <c r="W52" s="192"/>
      <c r="X52" s="192"/>
      <c r="Y52" s="192"/>
      <c r="Z52" s="192"/>
      <c r="AA52" s="192"/>
      <c r="AB52" s="192"/>
      <c r="AC52" s="550">
        <f t="shared" si="5"/>
        <v>0</v>
      </c>
      <c r="AD52" s="550">
        <f t="shared" si="5"/>
        <v>0</v>
      </c>
      <c r="AE52" s="550">
        <f t="shared" si="5"/>
        <v>0</v>
      </c>
      <c r="AF52" s="550">
        <f t="shared" si="6"/>
        <v>0</v>
      </c>
      <c r="AG52" s="550">
        <f t="shared" si="6"/>
        <v>0</v>
      </c>
      <c r="AH52" s="553">
        <f t="shared" si="6"/>
        <v>0</v>
      </c>
    </row>
    <row r="53" spans="1:34" ht="15" customHeight="1" x14ac:dyDescent="0.25">
      <c r="A53" s="651" t="s">
        <v>949</v>
      </c>
      <c r="B53" s="647"/>
      <c r="C53" s="647"/>
      <c r="D53" s="647"/>
      <c r="E53" s="648"/>
      <c r="F53" s="649"/>
      <c r="G53" s="649"/>
      <c r="H53" s="630"/>
      <c r="I53" s="630"/>
      <c r="J53" s="636"/>
      <c r="K53" s="630"/>
      <c r="L53" s="630"/>
      <c r="M53" s="630"/>
      <c r="N53" s="578">
        <f t="shared" si="4"/>
        <v>0</v>
      </c>
      <c r="O53" s="578">
        <f t="shared" si="4"/>
        <v>0</v>
      </c>
      <c r="P53" s="578">
        <f t="shared" si="4"/>
        <v>0</v>
      </c>
      <c r="Q53" s="597"/>
      <c r="R53" s="597"/>
      <c r="S53" s="597"/>
      <c r="T53" s="597"/>
      <c r="U53" s="597">
        <v>2540</v>
      </c>
      <c r="V53" s="564">
        <f t="shared" si="16"/>
        <v>2540</v>
      </c>
      <c r="W53" s="597"/>
      <c r="X53" s="597"/>
      <c r="Y53" s="597"/>
      <c r="Z53" s="597"/>
      <c r="AA53" s="597"/>
      <c r="AB53" s="577"/>
      <c r="AC53" s="550">
        <f t="shared" si="5"/>
        <v>0</v>
      </c>
      <c r="AD53" s="550">
        <f t="shared" si="5"/>
        <v>2540</v>
      </c>
      <c r="AE53" s="550">
        <f t="shared" si="5"/>
        <v>2540</v>
      </c>
      <c r="AF53" s="550">
        <f t="shared" si="6"/>
        <v>0</v>
      </c>
      <c r="AG53" s="550">
        <f t="shared" si="6"/>
        <v>2540</v>
      </c>
      <c r="AH53" s="553">
        <f t="shared" si="6"/>
        <v>2540</v>
      </c>
    </row>
    <row r="54" spans="1:34" ht="15" customHeight="1" x14ac:dyDescent="0.25">
      <c r="A54" s="651" t="s">
        <v>950</v>
      </c>
      <c r="B54" s="652"/>
      <c r="C54" s="652"/>
      <c r="D54" s="652"/>
      <c r="E54" s="653"/>
      <c r="F54" s="654"/>
      <c r="G54" s="654"/>
      <c r="H54" s="552"/>
      <c r="I54" s="552"/>
      <c r="J54" s="552"/>
      <c r="K54" s="552"/>
      <c r="L54" s="552"/>
      <c r="M54" s="552"/>
      <c r="N54" s="578">
        <f t="shared" si="4"/>
        <v>0</v>
      </c>
      <c r="O54" s="578">
        <f t="shared" si="4"/>
        <v>0</v>
      </c>
      <c r="P54" s="578">
        <f t="shared" si="4"/>
        <v>0</v>
      </c>
      <c r="Q54" s="192"/>
      <c r="R54" s="192"/>
      <c r="S54" s="192"/>
      <c r="T54" s="192"/>
      <c r="U54" s="192">
        <v>400</v>
      </c>
      <c r="V54" s="192">
        <f>SUM(T54:U54)</f>
        <v>400</v>
      </c>
      <c r="W54" s="192"/>
      <c r="X54" s="192"/>
      <c r="Y54" s="192"/>
      <c r="Z54" s="192"/>
      <c r="AA54" s="192"/>
      <c r="AB54" s="577"/>
      <c r="AC54" s="550">
        <f t="shared" si="5"/>
        <v>0</v>
      </c>
      <c r="AD54" s="550">
        <f t="shared" si="5"/>
        <v>400</v>
      </c>
      <c r="AE54" s="550">
        <f t="shared" si="5"/>
        <v>400</v>
      </c>
      <c r="AF54" s="550">
        <f t="shared" si="6"/>
        <v>0</v>
      </c>
      <c r="AG54" s="550">
        <f t="shared" si="6"/>
        <v>400</v>
      </c>
      <c r="AH54" s="553">
        <f t="shared" si="6"/>
        <v>400</v>
      </c>
    </row>
    <row r="55" spans="1:34" ht="15" customHeight="1" x14ac:dyDescent="0.25">
      <c r="A55" s="646" t="s">
        <v>951</v>
      </c>
      <c r="B55" s="647"/>
      <c r="C55" s="647"/>
      <c r="D55" s="647"/>
      <c r="E55" s="648"/>
      <c r="F55" s="649"/>
      <c r="G55" s="649"/>
      <c r="H55" s="630">
        <v>21352</v>
      </c>
      <c r="I55" s="630"/>
      <c r="J55" s="630">
        <f t="shared" ref="J55:J58" si="17">SUM(H55:I55)</f>
        <v>21352</v>
      </c>
      <c r="K55" s="630"/>
      <c r="L55" s="630"/>
      <c r="M55" s="630"/>
      <c r="N55" s="578">
        <f t="shared" si="4"/>
        <v>21352</v>
      </c>
      <c r="O55" s="578">
        <f t="shared" si="4"/>
        <v>0</v>
      </c>
      <c r="P55" s="578">
        <f t="shared" si="4"/>
        <v>21352</v>
      </c>
      <c r="Q55" s="597"/>
      <c r="R55" s="597"/>
      <c r="S55" s="597"/>
      <c r="T55" s="577"/>
      <c r="U55" s="577"/>
      <c r="V55" s="577"/>
      <c r="W55" s="577"/>
      <c r="X55" s="577"/>
      <c r="Y55" s="577"/>
      <c r="Z55" s="577"/>
      <c r="AA55" s="577"/>
      <c r="AB55" s="577"/>
      <c r="AC55" s="550">
        <f t="shared" si="5"/>
        <v>0</v>
      </c>
      <c r="AD55" s="550">
        <f t="shared" si="5"/>
        <v>0</v>
      </c>
      <c r="AE55" s="550">
        <f t="shared" si="5"/>
        <v>0</v>
      </c>
      <c r="AF55" s="578">
        <f t="shared" si="6"/>
        <v>21352</v>
      </c>
      <c r="AG55" s="578">
        <f t="shared" si="6"/>
        <v>0</v>
      </c>
      <c r="AH55" s="650">
        <f t="shared" si="6"/>
        <v>21352</v>
      </c>
    </row>
    <row r="56" spans="1:34" ht="15" customHeight="1" x14ac:dyDescent="0.25">
      <c r="A56" s="632" t="s">
        <v>952</v>
      </c>
      <c r="B56" s="633"/>
      <c r="C56" s="633"/>
      <c r="D56" s="633"/>
      <c r="E56" s="634"/>
      <c r="F56" s="635"/>
      <c r="G56" s="635"/>
      <c r="H56" s="636">
        <v>2032</v>
      </c>
      <c r="I56" s="636">
        <v>37</v>
      </c>
      <c r="J56" s="636">
        <f t="shared" si="17"/>
        <v>2069</v>
      </c>
      <c r="K56" s="636"/>
      <c r="L56" s="636"/>
      <c r="M56" s="636"/>
      <c r="N56" s="578">
        <f t="shared" si="4"/>
        <v>2032</v>
      </c>
      <c r="O56" s="578">
        <f t="shared" si="4"/>
        <v>37</v>
      </c>
      <c r="P56" s="578">
        <f t="shared" si="4"/>
        <v>2069</v>
      </c>
      <c r="Q56" s="564"/>
      <c r="R56" s="564"/>
      <c r="S56" s="564"/>
      <c r="T56" s="192"/>
      <c r="U56" s="192"/>
      <c r="V56" s="192"/>
      <c r="W56" s="192"/>
      <c r="X56" s="192"/>
      <c r="Y56" s="192"/>
      <c r="Z56" s="192"/>
      <c r="AA56" s="192"/>
      <c r="AB56" s="192"/>
      <c r="AC56" s="550">
        <f t="shared" si="5"/>
        <v>0</v>
      </c>
      <c r="AD56" s="550">
        <f t="shared" si="5"/>
        <v>0</v>
      </c>
      <c r="AE56" s="550">
        <f t="shared" si="5"/>
        <v>0</v>
      </c>
      <c r="AF56" s="550">
        <f t="shared" si="6"/>
        <v>2032</v>
      </c>
      <c r="AG56" s="550">
        <f t="shared" si="6"/>
        <v>37</v>
      </c>
      <c r="AH56" s="553">
        <f t="shared" si="6"/>
        <v>2069</v>
      </c>
    </row>
    <row r="57" spans="1:34" ht="15" customHeight="1" x14ac:dyDescent="0.25">
      <c r="A57" s="632" t="s">
        <v>953</v>
      </c>
      <c r="B57" s="633"/>
      <c r="C57" s="633"/>
      <c r="D57" s="633"/>
      <c r="E57" s="634"/>
      <c r="F57" s="635"/>
      <c r="G57" s="635"/>
      <c r="H57" s="636">
        <v>7620</v>
      </c>
      <c r="I57" s="636"/>
      <c r="J57" s="636">
        <f t="shared" si="17"/>
        <v>7620</v>
      </c>
      <c r="K57" s="636"/>
      <c r="L57" s="636"/>
      <c r="M57" s="636"/>
      <c r="N57" s="578">
        <f t="shared" si="4"/>
        <v>7620</v>
      </c>
      <c r="O57" s="578">
        <f t="shared" si="4"/>
        <v>0</v>
      </c>
      <c r="P57" s="578">
        <f t="shared" si="4"/>
        <v>7620</v>
      </c>
      <c r="Q57" s="564"/>
      <c r="R57" s="564"/>
      <c r="S57" s="564"/>
      <c r="T57" s="192"/>
      <c r="U57" s="192"/>
      <c r="V57" s="192"/>
      <c r="W57" s="192"/>
      <c r="X57" s="192"/>
      <c r="Y57" s="192"/>
      <c r="Z57" s="192"/>
      <c r="AA57" s="192"/>
      <c r="AB57" s="192"/>
      <c r="AC57" s="550">
        <f t="shared" si="5"/>
        <v>0</v>
      </c>
      <c r="AD57" s="550">
        <f t="shared" si="5"/>
        <v>0</v>
      </c>
      <c r="AE57" s="550">
        <f t="shared" si="5"/>
        <v>0</v>
      </c>
      <c r="AF57" s="550">
        <f t="shared" si="6"/>
        <v>7620</v>
      </c>
      <c r="AG57" s="550">
        <f t="shared" si="6"/>
        <v>0</v>
      </c>
      <c r="AH57" s="553">
        <f t="shared" si="6"/>
        <v>7620</v>
      </c>
    </row>
    <row r="58" spans="1:34" ht="15" customHeight="1" x14ac:dyDescent="0.25">
      <c r="A58" s="651" t="s">
        <v>954</v>
      </c>
      <c r="B58" s="633"/>
      <c r="C58" s="633"/>
      <c r="D58" s="633"/>
      <c r="E58" s="634"/>
      <c r="F58" s="635"/>
      <c r="G58" s="635"/>
      <c r="H58" s="636">
        <v>1500</v>
      </c>
      <c r="I58" s="636"/>
      <c r="J58" s="636">
        <f t="shared" si="17"/>
        <v>1500</v>
      </c>
      <c r="K58" s="636"/>
      <c r="L58" s="636"/>
      <c r="M58" s="636"/>
      <c r="N58" s="578">
        <f t="shared" si="4"/>
        <v>1500</v>
      </c>
      <c r="O58" s="578">
        <f t="shared" si="4"/>
        <v>0</v>
      </c>
      <c r="P58" s="578">
        <f t="shared" si="4"/>
        <v>1500</v>
      </c>
      <c r="Q58" s="564"/>
      <c r="R58" s="564"/>
      <c r="S58" s="564"/>
      <c r="T58" s="192"/>
      <c r="U58" s="192"/>
      <c r="V58" s="192"/>
      <c r="W58" s="192"/>
      <c r="X58" s="192"/>
      <c r="Y58" s="192"/>
      <c r="Z58" s="192"/>
      <c r="AA58" s="192"/>
      <c r="AB58" s="192"/>
      <c r="AC58" s="550">
        <f t="shared" si="5"/>
        <v>0</v>
      </c>
      <c r="AD58" s="550">
        <f t="shared" si="5"/>
        <v>0</v>
      </c>
      <c r="AE58" s="550">
        <f t="shared" si="5"/>
        <v>0</v>
      </c>
      <c r="AF58" s="550">
        <f t="shared" si="6"/>
        <v>1500</v>
      </c>
      <c r="AG58" s="550">
        <f t="shared" si="6"/>
        <v>0</v>
      </c>
      <c r="AH58" s="553">
        <f t="shared" si="6"/>
        <v>1500</v>
      </c>
    </row>
    <row r="59" spans="1:34" ht="30" customHeight="1" x14ac:dyDescent="0.25">
      <c r="A59" s="651" t="s">
        <v>955</v>
      </c>
      <c r="B59" s="652"/>
      <c r="C59" s="652"/>
      <c r="D59" s="652"/>
      <c r="E59" s="653"/>
      <c r="F59" s="654"/>
      <c r="G59" s="654"/>
      <c r="H59" s="552"/>
      <c r="I59" s="552"/>
      <c r="J59" s="552"/>
      <c r="K59" s="552"/>
      <c r="L59" s="552"/>
      <c r="M59" s="552"/>
      <c r="N59" s="578">
        <f t="shared" si="4"/>
        <v>0</v>
      </c>
      <c r="O59" s="578">
        <f t="shared" si="4"/>
        <v>0</v>
      </c>
      <c r="P59" s="578">
        <f t="shared" si="4"/>
        <v>0</v>
      </c>
      <c r="Q59" s="192"/>
      <c r="R59" s="192"/>
      <c r="S59" s="192"/>
      <c r="T59" s="192"/>
      <c r="U59" s="192"/>
      <c r="V59" s="192"/>
      <c r="W59" s="192">
        <v>225883</v>
      </c>
      <c r="X59" s="192">
        <v>-245</v>
      </c>
      <c r="Y59" s="192">
        <f>SUM(W59:X59)</f>
        <v>225638</v>
      </c>
      <c r="Z59" s="192"/>
      <c r="AA59" s="192"/>
      <c r="AB59" s="192"/>
      <c r="AC59" s="550">
        <f t="shared" si="5"/>
        <v>225883</v>
      </c>
      <c r="AD59" s="550">
        <f t="shared" si="5"/>
        <v>-245</v>
      </c>
      <c r="AE59" s="550">
        <f t="shared" si="5"/>
        <v>225638</v>
      </c>
      <c r="AF59" s="550">
        <f t="shared" si="6"/>
        <v>225883</v>
      </c>
      <c r="AG59" s="550">
        <f t="shared" si="6"/>
        <v>-245</v>
      </c>
      <c r="AH59" s="553">
        <f t="shared" si="6"/>
        <v>225638</v>
      </c>
    </row>
    <row r="60" spans="1:34" ht="15" customHeight="1" x14ac:dyDescent="0.25">
      <c r="A60" s="668" t="s">
        <v>956</v>
      </c>
      <c r="B60" s="669"/>
      <c r="C60" s="669"/>
      <c r="D60" s="669"/>
      <c r="E60" s="670"/>
      <c r="F60" s="671"/>
      <c r="G60" s="671"/>
      <c r="H60" s="580"/>
      <c r="I60" s="580"/>
      <c r="J60" s="580"/>
      <c r="K60" s="580"/>
      <c r="L60" s="580"/>
      <c r="M60" s="580"/>
      <c r="N60" s="578">
        <f t="shared" si="4"/>
        <v>0</v>
      </c>
      <c r="O60" s="578">
        <f t="shared" si="4"/>
        <v>0</v>
      </c>
      <c r="P60" s="578">
        <f t="shared" si="4"/>
        <v>0</v>
      </c>
      <c r="Q60" s="577"/>
      <c r="R60" s="577"/>
      <c r="S60" s="577"/>
      <c r="T60" s="577"/>
      <c r="U60" s="577"/>
      <c r="V60" s="577"/>
      <c r="W60" s="577"/>
      <c r="X60" s="577"/>
      <c r="Y60" s="577"/>
      <c r="Z60" s="577"/>
      <c r="AA60" s="577"/>
      <c r="AB60" s="577"/>
      <c r="AC60" s="550">
        <f t="shared" si="5"/>
        <v>0</v>
      </c>
      <c r="AD60" s="550">
        <f t="shared" si="5"/>
        <v>0</v>
      </c>
      <c r="AE60" s="550">
        <f t="shared" si="5"/>
        <v>0</v>
      </c>
      <c r="AF60" s="578"/>
      <c r="AG60" s="578"/>
      <c r="AH60" s="650"/>
    </row>
    <row r="61" spans="1:34" ht="15" customHeight="1" x14ac:dyDescent="0.25">
      <c r="A61" s="672" t="s">
        <v>957</v>
      </c>
      <c r="B61" s="673"/>
      <c r="C61" s="673"/>
      <c r="D61" s="673"/>
      <c r="E61" s="674"/>
      <c r="F61" s="675"/>
      <c r="G61" s="675"/>
      <c r="H61" s="630">
        <v>5000</v>
      </c>
      <c r="I61" s="630"/>
      <c r="J61" s="636">
        <f>SUM(H61:I61)</f>
        <v>5000</v>
      </c>
      <c r="K61" s="630"/>
      <c r="L61" s="630"/>
      <c r="M61" s="630"/>
      <c r="N61" s="578">
        <f t="shared" si="4"/>
        <v>5000</v>
      </c>
      <c r="O61" s="578">
        <f t="shared" si="4"/>
        <v>0</v>
      </c>
      <c r="P61" s="578">
        <f t="shared" si="4"/>
        <v>5000</v>
      </c>
      <c r="Q61" s="597"/>
      <c r="R61" s="597"/>
      <c r="S61" s="597"/>
      <c r="T61" s="597"/>
      <c r="U61" s="597"/>
      <c r="V61" s="597"/>
      <c r="W61" s="577"/>
      <c r="X61" s="577"/>
      <c r="Y61" s="577"/>
      <c r="Z61" s="577"/>
      <c r="AA61" s="577"/>
      <c r="AB61" s="577"/>
      <c r="AC61" s="550">
        <f t="shared" si="5"/>
        <v>0</v>
      </c>
      <c r="AD61" s="550">
        <f t="shared" si="5"/>
        <v>0</v>
      </c>
      <c r="AE61" s="550">
        <f t="shared" si="5"/>
        <v>0</v>
      </c>
      <c r="AF61" s="578">
        <f t="shared" ref="AF61:AH80" si="18">AC61+N61</f>
        <v>5000</v>
      </c>
      <c r="AG61" s="578">
        <f t="shared" si="18"/>
        <v>0</v>
      </c>
      <c r="AH61" s="650">
        <f t="shared" si="18"/>
        <v>5000</v>
      </c>
    </row>
    <row r="62" spans="1:34" s="326" customFormat="1" ht="30" customHeight="1" x14ac:dyDescent="0.3">
      <c r="A62" s="676" t="s">
        <v>958</v>
      </c>
      <c r="B62" s="677"/>
      <c r="C62" s="677"/>
      <c r="D62" s="677"/>
      <c r="E62" s="678"/>
      <c r="F62" s="679"/>
      <c r="G62" s="679"/>
      <c r="H62" s="680"/>
      <c r="I62" s="680"/>
      <c r="J62" s="680"/>
      <c r="K62" s="680"/>
      <c r="L62" s="680"/>
      <c r="M62" s="680"/>
      <c r="N62" s="642">
        <f t="shared" si="4"/>
        <v>0</v>
      </c>
      <c r="O62" s="642">
        <f t="shared" si="4"/>
        <v>0</v>
      </c>
      <c r="P62" s="642">
        <f t="shared" si="4"/>
        <v>0</v>
      </c>
      <c r="Q62" s="681"/>
      <c r="R62" s="681"/>
      <c r="S62" s="681"/>
      <c r="T62" s="681">
        <v>1629</v>
      </c>
      <c r="U62" s="681">
        <v>-1629</v>
      </c>
      <c r="V62" s="643">
        <f t="shared" ref="V62:V64" si="19">SUM(T62:U62)</f>
        <v>0</v>
      </c>
      <c r="W62" s="643"/>
      <c r="X62" s="643"/>
      <c r="Y62" s="643"/>
      <c r="Z62" s="643"/>
      <c r="AA62" s="643"/>
      <c r="AB62" s="643"/>
      <c r="AC62" s="644">
        <f t="shared" si="5"/>
        <v>1629</v>
      </c>
      <c r="AD62" s="644">
        <f t="shared" si="5"/>
        <v>-1629</v>
      </c>
      <c r="AE62" s="644">
        <f t="shared" si="5"/>
        <v>0</v>
      </c>
      <c r="AF62" s="644">
        <f t="shared" si="18"/>
        <v>1629</v>
      </c>
      <c r="AG62" s="644">
        <f t="shared" si="18"/>
        <v>-1629</v>
      </c>
      <c r="AH62" s="645">
        <f t="shared" si="18"/>
        <v>0</v>
      </c>
    </row>
    <row r="63" spans="1:34" ht="15" customHeight="1" x14ac:dyDescent="0.25">
      <c r="A63" s="682" t="s">
        <v>959</v>
      </c>
      <c r="B63" s="683"/>
      <c r="C63" s="683"/>
      <c r="D63" s="683"/>
      <c r="E63" s="684"/>
      <c r="F63" s="685"/>
      <c r="G63" s="685"/>
      <c r="H63" s="636"/>
      <c r="I63" s="636"/>
      <c r="J63" s="636"/>
      <c r="K63" s="636"/>
      <c r="L63" s="636"/>
      <c r="M63" s="636"/>
      <c r="N63" s="578"/>
      <c r="O63" s="578"/>
      <c r="P63" s="578"/>
      <c r="Q63" s="564"/>
      <c r="R63" s="564"/>
      <c r="S63" s="564"/>
      <c r="T63" s="564">
        <v>11736</v>
      </c>
      <c r="U63" s="564"/>
      <c r="V63" s="192">
        <f t="shared" si="19"/>
        <v>11736</v>
      </c>
      <c r="W63" s="192"/>
      <c r="X63" s="192"/>
      <c r="Y63" s="192"/>
      <c r="Z63" s="192"/>
      <c r="AA63" s="192"/>
      <c r="AB63" s="192"/>
      <c r="AC63" s="550">
        <f t="shared" si="5"/>
        <v>11736</v>
      </c>
      <c r="AD63" s="550">
        <f t="shared" si="5"/>
        <v>0</v>
      </c>
      <c r="AE63" s="550">
        <f t="shared" si="5"/>
        <v>11736</v>
      </c>
      <c r="AF63" s="550">
        <f t="shared" si="18"/>
        <v>11736</v>
      </c>
      <c r="AG63" s="550">
        <f t="shared" si="18"/>
        <v>0</v>
      </c>
      <c r="AH63" s="553">
        <f t="shared" si="18"/>
        <v>11736</v>
      </c>
    </row>
    <row r="64" spans="1:34" ht="15" customHeight="1" x14ac:dyDescent="0.25">
      <c r="A64" s="682" t="s">
        <v>960</v>
      </c>
      <c r="B64" s="683"/>
      <c r="C64" s="683"/>
      <c r="D64" s="683"/>
      <c r="E64" s="684"/>
      <c r="F64" s="685"/>
      <c r="G64" s="685"/>
      <c r="H64" s="636"/>
      <c r="I64" s="636"/>
      <c r="J64" s="636"/>
      <c r="K64" s="636"/>
      <c r="L64" s="636"/>
      <c r="M64" s="636"/>
      <c r="N64" s="578">
        <f t="shared" si="4"/>
        <v>0</v>
      </c>
      <c r="O64" s="578">
        <f t="shared" si="4"/>
        <v>0</v>
      </c>
      <c r="P64" s="578">
        <f t="shared" si="4"/>
        <v>0</v>
      </c>
      <c r="Q64" s="564"/>
      <c r="R64" s="564"/>
      <c r="S64" s="564"/>
      <c r="T64" s="564">
        <v>7677</v>
      </c>
      <c r="U64" s="564">
        <v>-7677</v>
      </c>
      <c r="V64" s="192">
        <f t="shared" si="19"/>
        <v>0</v>
      </c>
      <c r="W64" s="192">
        <v>0</v>
      </c>
      <c r="X64" s="192"/>
      <c r="Y64" s="192">
        <f>SUM(W64:X64)</f>
        <v>0</v>
      </c>
      <c r="Z64" s="192">
        <v>37010</v>
      </c>
      <c r="AA64" s="192">
        <v>910</v>
      </c>
      <c r="AB64" s="192">
        <f>SUM(Z64:AA64)</f>
        <v>37920</v>
      </c>
      <c r="AC64" s="550">
        <f t="shared" si="5"/>
        <v>44687</v>
      </c>
      <c r="AD64" s="550">
        <f t="shared" si="5"/>
        <v>-6767</v>
      </c>
      <c r="AE64" s="550">
        <f t="shared" si="5"/>
        <v>37920</v>
      </c>
      <c r="AF64" s="550">
        <f t="shared" si="18"/>
        <v>44687</v>
      </c>
      <c r="AG64" s="550">
        <f t="shared" si="18"/>
        <v>-6767</v>
      </c>
      <c r="AH64" s="553">
        <f t="shared" si="18"/>
        <v>37920</v>
      </c>
    </row>
    <row r="65" spans="1:34" ht="15" customHeight="1" x14ac:dyDescent="0.25">
      <c r="A65" s="651" t="s">
        <v>914</v>
      </c>
      <c r="B65" s="683"/>
      <c r="C65" s="683"/>
      <c r="D65" s="683"/>
      <c r="E65" s="684"/>
      <c r="F65" s="685"/>
      <c r="G65" s="685"/>
      <c r="H65" s="636"/>
      <c r="I65" s="636">
        <v>8662</v>
      </c>
      <c r="J65" s="636">
        <f>SUM(H65:I65)</f>
        <v>8662</v>
      </c>
      <c r="K65" s="636"/>
      <c r="L65" s="636"/>
      <c r="M65" s="636"/>
      <c r="N65" s="578">
        <f t="shared" si="4"/>
        <v>0</v>
      </c>
      <c r="O65" s="578">
        <f t="shared" si="4"/>
        <v>8662</v>
      </c>
      <c r="P65" s="578">
        <f t="shared" si="4"/>
        <v>8662</v>
      </c>
      <c r="Q65" s="564"/>
      <c r="R65" s="564"/>
      <c r="S65" s="564"/>
      <c r="T65" s="564"/>
      <c r="U65" s="564"/>
      <c r="V65" s="564"/>
      <c r="W65" s="192"/>
      <c r="X65" s="192"/>
      <c r="Y65" s="192"/>
      <c r="Z65" s="192"/>
      <c r="AA65" s="192"/>
      <c r="AB65" s="192"/>
      <c r="AC65" s="550">
        <f t="shared" si="5"/>
        <v>0</v>
      </c>
      <c r="AD65" s="550">
        <f t="shared" si="5"/>
        <v>0</v>
      </c>
      <c r="AE65" s="550">
        <f t="shared" si="5"/>
        <v>0</v>
      </c>
      <c r="AF65" s="550">
        <f t="shared" si="18"/>
        <v>0</v>
      </c>
      <c r="AG65" s="550">
        <f t="shared" si="18"/>
        <v>8662</v>
      </c>
      <c r="AH65" s="553">
        <f t="shared" si="18"/>
        <v>8662</v>
      </c>
    </row>
    <row r="66" spans="1:34" ht="45" customHeight="1" x14ac:dyDescent="0.25">
      <c r="A66" s="248" t="s">
        <v>961</v>
      </c>
      <c r="B66" s="683"/>
      <c r="C66" s="683"/>
      <c r="D66" s="683"/>
      <c r="E66" s="684"/>
      <c r="F66" s="685"/>
      <c r="G66" s="685"/>
      <c r="H66" s="636">
        <v>9287</v>
      </c>
      <c r="I66" s="636">
        <v>-3500</v>
      </c>
      <c r="J66" s="636">
        <f t="shared" ref="J66:J69" si="20">SUM(H66:I66)</f>
        <v>5787</v>
      </c>
      <c r="K66" s="636"/>
      <c r="L66" s="636"/>
      <c r="M66" s="636"/>
      <c r="N66" s="578">
        <f t="shared" si="4"/>
        <v>9287</v>
      </c>
      <c r="O66" s="578">
        <f t="shared" si="4"/>
        <v>-3500</v>
      </c>
      <c r="P66" s="578">
        <f t="shared" si="4"/>
        <v>5787</v>
      </c>
      <c r="Q66" s="564"/>
      <c r="R66" s="564"/>
      <c r="S66" s="564"/>
      <c r="T66" s="564"/>
      <c r="U66" s="564"/>
      <c r="V66" s="564"/>
      <c r="W66" s="192"/>
      <c r="X66" s="192"/>
      <c r="Y66" s="192"/>
      <c r="Z66" s="192"/>
      <c r="AA66" s="192"/>
      <c r="AB66" s="192"/>
      <c r="AC66" s="550">
        <f t="shared" si="5"/>
        <v>0</v>
      </c>
      <c r="AD66" s="550">
        <f t="shared" si="5"/>
        <v>0</v>
      </c>
      <c r="AE66" s="550">
        <f t="shared" si="5"/>
        <v>0</v>
      </c>
      <c r="AF66" s="550">
        <f t="shared" si="18"/>
        <v>9287</v>
      </c>
      <c r="AG66" s="550">
        <f t="shared" si="18"/>
        <v>-3500</v>
      </c>
      <c r="AH66" s="553">
        <f t="shared" si="18"/>
        <v>5787</v>
      </c>
    </row>
    <row r="67" spans="1:34" ht="15" customHeight="1" x14ac:dyDescent="0.25">
      <c r="A67" s="248" t="s">
        <v>952</v>
      </c>
      <c r="B67" s="683"/>
      <c r="C67" s="683"/>
      <c r="D67" s="683"/>
      <c r="E67" s="684"/>
      <c r="F67" s="685"/>
      <c r="G67" s="685"/>
      <c r="H67" s="636">
        <v>90</v>
      </c>
      <c r="I67" s="636">
        <v>-37</v>
      </c>
      <c r="J67" s="636">
        <f t="shared" si="20"/>
        <v>53</v>
      </c>
      <c r="K67" s="636"/>
      <c r="L67" s="636"/>
      <c r="M67" s="636"/>
      <c r="N67" s="578">
        <f t="shared" si="4"/>
        <v>90</v>
      </c>
      <c r="O67" s="578">
        <f t="shared" si="4"/>
        <v>-37</v>
      </c>
      <c r="P67" s="578">
        <f t="shared" si="4"/>
        <v>53</v>
      </c>
      <c r="Q67" s="564"/>
      <c r="R67" s="564"/>
      <c r="S67" s="564"/>
      <c r="T67" s="564"/>
      <c r="U67" s="564"/>
      <c r="V67" s="564"/>
      <c r="W67" s="192"/>
      <c r="X67" s="192"/>
      <c r="Y67" s="192"/>
      <c r="Z67" s="192"/>
      <c r="AA67" s="192"/>
      <c r="AB67" s="192"/>
      <c r="AC67" s="550">
        <f t="shared" si="5"/>
        <v>0</v>
      </c>
      <c r="AD67" s="550">
        <f t="shared" si="5"/>
        <v>0</v>
      </c>
      <c r="AE67" s="550">
        <f t="shared" si="5"/>
        <v>0</v>
      </c>
      <c r="AF67" s="550">
        <f t="shared" si="18"/>
        <v>90</v>
      </c>
      <c r="AG67" s="550">
        <f t="shared" si="18"/>
        <v>-37</v>
      </c>
      <c r="AH67" s="553">
        <f t="shared" si="18"/>
        <v>53</v>
      </c>
    </row>
    <row r="68" spans="1:34" ht="15" customHeight="1" x14ac:dyDescent="0.25">
      <c r="A68" s="686" t="s">
        <v>962</v>
      </c>
      <c r="B68" s="683"/>
      <c r="C68" s="683"/>
      <c r="D68" s="683"/>
      <c r="E68" s="684"/>
      <c r="F68" s="685"/>
      <c r="G68" s="685"/>
      <c r="H68" s="636">
        <v>10000</v>
      </c>
      <c r="I68" s="636"/>
      <c r="J68" s="636">
        <f t="shared" si="20"/>
        <v>10000</v>
      </c>
      <c r="K68" s="636"/>
      <c r="L68" s="636"/>
      <c r="M68" s="636"/>
      <c r="N68" s="578">
        <f t="shared" si="4"/>
        <v>10000</v>
      </c>
      <c r="O68" s="578">
        <f t="shared" si="4"/>
        <v>0</v>
      </c>
      <c r="P68" s="578">
        <f t="shared" si="4"/>
        <v>10000</v>
      </c>
      <c r="Q68" s="564"/>
      <c r="R68" s="564"/>
      <c r="S68" s="564"/>
      <c r="T68" s="564"/>
      <c r="U68" s="564"/>
      <c r="V68" s="564"/>
      <c r="W68" s="192"/>
      <c r="X68" s="192"/>
      <c r="Y68" s="192"/>
      <c r="Z68" s="192"/>
      <c r="AA68" s="192"/>
      <c r="AB68" s="192"/>
      <c r="AC68" s="550">
        <f t="shared" si="5"/>
        <v>0</v>
      </c>
      <c r="AD68" s="550">
        <f t="shared" si="5"/>
        <v>0</v>
      </c>
      <c r="AE68" s="550">
        <f t="shared" si="5"/>
        <v>0</v>
      </c>
      <c r="AF68" s="550">
        <f t="shared" si="18"/>
        <v>10000</v>
      </c>
      <c r="AG68" s="550">
        <f t="shared" si="18"/>
        <v>0</v>
      </c>
      <c r="AH68" s="553">
        <f t="shared" si="18"/>
        <v>10000</v>
      </c>
    </row>
    <row r="69" spans="1:34" ht="15" customHeight="1" x14ac:dyDescent="0.25">
      <c r="A69" s="277" t="s">
        <v>963</v>
      </c>
      <c r="B69" s="687"/>
      <c r="C69" s="687"/>
      <c r="D69" s="687"/>
      <c r="E69" s="688"/>
      <c r="F69" s="474"/>
      <c r="G69" s="474"/>
      <c r="H69" s="552">
        <v>8000</v>
      </c>
      <c r="I69" s="552"/>
      <c r="J69" s="552">
        <f t="shared" si="20"/>
        <v>8000</v>
      </c>
      <c r="K69" s="552"/>
      <c r="L69" s="552"/>
      <c r="M69" s="552"/>
      <c r="N69" s="550">
        <f t="shared" si="4"/>
        <v>8000</v>
      </c>
      <c r="O69" s="550">
        <f t="shared" si="4"/>
        <v>0</v>
      </c>
      <c r="P69" s="550">
        <f t="shared" si="4"/>
        <v>8000</v>
      </c>
      <c r="Q69" s="192"/>
      <c r="R69" s="192"/>
      <c r="S69" s="192"/>
      <c r="T69" s="192"/>
      <c r="U69" s="192"/>
      <c r="V69" s="192"/>
      <c r="W69" s="192"/>
      <c r="X69" s="192"/>
      <c r="Y69" s="192"/>
      <c r="Z69" s="192"/>
      <c r="AA69" s="192"/>
      <c r="AB69" s="192"/>
      <c r="AC69" s="550">
        <f t="shared" si="5"/>
        <v>0</v>
      </c>
      <c r="AD69" s="550">
        <f t="shared" si="5"/>
        <v>0</v>
      </c>
      <c r="AE69" s="550">
        <f t="shared" si="5"/>
        <v>0</v>
      </c>
      <c r="AF69" s="550">
        <f t="shared" si="18"/>
        <v>8000</v>
      </c>
      <c r="AG69" s="550">
        <f t="shared" si="18"/>
        <v>0</v>
      </c>
      <c r="AH69" s="553">
        <f t="shared" si="18"/>
        <v>8000</v>
      </c>
    </row>
    <row r="70" spans="1:34" ht="15" customHeight="1" x14ac:dyDescent="0.25">
      <c r="A70" s="277" t="s">
        <v>964</v>
      </c>
      <c r="B70" s="687"/>
      <c r="C70" s="687"/>
      <c r="D70" s="687"/>
      <c r="E70" s="688"/>
      <c r="F70" s="474"/>
      <c r="G70" s="474"/>
      <c r="H70" s="552"/>
      <c r="I70" s="552"/>
      <c r="J70" s="552"/>
      <c r="K70" s="552"/>
      <c r="L70" s="552"/>
      <c r="M70" s="552"/>
      <c r="N70" s="550">
        <f t="shared" si="4"/>
        <v>0</v>
      </c>
      <c r="O70" s="550">
        <f t="shared" si="4"/>
        <v>0</v>
      </c>
      <c r="P70" s="550">
        <f t="shared" si="4"/>
        <v>0</v>
      </c>
      <c r="Q70" s="192">
        <v>0</v>
      </c>
      <c r="R70" s="192"/>
      <c r="S70" s="192">
        <f t="shared" ref="S70:S73" si="21">SUM(Q70:R70)</f>
        <v>0</v>
      </c>
      <c r="T70" s="192"/>
      <c r="U70" s="192"/>
      <c r="V70" s="192"/>
      <c r="W70" s="192"/>
      <c r="X70" s="192"/>
      <c r="Y70" s="192"/>
      <c r="Z70" s="192"/>
      <c r="AA70" s="192"/>
      <c r="AB70" s="192"/>
      <c r="AC70" s="550">
        <f t="shared" si="5"/>
        <v>0</v>
      </c>
      <c r="AD70" s="550">
        <f t="shared" si="5"/>
        <v>0</v>
      </c>
      <c r="AE70" s="550">
        <f t="shared" si="5"/>
        <v>0</v>
      </c>
      <c r="AF70" s="550">
        <f t="shared" si="18"/>
        <v>0</v>
      </c>
      <c r="AG70" s="550">
        <f t="shared" si="18"/>
        <v>0</v>
      </c>
      <c r="AH70" s="553">
        <f t="shared" si="18"/>
        <v>0</v>
      </c>
    </row>
    <row r="71" spans="1:34" ht="15" customHeight="1" x14ac:dyDescent="0.25">
      <c r="A71" s="689" t="s">
        <v>965</v>
      </c>
      <c r="B71" s="683"/>
      <c r="C71" s="683"/>
      <c r="D71" s="683"/>
      <c r="E71" s="684"/>
      <c r="F71" s="685"/>
      <c r="G71" s="685"/>
      <c r="H71" s="636"/>
      <c r="I71" s="636"/>
      <c r="J71" s="636"/>
      <c r="K71" s="636"/>
      <c r="L71" s="636"/>
      <c r="M71" s="636"/>
      <c r="N71" s="578">
        <f t="shared" si="4"/>
        <v>0</v>
      </c>
      <c r="O71" s="578">
        <f t="shared" si="4"/>
        <v>0</v>
      </c>
      <c r="P71" s="578">
        <f t="shared" si="4"/>
        <v>0</v>
      </c>
      <c r="Q71" s="564">
        <v>10000</v>
      </c>
      <c r="R71" s="564">
        <v>-2000</v>
      </c>
      <c r="S71" s="192">
        <f t="shared" si="21"/>
        <v>8000</v>
      </c>
      <c r="T71" s="564"/>
      <c r="U71" s="564"/>
      <c r="V71" s="564"/>
      <c r="W71" s="192"/>
      <c r="X71" s="192"/>
      <c r="Y71" s="192"/>
      <c r="Z71" s="192"/>
      <c r="AA71" s="192"/>
      <c r="AB71" s="192"/>
      <c r="AC71" s="550">
        <f t="shared" si="5"/>
        <v>10000</v>
      </c>
      <c r="AD71" s="550">
        <f t="shared" si="5"/>
        <v>-2000</v>
      </c>
      <c r="AE71" s="550">
        <f t="shared" si="5"/>
        <v>8000</v>
      </c>
      <c r="AF71" s="550">
        <f t="shared" si="18"/>
        <v>10000</v>
      </c>
      <c r="AG71" s="550">
        <f t="shared" si="18"/>
        <v>-2000</v>
      </c>
      <c r="AH71" s="553">
        <f t="shared" si="18"/>
        <v>8000</v>
      </c>
    </row>
    <row r="72" spans="1:34" ht="15" customHeight="1" x14ac:dyDescent="0.25">
      <c r="A72" s="689" t="s">
        <v>966</v>
      </c>
      <c r="B72" s="683"/>
      <c r="C72" s="683"/>
      <c r="D72" s="683"/>
      <c r="E72" s="684"/>
      <c r="F72" s="685"/>
      <c r="G72" s="685"/>
      <c r="H72" s="636"/>
      <c r="I72" s="636"/>
      <c r="J72" s="636"/>
      <c r="K72" s="636"/>
      <c r="L72" s="636"/>
      <c r="M72" s="636"/>
      <c r="N72" s="578">
        <f t="shared" si="4"/>
        <v>0</v>
      </c>
      <c r="O72" s="578">
        <f t="shared" si="4"/>
        <v>0</v>
      </c>
      <c r="P72" s="578">
        <f t="shared" si="4"/>
        <v>0</v>
      </c>
      <c r="Q72" s="564"/>
      <c r="R72" s="564"/>
      <c r="S72" s="564"/>
      <c r="T72" s="564">
        <v>115242</v>
      </c>
      <c r="U72" s="564">
        <v>-58702</v>
      </c>
      <c r="V72" s="192">
        <f>SUM(T72:U72)</f>
        <v>56540</v>
      </c>
      <c r="W72" s="192"/>
      <c r="X72" s="192"/>
      <c r="Y72" s="192"/>
      <c r="Z72" s="192"/>
      <c r="AA72" s="192"/>
      <c r="AB72" s="192"/>
      <c r="AC72" s="550">
        <f t="shared" si="5"/>
        <v>115242</v>
      </c>
      <c r="AD72" s="550">
        <f t="shared" si="5"/>
        <v>-58702</v>
      </c>
      <c r="AE72" s="550">
        <f t="shared" si="5"/>
        <v>56540</v>
      </c>
      <c r="AF72" s="550">
        <f t="shared" si="18"/>
        <v>115242</v>
      </c>
      <c r="AG72" s="550">
        <f t="shared" si="18"/>
        <v>-58702</v>
      </c>
      <c r="AH72" s="553">
        <f t="shared" si="18"/>
        <v>56540</v>
      </c>
    </row>
    <row r="73" spans="1:34" ht="15" customHeight="1" x14ac:dyDescent="0.25">
      <c r="A73" s="689" t="s">
        <v>967</v>
      </c>
      <c r="B73" s="683"/>
      <c r="C73" s="683"/>
      <c r="D73" s="683"/>
      <c r="E73" s="684"/>
      <c r="F73" s="685"/>
      <c r="G73" s="685"/>
      <c r="H73" s="636"/>
      <c r="I73" s="636"/>
      <c r="J73" s="636"/>
      <c r="K73" s="636"/>
      <c r="L73" s="636"/>
      <c r="M73" s="636"/>
      <c r="N73" s="578">
        <f t="shared" si="4"/>
        <v>0</v>
      </c>
      <c r="O73" s="578">
        <f t="shared" si="4"/>
        <v>0</v>
      </c>
      <c r="P73" s="578">
        <f t="shared" si="4"/>
        <v>0</v>
      </c>
      <c r="Q73" s="564">
        <v>1718</v>
      </c>
      <c r="R73" s="564"/>
      <c r="S73" s="192">
        <f t="shared" si="21"/>
        <v>1718</v>
      </c>
      <c r="T73" s="564"/>
      <c r="U73" s="564"/>
      <c r="V73" s="564"/>
      <c r="W73" s="564"/>
      <c r="X73" s="564"/>
      <c r="Y73" s="564"/>
      <c r="Z73" s="564"/>
      <c r="AA73" s="564"/>
      <c r="AB73" s="564"/>
      <c r="AC73" s="550">
        <f t="shared" si="5"/>
        <v>1718</v>
      </c>
      <c r="AD73" s="550">
        <f t="shared" si="5"/>
        <v>0</v>
      </c>
      <c r="AE73" s="550">
        <f t="shared" si="5"/>
        <v>1718</v>
      </c>
      <c r="AF73" s="550">
        <f t="shared" si="18"/>
        <v>1718</v>
      </c>
      <c r="AG73" s="550">
        <f t="shared" si="18"/>
        <v>0</v>
      </c>
      <c r="AH73" s="553">
        <f t="shared" si="18"/>
        <v>1718</v>
      </c>
    </row>
    <row r="74" spans="1:34" ht="30" customHeight="1" x14ac:dyDescent="0.25">
      <c r="A74" s="651" t="s">
        <v>925</v>
      </c>
      <c r="B74" s="683"/>
      <c r="C74" s="683"/>
      <c r="D74" s="683"/>
      <c r="E74" s="684"/>
      <c r="F74" s="685"/>
      <c r="G74" s="685"/>
      <c r="H74" s="636"/>
      <c r="I74" s="636"/>
      <c r="J74" s="636">
        <f t="shared" ref="J74" si="22">SUM(H74:I74)</f>
        <v>0</v>
      </c>
      <c r="K74" s="636"/>
      <c r="L74" s="636"/>
      <c r="M74" s="636"/>
      <c r="N74" s="578">
        <f t="shared" si="4"/>
        <v>0</v>
      </c>
      <c r="O74" s="578">
        <f t="shared" si="4"/>
        <v>0</v>
      </c>
      <c r="P74" s="578">
        <f t="shared" si="4"/>
        <v>0</v>
      </c>
      <c r="Q74" s="564"/>
      <c r="R74" s="564"/>
      <c r="S74" s="564"/>
      <c r="T74" s="564"/>
      <c r="U74" s="564"/>
      <c r="V74" s="564"/>
      <c r="W74" s="564"/>
      <c r="X74" s="564"/>
      <c r="Y74" s="564"/>
      <c r="Z74" s="564"/>
      <c r="AA74" s="564"/>
      <c r="AB74" s="564"/>
      <c r="AC74" s="550">
        <f t="shared" si="5"/>
        <v>0</v>
      </c>
      <c r="AD74" s="550">
        <f t="shared" si="5"/>
        <v>0</v>
      </c>
      <c r="AE74" s="550">
        <f t="shared" si="5"/>
        <v>0</v>
      </c>
      <c r="AF74" s="550">
        <f t="shared" si="18"/>
        <v>0</v>
      </c>
      <c r="AG74" s="550">
        <f t="shared" si="18"/>
        <v>0</v>
      </c>
      <c r="AH74" s="553">
        <f t="shared" si="18"/>
        <v>0</v>
      </c>
    </row>
    <row r="75" spans="1:34" ht="30" customHeight="1" x14ac:dyDescent="0.25">
      <c r="A75" s="651" t="s">
        <v>968</v>
      </c>
      <c r="B75" s="683"/>
      <c r="C75" s="683"/>
      <c r="D75" s="683"/>
      <c r="E75" s="684"/>
      <c r="F75" s="685"/>
      <c r="G75" s="685"/>
      <c r="H75" s="636"/>
      <c r="I75" s="636"/>
      <c r="J75" s="636"/>
      <c r="K75" s="636"/>
      <c r="L75" s="636"/>
      <c r="M75" s="636"/>
      <c r="N75" s="578">
        <f t="shared" si="4"/>
        <v>0</v>
      </c>
      <c r="O75" s="578">
        <f t="shared" si="4"/>
        <v>0</v>
      </c>
      <c r="P75" s="578">
        <f t="shared" si="4"/>
        <v>0</v>
      </c>
      <c r="Q75" s="564"/>
      <c r="R75" s="564"/>
      <c r="S75" s="564"/>
      <c r="T75" s="564">
        <f>39398-7550</f>
        <v>31848</v>
      </c>
      <c r="U75" s="564"/>
      <c r="V75" s="192">
        <f t="shared" ref="V75:V81" si="23">SUM(T75:U75)</f>
        <v>31848</v>
      </c>
      <c r="W75" s="564"/>
      <c r="X75" s="564"/>
      <c r="Y75" s="564"/>
      <c r="Z75" s="564"/>
      <c r="AA75" s="564"/>
      <c r="AB75" s="564"/>
      <c r="AC75" s="550">
        <f t="shared" si="5"/>
        <v>31848</v>
      </c>
      <c r="AD75" s="550">
        <f t="shared" si="5"/>
        <v>0</v>
      </c>
      <c r="AE75" s="550">
        <f t="shared" si="5"/>
        <v>31848</v>
      </c>
      <c r="AF75" s="550">
        <f t="shared" si="18"/>
        <v>31848</v>
      </c>
      <c r="AG75" s="550">
        <f t="shared" si="18"/>
        <v>0</v>
      </c>
      <c r="AH75" s="553">
        <f t="shared" si="18"/>
        <v>31848</v>
      </c>
    </row>
    <row r="76" spans="1:34" ht="15" customHeight="1" x14ac:dyDescent="0.25">
      <c r="A76" s="651" t="s">
        <v>918</v>
      </c>
      <c r="B76" s="683"/>
      <c r="C76" s="683"/>
      <c r="D76" s="683"/>
      <c r="E76" s="684"/>
      <c r="F76" s="685"/>
      <c r="G76" s="685"/>
      <c r="H76" s="636"/>
      <c r="I76" s="636"/>
      <c r="J76" s="636"/>
      <c r="K76" s="636"/>
      <c r="L76" s="636"/>
      <c r="M76" s="636"/>
      <c r="N76" s="578"/>
      <c r="O76" s="578"/>
      <c r="P76" s="578"/>
      <c r="Q76" s="564"/>
      <c r="R76" s="564"/>
      <c r="S76" s="564"/>
      <c r="T76" s="564">
        <v>7388</v>
      </c>
      <c r="U76" s="564">
        <v>-7388</v>
      </c>
      <c r="V76" s="192">
        <f t="shared" si="23"/>
        <v>0</v>
      </c>
      <c r="W76" s="564"/>
      <c r="X76" s="564"/>
      <c r="Y76" s="564"/>
      <c r="Z76" s="564"/>
      <c r="AA76" s="564"/>
      <c r="AB76" s="564"/>
      <c r="AC76" s="550">
        <f t="shared" si="5"/>
        <v>7388</v>
      </c>
      <c r="AD76" s="550">
        <f t="shared" si="5"/>
        <v>-7388</v>
      </c>
      <c r="AE76" s="550">
        <f t="shared" si="5"/>
        <v>0</v>
      </c>
      <c r="AF76" s="550">
        <f t="shared" si="18"/>
        <v>7388</v>
      </c>
      <c r="AG76" s="550">
        <f t="shared" si="18"/>
        <v>-7388</v>
      </c>
      <c r="AH76" s="553">
        <f t="shared" si="18"/>
        <v>0</v>
      </c>
    </row>
    <row r="77" spans="1:34" ht="15" customHeight="1" x14ac:dyDescent="0.25">
      <c r="A77" s="651" t="s">
        <v>969</v>
      </c>
      <c r="B77" s="683"/>
      <c r="C77" s="683"/>
      <c r="D77" s="683"/>
      <c r="E77" s="684"/>
      <c r="F77" s="685"/>
      <c r="G77" s="685"/>
      <c r="H77" s="636"/>
      <c r="I77" s="636"/>
      <c r="J77" s="636"/>
      <c r="K77" s="636"/>
      <c r="L77" s="636"/>
      <c r="M77" s="636"/>
      <c r="N77" s="578">
        <f t="shared" si="4"/>
        <v>0</v>
      </c>
      <c r="O77" s="578">
        <f t="shared" si="4"/>
        <v>0</v>
      </c>
      <c r="P77" s="578">
        <f t="shared" si="4"/>
        <v>0</v>
      </c>
      <c r="Q77" s="564"/>
      <c r="R77" s="564"/>
      <c r="S77" s="564"/>
      <c r="T77" s="564">
        <f>4747-1587</f>
        <v>3160</v>
      </c>
      <c r="U77" s="564"/>
      <c r="V77" s="192">
        <f t="shared" si="23"/>
        <v>3160</v>
      </c>
      <c r="W77" s="564"/>
      <c r="X77" s="564"/>
      <c r="Y77" s="564"/>
      <c r="Z77" s="564"/>
      <c r="AA77" s="564"/>
      <c r="AB77" s="564"/>
      <c r="AC77" s="550">
        <f t="shared" si="5"/>
        <v>3160</v>
      </c>
      <c r="AD77" s="550">
        <f t="shared" si="5"/>
        <v>0</v>
      </c>
      <c r="AE77" s="550">
        <f t="shared" si="5"/>
        <v>3160</v>
      </c>
      <c r="AF77" s="550">
        <f t="shared" si="18"/>
        <v>3160</v>
      </c>
      <c r="AG77" s="550">
        <f t="shared" si="18"/>
        <v>0</v>
      </c>
      <c r="AH77" s="553">
        <f t="shared" si="18"/>
        <v>3160</v>
      </c>
    </row>
    <row r="78" spans="1:34" ht="15" customHeight="1" x14ac:dyDescent="0.25">
      <c r="A78" s="651" t="s">
        <v>970</v>
      </c>
      <c r="B78" s="683"/>
      <c r="C78" s="683"/>
      <c r="D78" s="683"/>
      <c r="E78" s="684"/>
      <c r="F78" s="685"/>
      <c r="G78" s="685"/>
      <c r="H78" s="636"/>
      <c r="I78" s="636"/>
      <c r="J78" s="636"/>
      <c r="K78" s="636"/>
      <c r="L78" s="636"/>
      <c r="M78" s="636"/>
      <c r="N78" s="578"/>
      <c r="O78" s="578"/>
      <c r="P78" s="578"/>
      <c r="Q78" s="564"/>
      <c r="R78" s="564"/>
      <c r="S78" s="564"/>
      <c r="T78" s="564"/>
      <c r="U78" s="564">
        <v>74375</v>
      </c>
      <c r="V78" s="192">
        <f t="shared" si="23"/>
        <v>74375</v>
      </c>
      <c r="W78" s="564"/>
      <c r="X78" s="564"/>
      <c r="Y78" s="564"/>
      <c r="Z78" s="564"/>
      <c r="AA78" s="564"/>
      <c r="AB78" s="564"/>
      <c r="AC78" s="550">
        <f t="shared" si="5"/>
        <v>0</v>
      </c>
      <c r="AD78" s="550">
        <f t="shared" si="5"/>
        <v>74375</v>
      </c>
      <c r="AE78" s="550">
        <f t="shared" si="5"/>
        <v>74375</v>
      </c>
      <c r="AF78" s="550">
        <f t="shared" si="18"/>
        <v>0</v>
      </c>
      <c r="AG78" s="550">
        <f t="shared" si="18"/>
        <v>74375</v>
      </c>
      <c r="AH78" s="553">
        <f t="shared" si="18"/>
        <v>74375</v>
      </c>
    </row>
    <row r="79" spans="1:34" ht="15" customHeight="1" x14ac:dyDescent="0.25">
      <c r="A79" s="689" t="s">
        <v>971</v>
      </c>
      <c r="B79" s="683"/>
      <c r="C79" s="683"/>
      <c r="D79" s="683"/>
      <c r="E79" s="684"/>
      <c r="F79" s="685"/>
      <c r="G79" s="685"/>
      <c r="H79" s="636">
        <v>0</v>
      </c>
      <c r="I79" s="636"/>
      <c r="J79" s="636">
        <f t="shared" ref="J79" si="24">SUM(H79:I79)</f>
        <v>0</v>
      </c>
      <c r="K79" s="636"/>
      <c r="L79" s="636"/>
      <c r="M79" s="636"/>
      <c r="N79" s="578">
        <f t="shared" si="4"/>
        <v>0</v>
      </c>
      <c r="O79" s="578">
        <f t="shared" si="4"/>
        <v>0</v>
      </c>
      <c r="P79" s="578">
        <f t="shared" si="4"/>
        <v>0</v>
      </c>
      <c r="Q79" s="564"/>
      <c r="R79" s="564"/>
      <c r="S79" s="564"/>
      <c r="T79" s="564">
        <f>1250+33164</f>
        <v>34414</v>
      </c>
      <c r="U79" s="564">
        <v>-1118</v>
      </c>
      <c r="V79" s="192">
        <f t="shared" si="23"/>
        <v>33296</v>
      </c>
      <c r="W79" s="564"/>
      <c r="X79" s="564"/>
      <c r="Y79" s="564"/>
      <c r="Z79" s="564"/>
      <c r="AA79" s="564"/>
      <c r="AB79" s="564"/>
      <c r="AC79" s="550">
        <f t="shared" si="5"/>
        <v>34414</v>
      </c>
      <c r="AD79" s="550">
        <f t="shared" si="5"/>
        <v>-1118</v>
      </c>
      <c r="AE79" s="550">
        <f t="shared" si="5"/>
        <v>33296</v>
      </c>
      <c r="AF79" s="550">
        <f t="shared" si="18"/>
        <v>34414</v>
      </c>
      <c r="AG79" s="550">
        <f t="shared" si="18"/>
        <v>-1118</v>
      </c>
      <c r="AH79" s="553">
        <f t="shared" si="18"/>
        <v>33296</v>
      </c>
    </row>
    <row r="80" spans="1:34" ht="30" customHeight="1" x14ac:dyDescent="0.25">
      <c r="A80" s="689" t="s">
        <v>972</v>
      </c>
      <c r="B80" s="683"/>
      <c r="C80" s="683"/>
      <c r="D80" s="683"/>
      <c r="E80" s="684"/>
      <c r="F80" s="685"/>
      <c r="G80" s="685"/>
      <c r="H80" s="636">
        <v>0</v>
      </c>
      <c r="I80" s="636"/>
      <c r="J80" s="636">
        <f>SUM(H80:I80)</f>
        <v>0</v>
      </c>
      <c r="K80" s="636"/>
      <c r="L80" s="636"/>
      <c r="M80" s="636"/>
      <c r="N80" s="578">
        <f t="shared" si="4"/>
        <v>0</v>
      </c>
      <c r="O80" s="578">
        <f t="shared" si="4"/>
        <v>0</v>
      </c>
      <c r="P80" s="578">
        <f t="shared" si="4"/>
        <v>0</v>
      </c>
      <c r="Q80" s="564"/>
      <c r="R80" s="564"/>
      <c r="S80" s="564"/>
      <c r="T80" s="564"/>
      <c r="U80" s="564">
        <f>2058-2058</f>
        <v>0</v>
      </c>
      <c r="V80" s="192">
        <f t="shared" si="23"/>
        <v>0</v>
      </c>
      <c r="W80" s="564"/>
      <c r="X80" s="564"/>
      <c r="Y80" s="564"/>
      <c r="Z80" s="564"/>
      <c r="AA80" s="564"/>
      <c r="AB80" s="564"/>
      <c r="AC80" s="550">
        <f t="shared" si="5"/>
        <v>0</v>
      </c>
      <c r="AD80" s="550">
        <f t="shared" si="5"/>
        <v>0</v>
      </c>
      <c r="AE80" s="550">
        <f t="shared" si="5"/>
        <v>0</v>
      </c>
      <c r="AF80" s="550">
        <f t="shared" si="18"/>
        <v>0</v>
      </c>
      <c r="AG80" s="550">
        <f t="shared" si="18"/>
        <v>0</v>
      </c>
      <c r="AH80" s="553">
        <f t="shared" si="18"/>
        <v>0</v>
      </c>
    </row>
    <row r="81" spans="1:34" ht="15" customHeight="1" x14ac:dyDescent="0.25">
      <c r="A81" s="632" t="s">
        <v>927</v>
      </c>
      <c r="B81" s="683"/>
      <c r="C81" s="683"/>
      <c r="D81" s="683"/>
      <c r="E81" s="684"/>
      <c r="F81" s="685"/>
      <c r="G81" s="685"/>
      <c r="H81" s="636"/>
      <c r="I81" s="636"/>
      <c r="J81" s="636"/>
      <c r="K81" s="636"/>
      <c r="L81" s="636"/>
      <c r="M81" s="636"/>
      <c r="N81" s="578"/>
      <c r="O81" s="578"/>
      <c r="P81" s="578"/>
      <c r="Q81" s="564"/>
      <c r="R81" s="564"/>
      <c r="S81" s="564"/>
      <c r="T81" s="564"/>
      <c r="U81" s="564">
        <v>24216</v>
      </c>
      <c r="V81" s="192">
        <f t="shared" si="23"/>
        <v>24216</v>
      </c>
      <c r="W81" s="564"/>
      <c r="X81" s="564"/>
      <c r="Y81" s="564"/>
      <c r="Z81" s="564"/>
      <c r="AA81" s="564"/>
      <c r="AB81" s="564"/>
      <c r="AC81" s="550">
        <f t="shared" ref="AC81:AE82" si="25">SUM(Q81+T81+W81+Z81)</f>
        <v>0</v>
      </c>
      <c r="AD81" s="550">
        <f t="shared" si="25"/>
        <v>24216</v>
      </c>
      <c r="AE81" s="550">
        <f t="shared" si="25"/>
        <v>24216</v>
      </c>
      <c r="AF81" s="550">
        <f t="shared" ref="AF81:AH82" si="26">AC81+N81</f>
        <v>0</v>
      </c>
      <c r="AG81" s="550">
        <f t="shared" si="26"/>
        <v>24216</v>
      </c>
      <c r="AH81" s="553">
        <f t="shared" si="26"/>
        <v>24216</v>
      </c>
    </row>
    <row r="82" spans="1:34" ht="15" customHeight="1" x14ac:dyDescent="0.25">
      <c r="A82" s="689" t="s">
        <v>932</v>
      </c>
      <c r="B82" s="688"/>
      <c r="C82" s="688"/>
      <c r="D82" s="688"/>
      <c r="E82" s="688"/>
      <c r="F82" s="688"/>
      <c r="G82" s="688"/>
      <c r="H82" s="192"/>
      <c r="I82" s="192"/>
      <c r="J82" s="192"/>
      <c r="K82" s="192"/>
      <c r="L82" s="192"/>
      <c r="M82" s="192"/>
      <c r="N82" s="578">
        <f t="shared" ref="N82:P82" si="27">SUM(B82+E82+H82+K82)</f>
        <v>0</v>
      </c>
      <c r="O82" s="578">
        <f t="shared" si="27"/>
        <v>0</v>
      </c>
      <c r="P82" s="578">
        <f t="shared" si="27"/>
        <v>0</v>
      </c>
      <c r="Q82" s="192"/>
      <c r="R82" s="192">
        <v>1591</v>
      </c>
      <c r="S82" s="192">
        <f t="shared" ref="S82" si="28">SUM(Q82:R82)</f>
        <v>1591</v>
      </c>
      <c r="T82" s="192"/>
      <c r="U82" s="192"/>
      <c r="V82" s="192"/>
      <c r="W82" s="192"/>
      <c r="X82" s="192"/>
      <c r="Y82" s="192"/>
      <c r="Z82" s="192"/>
      <c r="AA82" s="192"/>
      <c r="AB82" s="192"/>
      <c r="AC82" s="550">
        <f t="shared" si="25"/>
        <v>0</v>
      </c>
      <c r="AD82" s="550">
        <f t="shared" si="25"/>
        <v>1591</v>
      </c>
      <c r="AE82" s="550">
        <f t="shared" si="25"/>
        <v>1591</v>
      </c>
      <c r="AF82" s="550">
        <f t="shared" si="26"/>
        <v>0</v>
      </c>
      <c r="AG82" s="550">
        <f t="shared" si="26"/>
        <v>1591</v>
      </c>
      <c r="AH82" s="553">
        <f t="shared" si="26"/>
        <v>1591</v>
      </c>
    </row>
    <row r="83" spans="1:34" s="243" customFormat="1" ht="15" customHeight="1" thickBot="1" x14ac:dyDescent="0.3">
      <c r="A83" s="690" t="s">
        <v>781</v>
      </c>
      <c r="B83" s="691">
        <f>SUM(B7:B82)</f>
        <v>32414</v>
      </c>
      <c r="C83" s="691">
        <f t="shared" ref="C83:AH83" si="29">SUM(C7:C82)</f>
        <v>-8511</v>
      </c>
      <c r="D83" s="691">
        <f t="shared" si="29"/>
        <v>23903</v>
      </c>
      <c r="E83" s="691">
        <f t="shared" si="29"/>
        <v>6416</v>
      </c>
      <c r="F83" s="691">
        <f t="shared" si="29"/>
        <v>-1489</v>
      </c>
      <c r="G83" s="691">
        <f t="shared" si="29"/>
        <v>4927</v>
      </c>
      <c r="H83" s="691">
        <f t="shared" si="29"/>
        <v>226549</v>
      </c>
      <c r="I83" s="691">
        <f t="shared" si="29"/>
        <v>-4128</v>
      </c>
      <c r="J83" s="691">
        <f t="shared" si="29"/>
        <v>222421</v>
      </c>
      <c r="K83" s="691">
        <f t="shared" si="29"/>
        <v>0</v>
      </c>
      <c r="L83" s="691">
        <f t="shared" si="29"/>
        <v>0</v>
      </c>
      <c r="M83" s="691">
        <f t="shared" si="29"/>
        <v>0</v>
      </c>
      <c r="N83" s="691">
        <f t="shared" si="29"/>
        <v>265379</v>
      </c>
      <c r="O83" s="691">
        <f t="shared" si="29"/>
        <v>-14128</v>
      </c>
      <c r="P83" s="691">
        <f t="shared" si="29"/>
        <v>251251</v>
      </c>
      <c r="Q83" s="691">
        <f t="shared" si="29"/>
        <v>57491</v>
      </c>
      <c r="R83" s="691">
        <f t="shared" si="29"/>
        <v>-7911</v>
      </c>
      <c r="S83" s="691">
        <f t="shared" si="29"/>
        <v>49580</v>
      </c>
      <c r="T83" s="691">
        <f t="shared" si="29"/>
        <v>987928</v>
      </c>
      <c r="U83" s="691">
        <f t="shared" si="29"/>
        <v>45204</v>
      </c>
      <c r="V83" s="691">
        <f t="shared" si="29"/>
        <v>1033132</v>
      </c>
      <c r="W83" s="691">
        <f t="shared" si="29"/>
        <v>225883</v>
      </c>
      <c r="X83" s="691">
        <f t="shared" si="29"/>
        <v>-245</v>
      </c>
      <c r="Y83" s="691">
        <f t="shared" si="29"/>
        <v>225638</v>
      </c>
      <c r="Z83" s="691">
        <f t="shared" si="29"/>
        <v>37010</v>
      </c>
      <c r="AA83" s="691">
        <f t="shared" si="29"/>
        <v>910</v>
      </c>
      <c r="AB83" s="691">
        <f t="shared" si="29"/>
        <v>37920</v>
      </c>
      <c r="AC83" s="691">
        <f t="shared" si="29"/>
        <v>1308312</v>
      </c>
      <c r="AD83" s="691">
        <f t="shared" si="29"/>
        <v>37958</v>
      </c>
      <c r="AE83" s="691">
        <f t="shared" si="29"/>
        <v>1346270</v>
      </c>
      <c r="AF83" s="691">
        <f t="shared" si="29"/>
        <v>1573691</v>
      </c>
      <c r="AG83" s="691">
        <f t="shared" si="29"/>
        <v>23830</v>
      </c>
      <c r="AH83" s="692">
        <f t="shared" si="29"/>
        <v>1597521</v>
      </c>
    </row>
    <row r="84" spans="1:34" s="243" customFormat="1" ht="15" customHeight="1" thickBot="1" x14ac:dyDescent="0.3">
      <c r="A84" s="617" t="s">
        <v>895</v>
      </c>
      <c r="B84" s="693">
        <f t="shared" ref="B84:AH84" si="30">B6+B83</f>
        <v>32414</v>
      </c>
      <c r="C84" s="693">
        <f t="shared" si="30"/>
        <v>-8511</v>
      </c>
      <c r="D84" s="693">
        <f t="shared" si="30"/>
        <v>23903</v>
      </c>
      <c r="E84" s="693">
        <f t="shared" si="30"/>
        <v>6416</v>
      </c>
      <c r="F84" s="693">
        <f t="shared" si="30"/>
        <v>-1489</v>
      </c>
      <c r="G84" s="693">
        <f t="shared" si="30"/>
        <v>4927</v>
      </c>
      <c r="H84" s="693">
        <f t="shared" si="30"/>
        <v>226549</v>
      </c>
      <c r="I84" s="693">
        <f t="shared" si="30"/>
        <v>-4128</v>
      </c>
      <c r="J84" s="693">
        <f t="shared" si="30"/>
        <v>222421</v>
      </c>
      <c r="K84" s="693">
        <f t="shared" si="30"/>
        <v>0</v>
      </c>
      <c r="L84" s="693">
        <f t="shared" si="30"/>
        <v>0</v>
      </c>
      <c r="M84" s="693">
        <f t="shared" si="30"/>
        <v>0</v>
      </c>
      <c r="N84" s="693">
        <f t="shared" si="30"/>
        <v>265379</v>
      </c>
      <c r="O84" s="693">
        <f t="shared" si="30"/>
        <v>-14128</v>
      </c>
      <c r="P84" s="693">
        <f t="shared" si="30"/>
        <v>251251</v>
      </c>
      <c r="Q84" s="693">
        <f t="shared" si="30"/>
        <v>57491</v>
      </c>
      <c r="R84" s="693">
        <f t="shared" si="30"/>
        <v>-7911</v>
      </c>
      <c r="S84" s="694">
        <f t="shared" si="30"/>
        <v>49580</v>
      </c>
      <c r="T84" s="693">
        <f t="shared" si="30"/>
        <v>987928</v>
      </c>
      <c r="U84" s="693">
        <f t="shared" si="30"/>
        <v>45204</v>
      </c>
      <c r="V84" s="693">
        <f t="shared" si="30"/>
        <v>1033132</v>
      </c>
      <c r="W84" s="693">
        <f t="shared" si="30"/>
        <v>225883</v>
      </c>
      <c r="X84" s="693">
        <f t="shared" si="30"/>
        <v>-245</v>
      </c>
      <c r="Y84" s="693">
        <f t="shared" si="30"/>
        <v>225638</v>
      </c>
      <c r="Z84" s="693">
        <f t="shared" si="30"/>
        <v>37010</v>
      </c>
      <c r="AA84" s="693">
        <f t="shared" si="30"/>
        <v>910</v>
      </c>
      <c r="AB84" s="693">
        <f t="shared" si="30"/>
        <v>37920</v>
      </c>
      <c r="AC84" s="693">
        <f t="shared" si="30"/>
        <v>1308312</v>
      </c>
      <c r="AD84" s="693">
        <f t="shared" si="30"/>
        <v>37958</v>
      </c>
      <c r="AE84" s="693">
        <f t="shared" si="30"/>
        <v>1346270</v>
      </c>
      <c r="AF84" s="693">
        <f t="shared" si="30"/>
        <v>1573691</v>
      </c>
      <c r="AG84" s="693">
        <f t="shared" si="30"/>
        <v>23830</v>
      </c>
      <c r="AH84" s="695">
        <f t="shared" si="30"/>
        <v>1597521</v>
      </c>
    </row>
    <row r="85" spans="1:34" x14ac:dyDescent="0.25">
      <c r="A85" s="528"/>
      <c r="B85" s="528"/>
      <c r="C85" s="528"/>
      <c r="D85" s="528"/>
      <c r="E85" s="528"/>
      <c r="F85" s="528"/>
      <c r="G85" s="528"/>
      <c r="H85" s="130"/>
      <c r="I85" s="130"/>
      <c r="J85" s="130"/>
      <c r="K85" s="130"/>
      <c r="L85" s="130"/>
      <c r="M85" s="130"/>
      <c r="N85" s="590"/>
      <c r="O85" s="590"/>
      <c r="P85" s="590"/>
      <c r="Q85" s="130"/>
      <c r="R85" s="130"/>
      <c r="S85" s="130"/>
      <c r="T85" s="130"/>
      <c r="U85" s="130"/>
      <c r="V85" s="130"/>
      <c r="W85" s="130"/>
      <c r="X85" s="130"/>
      <c r="Y85" s="130"/>
      <c r="Z85" s="130"/>
      <c r="AA85" s="130"/>
      <c r="AB85" s="130"/>
      <c r="AC85" s="590"/>
      <c r="AD85" s="590"/>
      <c r="AE85" s="590"/>
      <c r="AF85" s="590"/>
    </row>
    <row r="86" spans="1:34" x14ac:dyDescent="0.25">
      <c r="A86" s="528"/>
      <c r="B86" s="528"/>
      <c r="C86" s="528"/>
      <c r="D86" s="528"/>
      <c r="E86" s="528"/>
      <c r="F86" s="528"/>
      <c r="G86" s="528"/>
      <c r="H86" s="130"/>
      <c r="I86" s="130"/>
      <c r="J86" s="130"/>
      <c r="K86" s="130"/>
      <c r="L86" s="130"/>
      <c r="M86" s="130"/>
      <c r="N86" s="590"/>
      <c r="O86" s="590"/>
      <c r="P86" s="590"/>
      <c r="Q86" s="130"/>
      <c r="R86" s="130"/>
      <c r="S86" s="130"/>
      <c r="T86" s="130"/>
      <c r="U86" s="130"/>
      <c r="V86" s="130"/>
      <c r="W86" s="130"/>
      <c r="X86" s="130"/>
      <c r="Y86" s="130"/>
      <c r="Z86" s="130"/>
      <c r="AA86" s="130"/>
      <c r="AB86" s="130"/>
      <c r="AC86" s="590"/>
      <c r="AD86" s="590"/>
      <c r="AE86" s="590"/>
      <c r="AF86" s="590"/>
    </row>
    <row r="87" spans="1:34" x14ac:dyDescent="0.25">
      <c r="A87" s="528"/>
      <c r="B87" s="528"/>
      <c r="C87" s="528"/>
      <c r="D87" s="528"/>
      <c r="E87" s="528"/>
      <c r="F87" s="528"/>
      <c r="G87" s="528"/>
      <c r="H87" s="130"/>
      <c r="I87" s="130"/>
      <c r="J87" s="130"/>
      <c r="K87" s="130"/>
      <c r="L87" s="130"/>
      <c r="M87" s="130"/>
      <c r="N87" s="590"/>
      <c r="O87" s="590"/>
      <c r="P87" s="590"/>
      <c r="Q87" s="130"/>
      <c r="R87" s="130"/>
      <c r="S87" s="130"/>
      <c r="T87" s="130"/>
      <c r="U87" s="130"/>
      <c r="V87" s="130"/>
      <c r="W87" s="130"/>
      <c r="X87" s="130"/>
      <c r="Y87" s="130"/>
      <c r="Z87" s="130"/>
      <c r="AA87" s="130"/>
      <c r="AB87" s="130"/>
      <c r="AC87" s="590"/>
      <c r="AD87" s="590"/>
      <c r="AE87" s="590"/>
      <c r="AF87" s="590"/>
    </row>
    <row r="88" spans="1:34" x14ac:dyDescent="0.25">
      <c r="A88" s="528"/>
      <c r="B88" s="528"/>
      <c r="C88" s="528"/>
      <c r="D88" s="528"/>
      <c r="E88" s="528"/>
      <c r="F88" s="528"/>
      <c r="G88" s="528"/>
      <c r="H88" s="130"/>
      <c r="I88" s="130"/>
      <c r="J88" s="130"/>
      <c r="K88" s="130"/>
      <c r="L88" s="130"/>
      <c r="M88" s="130"/>
      <c r="N88" s="590"/>
      <c r="O88" s="590"/>
      <c r="P88" s="590"/>
      <c r="Q88" s="130"/>
      <c r="R88" s="130"/>
      <c r="S88" s="130"/>
      <c r="T88" s="130"/>
      <c r="U88" s="130"/>
      <c r="V88" s="130"/>
      <c r="W88" s="130"/>
      <c r="X88" s="130"/>
      <c r="Y88" s="130"/>
      <c r="Z88" s="130"/>
      <c r="AA88" s="130"/>
      <c r="AB88" s="130"/>
      <c r="AC88" s="590"/>
      <c r="AD88" s="590"/>
      <c r="AE88" s="590"/>
      <c r="AF88" s="590"/>
    </row>
    <row r="89" spans="1:34" x14ac:dyDescent="0.25">
      <c r="A89" s="528"/>
      <c r="B89" s="528"/>
      <c r="C89" s="528"/>
      <c r="D89" s="528"/>
      <c r="E89" s="528"/>
      <c r="F89" s="528"/>
      <c r="G89" s="528"/>
      <c r="H89" s="130"/>
      <c r="I89" s="130"/>
      <c r="J89" s="130"/>
      <c r="K89" s="130"/>
      <c r="L89" s="130"/>
      <c r="M89" s="130"/>
      <c r="N89" s="590"/>
      <c r="O89" s="590"/>
      <c r="P89" s="590"/>
      <c r="Q89" s="130"/>
      <c r="R89" s="130"/>
      <c r="S89" s="130"/>
      <c r="T89" s="130"/>
      <c r="U89" s="130"/>
      <c r="V89" s="130"/>
      <c r="W89" s="130"/>
      <c r="X89" s="130"/>
      <c r="Y89" s="130"/>
      <c r="Z89" s="130"/>
      <c r="AA89" s="130"/>
      <c r="AB89" s="130"/>
      <c r="AC89" s="590"/>
      <c r="AD89" s="590"/>
      <c r="AE89" s="590"/>
      <c r="AF89" s="590"/>
    </row>
    <row r="90" spans="1:34" x14ac:dyDescent="0.25">
      <c r="A90" s="528"/>
      <c r="B90" s="528"/>
      <c r="C90" s="528"/>
      <c r="D90" s="528"/>
      <c r="E90" s="528"/>
      <c r="F90" s="528"/>
      <c r="G90" s="528"/>
      <c r="H90" s="130"/>
      <c r="I90" s="130"/>
      <c r="J90" s="130"/>
      <c r="K90" s="130"/>
      <c r="L90" s="130"/>
      <c r="M90" s="130"/>
      <c r="N90" s="590"/>
      <c r="O90" s="590"/>
      <c r="P90" s="590"/>
      <c r="Q90" s="130"/>
      <c r="R90" s="130"/>
      <c r="S90" s="130"/>
      <c r="T90" s="130"/>
      <c r="U90" s="130"/>
      <c r="V90" s="130"/>
      <c r="W90" s="130"/>
      <c r="X90" s="130"/>
      <c r="Y90" s="130"/>
      <c r="Z90" s="130"/>
      <c r="AA90" s="130"/>
      <c r="AB90" s="130"/>
      <c r="AC90" s="590"/>
      <c r="AD90" s="590"/>
      <c r="AE90" s="590"/>
      <c r="AF90" s="590"/>
    </row>
    <row r="91" spans="1:34" x14ac:dyDescent="0.25">
      <c r="A91" s="528"/>
      <c r="B91" s="528"/>
      <c r="C91" s="528"/>
      <c r="D91" s="528"/>
      <c r="E91" s="528"/>
      <c r="F91" s="528"/>
      <c r="G91" s="528"/>
      <c r="H91" s="130"/>
      <c r="I91" s="130"/>
      <c r="J91" s="130"/>
      <c r="K91" s="130"/>
      <c r="L91" s="130"/>
      <c r="M91" s="130"/>
      <c r="N91" s="590"/>
      <c r="O91" s="590"/>
      <c r="P91" s="590"/>
      <c r="Q91" s="130"/>
      <c r="R91" s="130"/>
      <c r="S91" s="130"/>
      <c r="T91" s="130"/>
      <c r="U91" s="130"/>
      <c r="V91" s="130"/>
      <c r="W91" s="130"/>
      <c r="X91" s="130"/>
      <c r="Y91" s="130"/>
      <c r="Z91" s="130"/>
      <c r="AA91" s="130"/>
      <c r="AB91" s="130"/>
      <c r="AC91" s="590"/>
      <c r="AD91" s="590"/>
      <c r="AE91" s="590"/>
      <c r="AF91" s="590"/>
    </row>
    <row r="92" spans="1:34" x14ac:dyDescent="0.25">
      <c r="A92" s="528"/>
      <c r="B92" s="528"/>
      <c r="C92" s="528"/>
      <c r="D92" s="528"/>
      <c r="E92" s="528"/>
      <c r="F92" s="528"/>
      <c r="G92" s="528"/>
      <c r="H92" s="130"/>
      <c r="I92" s="130"/>
      <c r="J92" s="130"/>
      <c r="K92" s="130"/>
      <c r="L92" s="130"/>
      <c r="M92" s="130"/>
      <c r="N92" s="590"/>
      <c r="O92" s="590"/>
      <c r="P92" s="590"/>
      <c r="Q92" s="130"/>
      <c r="R92" s="130"/>
      <c r="S92" s="130"/>
      <c r="T92" s="130"/>
      <c r="U92" s="130"/>
      <c r="V92" s="130"/>
      <c r="W92" s="130"/>
      <c r="X92" s="130"/>
      <c r="Y92" s="130"/>
      <c r="Z92" s="130"/>
      <c r="AA92" s="130"/>
      <c r="AB92" s="130"/>
      <c r="AC92" s="590"/>
      <c r="AD92" s="590"/>
      <c r="AE92" s="590"/>
      <c r="AF92" s="590"/>
    </row>
    <row r="93" spans="1:34" x14ac:dyDescent="0.25">
      <c r="A93" s="528"/>
      <c r="B93" s="528"/>
      <c r="C93" s="528"/>
      <c r="D93" s="528"/>
      <c r="E93" s="528"/>
      <c r="F93" s="528"/>
      <c r="G93" s="528"/>
      <c r="H93" s="130"/>
      <c r="I93" s="130"/>
      <c r="J93" s="130"/>
      <c r="K93" s="130"/>
      <c r="L93" s="130"/>
      <c r="M93" s="130"/>
      <c r="N93" s="590"/>
      <c r="O93" s="590"/>
      <c r="P93" s="590"/>
      <c r="Q93" s="130"/>
      <c r="R93" s="130"/>
      <c r="S93" s="130"/>
      <c r="T93" s="130"/>
      <c r="U93" s="130"/>
      <c r="V93" s="130"/>
      <c r="W93" s="130"/>
      <c r="X93" s="130"/>
      <c r="Y93" s="130"/>
      <c r="Z93" s="130"/>
      <c r="AA93" s="130"/>
      <c r="AB93" s="130"/>
      <c r="AC93" s="590"/>
      <c r="AD93" s="590"/>
      <c r="AE93" s="590"/>
      <c r="AF93" s="590"/>
    </row>
    <row r="94" spans="1:34" x14ac:dyDescent="0.25">
      <c r="A94" s="528"/>
      <c r="B94" s="528"/>
      <c r="C94" s="528"/>
      <c r="D94" s="528"/>
      <c r="E94" s="528"/>
      <c r="F94" s="528"/>
      <c r="G94" s="528"/>
      <c r="H94" s="130"/>
      <c r="I94" s="130"/>
      <c r="J94" s="130"/>
      <c r="K94" s="130"/>
      <c r="L94" s="130"/>
      <c r="M94" s="130"/>
      <c r="N94" s="590"/>
      <c r="O94" s="590"/>
      <c r="P94" s="590"/>
      <c r="Q94" s="130"/>
      <c r="R94" s="130"/>
      <c r="S94" s="130"/>
      <c r="T94" s="130"/>
      <c r="U94" s="130"/>
      <c r="V94" s="130"/>
      <c r="W94" s="130"/>
      <c r="X94" s="130"/>
      <c r="Y94" s="130"/>
      <c r="Z94" s="130"/>
      <c r="AA94" s="130"/>
      <c r="AB94" s="130"/>
      <c r="AC94" s="590"/>
      <c r="AD94" s="590"/>
      <c r="AE94" s="590"/>
      <c r="AF94" s="590"/>
    </row>
    <row r="95" spans="1:34" x14ac:dyDescent="0.25">
      <c r="A95" s="528"/>
      <c r="B95" s="528"/>
      <c r="C95" s="528"/>
      <c r="D95" s="528"/>
      <c r="E95" s="528"/>
      <c r="F95" s="528"/>
      <c r="G95" s="528"/>
      <c r="H95" s="130"/>
      <c r="I95" s="130"/>
      <c r="J95" s="130"/>
      <c r="K95" s="130"/>
      <c r="L95" s="130"/>
      <c r="M95" s="130"/>
      <c r="N95" s="590"/>
      <c r="O95" s="590"/>
      <c r="P95" s="590"/>
      <c r="Q95" s="130"/>
      <c r="R95" s="130"/>
      <c r="S95" s="130"/>
      <c r="T95" s="130"/>
      <c r="U95" s="130"/>
      <c r="V95" s="130"/>
      <c r="W95" s="130"/>
      <c r="X95" s="130"/>
      <c r="Y95" s="130"/>
      <c r="Z95" s="130"/>
      <c r="AA95" s="130"/>
      <c r="AB95" s="130"/>
      <c r="AC95" s="590"/>
      <c r="AD95" s="590"/>
      <c r="AE95" s="590"/>
      <c r="AF95" s="590"/>
    </row>
    <row r="96" spans="1:34" x14ac:dyDescent="0.25">
      <c r="A96" s="528"/>
      <c r="B96" s="528"/>
      <c r="C96" s="528"/>
      <c r="D96" s="528"/>
      <c r="E96" s="528"/>
      <c r="F96" s="528"/>
      <c r="G96" s="528"/>
      <c r="H96" s="130"/>
      <c r="I96" s="130"/>
      <c r="J96" s="130"/>
      <c r="K96" s="130"/>
      <c r="L96" s="130"/>
      <c r="M96" s="130"/>
      <c r="N96" s="590"/>
      <c r="O96" s="590"/>
      <c r="P96" s="590"/>
      <c r="Q96" s="130"/>
      <c r="R96" s="130"/>
      <c r="S96" s="130"/>
      <c r="T96" s="130"/>
      <c r="U96" s="130"/>
      <c r="V96" s="130"/>
      <c r="W96" s="130"/>
      <c r="X96" s="130"/>
      <c r="Y96" s="130"/>
      <c r="Z96" s="130"/>
      <c r="AA96" s="130"/>
      <c r="AB96" s="130"/>
      <c r="AC96" s="590"/>
      <c r="AD96" s="590"/>
      <c r="AE96" s="590"/>
      <c r="AF96" s="590"/>
    </row>
    <row r="97" spans="1:32" x14ac:dyDescent="0.25">
      <c r="A97" s="528"/>
      <c r="B97" s="528"/>
      <c r="C97" s="528"/>
      <c r="D97" s="528"/>
      <c r="E97" s="528"/>
      <c r="F97" s="528"/>
      <c r="G97" s="528"/>
      <c r="H97" s="130"/>
      <c r="I97" s="130"/>
      <c r="J97" s="130"/>
      <c r="K97" s="130"/>
      <c r="L97" s="130"/>
      <c r="M97" s="130"/>
      <c r="N97" s="590"/>
      <c r="O97" s="590"/>
      <c r="P97" s="590"/>
      <c r="Q97" s="130"/>
      <c r="R97" s="130"/>
      <c r="S97" s="130"/>
      <c r="T97" s="130"/>
      <c r="U97" s="130"/>
      <c r="V97" s="130"/>
      <c r="W97" s="130"/>
      <c r="X97" s="130"/>
      <c r="Y97" s="130"/>
      <c r="Z97" s="130"/>
      <c r="AA97" s="130"/>
      <c r="AB97" s="130"/>
      <c r="AC97" s="590"/>
      <c r="AD97" s="590"/>
      <c r="AE97" s="590"/>
      <c r="AF97" s="590"/>
    </row>
    <row r="98" spans="1:32" x14ac:dyDescent="0.25">
      <c r="A98" s="528"/>
      <c r="B98" s="528"/>
      <c r="C98" s="528"/>
      <c r="D98" s="528"/>
      <c r="E98" s="528"/>
      <c r="F98" s="528"/>
      <c r="G98" s="528"/>
      <c r="H98" s="130"/>
      <c r="I98" s="130"/>
      <c r="J98" s="130"/>
      <c r="K98" s="130"/>
      <c r="L98" s="130"/>
      <c r="M98" s="130"/>
      <c r="N98" s="590"/>
      <c r="O98" s="590"/>
      <c r="P98" s="590"/>
      <c r="Q98" s="130"/>
      <c r="R98" s="130"/>
      <c r="S98" s="130"/>
      <c r="T98" s="130"/>
      <c r="U98" s="130"/>
      <c r="V98" s="130"/>
      <c r="W98" s="130"/>
      <c r="X98" s="130"/>
      <c r="Y98" s="130"/>
      <c r="Z98" s="130"/>
      <c r="AA98" s="130"/>
      <c r="AB98" s="130"/>
      <c r="AC98" s="590"/>
      <c r="AD98" s="590"/>
      <c r="AE98" s="590"/>
      <c r="AF98" s="590"/>
    </row>
    <row r="99" spans="1:32" x14ac:dyDescent="0.25">
      <c r="A99" s="528"/>
      <c r="B99" s="528"/>
      <c r="C99" s="528"/>
      <c r="D99" s="528"/>
      <c r="E99" s="528"/>
      <c r="F99" s="528"/>
      <c r="G99" s="528"/>
      <c r="H99" s="130"/>
      <c r="I99" s="130"/>
      <c r="J99" s="130"/>
      <c r="K99" s="130"/>
      <c r="L99" s="130"/>
      <c r="M99" s="130"/>
      <c r="N99" s="590"/>
      <c r="O99" s="590"/>
      <c r="P99" s="590"/>
      <c r="Q99" s="130"/>
      <c r="R99" s="130"/>
      <c r="S99" s="130"/>
      <c r="T99" s="130"/>
      <c r="U99" s="130"/>
      <c r="V99" s="130"/>
      <c r="W99" s="130"/>
      <c r="X99" s="130"/>
      <c r="Y99" s="130"/>
      <c r="Z99" s="130"/>
      <c r="AA99" s="130"/>
      <c r="AB99" s="130"/>
      <c r="AC99" s="590"/>
      <c r="AD99" s="590"/>
      <c r="AE99" s="590"/>
      <c r="AF99" s="590"/>
    </row>
    <row r="100" spans="1:32" x14ac:dyDescent="0.25">
      <c r="A100" s="528"/>
      <c r="B100" s="528"/>
      <c r="C100" s="528"/>
      <c r="D100" s="528"/>
      <c r="E100" s="528"/>
      <c r="F100" s="528"/>
      <c r="G100" s="528"/>
      <c r="H100" s="130"/>
      <c r="I100" s="130"/>
      <c r="J100" s="130"/>
      <c r="K100" s="130"/>
      <c r="L100" s="130"/>
      <c r="M100" s="130"/>
      <c r="N100" s="590"/>
      <c r="O100" s="590"/>
      <c r="P100" s="590"/>
      <c r="Q100" s="130"/>
      <c r="R100" s="130"/>
      <c r="S100" s="130"/>
      <c r="T100" s="130"/>
      <c r="U100" s="130"/>
      <c r="V100" s="130"/>
      <c r="W100" s="130"/>
      <c r="X100" s="130"/>
      <c r="Y100" s="130"/>
      <c r="Z100" s="130"/>
      <c r="AA100" s="130"/>
      <c r="AB100" s="130"/>
      <c r="AC100" s="590"/>
      <c r="AD100" s="590"/>
      <c r="AE100" s="590"/>
      <c r="AF100" s="590"/>
    </row>
    <row r="101" spans="1:32" x14ac:dyDescent="0.25">
      <c r="A101" s="528"/>
      <c r="B101" s="528"/>
      <c r="C101" s="528"/>
      <c r="D101" s="528"/>
      <c r="E101" s="528"/>
      <c r="F101" s="528"/>
      <c r="G101" s="528"/>
      <c r="H101" s="130"/>
      <c r="I101" s="130"/>
      <c r="J101" s="130"/>
      <c r="K101" s="130"/>
      <c r="L101" s="130"/>
      <c r="M101" s="130"/>
      <c r="N101" s="590"/>
      <c r="O101" s="590"/>
      <c r="P101" s="590"/>
      <c r="Q101" s="130"/>
      <c r="R101" s="130"/>
      <c r="S101" s="130"/>
      <c r="T101" s="130"/>
      <c r="U101" s="130"/>
      <c r="V101" s="130"/>
      <c r="W101" s="130"/>
      <c r="X101" s="130"/>
      <c r="Y101" s="130"/>
      <c r="Z101" s="130"/>
      <c r="AA101" s="130"/>
      <c r="AB101" s="130"/>
      <c r="AC101" s="590"/>
      <c r="AD101" s="590"/>
      <c r="AE101" s="590"/>
      <c r="AF101" s="590"/>
    </row>
    <row r="102" spans="1:32" x14ac:dyDescent="0.25">
      <c r="A102" s="528"/>
      <c r="B102" s="528"/>
      <c r="C102" s="528"/>
      <c r="D102" s="528"/>
      <c r="E102" s="528"/>
      <c r="F102" s="528"/>
      <c r="G102" s="528"/>
      <c r="H102" s="130"/>
      <c r="I102" s="130"/>
      <c r="J102" s="130"/>
      <c r="K102" s="130"/>
      <c r="L102" s="130"/>
      <c r="M102" s="130"/>
      <c r="N102" s="590"/>
      <c r="O102" s="590"/>
      <c r="P102" s="590"/>
      <c r="Q102" s="130"/>
      <c r="R102" s="130"/>
      <c r="S102" s="130"/>
      <c r="T102" s="130"/>
      <c r="U102" s="130"/>
      <c r="V102" s="130"/>
      <c r="W102" s="130"/>
      <c r="X102" s="130"/>
      <c r="Y102" s="130"/>
      <c r="Z102" s="130"/>
      <c r="AA102" s="130"/>
      <c r="AB102" s="130"/>
      <c r="AC102" s="590"/>
      <c r="AD102" s="590"/>
      <c r="AE102" s="590"/>
      <c r="AF102" s="590"/>
    </row>
    <row r="103" spans="1:32" x14ac:dyDescent="0.25">
      <c r="A103" s="528"/>
      <c r="B103" s="528"/>
      <c r="C103" s="528"/>
      <c r="D103" s="528"/>
      <c r="E103" s="528"/>
      <c r="F103" s="528"/>
      <c r="G103" s="528"/>
      <c r="H103" s="130"/>
      <c r="I103" s="130"/>
      <c r="J103" s="130"/>
      <c r="K103" s="130"/>
      <c r="L103" s="130"/>
      <c r="M103" s="130"/>
      <c r="N103" s="590"/>
      <c r="O103" s="590"/>
      <c r="P103" s="590"/>
      <c r="Q103" s="130"/>
      <c r="R103" s="130"/>
      <c r="S103" s="130"/>
      <c r="T103" s="130"/>
      <c r="U103" s="130"/>
      <c r="V103" s="130"/>
      <c r="W103" s="130"/>
      <c r="X103" s="130"/>
      <c r="Y103" s="130"/>
      <c r="Z103" s="130"/>
      <c r="AA103" s="130"/>
      <c r="AB103" s="130"/>
      <c r="AC103" s="590"/>
      <c r="AD103" s="590"/>
      <c r="AE103" s="590"/>
      <c r="AF103" s="590"/>
    </row>
    <row r="104" spans="1:32" x14ac:dyDescent="0.25">
      <c r="A104" s="528"/>
      <c r="B104" s="528"/>
      <c r="C104" s="528"/>
      <c r="D104" s="528"/>
      <c r="E104" s="528"/>
      <c r="F104" s="528"/>
      <c r="G104" s="528"/>
      <c r="H104" s="130"/>
      <c r="I104" s="130"/>
      <c r="J104" s="130"/>
      <c r="K104" s="130"/>
      <c r="L104" s="130"/>
      <c r="M104" s="130"/>
      <c r="N104" s="590"/>
      <c r="O104" s="590"/>
      <c r="P104" s="590"/>
      <c r="Q104" s="130"/>
      <c r="R104" s="130"/>
      <c r="S104" s="130"/>
      <c r="T104" s="130"/>
      <c r="U104" s="130"/>
      <c r="V104" s="130"/>
      <c r="W104" s="130"/>
      <c r="X104" s="130"/>
      <c r="Y104" s="130"/>
      <c r="Z104" s="130"/>
      <c r="AA104" s="130"/>
      <c r="AB104" s="130"/>
      <c r="AC104" s="590"/>
      <c r="AD104" s="590"/>
      <c r="AE104" s="590"/>
      <c r="AF104" s="590"/>
    </row>
    <row r="105" spans="1:32" x14ac:dyDescent="0.25">
      <c r="A105" s="528"/>
      <c r="B105" s="528"/>
      <c r="C105" s="528"/>
      <c r="D105" s="528"/>
      <c r="E105" s="528"/>
      <c r="F105" s="528"/>
      <c r="G105" s="528"/>
      <c r="H105" s="130"/>
      <c r="I105" s="130"/>
      <c r="J105" s="130"/>
      <c r="K105" s="130"/>
      <c r="L105" s="130"/>
      <c r="M105" s="130"/>
      <c r="N105" s="590"/>
      <c r="O105" s="590"/>
      <c r="P105" s="590"/>
      <c r="Q105" s="130"/>
      <c r="R105" s="130"/>
      <c r="S105" s="130"/>
      <c r="T105" s="130"/>
      <c r="U105" s="130"/>
      <c r="V105" s="130"/>
      <c r="W105" s="130"/>
      <c r="X105" s="130"/>
      <c r="Y105" s="130"/>
      <c r="Z105" s="130"/>
      <c r="AA105" s="130"/>
      <c r="AB105" s="130"/>
      <c r="AC105" s="590"/>
      <c r="AD105" s="590"/>
      <c r="AE105" s="590"/>
      <c r="AF105" s="590"/>
    </row>
    <row r="106" spans="1:32" x14ac:dyDescent="0.25">
      <c r="A106" s="528"/>
      <c r="B106" s="528"/>
      <c r="C106" s="528"/>
      <c r="D106" s="528"/>
      <c r="E106" s="528"/>
      <c r="F106" s="528"/>
      <c r="G106" s="528"/>
      <c r="H106" s="130"/>
      <c r="I106" s="130"/>
      <c r="J106" s="130"/>
      <c r="K106" s="130"/>
      <c r="L106" s="130"/>
      <c r="M106" s="130"/>
      <c r="N106" s="590"/>
      <c r="O106" s="590"/>
      <c r="P106" s="590"/>
      <c r="Q106" s="130"/>
      <c r="R106" s="130"/>
      <c r="S106" s="130"/>
      <c r="T106" s="130"/>
      <c r="U106" s="130"/>
      <c r="V106" s="130"/>
      <c r="W106" s="130"/>
      <c r="X106" s="130"/>
      <c r="Y106" s="130"/>
      <c r="Z106" s="130"/>
      <c r="AA106" s="130"/>
      <c r="AB106" s="130"/>
      <c r="AC106" s="590"/>
      <c r="AD106" s="590"/>
      <c r="AE106" s="590"/>
      <c r="AF106" s="590"/>
    </row>
  </sheetData>
  <mergeCells count="11">
    <mergeCell ref="T2:V2"/>
    <mergeCell ref="W2:Y2"/>
    <mergeCell ref="Z2:AB2"/>
    <mergeCell ref="AC2:AE2"/>
    <mergeCell ref="AF2:AH2"/>
    <mergeCell ref="B2:D2"/>
    <mergeCell ref="E2:G2"/>
    <mergeCell ref="H2:J2"/>
    <mergeCell ref="K2:M2"/>
    <mergeCell ref="N2:P2"/>
    <mergeCell ref="Q2:S2"/>
  </mergeCells>
  <pageMargins left="0.39370078740157483" right="0.19685039370078741" top="0.55118110236220474" bottom="0.31496062992125984" header="0.15748031496062992" footer="0.15748031496062992"/>
  <pageSetup paperSize="9" scale="64" orientation="landscape" r:id="rId1"/>
  <headerFooter alignWithMargins="0">
    <oddHeader xml:space="preserve">&amp;C&amp;"Times New Roman,Félkövér" 2019. évi költségvetés
 Magdolna-Orczy Negyed Projekt
11604 cím kiadási előirányzat&amp;R&amp;"Times New Roman,Félkövér dőlt"11. melléklet a /2019. () 
önkormányzati rendelethez
ezer forintban
</oddHeader>
    <oddFooter xml:space="preserve">&amp;C
&amp;R
&amp;P
</oddFooter>
  </headerFooter>
  <rowBreaks count="2" manualBreakCount="2">
    <brk id="33" max="33" man="1"/>
    <brk id="69" max="33" man="1"/>
  </rowBreaks>
  <colBreaks count="1" manualBreakCount="1">
    <brk id="19" max="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S155"/>
  <sheetViews>
    <sheetView topLeftCell="B1" zoomScaleNormal="100" workbookViewId="0">
      <selection activeCell="I7" sqref="I7"/>
    </sheetView>
  </sheetViews>
  <sheetFormatPr defaultRowHeight="12.6" x14ac:dyDescent="0.25"/>
  <cols>
    <col min="1" max="1" width="38.6640625" customWidth="1"/>
    <col min="2" max="4" width="9.6640625" style="536" customWidth="1"/>
    <col min="5" max="17" width="9.6640625" style="529" customWidth="1"/>
    <col min="18" max="19" width="9.6640625" customWidth="1"/>
  </cols>
  <sheetData>
    <row r="1" spans="1:19" s="499" customFormat="1" ht="64.95" customHeight="1" thickBot="1" x14ac:dyDescent="0.3">
      <c r="A1" s="696" t="s">
        <v>763</v>
      </c>
      <c r="B1" s="144" t="s">
        <v>764</v>
      </c>
      <c r="C1" s="495"/>
      <c r="D1" s="145"/>
      <c r="E1" s="391" t="s">
        <v>765</v>
      </c>
      <c r="F1" s="392"/>
      <c r="G1" s="393"/>
      <c r="H1" s="391" t="s">
        <v>766</v>
      </c>
      <c r="I1" s="392"/>
      <c r="J1" s="393"/>
      <c r="K1" s="144" t="s">
        <v>434</v>
      </c>
      <c r="L1" s="495"/>
      <c r="M1" s="145"/>
      <c r="N1" s="391" t="s">
        <v>767</v>
      </c>
      <c r="O1" s="392"/>
      <c r="P1" s="393"/>
      <c r="Q1" s="496" t="s">
        <v>768</v>
      </c>
      <c r="R1" s="497"/>
      <c r="S1" s="498"/>
    </row>
    <row r="2" spans="1:19" s="499" customFormat="1" ht="30" customHeight="1" x14ac:dyDescent="0.25">
      <c r="A2" s="697"/>
      <c r="B2" s="402" t="s">
        <v>369</v>
      </c>
      <c r="C2" s="402" t="s">
        <v>290</v>
      </c>
      <c r="D2" s="402" t="s">
        <v>370</v>
      </c>
      <c r="E2" s="402" t="s">
        <v>369</v>
      </c>
      <c r="F2" s="402" t="s">
        <v>290</v>
      </c>
      <c r="G2" s="402" t="s">
        <v>370</v>
      </c>
      <c r="H2" s="402" t="s">
        <v>369</v>
      </c>
      <c r="I2" s="402" t="s">
        <v>290</v>
      </c>
      <c r="J2" s="402" t="s">
        <v>370</v>
      </c>
      <c r="K2" s="402" t="s">
        <v>369</v>
      </c>
      <c r="L2" s="402" t="s">
        <v>290</v>
      </c>
      <c r="M2" s="402" t="s">
        <v>370</v>
      </c>
      <c r="N2" s="402" t="s">
        <v>369</v>
      </c>
      <c r="O2" s="402" t="s">
        <v>290</v>
      </c>
      <c r="P2" s="402" t="s">
        <v>370</v>
      </c>
      <c r="Q2" s="402" t="s">
        <v>369</v>
      </c>
      <c r="R2" s="402" t="s">
        <v>290</v>
      </c>
      <c r="S2" s="403" t="s">
        <v>370</v>
      </c>
    </row>
    <row r="3" spans="1:19" s="499" customFormat="1" ht="19.95" customHeight="1" x14ac:dyDescent="0.25">
      <c r="A3" s="698" t="s">
        <v>769</v>
      </c>
      <c r="B3" s="504"/>
      <c r="C3" s="504"/>
      <c r="D3" s="504"/>
      <c r="E3" s="504"/>
      <c r="F3" s="504"/>
      <c r="G3" s="504"/>
      <c r="H3" s="504"/>
      <c r="I3" s="504"/>
      <c r="J3" s="504"/>
      <c r="K3" s="504"/>
      <c r="L3" s="504"/>
      <c r="M3" s="504"/>
      <c r="N3" s="504"/>
      <c r="O3" s="504"/>
      <c r="P3" s="504"/>
      <c r="Q3" s="182"/>
      <c r="R3" s="182"/>
      <c r="S3" s="236"/>
    </row>
    <row r="4" spans="1:19" ht="19.95" customHeight="1" x14ac:dyDescent="0.25">
      <c r="A4" s="689"/>
      <c r="B4" s="184"/>
      <c r="C4" s="184"/>
      <c r="D4" s="184">
        <f>SUM(B4:C4)</f>
        <v>0</v>
      </c>
      <c r="E4" s="182">
        <f>SUM(B4)</f>
        <v>0</v>
      </c>
      <c r="F4" s="182">
        <f t="shared" ref="F4:G4" si="0">SUM(C4)</f>
        <v>0</v>
      </c>
      <c r="G4" s="182">
        <f t="shared" si="0"/>
        <v>0</v>
      </c>
      <c r="H4" s="184">
        <v>0</v>
      </c>
      <c r="I4" s="184"/>
      <c r="J4" s="184">
        <f>SUM(H4:I4)</f>
        <v>0</v>
      </c>
      <c r="K4" s="184">
        <v>0</v>
      </c>
      <c r="L4" s="184"/>
      <c r="M4" s="184">
        <f>SUM(K4:L4)</f>
        <v>0</v>
      </c>
      <c r="N4" s="182">
        <f>SUM(H4+K4)</f>
        <v>0</v>
      </c>
      <c r="O4" s="182">
        <f t="shared" ref="O4:P4" si="1">SUM(I4+L4)</f>
        <v>0</v>
      </c>
      <c r="P4" s="182">
        <f t="shared" si="1"/>
        <v>0</v>
      </c>
      <c r="Q4" s="182">
        <f t="shared" ref="Q4:S9" si="2">N4+E4</f>
        <v>0</v>
      </c>
      <c r="R4" s="182">
        <f t="shared" si="2"/>
        <v>0</v>
      </c>
      <c r="S4" s="236">
        <f t="shared" si="2"/>
        <v>0</v>
      </c>
    </row>
    <row r="5" spans="1:19" ht="19.95" customHeight="1" x14ac:dyDescent="0.25">
      <c r="A5" s="698" t="s">
        <v>775</v>
      </c>
      <c r="B5" s="184"/>
      <c r="C5" s="184"/>
      <c r="D5" s="184"/>
      <c r="E5" s="182"/>
      <c r="F5" s="182"/>
      <c r="G5" s="182"/>
      <c r="H5" s="184"/>
      <c r="I5" s="184"/>
      <c r="J5" s="184"/>
      <c r="K5" s="184"/>
      <c r="L5" s="184"/>
      <c r="M5" s="184"/>
      <c r="N5" s="182"/>
      <c r="O5" s="182"/>
      <c r="P5" s="182"/>
      <c r="Q5" s="182"/>
      <c r="R5" s="699"/>
      <c r="S5" s="700"/>
    </row>
    <row r="6" spans="1:19" ht="19.95" customHeight="1" x14ac:dyDescent="0.25">
      <c r="A6" s="689" t="s">
        <v>973</v>
      </c>
      <c r="B6" s="184">
        <v>350000</v>
      </c>
      <c r="C6" s="184">
        <v>-341350</v>
      </c>
      <c r="D6" s="184">
        <f t="shared" ref="D6:D9" si="3">SUM(B6:C6)</f>
        <v>8650</v>
      </c>
      <c r="E6" s="182">
        <f t="shared" ref="E6:G9" si="4">SUM(B6)</f>
        <v>350000</v>
      </c>
      <c r="F6" s="182">
        <f t="shared" si="4"/>
        <v>-341350</v>
      </c>
      <c r="G6" s="182">
        <f t="shared" si="4"/>
        <v>8650</v>
      </c>
      <c r="H6" s="184"/>
      <c r="I6" s="184">
        <v>341350</v>
      </c>
      <c r="J6" s="184">
        <f>SUM(H6:I6)</f>
        <v>341350</v>
      </c>
      <c r="K6" s="184"/>
      <c r="L6" s="184"/>
      <c r="M6" s="184"/>
      <c r="N6" s="182">
        <f t="shared" ref="N6:P9" si="5">SUM(H6+K6)</f>
        <v>0</v>
      </c>
      <c r="O6" s="182">
        <f t="shared" si="5"/>
        <v>341350</v>
      </c>
      <c r="P6" s="182">
        <f t="shared" si="5"/>
        <v>341350</v>
      </c>
      <c r="Q6" s="182">
        <f>N6+E6</f>
        <v>350000</v>
      </c>
      <c r="R6" s="182">
        <f t="shared" ref="R6:S9" si="6">O6+F6</f>
        <v>0</v>
      </c>
      <c r="S6" s="236">
        <f t="shared" si="6"/>
        <v>350000</v>
      </c>
    </row>
    <row r="7" spans="1:19" ht="19.95" customHeight="1" x14ac:dyDescent="0.25">
      <c r="A7" s="689" t="s">
        <v>523</v>
      </c>
      <c r="B7" s="184">
        <v>2350</v>
      </c>
      <c r="C7" s="184"/>
      <c r="D7" s="184">
        <f t="shared" si="3"/>
        <v>2350</v>
      </c>
      <c r="E7" s="182">
        <f t="shared" si="4"/>
        <v>2350</v>
      </c>
      <c r="F7" s="182">
        <f t="shared" si="4"/>
        <v>0</v>
      </c>
      <c r="G7" s="182">
        <f t="shared" si="4"/>
        <v>2350</v>
      </c>
      <c r="H7" s="184">
        <v>37650</v>
      </c>
      <c r="I7" s="184"/>
      <c r="J7" s="184">
        <f t="shared" ref="J7:J8" si="7">SUM(H7:I7)</f>
        <v>37650</v>
      </c>
      <c r="K7" s="184">
        <v>0</v>
      </c>
      <c r="L7" s="184"/>
      <c r="M7" s="184">
        <f t="shared" ref="M7:M8" si="8">SUM(K7:L7)</f>
        <v>0</v>
      </c>
      <c r="N7" s="182">
        <f t="shared" si="5"/>
        <v>37650</v>
      </c>
      <c r="O7" s="182">
        <f t="shared" si="5"/>
        <v>0</v>
      </c>
      <c r="P7" s="182">
        <f t="shared" si="5"/>
        <v>37650</v>
      </c>
      <c r="Q7" s="182">
        <f t="shared" si="2"/>
        <v>40000</v>
      </c>
      <c r="R7" s="182">
        <f t="shared" si="6"/>
        <v>0</v>
      </c>
      <c r="S7" s="236">
        <f t="shared" si="6"/>
        <v>40000</v>
      </c>
    </row>
    <row r="8" spans="1:19" ht="19.95" customHeight="1" x14ac:dyDescent="0.25">
      <c r="A8" s="682" t="s">
        <v>974</v>
      </c>
      <c r="B8" s="283">
        <v>6669</v>
      </c>
      <c r="C8" s="283"/>
      <c r="D8" s="184">
        <f t="shared" si="3"/>
        <v>6669</v>
      </c>
      <c r="E8" s="182">
        <f t="shared" si="4"/>
        <v>6669</v>
      </c>
      <c r="F8" s="182">
        <f t="shared" si="4"/>
        <v>0</v>
      </c>
      <c r="G8" s="182">
        <f t="shared" si="4"/>
        <v>6669</v>
      </c>
      <c r="H8" s="283">
        <v>12500</v>
      </c>
      <c r="I8" s="283"/>
      <c r="J8" s="184">
        <f t="shared" si="7"/>
        <v>12500</v>
      </c>
      <c r="K8" s="283"/>
      <c r="L8" s="283"/>
      <c r="M8" s="184">
        <f t="shared" si="8"/>
        <v>0</v>
      </c>
      <c r="N8" s="182">
        <f t="shared" si="5"/>
        <v>12500</v>
      </c>
      <c r="O8" s="182">
        <f t="shared" si="5"/>
        <v>0</v>
      </c>
      <c r="P8" s="182">
        <f t="shared" si="5"/>
        <v>12500</v>
      </c>
      <c r="Q8" s="182">
        <f t="shared" si="2"/>
        <v>19169</v>
      </c>
      <c r="R8" s="182">
        <f t="shared" si="6"/>
        <v>0</v>
      </c>
      <c r="S8" s="236">
        <f t="shared" si="6"/>
        <v>19169</v>
      </c>
    </row>
    <row r="9" spans="1:19" ht="45" customHeight="1" x14ac:dyDescent="0.25">
      <c r="A9" s="701" t="s">
        <v>975</v>
      </c>
      <c r="B9" s="508">
        <v>20000</v>
      </c>
      <c r="C9" s="283"/>
      <c r="D9" s="184">
        <f t="shared" si="3"/>
        <v>20000</v>
      </c>
      <c r="E9" s="182">
        <f t="shared" si="4"/>
        <v>20000</v>
      </c>
      <c r="F9" s="182">
        <f t="shared" si="4"/>
        <v>0</v>
      </c>
      <c r="G9" s="182">
        <f t="shared" si="4"/>
        <v>20000</v>
      </c>
      <c r="H9" s="283"/>
      <c r="I9" s="283"/>
      <c r="J9" s="283"/>
      <c r="K9" s="283"/>
      <c r="L9" s="283"/>
      <c r="M9" s="283"/>
      <c r="N9" s="182">
        <f t="shared" si="5"/>
        <v>0</v>
      </c>
      <c r="O9" s="182">
        <f t="shared" si="5"/>
        <v>0</v>
      </c>
      <c r="P9" s="182">
        <f t="shared" si="5"/>
        <v>0</v>
      </c>
      <c r="Q9" s="182">
        <f t="shared" si="2"/>
        <v>20000</v>
      </c>
      <c r="R9" s="182">
        <f t="shared" si="6"/>
        <v>0</v>
      </c>
      <c r="S9" s="236">
        <f t="shared" si="6"/>
        <v>20000</v>
      </c>
    </row>
    <row r="10" spans="1:19" s="499" customFormat="1" ht="19.95" customHeight="1" thickBot="1" x14ac:dyDescent="0.3">
      <c r="A10" s="702" t="s">
        <v>781</v>
      </c>
      <c r="B10" s="604">
        <f>SUM(B6:B9)</f>
        <v>379019</v>
      </c>
      <c r="C10" s="604">
        <f t="shared" ref="C10:S10" si="9">SUM(C6:C9)</f>
        <v>-341350</v>
      </c>
      <c r="D10" s="604">
        <f t="shared" si="9"/>
        <v>37669</v>
      </c>
      <c r="E10" s="604">
        <f t="shared" si="9"/>
        <v>379019</v>
      </c>
      <c r="F10" s="604">
        <f t="shared" si="9"/>
        <v>-341350</v>
      </c>
      <c r="G10" s="604">
        <f t="shared" si="9"/>
        <v>37669</v>
      </c>
      <c r="H10" s="604">
        <f t="shared" si="9"/>
        <v>50150</v>
      </c>
      <c r="I10" s="604">
        <f t="shared" si="9"/>
        <v>341350</v>
      </c>
      <c r="J10" s="604">
        <f t="shared" si="9"/>
        <v>391500</v>
      </c>
      <c r="K10" s="604">
        <f t="shared" si="9"/>
        <v>0</v>
      </c>
      <c r="L10" s="604">
        <f t="shared" si="9"/>
        <v>0</v>
      </c>
      <c r="M10" s="604">
        <f t="shared" si="9"/>
        <v>0</v>
      </c>
      <c r="N10" s="604">
        <f t="shared" si="9"/>
        <v>50150</v>
      </c>
      <c r="O10" s="604">
        <f t="shared" si="9"/>
        <v>341350</v>
      </c>
      <c r="P10" s="604">
        <f t="shared" si="9"/>
        <v>391500</v>
      </c>
      <c r="Q10" s="604">
        <f t="shared" si="9"/>
        <v>429169</v>
      </c>
      <c r="R10" s="604">
        <f t="shared" si="9"/>
        <v>0</v>
      </c>
      <c r="S10" s="605">
        <f t="shared" si="9"/>
        <v>429169</v>
      </c>
    </row>
    <row r="11" spans="1:19" s="499" customFormat="1" ht="19.95" customHeight="1" thickBot="1" x14ac:dyDescent="0.3">
      <c r="A11" s="617" t="s">
        <v>782</v>
      </c>
      <c r="B11" s="512">
        <f>B10</f>
        <v>379019</v>
      </c>
      <c r="C11" s="512">
        <f t="shared" ref="C11:S11" si="10">C10</f>
        <v>-341350</v>
      </c>
      <c r="D11" s="512">
        <f t="shared" si="10"/>
        <v>37669</v>
      </c>
      <c r="E11" s="512">
        <f t="shared" si="10"/>
        <v>379019</v>
      </c>
      <c r="F11" s="512">
        <f t="shared" si="10"/>
        <v>-341350</v>
      </c>
      <c r="G11" s="512">
        <f t="shared" si="10"/>
        <v>37669</v>
      </c>
      <c r="H11" s="512">
        <f t="shared" si="10"/>
        <v>50150</v>
      </c>
      <c r="I11" s="512">
        <f t="shared" si="10"/>
        <v>341350</v>
      </c>
      <c r="J11" s="512">
        <f t="shared" si="10"/>
        <v>391500</v>
      </c>
      <c r="K11" s="512">
        <f t="shared" si="10"/>
        <v>0</v>
      </c>
      <c r="L11" s="512">
        <f t="shared" si="10"/>
        <v>0</v>
      </c>
      <c r="M11" s="512">
        <f t="shared" si="10"/>
        <v>0</v>
      </c>
      <c r="N11" s="512">
        <f t="shared" si="10"/>
        <v>50150</v>
      </c>
      <c r="O11" s="512">
        <f t="shared" si="10"/>
        <v>341350</v>
      </c>
      <c r="P11" s="512">
        <f t="shared" si="10"/>
        <v>391500</v>
      </c>
      <c r="Q11" s="512">
        <f t="shared" si="10"/>
        <v>429169</v>
      </c>
      <c r="R11" s="512">
        <f t="shared" si="10"/>
        <v>0</v>
      </c>
      <c r="S11" s="514">
        <f t="shared" si="10"/>
        <v>429169</v>
      </c>
    </row>
    <row r="12" spans="1:19" ht="13.2" x14ac:dyDescent="0.25">
      <c r="A12" s="528"/>
      <c r="B12" s="315"/>
      <c r="C12" s="315"/>
      <c r="D12" s="315"/>
    </row>
    <row r="13" spans="1:19" ht="13.2" x14ac:dyDescent="0.25">
      <c r="A13" s="127"/>
      <c r="B13" s="315"/>
      <c r="C13" s="315"/>
      <c r="D13" s="315"/>
    </row>
    <row r="14" spans="1:19" ht="13.2" x14ac:dyDescent="0.25">
      <c r="A14" s="127"/>
      <c r="B14" s="315"/>
      <c r="C14" s="315"/>
      <c r="D14" s="315"/>
    </row>
    <row r="15" spans="1:19" ht="13.2" x14ac:dyDescent="0.25">
      <c r="A15" s="127"/>
      <c r="B15" s="315"/>
      <c r="C15" s="315"/>
      <c r="D15" s="315"/>
    </row>
    <row r="16" spans="1:19" ht="13.2" x14ac:dyDescent="0.25">
      <c r="A16" s="127"/>
      <c r="B16" s="315"/>
      <c r="C16" s="315"/>
      <c r="D16" s="315"/>
    </row>
    <row r="17" spans="1:4" ht="13.2" x14ac:dyDescent="0.25">
      <c r="A17" s="127"/>
      <c r="B17" s="315"/>
      <c r="C17" s="315"/>
      <c r="D17" s="315"/>
    </row>
    <row r="18" spans="1:4" ht="13.2" x14ac:dyDescent="0.25">
      <c r="A18" s="530"/>
      <c r="B18" s="315"/>
      <c r="C18" s="315"/>
      <c r="D18" s="315"/>
    </row>
    <row r="19" spans="1:4" ht="13.2" x14ac:dyDescent="0.25">
      <c r="A19" s="530"/>
      <c r="B19" s="315"/>
      <c r="C19" s="315"/>
      <c r="D19" s="315"/>
    </row>
    <row r="20" spans="1:4" ht="13.2" x14ac:dyDescent="0.25">
      <c r="A20" s="530"/>
      <c r="B20" s="315"/>
      <c r="C20" s="315"/>
      <c r="D20" s="315"/>
    </row>
    <row r="21" spans="1:4" ht="13.2" x14ac:dyDescent="0.25">
      <c r="A21" s="530"/>
      <c r="B21" s="315"/>
      <c r="C21" s="315"/>
      <c r="D21" s="315"/>
    </row>
    <row r="22" spans="1:4" ht="13.2" x14ac:dyDescent="0.25">
      <c r="A22" s="531"/>
      <c r="B22" s="532"/>
      <c r="C22" s="532"/>
      <c r="D22" s="532"/>
    </row>
    <row r="23" spans="1:4" ht="13.2" x14ac:dyDescent="0.25">
      <c r="A23" s="531"/>
      <c r="B23" s="532"/>
      <c r="C23" s="532"/>
      <c r="D23" s="532"/>
    </row>
    <row r="24" spans="1:4" ht="13.2" x14ac:dyDescent="0.25">
      <c r="A24" s="531"/>
      <c r="B24" s="532"/>
      <c r="C24" s="532"/>
      <c r="D24" s="532"/>
    </row>
    <row r="25" spans="1:4" ht="13.2" x14ac:dyDescent="0.25">
      <c r="A25" s="531"/>
      <c r="B25" s="532"/>
      <c r="C25" s="532"/>
      <c r="D25" s="532"/>
    </row>
    <row r="26" spans="1:4" ht="13.2" x14ac:dyDescent="0.25">
      <c r="A26" s="531"/>
      <c r="B26" s="532"/>
      <c r="C26" s="532"/>
      <c r="D26" s="532"/>
    </row>
    <row r="27" spans="1:4" ht="13.2" x14ac:dyDescent="0.25">
      <c r="A27" s="531"/>
      <c r="B27" s="532"/>
      <c r="C27" s="532"/>
      <c r="D27" s="532"/>
    </row>
    <row r="28" spans="1:4" ht="13.2" x14ac:dyDescent="0.25">
      <c r="A28" s="531"/>
      <c r="B28" s="532"/>
      <c r="C28" s="532"/>
      <c r="D28" s="532"/>
    </row>
    <row r="29" spans="1:4" ht="13.2" x14ac:dyDescent="0.25">
      <c r="A29" s="531"/>
      <c r="B29" s="532"/>
      <c r="C29" s="532"/>
      <c r="D29" s="532"/>
    </row>
    <row r="30" spans="1:4" ht="13.2" x14ac:dyDescent="0.25">
      <c r="A30" s="531"/>
      <c r="B30" s="532"/>
      <c r="C30" s="532"/>
      <c r="D30" s="532"/>
    </row>
    <row r="31" spans="1:4" ht="13.2" x14ac:dyDescent="0.25">
      <c r="A31" s="531"/>
      <c r="B31" s="532"/>
      <c r="C31" s="532"/>
      <c r="D31" s="532"/>
    </row>
    <row r="32" spans="1:4" ht="13.2" x14ac:dyDescent="0.25">
      <c r="A32" s="531"/>
      <c r="B32" s="532"/>
      <c r="C32" s="532"/>
      <c r="D32" s="532"/>
    </row>
    <row r="33" spans="1:4" ht="13.2" x14ac:dyDescent="0.25">
      <c r="A33" s="531"/>
      <c r="B33" s="532"/>
      <c r="C33" s="532"/>
      <c r="D33" s="532"/>
    </row>
    <row r="34" spans="1:4" ht="13.2" x14ac:dyDescent="0.25">
      <c r="A34" s="531"/>
      <c r="B34" s="532"/>
      <c r="C34" s="532"/>
      <c r="D34" s="532"/>
    </row>
    <row r="35" spans="1:4" ht="13.2" x14ac:dyDescent="0.25">
      <c r="A35" s="531"/>
      <c r="B35" s="532"/>
      <c r="C35" s="532"/>
      <c r="D35" s="532"/>
    </row>
    <row r="36" spans="1:4" ht="13.2" x14ac:dyDescent="0.25">
      <c r="A36" s="531"/>
      <c r="B36" s="532"/>
      <c r="C36" s="532"/>
      <c r="D36" s="532"/>
    </row>
    <row r="37" spans="1:4" ht="13.2" x14ac:dyDescent="0.25">
      <c r="A37" s="531"/>
      <c r="B37" s="532"/>
      <c r="C37" s="532"/>
      <c r="D37" s="532"/>
    </row>
    <row r="38" spans="1:4" ht="13.2" x14ac:dyDescent="0.25">
      <c r="A38" s="531"/>
      <c r="B38" s="532"/>
      <c r="C38" s="532"/>
      <c r="D38" s="532"/>
    </row>
    <row r="39" spans="1:4" ht="13.2" x14ac:dyDescent="0.25">
      <c r="A39" s="531"/>
      <c r="B39" s="532"/>
      <c r="C39" s="532"/>
      <c r="D39" s="532"/>
    </row>
    <row r="40" spans="1:4" ht="13.2" x14ac:dyDescent="0.25">
      <c r="A40" s="531"/>
      <c r="B40" s="532"/>
      <c r="C40" s="532"/>
      <c r="D40" s="532"/>
    </row>
    <row r="41" spans="1:4" ht="13.2" x14ac:dyDescent="0.25">
      <c r="A41" s="531"/>
      <c r="B41" s="532"/>
      <c r="C41" s="532"/>
      <c r="D41" s="532"/>
    </row>
    <row r="42" spans="1:4" ht="13.2" x14ac:dyDescent="0.25">
      <c r="A42" s="531"/>
      <c r="B42" s="532"/>
      <c r="C42" s="532"/>
      <c r="D42" s="532"/>
    </row>
    <row r="43" spans="1:4" ht="13.2" x14ac:dyDescent="0.25">
      <c r="A43" s="531"/>
      <c r="B43" s="532"/>
      <c r="C43" s="532"/>
      <c r="D43" s="532"/>
    </row>
    <row r="44" spans="1:4" ht="13.2" x14ac:dyDescent="0.25">
      <c r="A44" s="531"/>
      <c r="B44" s="532"/>
      <c r="C44" s="532"/>
      <c r="D44" s="532"/>
    </row>
    <row r="45" spans="1:4" ht="13.2" x14ac:dyDescent="0.25">
      <c r="A45" s="531"/>
      <c r="B45" s="532"/>
      <c r="C45" s="532"/>
      <c r="D45" s="532"/>
    </row>
    <row r="46" spans="1:4" ht="13.2" x14ac:dyDescent="0.25">
      <c r="A46" s="531"/>
      <c r="B46" s="532"/>
      <c r="C46" s="532"/>
      <c r="D46" s="532"/>
    </row>
    <row r="47" spans="1:4" ht="13.2" x14ac:dyDescent="0.25">
      <c r="A47" s="531"/>
      <c r="B47" s="532"/>
      <c r="C47" s="532"/>
      <c r="D47" s="532"/>
    </row>
    <row r="48" spans="1:4" ht="13.2" x14ac:dyDescent="0.25">
      <c r="A48" s="531"/>
      <c r="B48" s="532"/>
      <c r="C48" s="532"/>
      <c r="D48" s="532"/>
    </row>
    <row r="49" spans="1:4" ht="13.2" x14ac:dyDescent="0.25">
      <c r="A49" s="533"/>
      <c r="B49" s="533"/>
      <c r="C49" s="531"/>
      <c r="D49" s="531"/>
    </row>
    <row r="50" spans="1:4" ht="13.2" x14ac:dyDescent="0.25">
      <c r="A50" s="72"/>
      <c r="B50" s="532"/>
      <c r="C50" s="532"/>
      <c r="D50" s="532"/>
    </row>
    <row r="51" spans="1:4" ht="13.2" x14ac:dyDescent="0.25">
      <c r="A51" s="127"/>
      <c r="B51" s="315"/>
      <c r="C51" s="315"/>
      <c r="D51" s="315"/>
    </row>
    <row r="52" spans="1:4" ht="13.2" x14ac:dyDescent="0.25">
      <c r="A52" s="127"/>
      <c r="B52" s="315"/>
      <c r="C52" s="315"/>
      <c r="D52" s="315"/>
    </row>
    <row r="53" spans="1:4" ht="13.2" x14ac:dyDescent="0.25">
      <c r="A53" s="127"/>
      <c r="B53" s="315"/>
      <c r="C53" s="315"/>
      <c r="D53" s="315"/>
    </row>
    <row r="54" spans="1:4" ht="13.2" x14ac:dyDescent="0.25">
      <c r="A54" s="127"/>
      <c r="B54" s="315"/>
      <c r="C54" s="315"/>
      <c r="D54" s="315"/>
    </row>
    <row r="55" spans="1:4" ht="13.2" x14ac:dyDescent="0.25">
      <c r="A55" s="131"/>
      <c r="B55" s="315"/>
      <c r="C55" s="315"/>
      <c r="D55" s="315"/>
    </row>
    <row r="56" spans="1:4" ht="56.25" customHeight="1" x14ac:dyDescent="0.25">
      <c r="A56" s="127"/>
      <c r="B56" s="315"/>
      <c r="C56" s="315"/>
      <c r="D56" s="315"/>
    </row>
    <row r="57" spans="1:4" ht="13.2" x14ac:dyDescent="0.25">
      <c r="A57" s="127"/>
      <c r="B57" s="315"/>
      <c r="C57" s="315"/>
      <c r="D57" s="315"/>
    </row>
    <row r="58" spans="1:4" ht="13.2" x14ac:dyDescent="0.25">
      <c r="A58" s="127"/>
      <c r="B58" s="315"/>
      <c r="C58" s="315"/>
      <c r="D58" s="315"/>
    </row>
    <row r="59" spans="1:4" ht="13.2" x14ac:dyDescent="0.25">
      <c r="A59" s="127"/>
      <c r="B59" s="315"/>
      <c r="C59" s="315"/>
      <c r="D59" s="315"/>
    </row>
    <row r="60" spans="1:4" ht="13.2" x14ac:dyDescent="0.25">
      <c r="A60" s="127"/>
      <c r="B60" s="315"/>
      <c r="C60" s="315"/>
      <c r="D60" s="315"/>
    </row>
    <row r="61" spans="1:4" ht="13.2" x14ac:dyDescent="0.25">
      <c r="A61" s="127"/>
      <c r="B61" s="315"/>
      <c r="C61" s="315"/>
      <c r="D61" s="315"/>
    </row>
    <row r="62" spans="1:4" ht="13.2" x14ac:dyDescent="0.25">
      <c r="A62" s="127"/>
      <c r="B62" s="315"/>
      <c r="C62" s="315"/>
      <c r="D62" s="315"/>
    </row>
    <row r="63" spans="1:4" ht="13.2" x14ac:dyDescent="0.25">
      <c r="A63" s="127"/>
      <c r="B63" s="315"/>
      <c r="C63" s="315"/>
      <c r="D63" s="315"/>
    </row>
    <row r="64" spans="1:4" ht="13.2" x14ac:dyDescent="0.25">
      <c r="A64" s="131"/>
      <c r="B64" s="315"/>
      <c r="C64" s="315"/>
      <c r="D64" s="315"/>
    </row>
    <row r="65" spans="1:4" ht="13.2" x14ac:dyDescent="0.25">
      <c r="A65" s="127"/>
      <c r="B65" s="315"/>
      <c r="C65" s="315"/>
      <c r="D65" s="315"/>
    </row>
    <row r="66" spans="1:4" ht="13.2" x14ac:dyDescent="0.25">
      <c r="A66" s="127"/>
      <c r="B66" s="315"/>
      <c r="C66" s="315"/>
      <c r="D66" s="315"/>
    </row>
    <row r="67" spans="1:4" ht="13.2" x14ac:dyDescent="0.25">
      <c r="A67" s="127"/>
      <c r="B67" s="315"/>
      <c r="C67" s="315"/>
      <c r="D67" s="315"/>
    </row>
    <row r="68" spans="1:4" ht="13.2" x14ac:dyDescent="0.25">
      <c r="A68" s="127"/>
      <c r="B68" s="315"/>
      <c r="C68" s="315"/>
      <c r="D68" s="315"/>
    </row>
    <row r="69" spans="1:4" ht="13.2" x14ac:dyDescent="0.25">
      <c r="A69" s="127"/>
      <c r="B69" s="315"/>
      <c r="C69" s="315"/>
      <c r="D69" s="315"/>
    </row>
    <row r="70" spans="1:4" ht="13.2" x14ac:dyDescent="0.25">
      <c r="A70" s="127"/>
      <c r="B70" s="315"/>
      <c r="C70" s="315"/>
      <c r="D70" s="315"/>
    </row>
    <row r="71" spans="1:4" ht="13.2" x14ac:dyDescent="0.25">
      <c r="A71" s="127"/>
      <c r="B71" s="315"/>
      <c r="C71" s="315"/>
      <c r="D71" s="315"/>
    </row>
    <row r="72" spans="1:4" ht="13.2" x14ac:dyDescent="0.25">
      <c r="A72" s="127"/>
      <c r="B72" s="315"/>
      <c r="C72" s="315"/>
      <c r="D72" s="315"/>
    </row>
    <row r="73" spans="1:4" ht="13.2" x14ac:dyDescent="0.25">
      <c r="A73" s="528"/>
      <c r="B73" s="315"/>
      <c r="C73" s="315"/>
      <c r="D73" s="315"/>
    </row>
    <row r="74" spans="1:4" ht="13.2" x14ac:dyDescent="0.25">
      <c r="A74" s="528"/>
      <c r="B74" s="315"/>
      <c r="C74" s="315"/>
      <c r="D74" s="315"/>
    </row>
    <row r="75" spans="1:4" ht="13.2" x14ac:dyDescent="0.25">
      <c r="A75" s="528"/>
      <c r="B75" s="315"/>
      <c r="C75" s="315"/>
      <c r="D75" s="315"/>
    </row>
    <row r="76" spans="1:4" ht="13.2" x14ac:dyDescent="0.25">
      <c r="A76" s="528"/>
      <c r="B76" s="315"/>
      <c r="C76" s="315"/>
      <c r="D76" s="315"/>
    </row>
    <row r="77" spans="1:4" ht="13.2" x14ac:dyDescent="0.25">
      <c r="A77" s="528"/>
      <c r="B77" s="315"/>
      <c r="C77" s="315"/>
      <c r="D77" s="315"/>
    </row>
    <row r="78" spans="1:4" ht="13.2" x14ac:dyDescent="0.25">
      <c r="A78" s="528"/>
      <c r="B78" s="315"/>
      <c r="C78" s="315"/>
      <c r="D78" s="315"/>
    </row>
    <row r="79" spans="1:4" ht="13.2" x14ac:dyDescent="0.25">
      <c r="A79" s="528"/>
      <c r="B79" s="315"/>
      <c r="C79" s="315"/>
      <c r="D79" s="315"/>
    </row>
    <row r="80" spans="1:4" ht="13.2" x14ac:dyDescent="0.25">
      <c r="A80" s="528"/>
      <c r="B80" s="315"/>
      <c r="C80" s="315"/>
      <c r="D80" s="315"/>
    </row>
    <row r="81" spans="1:4" ht="13.2" x14ac:dyDescent="0.25">
      <c r="A81" s="528"/>
      <c r="B81" s="315"/>
      <c r="C81" s="315"/>
      <c r="D81" s="315"/>
    </row>
    <row r="82" spans="1:4" ht="13.2" x14ac:dyDescent="0.25">
      <c r="A82" s="528"/>
      <c r="B82" s="315"/>
      <c r="C82" s="315"/>
      <c r="D82" s="315"/>
    </row>
    <row r="83" spans="1:4" ht="13.2" x14ac:dyDescent="0.25">
      <c r="A83" s="528"/>
      <c r="B83" s="315"/>
      <c r="C83" s="315"/>
      <c r="D83" s="315"/>
    </row>
    <row r="84" spans="1:4" ht="13.2" x14ac:dyDescent="0.25">
      <c r="A84" s="528"/>
      <c r="B84" s="315"/>
      <c r="C84" s="315"/>
      <c r="D84" s="315"/>
    </row>
    <row r="85" spans="1:4" ht="13.2" x14ac:dyDescent="0.25">
      <c r="A85" s="528"/>
      <c r="B85" s="315"/>
      <c r="C85" s="315"/>
      <c r="D85" s="315"/>
    </row>
    <row r="86" spans="1:4" ht="13.2" x14ac:dyDescent="0.25">
      <c r="A86" s="528"/>
      <c r="B86" s="315"/>
      <c r="C86" s="315"/>
      <c r="D86" s="315"/>
    </row>
    <row r="87" spans="1:4" ht="13.2" x14ac:dyDescent="0.25">
      <c r="A87" s="528"/>
      <c r="B87" s="315"/>
      <c r="C87" s="315"/>
      <c r="D87" s="315"/>
    </row>
    <row r="88" spans="1:4" ht="13.2" x14ac:dyDescent="0.25">
      <c r="A88" s="528"/>
      <c r="B88" s="315"/>
      <c r="C88" s="315"/>
      <c r="D88" s="315"/>
    </row>
    <row r="89" spans="1:4" ht="13.2" x14ac:dyDescent="0.25">
      <c r="A89" s="528"/>
      <c r="B89" s="315"/>
      <c r="C89" s="315"/>
      <c r="D89" s="315"/>
    </row>
    <row r="90" spans="1:4" ht="13.2" x14ac:dyDescent="0.25">
      <c r="A90" s="528"/>
      <c r="B90" s="315"/>
      <c r="C90" s="315"/>
      <c r="D90" s="315"/>
    </row>
    <row r="91" spans="1:4" ht="13.2" x14ac:dyDescent="0.25">
      <c r="A91" s="528"/>
      <c r="B91" s="315"/>
      <c r="C91" s="315"/>
      <c r="D91" s="315"/>
    </row>
    <row r="92" spans="1:4" ht="13.2" x14ac:dyDescent="0.25">
      <c r="A92" s="528"/>
      <c r="B92" s="315"/>
      <c r="C92" s="315"/>
      <c r="D92" s="315"/>
    </row>
    <row r="93" spans="1:4" ht="13.2" x14ac:dyDescent="0.25">
      <c r="A93" s="528"/>
      <c r="B93" s="315"/>
      <c r="C93" s="315"/>
      <c r="D93" s="315"/>
    </row>
    <row r="94" spans="1:4" ht="13.2" x14ac:dyDescent="0.25">
      <c r="A94" s="528"/>
      <c r="B94" s="315"/>
      <c r="C94" s="315"/>
      <c r="D94" s="315"/>
    </row>
    <row r="95" spans="1:4" ht="13.2" x14ac:dyDescent="0.25">
      <c r="A95" s="528"/>
      <c r="B95" s="315"/>
      <c r="C95" s="315"/>
      <c r="D95" s="315"/>
    </row>
    <row r="96" spans="1:4" ht="13.2" x14ac:dyDescent="0.25">
      <c r="A96" s="528"/>
      <c r="B96" s="315"/>
      <c r="C96" s="315"/>
      <c r="D96" s="315"/>
    </row>
    <row r="97" spans="1:4" ht="13.2" x14ac:dyDescent="0.25">
      <c r="A97" s="528"/>
      <c r="B97" s="315"/>
      <c r="C97" s="315"/>
      <c r="D97" s="315"/>
    </row>
    <row r="98" spans="1:4" ht="13.2" x14ac:dyDescent="0.25">
      <c r="A98" s="528"/>
      <c r="B98" s="315"/>
      <c r="C98" s="315"/>
      <c r="D98" s="315"/>
    </row>
    <row r="99" spans="1:4" ht="13.2" x14ac:dyDescent="0.25">
      <c r="A99" s="528"/>
      <c r="B99" s="315"/>
      <c r="C99" s="315"/>
      <c r="D99" s="315"/>
    </row>
    <row r="100" spans="1:4" ht="13.2" x14ac:dyDescent="0.25">
      <c r="A100" s="528"/>
      <c r="B100" s="315"/>
      <c r="C100" s="315"/>
      <c r="D100" s="315"/>
    </row>
    <row r="101" spans="1:4" ht="13.2" x14ac:dyDescent="0.25">
      <c r="A101" s="528"/>
      <c r="B101" s="315"/>
      <c r="C101" s="315"/>
      <c r="D101" s="315"/>
    </row>
    <row r="102" spans="1:4" ht="13.2" x14ac:dyDescent="0.25">
      <c r="A102" s="528"/>
      <c r="B102" s="315"/>
      <c r="C102" s="315"/>
      <c r="D102" s="315"/>
    </row>
    <row r="103" spans="1:4" ht="13.2" x14ac:dyDescent="0.25">
      <c r="A103" s="528"/>
      <c r="B103" s="315"/>
      <c r="C103" s="315"/>
      <c r="D103" s="315"/>
    </row>
    <row r="104" spans="1:4" ht="13.2" x14ac:dyDescent="0.25">
      <c r="A104" s="127"/>
      <c r="B104" s="315"/>
      <c r="C104" s="315"/>
      <c r="D104" s="315"/>
    </row>
    <row r="105" spans="1:4" ht="13.2" x14ac:dyDescent="0.25">
      <c r="A105" s="127"/>
      <c r="B105" s="315"/>
      <c r="C105" s="315"/>
      <c r="D105" s="315"/>
    </row>
    <row r="106" spans="1:4" ht="13.2" x14ac:dyDescent="0.25">
      <c r="A106" s="127"/>
      <c r="B106" s="315"/>
      <c r="C106" s="315"/>
      <c r="D106" s="315"/>
    </row>
    <row r="107" spans="1:4" ht="13.2" x14ac:dyDescent="0.25">
      <c r="A107" s="127"/>
      <c r="B107" s="315"/>
      <c r="C107" s="315"/>
      <c r="D107" s="315"/>
    </row>
    <row r="108" spans="1:4" ht="13.2" x14ac:dyDescent="0.25">
      <c r="A108" s="127"/>
      <c r="B108" s="315"/>
      <c r="C108" s="315"/>
      <c r="D108" s="315"/>
    </row>
    <row r="109" spans="1:4" ht="13.2" x14ac:dyDescent="0.25">
      <c r="A109" s="127"/>
      <c r="B109" s="315"/>
      <c r="C109" s="315"/>
      <c r="D109" s="315"/>
    </row>
    <row r="110" spans="1:4" ht="13.2" x14ac:dyDescent="0.25">
      <c r="A110" s="127"/>
      <c r="B110" s="315"/>
      <c r="C110" s="315"/>
      <c r="D110" s="315"/>
    </row>
    <row r="111" spans="1:4" ht="13.2" x14ac:dyDescent="0.25">
      <c r="A111" s="127"/>
      <c r="B111" s="315"/>
      <c r="C111" s="315"/>
      <c r="D111" s="315"/>
    </row>
    <row r="112" spans="1:4" ht="13.2" x14ac:dyDescent="0.25">
      <c r="A112" s="127"/>
      <c r="B112" s="315"/>
      <c r="C112" s="315"/>
      <c r="D112" s="315"/>
    </row>
    <row r="113" spans="1:4" ht="13.2" x14ac:dyDescent="0.25">
      <c r="A113" s="127"/>
      <c r="B113" s="315"/>
      <c r="C113" s="315"/>
      <c r="D113" s="315"/>
    </row>
    <row r="114" spans="1:4" ht="13.2" x14ac:dyDescent="0.25">
      <c r="A114" s="127"/>
      <c r="B114" s="315"/>
      <c r="C114" s="315"/>
      <c r="D114" s="315"/>
    </row>
    <row r="115" spans="1:4" ht="13.2" x14ac:dyDescent="0.25">
      <c r="A115" s="127"/>
      <c r="B115" s="315"/>
      <c r="C115" s="315"/>
      <c r="D115" s="315"/>
    </row>
    <row r="116" spans="1:4" ht="13.2" x14ac:dyDescent="0.25">
      <c r="A116" s="127"/>
      <c r="B116" s="315"/>
      <c r="C116" s="315"/>
      <c r="D116" s="315"/>
    </row>
    <row r="117" spans="1:4" ht="13.2" x14ac:dyDescent="0.25">
      <c r="A117" s="127"/>
      <c r="B117" s="315"/>
      <c r="C117" s="315"/>
      <c r="D117" s="315"/>
    </row>
    <row r="118" spans="1:4" ht="13.2" x14ac:dyDescent="0.25">
      <c r="A118" s="127"/>
      <c r="B118" s="315"/>
      <c r="C118" s="315"/>
      <c r="D118" s="315"/>
    </row>
    <row r="119" spans="1:4" ht="13.2" x14ac:dyDescent="0.25">
      <c r="A119" s="127"/>
      <c r="B119" s="315"/>
      <c r="C119" s="315"/>
      <c r="D119" s="315"/>
    </row>
    <row r="120" spans="1:4" ht="13.2" x14ac:dyDescent="0.25">
      <c r="A120" s="127"/>
      <c r="B120" s="315"/>
      <c r="C120" s="315"/>
      <c r="D120" s="315"/>
    </row>
    <row r="121" spans="1:4" ht="13.2" x14ac:dyDescent="0.25">
      <c r="A121" s="127"/>
      <c r="B121" s="315"/>
      <c r="C121" s="315"/>
      <c r="D121" s="315"/>
    </row>
    <row r="122" spans="1:4" ht="13.2" x14ac:dyDescent="0.25">
      <c r="A122" s="127"/>
      <c r="B122" s="315"/>
      <c r="C122" s="315"/>
      <c r="D122" s="315"/>
    </row>
    <row r="123" spans="1:4" ht="13.2" x14ac:dyDescent="0.25">
      <c r="A123" s="127"/>
      <c r="B123" s="315"/>
      <c r="C123" s="315"/>
      <c r="D123" s="315"/>
    </row>
    <row r="124" spans="1:4" ht="13.2" x14ac:dyDescent="0.25">
      <c r="A124" s="127"/>
      <c r="B124" s="315"/>
      <c r="C124" s="315"/>
      <c r="D124" s="315"/>
    </row>
    <row r="125" spans="1:4" ht="13.2" x14ac:dyDescent="0.25">
      <c r="A125" s="127"/>
      <c r="B125" s="315"/>
      <c r="C125" s="315"/>
      <c r="D125" s="315"/>
    </row>
    <row r="126" spans="1:4" ht="13.2" x14ac:dyDescent="0.25">
      <c r="A126" s="127"/>
      <c r="B126" s="315"/>
      <c r="C126" s="315"/>
      <c r="D126" s="315"/>
    </row>
    <row r="127" spans="1:4" ht="13.2" x14ac:dyDescent="0.25">
      <c r="A127" s="127"/>
      <c r="B127" s="315"/>
      <c r="C127" s="315"/>
      <c r="D127" s="315"/>
    </row>
    <row r="128" spans="1:4" ht="13.2" x14ac:dyDescent="0.25">
      <c r="A128" s="127"/>
      <c r="B128" s="315"/>
      <c r="C128" s="315"/>
      <c r="D128" s="315"/>
    </row>
    <row r="129" spans="1:4" ht="13.2" x14ac:dyDescent="0.25">
      <c r="A129" s="127"/>
      <c r="B129" s="315"/>
      <c r="C129" s="315"/>
      <c r="D129" s="315"/>
    </row>
    <row r="130" spans="1:4" ht="13.2" x14ac:dyDescent="0.25">
      <c r="A130" s="127"/>
      <c r="B130" s="315"/>
      <c r="C130" s="315"/>
      <c r="D130" s="315"/>
    </row>
    <row r="131" spans="1:4" ht="13.2" x14ac:dyDescent="0.25">
      <c r="A131" s="127"/>
      <c r="B131" s="315"/>
      <c r="C131" s="315"/>
      <c r="D131" s="315"/>
    </row>
    <row r="132" spans="1:4" ht="13.2" x14ac:dyDescent="0.25">
      <c r="A132" s="127"/>
      <c r="B132" s="315"/>
      <c r="C132" s="315"/>
      <c r="D132" s="315"/>
    </row>
    <row r="133" spans="1:4" ht="13.2" x14ac:dyDescent="0.25">
      <c r="A133" s="127"/>
      <c r="B133" s="315"/>
      <c r="C133" s="315"/>
      <c r="D133" s="315"/>
    </row>
    <row r="134" spans="1:4" ht="13.2" x14ac:dyDescent="0.25">
      <c r="A134" s="127"/>
      <c r="B134" s="315"/>
      <c r="C134" s="315"/>
      <c r="D134" s="315"/>
    </row>
    <row r="135" spans="1:4" ht="13.2" x14ac:dyDescent="0.25">
      <c r="A135" s="127"/>
      <c r="B135" s="315"/>
      <c r="C135" s="315"/>
      <c r="D135" s="315"/>
    </row>
    <row r="136" spans="1:4" ht="13.2" x14ac:dyDescent="0.25">
      <c r="A136" s="127"/>
      <c r="B136" s="315"/>
      <c r="C136" s="315"/>
      <c r="D136" s="315"/>
    </row>
    <row r="137" spans="1:4" ht="13.2" x14ac:dyDescent="0.25">
      <c r="A137" s="127"/>
      <c r="B137" s="315"/>
      <c r="C137" s="315"/>
      <c r="D137" s="315"/>
    </row>
    <row r="138" spans="1:4" ht="13.2" x14ac:dyDescent="0.25">
      <c r="A138" s="127"/>
      <c r="B138" s="315"/>
      <c r="C138" s="315"/>
      <c r="D138" s="315"/>
    </row>
    <row r="139" spans="1:4" ht="13.2" x14ac:dyDescent="0.25">
      <c r="A139" s="530"/>
      <c r="B139" s="532"/>
      <c r="C139" s="532"/>
      <c r="D139" s="532"/>
    </row>
    <row r="140" spans="1:4" ht="13.2" x14ac:dyDescent="0.25">
      <c r="A140" s="530"/>
      <c r="B140" s="534"/>
      <c r="C140" s="534"/>
      <c r="D140" s="534"/>
    </row>
    <row r="141" spans="1:4" ht="13.2" x14ac:dyDescent="0.25">
      <c r="A141" s="530"/>
      <c r="B141" s="534"/>
      <c r="C141" s="534"/>
      <c r="D141" s="534"/>
    </row>
    <row r="142" spans="1:4" ht="13.2" x14ac:dyDescent="0.25">
      <c r="A142" s="530"/>
      <c r="B142" s="534"/>
      <c r="C142" s="534"/>
      <c r="D142" s="534"/>
    </row>
    <row r="143" spans="1:4" x14ac:dyDescent="0.25">
      <c r="A143" s="535"/>
      <c r="B143" s="534"/>
      <c r="C143" s="534"/>
      <c r="D143" s="534"/>
    </row>
    <row r="144" spans="1:4" x14ac:dyDescent="0.25">
      <c r="A144" s="535"/>
      <c r="B144" s="534"/>
      <c r="C144" s="534"/>
      <c r="D144" s="534"/>
    </row>
    <row r="145" spans="1:4" x14ac:dyDescent="0.25">
      <c r="A145" s="535"/>
      <c r="B145" s="534"/>
      <c r="C145" s="534"/>
      <c r="D145" s="534"/>
    </row>
    <row r="146" spans="1:4" x14ac:dyDescent="0.25">
      <c r="A146" s="535"/>
      <c r="B146" s="534"/>
      <c r="C146" s="534"/>
      <c r="D146" s="534"/>
    </row>
    <row r="147" spans="1:4" x14ac:dyDescent="0.25">
      <c r="A147" s="535"/>
      <c r="B147" s="534"/>
      <c r="C147" s="534"/>
      <c r="D147" s="534"/>
    </row>
    <row r="148" spans="1:4" x14ac:dyDescent="0.25">
      <c r="A148" s="535"/>
      <c r="B148" s="534"/>
      <c r="C148" s="534"/>
      <c r="D148" s="534"/>
    </row>
    <row r="149" spans="1:4" x14ac:dyDescent="0.25">
      <c r="A149" s="535"/>
      <c r="B149" s="534"/>
      <c r="C149" s="534"/>
      <c r="D149" s="534"/>
    </row>
    <row r="150" spans="1:4" x14ac:dyDescent="0.25">
      <c r="A150" s="535"/>
      <c r="B150" s="534"/>
      <c r="C150" s="534"/>
      <c r="D150" s="534"/>
    </row>
    <row r="151" spans="1:4" x14ac:dyDescent="0.25">
      <c r="A151" s="535"/>
      <c r="B151" s="534"/>
      <c r="C151" s="534"/>
      <c r="D151" s="534"/>
    </row>
    <row r="152" spans="1:4" x14ac:dyDescent="0.25">
      <c r="A152" s="535"/>
      <c r="B152" s="534"/>
      <c r="C152" s="534"/>
      <c r="D152" s="534"/>
    </row>
    <row r="153" spans="1:4" x14ac:dyDescent="0.25">
      <c r="A153" s="535"/>
      <c r="B153" s="534"/>
      <c r="C153" s="534"/>
      <c r="D153" s="534"/>
    </row>
    <row r="154" spans="1:4" x14ac:dyDescent="0.25">
      <c r="A154" s="535"/>
      <c r="B154" s="534"/>
      <c r="C154" s="534"/>
      <c r="D154" s="534"/>
    </row>
    <row r="155" spans="1:4" x14ac:dyDescent="0.25">
      <c r="A155" s="535"/>
      <c r="B155" s="534"/>
      <c r="C155" s="534"/>
      <c r="D155" s="534"/>
    </row>
  </sheetData>
  <mergeCells count="8">
    <mergeCell ref="Q1:S1"/>
    <mergeCell ref="A49:B49"/>
    <mergeCell ref="A1:A2"/>
    <mergeCell ref="B1:D1"/>
    <mergeCell ref="E1:G1"/>
    <mergeCell ref="H1:J1"/>
    <mergeCell ref="K1:M1"/>
    <mergeCell ref="N1:P1"/>
  </mergeCells>
  <printOptions horizontalCentered="1"/>
  <pageMargins left="0.19685039370078741" right="0.19685039370078741" top="0.98425196850393704" bottom="0.35433070866141736" header="0.19685039370078741" footer="0.19685039370078741"/>
  <pageSetup paperSize="9" scale="65" orientation="landscape" r:id="rId1"/>
  <headerFooter alignWithMargins="0">
    <oddHeader xml:space="preserve">&amp;C&amp;"Times New Roman,Félkövér"2019. évi költségvetés 
TÉR_KÖZ pályázat és egyéb fejlesztési projektek
11605 cím bevételi előiányzat&amp;R&amp;"Times New Roman,Félkövér dőlt"12. melléklet a /2019. () 
önk.rendelethez
ezer forintban&amp;"Times New Roman,Normál"
</oddHeader>
    <oddFooter>&amp;R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E66"/>
  <sheetViews>
    <sheetView zoomScaleNormal="100" workbookViewId="0">
      <pane xSplit="1" ySplit="2" topLeftCell="R54" activePane="bottomRight" state="frozen"/>
      <selection pane="topRight" activeCell="B1" sqref="B1"/>
      <selection pane="bottomLeft" activeCell="A3" sqref="A3"/>
      <selection pane="bottomRight" activeCell="A68" sqref="A68"/>
    </sheetView>
  </sheetViews>
  <sheetFormatPr defaultColWidth="9.109375" defaultRowHeight="13.2" x14ac:dyDescent="0.25"/>
  <cols>
    <col min="1" max="1" width="57" style="251" customWidth="1"/>
    <col min="2" max="13" width="9.6640625" style="312" customWidth="1"/>
    <col min="14" max="16" width="9.6640625" style="317" customWidth="1"/>
    <col min="17" max="25" width="9.6640625" style="312" customWidth="1"/>
    <col min="26" max="28" width="9.6640625" style="317" customWidth="1"/>
    <col min="29" max="29" width="10.6640625" style="317" customWidth="1"/>
    <col min="30" max="31" width="10.6640625" style="205" customWidth="1"/>
    <col min="32" max="16384" width="9.109375" style="205"/>
  </cols>
  <sheetData>
    <row r="1" spans="1:31" s="243" customFormat="1" ht="64.95" customHeight="1" thickBot="1" x14ac:dyDescent="0.3">
      <c r="A1" s="195" t="s">
        <v>763</v>
      </c>
      <c r="B1" s="392" t="s">
        <v>376</v>
      </c>
      <c r="C1" s="392"/>
      <c r="D1" s="393"/>
      <c r="E1" s="391" t="s">
        <v>378</v>
      </c>
      <c r="F1" s="392"/>
      <c r="G1" s="393"/>
      <c r="H1" s="391" t="s">
        <v>380</v>
      </c>
      <c r="I1" s="392"/>
      <c r="J1" s="393"/>
      <c r="K1" s="391" t="s">
        <v>391</v>
      </c>
      <c r="L1" s="392"/>
      <c r="M1" s="393"/>
      <c r="N1" s="391" t="s">
        <v>823</v>
      </c>
      <c r="O1" s="392"/>
      <c r="P1" s="537"/>
      <c r="Q1" s="703" t="s">
        <v>394</v>
      </c>
      <c r="R1" s="392"/>
      <c r="S1" s="393"/>
      <c r="T1" s="391" t="s">
        <v>396</v>
      </c>
      <c r="U1" s="392"/>
      <c r="V1" s="393"/>
      <c r="W1" s="391" t="s">
        <v>402</v>
      </c>
      <c r="X1" s="392"/>
      <c r="Y1" s="393"/>
      <c r="Z1" s="391" t="s">
        <v>824</v>
      </c>
      <c r="AA1" s="392"/>
      <c r="AB1" s="393"/>
      <c r="AC1" s="496" t="s">
        <v>825</v>
      </c>
      <c r="AD1" s="497"/>
      <c r="AE1" s="498"/>
    </row>
    <row r="2" spans="1:31" s="243" customFormat="1" ht="30" customHeight="1" x14ac:dyDescent="0.25">
      <c r="A2" s="704"/>
      <c r="B2" s="402" t="s">
        <v>369</v>
      </c>
      <c r="C2" s="402" t="s">
        <v>290</v>
      </c>
      <c r="D2" s="402" t="s">
        <v>370</v>
      </c>
      <c r="E2" s="501" t="s">
        <v>369</v>
      </c>
      <c r="F2" s="402" t="s">
        <v>290</v>
      </c>
      <c r="G2" s="402" t="s">
        <v>370</v>
      </c>
      <c r="H2" s="501" t="s">
        <v>369</v>
      </c>
      <c r="I2" s="402" t="s">
        <v>290</v>
      </c>
      <c r="J2" s="402" t="s">
        <v>370</v>
      </c>
      <c r="K2" s="501" t="s">
        <v>369</v>
      </c>
      <c r="L2" s="402" t="s">
        <v>290</v>
      </c>
      <c r="M2" s="402" t="s">
        <v>370</v>
      </c>
      <c r="N2" s="501" t="s">
        <v>369</v>
      </c>
      <c r="O2" s="402" t="s">
        <v>290</v>
      </c>
      <c r="P2" s="403" t="s">
        <v>370</v>
      </c>
      <c r="Q2" s="501" t="s">
        <v>369</v>
      </c>
      <c r="R2" s="402" t="s">
        <v>290</v>
      </c>
      <c r="S2" s="402" t="s">
        <v>370</v>
      </c>
      <c r="T2" s="501" t="s">
        <v>369</v>
      </c>
      <c r="U2" s="402" t="s">
        <v>290</v>
      </c>
      <c r="V2" s="402" t="s">
        <v>370</v>
      </c>
      <c r="W2" s="501" t="s">
        <v>369</v>
      </c>
      <c r="X2" s="402" t="s">
        <v>290</v>
      </c>
      <c r="Y2" s="402" t="s">
        <v>370</v>
      </c>
      <c r="Z2" s="501" t="s">
        <v>369</v>
      </c>
      <c r="AA2" s="402" t="s">
        <v>290</v>
      </c>
      <c r="AB2" s="402" t="s">
        <v>370</v>
      </c>
      <c r="AC2" s="501" t="s">
        <v>369</v>
      </c>
      <c r="AD2" s="402" t="s">
        <v>290</v>
      </c>
      <c r="AE2" s="403" t="s">
        <v>370</v>
      </c>
    </row>
    <row r="3" spans="1:31" s="258" customFormat="1" ht="30" customHeight="1" thickBot="1" x14ac:dyDescent="0.3">
      <c r="A3" s="705" t="s">
        <v>976</v>
      </c>
      <c r="B3" s="706">
        <v>0</v>
      </c>
      <c r="C3" s="706"/>
      <c r="D3" s="706">
        <f>SUM(B3:C3)</f>
        <v>0</v>
      </c>
      <c r="E3" s="707"/>
      <c r="F3" s="707"/>
      <c r="G3" s="707">
        <f>SUM(E3:F3)</f>
        <v>0</v>
      </c>
      <c r="H3" s="707">
        <v>3000</v>
      </c>
      <c r="I3" s="707"/>
      <c r="J3" s="707">
        <f>SUM(H3:I3)</f>
        <v>3000</v>
      </c>
      <c r="K3" s="707"/>
      <c r="L3" s="707"/>
      <c r="M3" s="707">
        <f>SUM(K3:L3)</f>
        <v>0</v>
      </c>
      <c r="N3" s="707">
        <f>SUM(B3+E3+H3+K3)</f>
        <v>3000</v>
      </c>
      <c r="O3" s="707">
        <f t="shared" ref="O3:P3" si="0">SUM(C3+F3+I3+L3)</f>
        <v>0</v>
      </c>
      <c r="P3" s="708">
        <f t="shared" si="0"/>
        <v>3000</v>
      </c>
      <c r="Q3" s="709"/>
      <c r="R3" s="707"/>
      <c r="S3" s="707">
        <f>SUM(Q3:R3)</f>
        <v>0</v>
      </c>
      <c r="T3" s="707"/>
      <c r="U3" s="707"/>
      <c r="V3" s="707">
        <f>SUM(T3:U3)</f>
        <v>0</v>
      </c>
      <c r="W3" s="707"/>
      <c r="X3" s="707"/>
      <c r="Y3" s="707">
        <f>SUM(W3:X3)</f>
        <v>0</v>
      </c>
      <c r="Z3" s="707">
        <f>SUM(Q3+T3+W3)</f>
        <v>0</v>
      </c>
      <c r="AA3" s="707">
        <f t="shared" ref="AA3:AB3" si="1">SUM(R3+U3+X3)</f>
        <v>0</v>
      </c>
      <c r="AB3" s="707">
        <f t="shared" si="1"/>
        <v>0</v>
      </c>
      <c r="AC3" s="710">
        <f>Z3+N3</f>
        <v>3000</v>
      </c>
      <c r="AD3" s="710">
        <f t="shared" ref="AD3:AE20" si="2">AA3+O3</f>
        <v>0</v>
      </c>
      <c r="AE3" s="711">
        <f t="shared" si="2"/>
        <v>3000</v>
      </c>
    </row>
    <row r="4" spans="1:31" s="258" customFormat="1" ht="30" customHeight="1" thickBot="1" x14ac:dyDescent="0.3">
      <c r="A4" s="617" t="s">
        <v>977</v>
      </c>
      <c r="B4" s="712">
        <f>B5</f>
        <v>0</v>
      </c>
      <c r="C4" s="713">
        <f>C5</f>
        <v>0</v>
      </c>
      <c r="D4" s="712">
        <f t="shared" ref="D4:AB4" si="3">D5</f>
        <v>0</v>
      </c>
      <c r="E4" s="712">
        <f t="shared" si="3"/>
        <v>0</v>
      </c>
      <c r="F4" s="712">
        <f t="shared" si="3"/>
        <v>0</v>
      </c>
      <c r="G4" s="712">
        <f t="shared" si="3"/>
        <v>0</v>
      </c>
      <c r="H4" s="712">
        <f t="shared" si="3"/>
        <v>1207</v>
      </c>
      <c r="I4" s="712">
        <f t="shared" si="3"/>
        <v>0</v>
      </c>
      <c r="J4" s="712">
        <f t="shared" si="3"/>
        <v>1207</v>
      </c>
      <c r="K4" s="712">
        <f t="shared" si="3"/>
        <v>0</v>
      </c>
      <c r="L4" s="712">
        <f t="shared" si="3"/>
        <v>0</v>
      </c>
      <c r="M4" s="712">
        <f t="shared" si="3"/>
        <v>0</v>
      </c>
      <c r="N4" s="712">
        <f t="shared" si="3"/>
        <v>1207</v>
      </c>
      <c r="O4" s="712">
        <f t="shared" si="3"/>
        <v>0</v>
      </c>
      <c r="P4" s="714">
        <f t="shared" si="3"/>
        <v>1207</v>
      </c>
      <c r="Q4" s="715">
        <f t="shared" si="3"/>
        <v>0</v>
      </c>
      <c r="R4" s="712">
        <f t="shared" si="3"/>
        <v>0</v>
      </c>
      <c r="S4" s="712">
        <f t="shared" si="3"/>
        <v>0</v>
      </c>
      <c r="T4" s="712">
        <f t="shared" si="3"/>
        <v>0</v>
      </c>
      <c r="U4" s="712">
        <f t="shared" si="3"/>
        <v>0</v>
      </c>
      <c r="V4" s="712">
        <f t="shared" si="3"/>
        <v>0</v>
      </c>
      <c r="W4" s="712">
        <f t="shared" si="3"/>
        <v>0</v>
      </c>
      <c r="X4" s="712">
        <f t="shared" si="3"/>
        <v>0</v>
      </c>
      <c r="Y4" s="712">
        <f t="shared" si="3"/>
        <v>0</v>
      </c>
      <c r="Z4" s="712">
        <f t="shared" si="3"/>
        <v>0</v>
      </c>
      <c r="AA4" s="712">
        <f t="shared" si="3"/>
        <v>0</v>
      </c>
      <c r="AB4" s="712">
        <f t="shared" si="3"/>
        <v>0</v>
      </c>
      <c r="AC4" s="716">
        <f t="shared" ref="AC4:AE66" si="4">Z4+N4</f>
        <v>1207</v>
      </c>
      <c r="AD4" s="716">
        <f t="shared" si="2"/>
        <v>0</v>
      </c>
      <c r="AE4" s="717">
        <f t="shared" si="2"/>
        <v>1207</v>
      </c>
    </row>
    <row r="5" spans="1:31" s="258" customFormat="1" ht="30" customHeight="1" thickBot="1" x14ac:dyDescent="0.3">
      <c r="A5" s="718" t="s">
        <v>978</v>
      </c>
      <c r="B5" s="719"/>
      <c r="C5" s="719"/>
      <c r="D5" s="719"/>
      <c r="E5" s="719"/>
      <c r="F5" s="719"/>
      <c r="G5" s="719"/>
      <c r="H5" s="719">
        <v>1207</v>
      </c>
      <c r="I5" s="720"/>
      <c r="J5" s="719">
        <f>SUM(H5:I5)</f>
        <v>1207</v>
      </c>
      <c r="K5" s="719"/>
      <c r="L5" s="719"/>
      <c r="M5" s="719"/>
      <c r="N5" s="716">
        <f t="shared" ref="N5:P5" si="5">SUM(B5+E5+H5+K5)</f>
        <v>1207</v>
      </c>
      <c r="O5" s="716">
        <f t="shared" si="5"/>
        <v>0</v>
      </c>
      <c r="P5" s="717">
        <f t="shared" si="5"/>
        <v>1207</v>
      </c>
      <c r="Q5" s="721"/>
      <c r="R5" s="719"/>
      <c r="S5" s="719"/>
      <c r="T5" s="719"/>
      <c r="U5" s="719"/>
      <c r="V5" s="719"/>
      <c r="W5" s="719"/>
      <c r="X5" s="719"/>
      <c r="Y5" s="719"/>
      <c r="Z5" s="716">
        <f t="shared" ref="Z5:AB5" si="6">SUM(Q5+T5+W5)</f>
        <v>0</v>
      </c>
      <c r="AA5" s="716">
        <f t="shared" si="6"/>
        <v>0</v>
      </c>
      <c r="AB5" s="716">
        <f t="shared" si="6"/>
        <v>0</v>
      </c>
      <c r="AC5" s="713">
        <f t="shared" si="4"/>
        <v>1207</v>
      </c>
      <c r="AD5" s="713">
        <f t="shared" si="2"/>
        <v>0</v>
      </c>
      <c r="AE5" s="722">
        <f t="shared" si="2"/>
        <v>1207</v>
      </c>
    </row>
    <row r="6" spans="1:31" s="258" customFormat="1" ht="30" customHeight="1" thickBot="1" x14ac:dyDescent="0.3">
      <c r="A6" s="723" t="s">
        <v>979</v>
      </c>
      <c r="B6" s="712">
        <f t="shared" ref="B6:AB6" si="7">SUM(B8:B32)</f>
        <v>0</v>
      </c>
      <c r="C6" s="712">
        <f t="shared" si="7"/>
        <v>0</v>
      </c>
      <c r="D6" s="712">
        <f t="shared" si="7"/>
        <v>0</v>
      </c>
      <c r="E6" s="712">
        <f t="shared" si="7"/>
        <v>0</v>
      </c>
      <c r="F6" s="712">
        <f t="shared" si="7"/>
        <v>0</v>
      </c>
      <c r="G6" s="712">
        <f t="shared" si="7"/>
        <v>0</v>
      </c>
      <c r="H6" s="712">
        <f t="shared" si="7"/>
        <v>5984</v>
      </c>
      <c r="I6" s="712">
        <f t="shared" si="7"/>
        <v>0</v>
      </c>
      <c r="J6" s="712">
        <f t="shared" si="7"/>
        <v>5984</v>
      </c>
      <c r="K6" s="712">
        <f t="shared" si="7"/>
        <v>6000</v>
      </c>
      <c r="L6" s="712">
        <f t="shared" si="7"/>
        <v>0</v>
      </c>
      <c r="M6" s="712">
        <f t="shared" si="7"/>
        <v>6000</v>
      </c>
      <c r="N6" s="712">
        <f t="shared" si="7"/>
        <v>11984</v>
      </c>
      <c r="O6" s="712">
        <f t="shared" si="7"/>
        <v>0</v>
      </c>
      <c r="P6" s="714">
        <f t="shared" si="7"/>
        <v>11984</v>
      </c>
      <c r="Q6" s="715">
        <f t="shared" si="7"/>
        <v>0</v>
      </c>
      <c r="R6" s="712">
        <f t="shared" si="7"/>
        <v>0</v>
      </c>
      <c r="S6" s="712">
        <f t="shared" si="7"/>
        <v>0</v>
      </c>
      <c r="T6" s="712">
        <f t="shared" si="7"/>
        <v>555254</v>
      </c>
      <c r="U6" s="712">
        <f t="shared" si="7"/>
        <v>0</v>
      </c>
      <c r="V6" s="712">
        <f t="shared" si="7"/>
        <v>555254</v>
      </c>
      <c r="W6" s="712">
        <f t="shared" si="7"/>
        <v>158687</v>
      </c>
      <c r="X6" s="712">
        <f t="shared" si="7"/>
        <v>0</v>
      </c>
      <c r="Y6" s="712">
        <f t="shared" si="7"/>
        <v>158687</v>
      </c>
      <c r="Z6" s="712">
        <f t="shared" si="7"/>
        <v>713941</v>
      </c>
      <c r="AA6" s="712">
        <f t="shared" si="7"/>
        <v>0</v>
      </c>
      <c r="AB6" s="712">
        <f t="shared" si="7"/>
        <v>713941</v>
      </c>
      <c r="AC6" s="713">
        <f t="shared" si="4"/>
        <v>725925</v>
      </c>
      <c r="AD6" s="713">
        <f t="shared" si="2"/>
        <v>0</v>
      </c>
      <c r="AE6" s="722">
        <f t="shared" si="2"/>
        <v>725925</v>
      </c>
    </row>
    <row r="7" spans="1:31" s="258" customFormat="1" ht="15" customHeight="1" x14ac:dyDescent="0.25">
      <c r="A7" s="698" t="s">
        <v>980</v>
      </c>
      <c r="B7" s="724"/>
      <c r="C7" s="724"/>
      <c r="D7" s="724"/>
      <c r="E7" s="724"/>
      <c r="F7" s="724"/>
      <c r="G7" s="724"/>
      <c r="H7" s="724"/>
      <c r="I7" s="725"/>
      <c r="J7" s="724"/>
      <c r="K7" s="724"/>
      <c r="L7" s="724"/>
      <c r="M7" s="724"/>
      <c r="N7" s="724"/>
      <c r="O7" s="724"/>
      <c r="P7" s="726"/>
      <c r="Q7" s="727"/>
      <c r="R7" s="724"/>
      <c r="S7" s="724"/>
      <c r="T7" s="724"/>
      <c r="U7" s="724"/>
      <c r="V7" s="724"/>
      <c r="W7" s="724"/>
      <c r="X7" s="724"/>
      <c r="Y7" s="724"/>
      <c r="Z7" s="724"/>
      <c r="AA7" s="724"/>
      <c r="AB7" s="724"/>
      <c r="AC7" s="728">
        <f t="shared" si="4"/>
        <v>0</v>
      </c>
      <c r="AD7" s="728">
        <f t="shared" si="2"/>
        <v>0</v>
      </c>
      <c r="AE7" s="729">
        <f t="shared" si="2"/>
        <v>0</v>
      </c>
    </row>
    <row r="8" spans="1:31" s="258" customFormat="1" ht="15" customHeight="1" x14ac:dyDescent="0.25">
      <c r="A8" s="689" t="s">
        <v>981</v>
      </c>
      <c r="B8" s="730"/>
      <c r="C8" s="730"/>
      <c r="D8" s="730"/>
      <c r="E8" s="730"/>
      <c r="F8" s="730"/>
      <c r="G8" s="730"/>
      <c r="H8" s="731">
        <v>650</v>
      </c>
      <c r="I8" s="731"/>
      <c r="J8" s="192">
        <f>SUM(H8:I8)</f>
        <v>650</v>
      </c>
      <c r="K8" s="730"/>
      <c r="L8" s="730"/>
      <c r="M8" s="730"/>
      <c r="N8" s="732">
        <f>SUM(B8+E8+H8+K8)</f>
        <v>650</v>
      </c>
      <c r="O8" s="732">
        <f t="shared" ref="O8:P22" si="8">SUM(C8+F8+I8+L8)</f>
        <v>0</v>
      </c>
      <c r="P8" s="733">
        <f t="shared" si="8"/>
        <v>650</v>
      </c>
      <c r="Q8" s="734"/>
      <c r="R8" s="730"/>
      <c r="S8" s="730"/>
      <c r="T8" s="730"/>
      <c r="U8" s="730"/>
      <c r="V8" s="730"/>
      <c r="W8" s="730"/>
      <c r="X8" s="730"/>
      <c r="Y8" s="730"/>
      <c r="Z8" s="732">
        <f t="shared" ref="Z8:AB23" si="9">SUM(Q8+T8+W8)</f>
        <v>0</v>
      </c>
      <c r="AA8" s="732">
        <f t="shared" si="9"/>
        <v>0</v>
      </c>
      <c r="AB8" s="732">
        <f t="shared" si="9"/>
        <v>0</v>
      </c>
      <c r="AC8" s="732">
        <f t="shared" si="4"/>
        <v>650</v>
      </c>
      <c r="AD8" s="732">
        <f t="shared" si="2"/>
        <v>0</v>
      </c>
      <c r="AE8" s="733">
        <f t="shared" si="2"/>
        <v>650</v>
      </c>
    </row>
    <row r="9" spans="1:31" s="258" customFormat="1" ht="15" customHeight="1" x14ac:dyDescent="0.25">
      <c r="A9" s="689" t="s">
        <v>982</v>
      </c>
      <c r="B9" s="730"/>
      <c r="C9" s="730"/>
      <c r="D9" s="730"/>
      <c r="E9" s="730"/>
      <c r="F9" s="730"/>
      <c r="G9" s="730"/>
      <c r="H9" s="731">
        <v>2500</v>
      </c>
      <c r="I9" s="731"/>
      <c r="J9" s="192">
        <f>SUM(H9:I9)</f>
        <v>2500</v>
      </c>
      <c r="K9" s="730"/>
      <c r="L9" s="730"/>
      <c r="M9" s="730"/>
      <c r="N9" s="732">
        <f t="shared" ref="N9:N22" si="10">SUM(B9+E9+H9+K9)</f>
        <v>2500</v>
      </c>
      <c r="O9" s="732">
        <f t="shared" si="8"/>
        <v>0</v>
      </c>
      <c r="P9" s="733">
        <f t="shared" si="8"/>
        <v>2500</v>
      </c>
      <c r="Q9" s="734"/>
      <c r="R9" s="730"/>
      <c r="S9" s="730"/>
      <c r="T9" s="730"/>
      <c r="U9" s="730"/>
      <c r="V9" s="730"/>
      <c r="W9" s="730"/>
      <c r="X9" s="730"/>
      <c r="Y9" s="730"/>
      <c r="Z9" s="732">
        <f t="shared" si="9"/>
        <v>0</v>
      </c>
      <c r="AA9" s="732">
        <f t="shared" si="9"/>
        <v>0</v>
      </c>
      <c r="AB9" s="732">
        <f t="shared" si="9"/>
        <v>0</v>
      </c>
      <c r="AC9" s="732">
        <f t="shared" si="4"/>
        <v>2500</v>
      </c>
      <c r="AD9" s="732">
        <f t="shared" si="2"/>
        <v>0</v>
      </c>
      <c r="AE9" s="733">
        <f t="shared" si="2"/>
        <v>2500</v>
      </c>
    </row>
    <row r="10" spans="1:31" s="258" customFormat="1" ht="15" customHeight="1" x14ac:dyDescent="0.25">
      <c r="A10" s="689" t="s">
        <v>983</v>
      </c>
      <c r="B10" s="730"/>
      <c r="C10" s="730"/>
      <c r="D10" s="730"/>
      <c r="E10" s="730"/>
      <c r="F10" s="730"/>
      <c r="G10" s="730"/>
      <c r="H10" s="730"/>
      <c r="I10" s="731"/>
      <c r="J10" s="192"/>
      <c r="K10" s="731">
        <v>3000</v>
      </c>
      <c r="L10" s="731"/>
      <c r="M10" s="731">
        <f t="shared" ref="M10" si="11">SUM(K10:L10)</f>
        <v>3000</v>
      </c>
      <c r="N10" s="732">
        <f t="shared" si="10"/>
        <v>3000</v>
      </c>
      <c r="O10" s="732">
        <f t="shared" si="8"/>
        <v>0</v>
      </c>
      <c r="P10" s="733">
        <f t="shared" si="8"/>
        <v>3000</v>
      </c>
      <c r="Q10" s="734"/>
      <c r="R10" s="730"/>
      <c r="S10" s="730"/>
      <c r="T10" s="730"/>
      <c r="U10" s="730"/>
      <c r="V10" s="730"/>
      <c r="W10" s="730"/>
      <c r="X10" s="731"/>
      <c r="Y10" s="564"/>
      <c r="Z10" s="732">
        <f t="shared" si="9"/>
        <v>0</v>
      </c>
      <c r="AA10" s="732">
        <f t="shared" si="9"/>
        <v>0</v>
      </c>
      <c r="AB10" s="732">
        <f t="shared" si="9"/>
        <v>0</v>
      </c>
      <c r="AC10" s="732">
        <f t="shared" si="4"/>
        <v>3000</v>
      </c>
      <c r="AD10" s="732">
        <f t="shared" si="2"/>
        <v>0</v>
      </c>
      <c r="AE10" s="733">
        <f t="shared" si="2"/>
        <v>3000</v>
      </c>
    </row>
    <row r="11" spans="1:31" s="258" customFormat="1" ht="15" customHeight="1" x14ac:dyDescent="0.25">
      <c r="A11" s="689" t="s">
        <v>984</v>
      </c>
      <c r="B11" s="730"/>
      <c r="C11" s="730"/>
      <c r="D11" s="730"/>
      <c r="E11" s="730"/>
      <c r="F11" s="730"/>
      <c r="G11" s="730"/>
      <c r="H11" s="730"/>
      <c r="I11" s="731"/>
      <c r="J11" s="192"/>
      <c r="K11" s="731"/>
      <c r="L11" s="731"/>
      <c r="M11" s="731"/>
      <c r="N11" s="732"/>
      <c r="O11" s="732"/>
      <c r="P11" s="733"/>
      <c r="Q11" s="734"/>
      <c r="R11" s="730"/>
      <c r="S11" s="730"/>
      <c r="T11" s="730"/>
      <c r="U11" s="731">
        <v>4255</v>
      </c>
      <c r="V11" s="564">
        <f t="shared" ref="V11:V30" si="12">SUM(T11:U11)</f>
        <v>4255</v>
      </c>
      <c r="W11" s="730"/>
      <c r="X11" s="731"/>
      <c r="Y11" s="636"/>
      <c r="Z11" s="732">
        <f t="shared" si="9"/>
        <v>0</v>
      </c>
      <c r="AA11" s="732">
        <f t="shared" si="9"/>
        <v>4255</v>
      </c>
      <c r="AB11" s="732">
        <f t="shared" si="9"/>
        <v>4255</v>
      </c>
      <c r="AC11" s="732">
        <f t="shared" si="4"/>
        <v>0</v>
      </c>
      <c r="AD11" s="732">
        <f t="shared" si="2"/>
        <v>4255</v>
      </c>
      <c r="AE11" s="733">
        <f t="shared" si="2"/>
        <v>4255</v>
      </c>
    </row>
    <row r="12" spans="1:31" s="258" customFormat="1" ht="15" customHeight="1" x14ac:dyDescent="0.25">
      <c r="A12" s="689" t="s">
        <v>985</v>
      </c>
      <c r="B12" s="730"/>
      <c r="C12" s="730"/>
      <c r="D12" s="730"/>
      <c r="E12" s="730"/>
      <c r="F12" s="730"/>
      <c r="G12" s="730"/>
      <c r="H12" s="730"/>
      <c r="I12" s="731"/>
      <c r="J12" s="192"/>
      <c r="K12" s="731"/>
      <c r="L12" s="731"/>
      <c r="M12" s="731"/>
      <c r="N12" s="732"/>
      <c r="O12" s="732"/>
      <c r="P12" s="733"/>
      <c r="Q12" s="734"/>
      <c r="R12" s="730"/>
      <c r="S12" s="730"/>
      <c r="T12" s="730"/>
      <c r="U12" s="731">
        <v>1064</v>
      </c>
      <c r="V12" s="564">
        <f t="shared" si="12"/>
        <v>1064</v>
      </c>
      <c r="W12" s="730"/>
      <c r="X12" s="731"/>
      <c r="Y12" s="636"/>
      <c r="Z12" s="732">
        <f t="shared" si="9"/>
        <v>0</v>
      </c>
      <c r="AA12" s="732">
        <f t="shared" si="9"/>
        <v>1064</v>
      </c>
      <c r="AB12" s="732">
        <f t="shared" si="9"/>
        <v>1064</v>
      </c>
      <c r="AC12" s="732">
        <f t="shared" si="4"/>
        <v>0</v>
      </c>
      <c r="AD12" s="732">
        <f t="shared" si="2"/>
        <v>1064</v>
      </c>
      <c r="AE12" s="733">
        <f t="shared" si="2"/>
        <v>1064</v>
      </c>
    </row>
    <row r="13" spans="1:31" s="258" customFormat="1" ht="15" customHeight="1" x14ac:dyDescent="0.25">
      <c r="A13" s="689" t="s">
        <v>986</v>
      </c>
      <c r="B13" s="730"/>
      <c r="C13" s="730"/>
      <c r="D13" s="730"/>
      <c r="E13" s="730"/>
      <c r="F13" s="730"/>
      <c r="G13" s="730"/>
      <c r="H13" s="730"/>
      <c r="I13" s="731"/>
      <c r="J13" s="192"/>
      <c r="K13" s="730"/>
      <c r="L13" s="731"/>
      <c r="M13" s="731"/>
      <c r="N13" s="732"/>
      <c r="O13" s="732"/>
      <c r="P13" s="733"/>
      <c r="Q13" s="734"/>
      <c r="R13" s="730"/>
      <c r="S13" s="730"/>
      <c r="T13" s="731">
        <v>48083</v>
      </c>
      <c r="U13" s="731"/>
      <c r="V13" s="564">
        <f t="shared" si="12"/>
        <v>48083</v>
      </c>
      <c r="W13" s="730"/>
      <c r="X13" s="731"/>
      <c r="Y13" s="730"/>
      <c r="Z13" s="732">
        <f t="shared" si="9"/>
        <v>48083</v>
      </c>
      <c r="AA13" s="732">
        <f t="shared" si="9"/>
        <v>0</v>
      </c>
      <c r="AB13" s="732">
        <f t="shared" si="9"/>
        <v>48083</v>
      </c>
      <c r="AC13" s="732">
        <f t="shared" si="4"/>
        <v>48083</v>
      </c>
      <c r="AD13" s="732">
        <f t="shared" si="2"/>
        <v>0</v>
      </c>
      <c r="AE13" s="733">
        <f t="shared" si="2"/>
        <v>48083</v>
      </c>
    </row>
    <row r="14" spans="1:31" s="258" customFormat="1" ht="15" customHeight="1" x14ac:dyDescent="0.25">
      <c r="A14" s="689" t="s">
        <v>987</v>
      </c>
      <c r="B14" s="730"/>
      <c r="C14" s="730"/>
      <c r="D14" s="730"/>
      <c r="E14" s="730"/>
      <c r="F14" s="730"/>
      <c r="G14" s="730"/>
      <c r="H14" s="730"/>
      <c r="I14" s="731"/>
      <c r="J14" s="192"/>
      <c r="K14" s="730"/>
      <c r="L14" s="731"/>
      <c r="M14" s="731"/>
      <c r="N14" s="732"/>
      <c r="O14" s="732"/>
      <c r="P14" s="733"/>
      <c r="Q14" s="734"/>
      <c r="R14" s="730"/>
      <c r="S14" s="730"/>
      <c r="T14" s="731">
        <v>113918</v>
      </c>
      <c r="U14" s="731">
        <v>-5319</v>
      </c>
      <c r="V14" s="564">
        <f t="shared" si="12"/>
        <v>108599</v>
      </c>
      <c r="W14" s="730"/>
      <c r="X14" s="731"/>
      <c r="Y14" s="730"/>
      <c r="Z14" s="732">
        <f t="shared" si="9"/>
        <v>113918</v>
      </c>
      <c r="AA14" s="732">
        <f t="shared" si="9"/>
        <v>-5319</v>
      </c>
      <c r="AB14" s="732">
        <f t="shared" si="9"/>
        <v>108599</v>
      </c>
      <c r="AC14" s="732">
        <f t="shared" si="4"/>
        <v>113918</v>
      </c>
      <c r="AD14" s="732">
        <f t="shared" si="2"/>
        <v>-5319</v>
      </c>
      <c r="AE14" s="733">
        <f t="shared" si="2"/>
        <v>108599</v>
      </c>
    </row>
    <row r="15" spans="1:31" s="258" customFormat="1" ht="15" customHeight="1" x14ac:dyDescent="0.25">
      <c r="A15" s="689" t="s">
        <v>988</v>
      </c>
      <c r="B15" s="730"/>
      <c r="C15" s="730"/>
      <c r="D15" s="730"/>
      <c r="E15" s="730"/>
      <c r="F15" s="730"/>
      <c r="G15" s="730"/>
      <c r="H15" s="730"/>
      <c r="I15" s="731"/>
      <c r="J15" s="192"/>
      <c r="K15" s="730"/>
      <c r="L15" s="731"/>
      <c r="M15" s="731"/>
      <c r="N15" s="732"/>
      <c r="O15" s="732"/>
      <c r="P15" s="733"/>
      <c r="Q15" s="734"/>
      <c r="R15" s="730"/>
      <c r="S15" s="730"/>
      <c r="T15" s="731">
        <v>56050</v>
      </c>
      <c r="U15" s="731"/>
      <c r="V15" s="564">
        <f t="shared" si="12"/>
        <v>56050</v>
      </c>
      <c r="W15" s="730"/>
      <c r="X15" s="731"/>
      <c r="Y15" s="730"/>
      <c r="Z15" s="732">
        <f t="shared" si="9"/>
        <v>56050</v>
      </c>
      <c r="AA15" s="732">
        <f t="shared" si="9"/>
        <v>0</v>
      </c>
      <c r="AB15" s="732">
        <f t="shared" si="9"/>
        <v>56050</v>
      </c>
      <c r="AC15" s="732">
        <f t="shared" si="4"/>
        <v>56050</v>
      </c>
      <c r="AD15" s="732">
        <f t="shared" si="2"/>
        <v>0</v>
      </c>
      <c r="AE15" s="733">
        <f t="shared" si="2"/>
        <v>56050</v>
      </c>
    </row>
    <row r="16" spans="1:31" s="258" customFormat="1" ht="15" customHeight="1" x14ac:dyDescent="0.25">
      <c r="A16" s="689" t="s">
        <v>989</v>
      </c>
      <c r="B16" s="730"/>
      <c r="C16" s="730"/>
      <c r="D16" s="730"/>
      <c r="E16" s="730"/>
      <c r="F16" s="730"/>
      <c r="G16" s="730"/>
      <c r="H16" s="730"/>
      <c r="I16" s="731"/>
      <c r="J16" s="192"/>
      <c r="K16" s="730"/>
      <c r="L16" s="731"/>
      <c r="M16" s="731"/>
      <c r="N16" s="732"/>
      <c r="O16" s="732"/>
      <c r="P16" s="733"/>
      <c r="Q16" s="734"/>
      <c r="R16" s="730"/>
      <c r="S16" s="730"/>
      <c r="T16" s="731">
        <v>2049</v>
      </c>
      <c r="U16" s="731"/>
      <c r="V16" s="564">
        <f t="shared" si="12"/>
        <v>2049</v>
      </c>
      <c r="W16" s="730"/>
      <c r="X16" s="731"/>
      <c r="Y16" s="730"/>
      <c r="Z16" s="732">
        <f t="shared" si="9"/>
        <v>2049</v>
      </c>
      <c r="AA16" s="732">
        <f t="shared" si="9"/>
        <v>0</v>
      </c>
      <c r="AB16" s="732">
        <f t="shared" si="9"/>
        <v>2049</v>
      </c>
      <c r="AC16" s="732">
        <f t="shared" si="4"/>
        <v>2049</v>
      </c>
      <c r="AD16" s="732">
        <f t="shared" si="2"/>
        <v>0</v>
      </c>
      <c r="AE16" s="733">
        <f t="shared" si="2"/>
        <v>2049</v>
      </c>
    </row>
    <row r="17" spans="1:31" s="258" customFormat="1" ht="15" customHeight="1" x14ac:dyDescent="0.25">
      <c r="A17" s="689" t="s">
        <v>990</v>
      </c>
      <c r="B17" s="730"/>
      <c r="C17" s="730"/>
      <c r="D17" s="730"/>
      <c r="E17" s="730"/>
      <c r="F17" s="730"/>
      <c r="G17" s="730"/>
      <c r="H17" s="730"/>
      <c r="I17" s="731"/>
      <c r="J17" s="192"/>
      <c r="K17" s="730"/>
      <c r="L17" s="731"/>
      <c r="M17" s="731"/>
      <c r="N17" s="732"/>
      <c r="O17" s="732"/>
      <c r="P17" s="733"/>
      <c r="Q17" s="734"/>
      <c r="R17" s="730"/>
      <c r="S17" s="730"/>
      <c r="T17" s="730"/>
      <c r="U17" s="731"/>
      <c r="V17" s="564"/>
      <c r="W17" s="731">
        <v>116017</v>
      </c>
      <c r="X17" s="731"/>
      <c r="Y17" s="564">
        <f t="shared" ref="Y17:Y18" si="13">SUM(W17:X17)</f>
        <v>116017</v>
      </c>
      <c r="Z17" s="732">
        <f t="shared" si="9"/>
        <v>116017</v>
      </c>
      <c r="AA17" s="732">
        <f t="shared" si="9"/>
        <v>0</v>
      </c>
      <c r="AB17" s="732">
        <f t="shared" si="9"/>
        <v>116017</v>
      </c>
      <c r="AC17" s="732">
        <f t="shared" si="4"/>
        <v>116017</v>
      </c>
      <c r="AD17" s="732">
        <f t="shared" si="2"/>
        <v>0</v>
      </c>
      <c r="AE17" s="733">
        <f t="shared" si="2"/>
        <v>116017</v>
      </c>
    </row>
    <row r="18" spans="1:31" s="258" customFormat="1" ht="15" customHeight="1" x14ac:dyDescent="0.25">
      <c r="A18" s="689" t="s">
        <v>991</v>
      </c>
      <c r="B18" s="730"/>
      <c r="C18" s="730"/>
      <c r="D18" s="730"/>
      <c r="E18" s="730"/>
      <c r="F18" s="730"/>
      <c r="G18" s="730"/>
      <c r="H18" s="730"/>
      <c r="I18" s="731"/>
      <c r="J18" s="192"/>
      <c r="K18" s="730"/>
      <c r="L18" s="731"/>
      <c r="M18" s="731"/>
      <c r="N18" s="732"/>
      <c r="O18" s="732"/>
      <c r="P18" s="733"/>
      <c r="Q18" s="734"/>
      <c r="R18" s="730"/>
      <c r="S18" s="730"/>
      <c r="T18" s="730"/>
      <c r="U18" s="731"/>
      <c r="V18" s="564"/>
      <c r="W18" s="731">
        <v>5233</v>
      </c>
      <c r="X18" s="731"/>
      <c r="Y18" s="564">
        <f t="shared" si="13"/>
        <v>5233</v>
      </c>
      <c r="Z18" s="732">
        <f t="shared" si="9"/>
        <v>5233</v>
      </c>
      <c r="AA18" s="732">
        <f t="shared" si="9"/>
        <v>0</v>
      </c>
      <c r="AB18" s="732">
        <f t="shared" si="9"/>
        <v>5233</v>
      </c>
      <c r="AC18" s="732">
        <f t="shared" si="4"/>
        <v>5233</v>
      </c>
      <c r="AD18" s="732">
        <f t="shared" si="2"/>
        <v>0</v>
      </c>
      <c r="AE18" s="733">
        <f t="shared" si="2"/>
        <v>5233</v>
      </c>
    </row>
    <row r="19" spans="1:31" s="258" customFormat="1" ht="15" customHeight="1" x14ac:dyDescent="0.25">
      <c r="A19" s="698" t="s">
        <v>956</v>
      </c>
      <c r="B19" s="730"/>
      <c r="C19" s="730"/>
      <c r="D19" s="730"/>
      <c r="E19" s="730"/>
      <c r="F19" s="730"/>
      <c r="G19" s="730"/>
      <c r="H19" s="730"/>
      <c r="I19" s="731"/>
      <c r="J19" s="192"/>
      <c r="K19" s="730"/>
      <c r="L19" s="731"/>
      <c r="M19" s="731"/>
      <c r="N19" s="732"/>
      <c r="O19" s="732"/>
      <c r="P19" s="733"/>
      <c r="Q19" s="734"/>
      <c r="R19" s="730"/>
      <c r="S19" s="730"/>
      <c r="T19" s="730"/>
      <c r="U19" s="731"/>
      <c r="V19" s="564"/>
      <c r="W19" s="730"/>
      <c r="X19" s="730"/>
      <c r="Y19" s="730"/>
      <c r="Z19" s="732"/>
      <c r="AA19" s="732"/>
      <c r="AB19" s="732"/>
      <c r="AC19" s="732">
        <f t="shared" si="4"/>
        <v>0</v>
      </c>
      <c r="AD19" s="732">
        <f t="shared" si="2"/>
        <v>0</v>
      </c>
      <c r="AE19" s="733">
        <f t="shared" si="2"/>
        <v>0</v>
      </c>
    </row>
    <row r="20" spans="1:31" s="258" customFormat="1" ht="15" customHeight="1" x14ac:dyDescent="0.25">
      <c r="A20" s="689" t="s">
        <v>981</v>
      </c>
      <c r="B20" s="730"/>
      <c r="C20" s="730"/>
      <c r="D20" s="730"/>
      <c r="E20" s="730"/>
      <c r="F20" s="730"/>
      <c r="G20" s="730"/>
      <c r="H20" s="731">
        <v>350</v>
      </c>
      <c r="I20" s="731"/>
      <c r="J20" s="192">
        <f t="shared" ref="J20:J21" si="14">SUM(H20:I20)</f>
        <v>350</v>
      </c>
      <c r="K20" s="730"/>
      <c r="L20" s="731"/>
      <c r="M20" s="731"/>
      <c r="N20" s="732">
        <f t="shared" si="10"/>
        <v>350</v>
      </c>
      <c r="O20" s="732">
        <f t="shared" si="8"/>
        <v>0</v>
      </c>
      <c r="P20" s="733">
        <f t="shared" si="8"/>
        <v>350</v>
      </c>
      <c r="Q20" s="734"/>
      <c r="R20" s="730"/>
      <c r="S20" s="730"/>
      <c r="T20" s="730"/>
      <c r="U20" s="731"/>
      <c r="V20" s="564"/>
      <c r="W20" s="730"/>
      <c r="X20" s="730"/>
      <c r="Y20" s="730"/>
      <c r="Z20" s="732">
        <f t="shared" si="9"/>
        <v>0</v>
      </c>
      <c r="AA20" s="732">
        <f t="shared" si="9"/>
        <v>0</v>
      </c>
      <c r="AB20" s="732">
        <f t="shared" si="9"/>
        <v>0</v>
      </c>
      <c r="AC20" s="732">
        <f t="shared" si="4"/>
        <v>350</v>
      </c>
      <c r="AD20" s="732">
        <f t="shared" si="2"/>
        <v>0</v>
      </c>
      <c r="AE20" s="733">
        <f t="shared" si="2"/>
        <v>350</v>
      </c>
    </row>
    <row r="21" spans="1:31" s="258" customFormat="1" ht="15" customHeight="1" x14ac:dyDescent="0.25">
      <c r="A21" s="689" t="s">
        <v>982</v>
      </c>
      <c r="B21" s="730"/>
      <c r="C21" s="730"/>
      <c r="D21" s="730"/>
      <c r="E21" s="730"/>
      <c r="F21" s="730"/>
      <c r="G21" s="730"/>
      <c r="H21" s="731">
        <v>2484</v>
      </c>
      <c r="I21" s="731"/>
      <c r="J21" s="192">
        <f t="shared" si="14"/>
        <v>2484</v>
      </c>
      <c r="K21" s="730"/>
      <c r="L21" s="731"/>
      <c r="M21" s="731"/>
      <c r="N21" s="732">
        <f t="shared" si="10"/>
        <v>2484</v>
      </c>
      <c r="O21" s="732">
        <f t="shared" si="8"/>
        <v>0</v>
      </c>
      <c r="P21" s="733">
        <f t="shared" si="8"/>
        <v>2484</v>
      </c>
      <c r="Q21" s="734"/>
      <c r="R21" s="730"/>
      <c r="S21" s="730"/>
      <c r="T21" s="730"/>
      <c r="U21" s="731"/>
      <c r="V21" s="564"/>
      <c r="W21" s="730"/>
      <c r="X21" s="730"/>
      <c r="Y21" s="730"/>
      <c r="Z21" s="732">
        <f t="shared" si="9"/>
        <v>0</v>
      </c>
      <c r="AA21" s="732">
        <f t="shared" si="9"/>
        <v>0</v>
      </c>
      <c r="AB21" s="732">
        <f t="shared" si="9"/>
        <v>0</v>
      </c>
      <c r="AC21" s="732">
        <f t="shared" si="4"/>
        <v>2484</v>
      </c>
      <c r="AD21" s="732">
        <f t="shared" si="4"/>
        <v>0</v>
      </c>
      <c r="AE21" s="733">
        <f t="shared" si="4"/>
        <v>2484</v>
      </c>
    </row>
    <row r="22" spans="1:31" s="258" customFormat="1" ht="15" customHeight="1" x14ac:dyDescent="0.25">
      <c r="A22" s="689" t="s">
        <v>983</v>
      </c>
      <c r="B22" s="730"/>
      <c r="C22" s="730"/>
      <c r="D22" s="730"/>
      <c r="E22" s="730"/>
      <c r="F22" s="730"/>
      <c r="G22" s="730"/>
      <c r="H22" s="730"/>
      <c r="I22" s="731"/>
      <c r="J22" s="192"/>
      <c r="K22" s="731">
        <v>3000</v>
      </c>
      <c r="L22" s="731"/>
      <c r="M22" s="731">
        <f t="shared" ref="M22" si="15">SUM(K22:L22)</f>
        <v>3000</v>
      </c>
      <c r="N22" s="732">
        <f t="shared" si="10"/>
        <v>3000</v>
      </c>
      <c r="O22" s="732">
        <f t="shared" si="8"/>
        <v>0</v>
      </c>
      <c r="P22" s="733">
        <f t="shared" si="8"/>
        <v>3000</v>
      </c>
      <c r="Q22" s="734"/>
      <c r="R22" s="730"/>
      <c r="S22" s="730"/>
      <c r="T22" s="730"/>
      <c r="U22" s="731"/>
      <c r="V22" s="564"/>
      <c r="W22" s="730"/>
      <c r="X22" s="731"/>
      <c r="Y22" s="564"/>
      <c r="Z22" s="732">
        <f t="shared" si="9"/>
        <v>0</v>
      </c>
      <c r="AA22" s="732">
        <f t="shared" si="9"/>
        <v>0</v>
      </c>
      <c r="AB22" s="732">
        <f t="shared" si="9"/>
        <v>0</v>
      </c>
      <c r="AC22" s="732">
        <f t="shared" si="4"/>
        <v>3000</v>
      </c>
      <c r="AD22" s="732">
        <f t="shared" si="4"/>
        <v>0</v>
      </c>
      <c r="AE22" s="733">
        <f t="shared" si="4"/>
        <v>3000</v>
      </c>
    </row>
    <row r="23" spans="1:31" s="258" customFormat="1" ht="15" customHeight="1" x14ac:dyDescent="0.25">
      <c r="A23" s="689" t="s">
        <v>984</v>
      </c>
      <c r="B23" s="730"/>
      <c r="C23" s="730"/>
      <c r="D23" s="730"/>
      <c r="E23" s="730"/>
      <c r="F23" s="730"/>
      <c r="G23" s="730"/>
      <c r="H23" s="730"/>
      <c r="I23" s="731"/>
      <c r="J23" s="552"/>
      <c r="K23" s="731"/>
      <c r="L23" s="731"/>
      <c r="M23" s="731"/>
      <c r="N23" s="730"/>
      <c r="O23" s="730"/>
      <c r="P23" s="735"/>
      <c r="Q23" s="734"/>
      <c r="R23" s="730"/>
      <c r="S23" s="730"/>
      <c r="T23" s="730"/>
      <c r="U23" s="731">
        <v>2291</v>
      </c>
      <c r="V23" s="564">
        <f t="shared" si="12"/>
        <v>2291</v>
      </c>
      <c r="W23" s="730"/>
      <c r="X23" s="731"/>
      <c r="Y23" s="636"/>
      <c r="Z23" s="732">
        <f t="shared" si="9"/>
        <v>0</v>
      </c>
      <c r="AA23" s="732">
        <f t="shared" si="9"/>
        <v>2291</v>
      </c>
      <c r="AB23" s="732">
        <f t="shared" si="9"/>
        <v>2291</v>
      </c>
      <c r="AC23" s="732">
        <f t="shared" si="4"/>
        <v>0</v>
      </c>
      <c r="AD23" s="732">
        <f t="shared" si="4"/>
        <v>2291</v>
      </c>
      <c r="AE23" s="733">
        <f t="shared" si="4"/>
        <v>2291</v>
      </c>
    </row>
    <row r="24" spans="1:31" s="258" customFormat="1" ht="15" customHeight="1" x14ac:dyDescent="0.25">
      <c r="A24" s="689" t="s">
        <v>985</v>
      </c>
      <c r="B24" s="730"/>
      <c r="C24" s="730"/>
      <c r="D24" s="730"/>
      <c r="E24" s="730"/>
      <c r="F24" s="730"/>
      <c r="G24" s="730"/>
      <c r="H24" s="730"/>
      <c r="I24" s="731"/>
      <c r="J24" s="552"/>
      <c r="K24" s="731"/>
      <c r="L24" s="731"/>
      <c r="M24" s="731"/>
      <c r="N24" s="730"/>
      <c r="O24" s="730"/>
      <c r="P24" s="735"/>
      <c r="Q24" s="734"/>
      <c r="R24" s="730"/>
      <c r="S24" s="730"/>
      <c r="T24" s="730"/>
      <c r="U24" s="731">
        <v>573</v>
      </c>
      <c r="V24" s="564">
        <f t="shared" si="12"/>
        <v>573</v>
      </c>
      <c r="W24" s="730"/>
      <c r="X24" s="731"/>
      <c r="Y24" s="636"/>
      <c r="Z24" s="732">
        <f t="shared" ref="Z24:AB32" si="16">SUM(Q24+T24+W24)</f>
        <v>0</v>
      </c>
      <c r="AA24" s="732">
        <f t="shared" si="16"/>
        <v>573</v>
      </c>
      <c r="AB24" s="732">
        <f t="shared" si="16"/>
        <v>573</v>
      </c>
      <c r="AC24" s="732">
        <f t="shared" si="4"/>
        <v>0</v>
      </c>
      <c r="AD24" s="732">
        <f t="shared" si="4"/>
        <v>573</v>
      </c>
      <c r="AE24" s="733">
        <f t="shared" si="4"/>
        <v>573</v>
      </c>
    </row>
    <row r="25" spans="1:31" s="258" customFormat="1" ht="15" customHeight="1" x14ac:dyDescent="0.25">
      <c r="A25" s="689" t="s">
        <v>986</v>
      </c>
      <c r="B25" s="730"/>
      <c r="C25" s="730"/>
      <c r="D25" s="730"/>
      <c r="E25" s="730"/>
      <c r="F25" s="730"/>
      <c r="G25" s="730"/>
      <c r="H25" s="730"/>
      <c r="I25" s="731"/>
      <c r="J25" s="552"/>
      <c r="K25" s="730"/>
      <c r="L25" s="730"/>
      <c r="M25" s="731"/>
      <c r="N25" s="730"/>
      <c r="O25" s="730"/>
      <c r="P25" s="735"/>
      <c r="Q25" s="734"/>
      <c r="R25" s="730"/>
      <c r="S25" s="730"/>
      <c r="T25" s="731">
        <v>97797</v>
      </c>
      <c r="U25" s="731"/>
      <c r="V25" s="564">
        <f t="shared" si="12"/>
        <v>97797</v>
      </c>
      <c r="W25" s="730"/>
      <c r="X25" s="731"/>
      <c r="Y25" s="730"/>
      <c r="Z25" s="732">
        <f t="shared" si="16"/>
        <v>97797</v>
      </c>
      <c r="AA25" s="732">
        <f t="shared" si="16"/>
        <v>0</v>
      </c>
      <c r="AB25" s="732">
        <f t="shared" si="16"/>
        <v>97797</v>
      </c>
      <c r="AC25" s="732">
        <f t="shared" si="4"/>
        <v>97797</v>
      </c>
      <c r="AD25" s="732">
        <f t="shared" si="4"/>
        <v>0</v>
      </c>
      <c r="AE25" s="733">
        <f t="shared" si="4"/>
        <v>97797</v>
      </c>
    </row>
    <row r="26" spans="1:31" s="258" customFormat="1" ht="15" customHeight="1" x14ac:dyDescent="0.25">
      <c r="A26" s="689" t="s">
        <v>987</v>
      </c>
      <c r="B26" s="730"/>
      <c r="C26" s="730"/>
      <c r="D26" s="730"/>
      <c r="E26" s="730"/>
      <c r="F26" s="730"/>
      <c r="G26" s="730"/>
      <c r="H26" s="730"/>
      <c r="I26" s="731"/>
      <c r="J26" s="552"/>
      <c r="K26" s="730"/>
      <c r="L26" s="730"/>
      <c r="M26" s="731"/>
      <c r="N26" s="730"/>
      <c r="O26" s="730"/>
      <c r="P26" s="735"/>
      <c r="Q26" s="734"/>
      <c r="R26" s="730"/>
      <c r="S26" s="730"/>
      <c r="T26" s="731">
        <v>61340</v>
      </c>
      <c r="U26" s="731">
        <v>-2864</v>
      </c>
      <c r="V26" s="564">
        <f t="shared" si="12"/>
        <v>58476</v>
      </c>
      <c r="W26" s="730"/>
      <c r="X26" s="731"/>
      <c r="Y26" s="730"/>
      <c r="Z26" s="732">
        <f t="shared" si="16"/>
        <v>61340</v>
      </c>
      <c r="AA26" s="732">
        <f t="shared" si="16"/>
        <v>-2864</v>
      </c>
      <c r="AB26" s="732">
        <f t="shared" si="16"/>
        <v>58476</v>
      </c>
      <c r="AC26" s="732">
        <f t="shared" si="4"/>
        <v>61340</v>
      </c>
      <c r="AD26" s="732">
        <f t="shared" si="4"/>
        <v>-2864</v>
      </c>
      <c r="AE26" s="733">
        <f t="shared" si="4"/>
        <v>58476</v>
      </c>
    </row>
    <row r="27" spans="1:31" s="258" customFormat="1" ht="15" customHeight="1" x14ac:dyDescent="0.25">
      <c r="A27" s="689" t="s">
        <v>992</v>
      </c>
      <c r="B27" s="730"/>
      <c r="C27" s="730"/>
      <c r="D27" s="730"/>
      <c r="E27" s="730"/>
      <c r="F27" s="730"/>
      <c r="G27" s="730"/>
      <c r="H27" s="730"/>
      <c r="I27" s="731"/>
      <c r="J27" s="552"/>
      <c r="K27" s="730"/>
      <c r="L27" s="730"/>
      <c r="M27" s="731"/>
      <c r="N27" s="730"/>
      <c r="O27" s="730"/>
      <c r="P27" s="735"/>
      <c r="Q27" s="734"/>
      <c r="R27" s="730"/>
      <c r="S27" s="730"/>
      <c r="T27" s="731">
        <v>21376</v>
      </c>
      <c r="U27" s="731"/>
      <c r="V27" s="564">
        <f t="shared" si="12"/>
        <v>21376</v>
      </c>
      <c r="W27" s="730"/>
      <c r="X27" s="731"/>
      <c r="Y27" s="730"/>
      <c r="Z27" s="732">
        <f t="shared" si="16"/>
        <v>21376</v>
      </c>
      <c r="AA27" s="732">
        <f t="shared" si="16"/>
        <v>0</v>
      </c>
      <c r="AB27" s="732">
        <f t="shared" si="16"/>
        <v>21376</v>
      </c>
      <c r="AC27" s="732">
        <f t="shared" si="4"/>
        <v>21376</v>
      </c>
      <c r="AD27" s="732">
        <f t="shared" si="4"/>
        <v>0</v>
      </c>
      <c r="AE27" s="733">
        <f t="shared" si="4"/>
        <v>21376</v>
      </c>
    </row>
    <row r="28" spans="1:31" s="258" customFormat="1" ht="15" customHeight="1" x14ac:dyDescent="0.25">
      <c r="A28" s="689" t="s">
        <v>988</v>
      </c>
      <c r="B28" s="730"/>
      <c r="C28" s="730"/>
      <c r="D28" s="730"/>
      <c r="E28" s="730"/>
      <c r="F28" s="730"/>
      <c r="G28" s="730"/>
      <c r="H28" s="730"/>
      <c r="I28" s="731"/>
      <c r="J28" s="552"/>
      <c r="K28" s="730"/>
      <c r="L28" s="730"/>
      <c r="M28" s="731"/>
      <c r="N28" s="730"/>
      <c r="O28" s="730"/>
      <c r="P28" s="735"/>
      <c r="Q28" s="734"/>
      <c r="R28" s="730"/>
      <c r="S28" s="730"/>
      <c r="T28" s="731">
        <v>115570</v>
      </c>
      <c r="U28" s="731"/>
      <c r="V28" s="564">
        <f t="shared" si="12"/>
        <v>115570</v>
      </c>
      <c r="W28" s="730"/>
      <c r="X28" s="731"/>
      <c r="Y28" s="730"/>
      <c r="Z28" s="732">
        <f t="shared" si="16"/>
        <v>115570</v>
      </c>
      <c r="AA28" s="732">
        <f t="shared" si="16"/>
        <v>0</v>
      </c>
      <c r="AB28" s="732">
        <f t="shared" si="16"/>
        <v>115570</v>
      </c>
      <c r="AC28" s="732">
        <f t="shared" si="4"/>
        <v>115570</v>
      </c>
      <c r="AD28" s="732">
        <f t="shared" si="4"/>
        <v>0</v>
      </c>
      <c r="AE28" s="733">
        <f t="shared" si="4"/>
        <v>115570</v>
      </c>
    </row>
    <row r="29" spans="1:31" s="258" customFormat="1" ht="15" customHeight="1" x14ac:dyDescent="0.25">
      <c r="A29" s="689" t="s">
        <v>993</v>
      </c>
      <c r="B29" s="730"/>
      <c r="C29" s="730"/>
      <c r="D29" s="730"/>
      <c r="E29" s="730"/>
      <c r="F29" s="730"/>
      <c r="G29" s="730"/>
      <c r="H29" s="730"/>
      <c r="I29" s="731"/>
      <c r="J29" s="552"/>
      <c r="K29" s="730"/>
      <c r="L29" s="730"/>
      <c r="M29" s="731"/>
      <c r="N29" s="730"/>
      <c r="O29" s="730"/>
      <c r="P29" s="735"/>
      <c r="Q29" s="734"/>
      <c r="R29" s="730"/>
      <c r="S29" s="730"/>
      <c r="T29" s="731">
        <v>35126</v>
      </c>
      <c r="U29" s="731"/>
      <c r="V29" s="564">
        <f t="shared" si="12"/>
        <v>35126</v>
      </c>
      <c r="W29" s="730"/>
      <c r="X29" s="731"/>
      <c r="Y29" s="730"/>
      <c r="Z29" s="732">
        <f t="shared" si="16"/>
        <v>35126</v>
      </c>
      <c r="AA29" s="732">
        <f t="shared" si="16"/>
        <v>0</v>
      </c>
      <c r="AB29" s="732">
        <f t="shared" si="16"/>
        <v>35126</v>
      </c>
      <c r="AC29" s="732">
        <f t="shared" si="4"/>
        <v>35126</v>
      </c>
      <c r="AD29" s="732">
        <f t="shared" si="4"/>
        <v>0</v>
      </c>
      <c r="AE29" s="733">
        <f t="shared" si="4"/>
        <v>35126</v>
      </c>
    </row>
    <row r="30" spans="1:31" s="258" customFormat="1" ht="15" customHeight="1" x14ac:dyDescent="0.25">
      <c r="A30" s="689" t="s">
        <v>989</v>
      </c>
      <c r="B30" s="730"/>
      <c r="C30" s="730"/>
      <c r="D30" s="730"/>
      <c r="E30" s="730"/>
      <c r="F30" s="730"/>
      <c r="G30" s="730"/>
      <c r="H30" s="730"/>
      <c r="I30" s="731"/>
      <c r="J30" s="552"/>
      <c r="K30" s="730"/>
      <c r="L30" s="730"/>
      <c r="M30" s="731"/>
      <c r="N30" s="730"/>
      <c r="O30" s="730"/>
      <c r="P30" s="735"/>
      <c r="Q30" s="734"/>
      <c r="R30" s="730"/>
      <c r="S30" s="730"/>
      <c r="T30" s="731">
        <v>3945</v>
      </c>
      <c r="U30" s="731"/>
      <c r="V30" s="564">
        <f t="shared" si="12"/>
        <v>3945</v>
      </c>
      <c r="W30" s="730"/>
      <c r="X30" s="731"/>
      <c r="Y30" s="730"/>
      <c r="Z30" s="732">
        <f t="shared" si="16"/>
        <v>3945</v>
      </c>
      <c r="AA30" s="732">
        <f t="shared" si="16"/>
        <v>0</v>
      </c>
      <c r="AB30" s="732">
        <f t="shared" si="16"/>
        <v>3945</v>
      </c>
      <c r="AC30" s="732">
        <f t="shared" si="4"/>
        <v>3945</v>
      </c>
      <c r="AD30" s="732">
        <f t="shared" si="4"/>
        <v>0</v>
      </c>
      <c r="AE30" s="733">
        <f t="shared" si="4"/>
        <v>3945</v>
      </c>
    </row>
    <row r="31" spans="1:31" s="258" customFormat="1" ht="15" customHeight="1" x14ac:dyDescent="0.25">
      <c r="A31" s="689" t="s">
        <v>990</v>
      </c>
      <c r="B31" s="730"/>
      <c r="C31" s="730"/>
      <c r="D31" s="730"/>
      <c r="E31" s="730"/>
      <c r="F31" s="730"/>
      <c r="G31" s="730"/>
      <c r="H31" s="730"/>
      <c r="I31" s="731"/>
      <c r="J31" s="552"/>
      <c r="K31" s="730"/>
      <c r="L31" s="730"/>
      <c r="M31" s="730"/>
      <c r="N31" s="730"/>
      <c r="O31" s="730"/>
      <c r="P31" s="735"/>
      <c r="Q31" s="734"/>
      <c r="R31" s="730"/>
      <c r="S31" s="730"/>
      <c r="T31" s="730"/>
      <c r="U31" s="731"/>
      <c r="V31" s="636"/>
      <c r="W31" s="731">
        <v>36242</v>
      </c>
      <c r="X31" s="731"/>
      <c r="Y31" s="564">
        <f t="shared" ref="Y31:Y32" si="17">SUM(W31:X31)</f>
        <v>36242</v>
      </c>
      <c r="Z31" s="732">
        <f t="shared" si="16"/>
        <v>36242</v>
      </c>
      <c r="AA31" s="732">
        <f t="shared" si="16"/>
        <v>0</v>
      </c>
      <c r="AB31" s="732">
        <f t="shared" si="16"/>
        <v>36242</v>
      </c>
      <c r="AC31" s="732">
        <f t="shared" si="4"/>
        <v>36242</v>
      </c>
      <c r="AD31" s="732">
        <f t="shared" si="4"/>
        <v>0</v>
      </c>
      <c r="AE31" s="733">
        <f t="shared" si="4"/>
        <v>36242</v>
      </c>
    </row>
    <row r="32" spans="1:31" s="258" customFormat="1" ht="15" customHeight="1" thickBot="1" x14ac:dyDescent="0.3">
      <c r="A32" s="682" t="s">
        <v>991</v>
      </c>
      <c r="B32" s="736"/>
      <c r="C32" s="736"/>
      <c r="D32" s="736"/>
      <c r="E32" s="736"/>
      <c r="F32" s="736"/>
      <c r="G32" s="736"/>
      <c r="H32" s="736"/>
      <c r="I32" s="737"/>
      <c r="J32" s="636"/>
      <c r="K32" s="736"/>
      <c r="L32" s="736"/>
      <c r="M32" s="736"/>
      <c r="N32" s="736"/>
      <c r="O32" s="736"/>
      <c r="P32" s="738"/>
      <c r="Q32" s="739"/>
      <c r="R32" s="736"/>
      <c r="S32" s="736"/>
      <c r="T32" s="736"/>
      <c r="U32" s="737"/>
      <c r="V32" s="636"/>
      <c r="W32" s="737">
        <v>1195</v>
      </c>
      <c r="X32" s="737"/>
      <c r="Y32" s="564">
        <f t="shared" si="17"/>
        <v>1195</v>
      </c>
      <c r="Z32" s="740">
        <f t="shared" si="16"/>
        <v>1195</v>
      </c>
      <c r="AA32" s="740">
        <f t="shared" si="16"/>
        <v>0</v>
      </c>
      <c r="AB32" s="740">
        <f t="shared" si="16"/>
        <v>1195</v>
      </c>
      <c r="AC32" s="740">
        <f t="shared" si="4"/>
        <v>1195</v>
      </c>
      <c r="AD32" s="740">
        <f t="shared" si="4"/>
        <v>0</v>
      </c>
      <c r="AE32" s="741">
        <f t="shared" si="4"/>
        <v>1195</v>
      </c>
    </row>
    <row r="33" spans="1:31" s="258" customFormat="1" ht="20.100000000000001" customHeight="1" thickBot="1" x14ac:dyDescent="0.3">
      <c r="A33" s="723" t="s">
        <v>523</v>
      </c>
      <c r="B33" s="712">
        <f>SUM(B35:B53)</f>
        <v>0</v>
      </c>
      <c r="C33" s="712">
        <f t="shared" ref="C33:AB33" si="18">SUM(C35:C53)</f>
        <v>0</v>
      </c>
      <c r="D33" s="712">
        <f t="shared" si="18"/>
        <v>0</v>
      </c>
      <c r="E33" s="712">
        <f t="shared" si="18"/>
        <v>0</v>
      </c>
      <c r="F33" s="712">
        <f t="shared" si="18"/>
        <v>0</v>
      </c>
      <c r="G33" s="712">
        <f t="shared" si="18"/>
        <v>0</v>
      </c>
      <c r="H33" s="712">
        <f t="shared" si="18"/>
        <v>3187</v>
      </c>
      <c r="I33" s="712">
        <f t="shared" si="18"/>
        <v>0</v>
      </c>
      <c r="J33" s="712">
        <f t="shared" si="18"/>
        <v>3187</v>
      </c>
      <c r="K33" s="712">
        <f>SUM(K35:K53)</f>
        <v>1500</v>
      </c>
      <c r="L33" s="712">
        <f t="shared" si="18"/>
        <v>0</v>
      </c>
      <c r="M33" s="712">
        <f t="shared" si="18"/>
        <v>1500</v>
      </c>
      <c r="N33" s="712">
        <f t="shared" si="18"/>
        <v>4687</v>
      </c>
      <c r="O33" s="712">
        <f t="shared" si="18"/>
        <v>0</v>
      </c>
      <c r="P33" s="714">
        <f t="shared" si="18"/>
        <v>4687</v>
      </c>
      <c r="Q33" s="715">
        <f t="shared" si="18"/>
        <v>8484</v>
      </c>
      <c r="R33" s="712">
        <f t="shared" si="18"/>
        <v>997</v>
      </c>
      <c r="S33" s="712">
        <f t="shared" si="18"/>
        <v>9481</v>
      </c>
      <c r="T33" s="712">
        <f t="shared" si="18"/>
        <v>183230</v>
      </c>
      <c r="U33" s="712">
        <f t="shared" si="18"/>
        <v>0</v>
      </c>
      <c r="V33" s="712">
        <f t="shared" si="18"/>
        <v>183230</v>
      </c>
      <c r="W33" s="712">
        <f t="shared" si="18"/>
        <v>0</v>
      </c>
      <c r="X33" s="712">
        <f t="shared" si="18"/>
        <v>0</v>
      </c>
      <c r="Y33" s="712">
        <f t="shared" si="18"/>
        <v>0</v>
      </c>
      <c r="Z33" s="712">
        <f t="shared" si="18"/>
        <v>191714</v>
      </c>
      <c r="AA33" s="712">
        <f t="shared" si="18"/>
        <v>997</v>
      </c>
      <c r="AB33" s="712">
        <f t="shared" si="18"/>
        <v>192711</v>
      </c>
      <c r="AC33" s="713">
        <f t="shared" si="4"/>
        <v>196401</v>
      </c>
      <c r="AD33" s="713">
        <f t="shared" si="4"/>
        <v>997</v>
      </c>
      <c r="AE33" s="722">
        <f t="shared" si="4"/>
        <v>197398</v>
      </c>
    </row>
    <row r="34" spans="1:31" s="243" customFormat="1" ht="15" customHeight="1" x14ac:dyDescent="0.25">
      <c r="A34" s="612" t="s">
        <v>956</v>
      </c>
      <c r="B34" s="742"/>
      <c r="C34" s="742"/>
      <c r="D34" s="742"/>
      <c r="E34" s="578"/>
      <c r="F34" s="578"/>
      <c r="G34" s="578"/>
      <c r="H34" s="578"/>
      <c r="I34" s="578"/>
      <c r="J34" s="578"/>
      <c r="K34" s="578"/>
      <c r="L34" s="578"/>
      <c r="M34" s="578"/>
      <c r="N34" s="578"/>
      <c r="O34" s="578"/>
      <c r="P34" s="650"/>
      <c r="Q34" s="743"/>
      <c r="R34" s="578"/>
      <c r="S34" s="578"/>
      <c r="T34" s="578"/>
      <c r="U34" s="578"/>
      <c r="V34" s="578"/>
      <c r="W34" s="578"/>
      <c r="X34" s="578"/>
      <c r="Y34" s="578"/>
      <c r="Z34" s="578"/>
      <c r="AA34" s="744"/>
      <c r="AB34" s="744"/>
      <c r="AC34" s="728">
        <f t="shared" si="4"/>
        <v>0</v>
      </c>
      <c r="AD34" s="728">
        <f t="shared" si="4"/>
        <v>0</v>
      </c>
      <c r="AE34" s="729">
        <f t="shared" si="4"/>
        <v>0</v>
      </c>
    </row>
    <row r="35" spans="1:31" s="243" customFormat="1" ht="30" customHeight="1" x14ac:dyDescent="0.25">
      <c r="A35" s="689" t="s">
        <v>994</v>
      </c>
      <c r="B35" s="552"/>
      <c r="C35" s="552"/>
      <c r="D35" s="552"/>
      <c r="E35" s="192"/>
      <c r="F35" s="192"/>
      <c r="G35" s="192"/>
      <c r="H35" s="192"/>
      <c r="I35" s="192"/>
      <c r="J35" s="192"/>
      <c r="K35" s="192"/>
      <c r="L35" s="192"/>
      <c r="M35" s="192"/>
      <c r="N35" s="732"/>
      <c r="O35" s="732"/>
      <c r="P35" s="733"/>
      <c r="Q35" s="745"/>
      <c r="R35" s="192"/>
      <c r="S35" s="192"/>
      <c r="T35" s="192">
        <v>147324</v>
      </c>
      <c r="U35" s="192"/>
      <c r="V35" s="192">
        <f t="shared" ref="V35:V39" si="19">SUM(T35:U35)</f>
        <v>147324</v>
      </c>
      <c r="W35" s="192"/>
      <c r="X35" s="192"/>
      <c r="Y35" s="192"/>
      <c r="Z35" s="732">
        <f t="shared" ref="Z35:AB65" si="20">SUM(Q35+T35+W35)</f>
        <v>147324</v>
      </c>
      <c r="AA35" s="732">
        <f t="shared" si="20"/>
        <v>0</v>
      </c>
      <c r="AB35" s="732">
        <f t="shared" si="20"/>
        <v>147324</v>
      </c>
      <c r="AC35" s="732">
        <f t="shared" si="4"/>
        <v>147324</v>
      </c>
      <c r="AD35" s="732">
        <f t="shared" si="4"/>
        <v>0</v>
      </c>
      <c r="AE35" s="733">
        <f t="shared" si="4"/>
        <v>147324</v>
      </c>
    </row>
    <row r="36" spans="1:31" s="243" customFormat="1" ht="15" customHeight="1" x14ac:dyDescent="0.25">
      <c r="A36" s="689" t="s">
        <v>995</v>
      </c>
      <c r="B36" s="552"/>
      <c r="C36" s="552"/>
      <c r="D36" s="552"/>
      <c r="E36" s="192"/>
      <c r="F36" s="192"/>
      <c r="G36" s="192"/>
      <c r="H36" s="192"/>
      <c r="I36" s="192"/>
      <c r="J36" s="192"/>
      <c r="K36" s="192"/>
      <c r="L36" s="192"/>
      <c r="M36" s="192"/>
      <c r="N36" s="732"/>
      <c r="O36" s="732"/>
      <c r="P36" s="733">
        <f t="shared" ref="P36" si="21">SUM(D36+G36+J36+M36)</f>
        <v>0</v>
      </c>
      <c r="Q36" s="745"/>
      <c r="R36" s="192">
        <v>46</v>
      </c>
      <c r="S36" s="192">
        <f>SUM(Q36:R36)</f>
        <v>46</v>
      </c>
      <c r="T36" s="192"/>
      <c r="U36" s="192"/>
      <c r="V36" s="192"/>
      <c r="W36" s="192"/>
      <c r="X36" s="192"/>
      <c r="Y36" s="192"/>
      <c r="Z36" s="732">
        <f t="shared" si="20"/>
        <v>0</v>
      </c>
      <c r="AA36" s="732">
        <f t="shared" si="20"/>
        <v>46</v>
      </c>
      <c r="AB36" s="732">
        <f t="shared" si="20"/>
        <v>46</v>
      </c>
      <c r="AC36" s="732">
        <f t="shared" si="4"/>
        <v>0</v>
      </c>
      <c r="AD36" s="732">
        <f t="shared" si="4"/>
        <v>46</v>
      </c>
      <c r="AE36" s="733">
        <f t="shared" si="4"/>
        <v>46</v>
      </c>
    </row>
    <row r="37" spans="1:31" s="243" customFormat="1" ht="15" customHeight="1" x14ac:dyDescent="0.25">
      <c r="A37" s="689" t="s">
        <v>996</v>
      </c>
      <c r="B37" s="552"/>
      <c r="C37" s="552"/>
      <c r="D37" s="552"/>
      <c r="E37" s="192"/>
      <c r="F37" s="192"/>
      <c r="G37" s="192"/>
      <c r="H37" s="192"/>
      <c r="I37" s="192"/>
      <c r="J37" s="192"/>
      <c r="K37" s="192"/>
      <c r="L37" s="192"/>
      <c r="M37" s="192"/>
      <c r="N37" s="732"/>
      <c r="O37" s="732"/>
      <c r="P37" s="733"/>
      <c r="Q37" s="745">
        <v>5240</v>
      </c>
      <c r="R37" s="192"/>
      <c r="S37" s="192">
        <f>SUM(Q37:R37)</f>
        <v>5240</v>
      </c>
      <c r="T37" s="192"/>
      <c r="U37" s="192"/>
      <c r="V37" s="192"/>
      <c r="W37" s="192"/>
      <c r="X37" s="192"/>
      <c r="Y37" s="192"/>
      <c r="Z37" s="732">
        <f t="shared" si="20"/>
        <v>5240</v>
      </c>
      <c r="AA37" s="732">
        <f t="shared" si="20"/>
        <v>0</v>
      </c>
      <c r="AB37" s="732">
        <f t="shared" si="20"/>
        <v>5240</v>
      </c>
      <c r="AC37" s="732">
        <f t="shared" si="4"/>
        <v>5240</v>
      </c>
      <c r="AD37" s="732">
        <f t="shared" si="4"/>
        <v>0</v>
      </c>
      <c r="AE37" s="733">
        <f t="shared" si="4"/>
        <v>5240</v>
      </c>
    </row>
    <row r="38" spans="1:31" s="243" customFormat="1" ht="15" customHeight="1" x14ac:dyDescent="0.25">
      <c r="A38" s="689" t="s">
        <v>984</v>
      </c>
      <c r="B38" s="552"/>
      <c r="C38" s="552"/>
      <c r="D38" s="552"/>
      <c r="E38" s="192"/>
      <c r="F38" s="192"/>
      <c r="G38" s="192"/>
      <c r="H38" s="192"/>
      <c r="I38" s="192"/>
      <c r="J38" s="192"/>
      <c r="K38" s="192"/>
      <c r="L38" s="192"/>
      <c r="M38" s="192"/>
      <c r="N38" s="732"/>
      <c r="O38" s="732"/>
      <c r="P38" s="733"/>
      <c r="Q38" s="745"/>
      <c r="R38" s="192"/>
      <c r="S38" s="192"/>
      <c r="T38" s="192">
        <v>1000</v>
      </c>
      <c r="U38" s="192"/>
      <c r="V38" s="192">
        <f t="shared" si="19"/>
        <v>1000</v>
      </c>
      <c r="W38" s="192"/>
      <c r="X38" s="192"/>
      <c r="Y38" s="192"/>
      <c r="Z38" s="732">
        <f t="shared" si="20"/>
        <v>1000</v>
      </c>
      <c r="AA38" s="732">
        <f t="shared" si="20"/>
        <v>0</v>
      </c>
      <c r="AB38" s="732">
        <f t="shared" si="20"/>
        <v>1000</v>
      </c>
      <c r="AC38" s="732">
        <f t="shared" si="4"/>
        <v>1000</v>
      </c>
      <c r="AD38" s="732">
        <f t="shared" si="4"/>
        <v>0</v>
      </c>
      <c r="AE38" s="733">
        <f t="shared" si="4"/>
        <v>1000</v>
      </c>
    </row>
    <row r="39" spans="1:31" s="243" customFormat="1" ht="15" customHeight="1" x14ac:dyDescent="0.25">
      <c r="A39" s="689" t="s">
        <v>985</v>
      </c>
      <c r="B39" s="552"/>
      <c r="C39" s="552"/>
      <c r="D39" s="552"/>
      <c r="E39" s="192"/>
      <c r="F39" s="192"/>
      <c r="G39" s="192"/>
      <c r="H39" s="192"/>
      <c r="I39" s="192"/>
      <c r="J39" s="192"/>
      <c r="K39" s="192"/>
      <c r="L39" s="192"/>
      <c r="M39" s="192"/>
      <c r="N39" s="732"/>
      <c r="O39" s="732"/>
      <c r="P39" s="733"/>
      <c r="Q39" s="745"/>
      <c r="R39" s="192"/>
      <c r="S39" s="192"/>
      <c r="T39" s="192">
        <v>500</v>
      </c>
      <c r="U39" s="192"/>
      <c r="V39" s="192">
        <f t="shared" si="19"/>
        <v>500</v>
      </c>
      <c r="W39" s="192"/>
      <c r="X39" s="192"/>
      <c r="Y39" s="192"/>
      <c r="Z39" s="732">
        <f t="shared" si="20"/>
        <v>500</v>
      </c>
      <c r="AA39" s="732">
        <f t="shared" si="20"/>
        <v>0</v>
      </c>
      <c r="AB39" s="732">
        <f t="shared" si="20"/>
        <v>500</v>
      </c>
      <c r="AC39" s="732">
        <f t="shared" si="4"/>
        <v>500</v>
      </c>
      <c r="AD39" s="732">
        <f t="shared" si="4"/>
        <v>0</v>
      </c>
      <c r="AE39" s="733">
        <f t="shared" si="4"/>
        <v>500</v>
      </c>
    </row>
    <row r="40" spans="1:31" s="243" customFormat="1" ht="15" customHeight="1" x14ac:dyDescent="0.25">
      <c r="A40" s="689" t="s">
        <v>981</v>
      </c>
      <c r="B40" s="552"/>
      <c r="C40" s="552"/>
      <c r="D40" s="552"/>
      <c r="E40" s="192"/>
      <c r="F40" s="192"/>
      <c r="G40" s="192"/>
      <c r="H40" s="192"/>
      <c r="I40" s="192"/>
      <c r="J40" s="192"/>
      <c r="K40" s="192"/>
      <c r="L40" s="192"/>
      <c r="M40" s="192"/>
      <c r="N40" s="732"/>
      <c r="O40" s="732"/>
      <c r="P40" s="733"/>
      <c r="Q40" s="745"/>
      <c r="R40" s="192"/>
      <c r="S40" s="192"/>
      <c r="T40" s="192"/>
      <c r="U40" s="192"/>
      <c r="V40" s="192"/>
      <c r="W40" s="192"/>
      <c r="X40" s="192"/>
      <c r="Y40" s="192"/>
      <c r="Z40" s="732">
        <f t="shared" si="20"/>
        <v>0</v>
      </c>
      <c r="AA40" s="732">
        <f t="shared" si="20"/>
        <v>0</v>
      </c>
      <c r="AB40" s="732">
        <f t="shared" si="20"/>
        <v>0</v>
      </c>
      <c r="AC40" s="732">
        <f t="shared" si="4"/>
        <v>0</v>
      </c>
      <c r="AD40" s="732">
        <f t="shared" si="4"/>
        <v>0</v>
      </c>
      <c r="AE40" s="733">
        <f t="shared" si="4"/>
        <v>0</v>
      </c>
    </row>
    <row r="41" spans="1:31" s="243" customFormat="1" ht="15" customHeight="1" x14ac:dyDescent="0.25">
      <c r="A41" s="689" t="s">
        <v>997</v>
      </c>
      <c r="B41" s="552"/>
      <c r="C41" s="552"/>
      <c r="D41" s="552"/>
      <c r="E41" s="192"/>
      <c r="F41" s="192"/>
      <c r="G41" s="192"/>
      <c r="H41" s="192"/>
      <c r="I41" s="192"/>
      <c r="J41" s="192"/>
      <c r="K41" s="192">
        <v>1000</v>
      </c>
      <c r="L41" s="192"/>
      <c r="M41" s="192">
        <f>SUM(K41:L41)</f>
        <v>1000</v>
      </c>
      <c r="N41" s="732">
        <f t="shared" ref="N41:P65" si="22">SUM(B41+E41+H41+K41)</f>
        <v>1000</v>
      </c>
      <c r="O41" s="732">
        <f t="shared" si="22"/>
        <v>0</v>
      </c>
      <c r="P41" s="733">
        <f t="shared" si="22"/>
        <v>1000</v>
      </c>
      <c r="Q41" s="745"/>
      <c r="R41" s="192"/>
      <c r="S41" s="192"/>
      <c r="T41" s="192"/>
      <c r="U41" s="192"/>
      <c r="V41" s="192"/>
      <c r="W41" s="192"/>
      <c r="X41" s="192"/>
      <c r="Y41" s="192"/>
      <c r="Z41" s="732">
        <f t="shared" si="20"/>
        <v>0</v>
      </c>
      <c r="AA41" s="732">
        <f t="shared" si="20"/>
        <v>0</v>
      </c>
      <c r="AB41" s="732">
        <f t="shared" si="20"/>
        <v>0</v>
      </c>
      <c r="AC41" s="732">
        <f t="shared" si="4"/>
        <v>1000</v>
      </c>
      <c r="AD41" s="732">
        <f t="shared" si="4"/>
        <v>0</v>
      </c>
      <c r="AE41" s="733">
        <f t="shared" si="4"/>
        <v>1000</v>
      </c>
    </row>
    <row r="42" spans="1:31" s="243" customFormat="1" ht="15" customHeight="1" x14ac:dyDescent="0.25">
      <c r="A42" s="689" t="s">
        <v>982</v>
      </c>
      <c r="B42" s="552"/>
      <c r="C42" s="552"/>
      <c r="D42" s="552"/>
      <c r="E42" s="192"/>
      <c r="F42" s="192"/>
      <c r="G42" s="192"/>
      <c r="H42" s="192">
        <v>250</v>
      </c>
      <c r="I42" s="192"/>
      <c r="J42" s="192">
        <f>SUM(H42:I42)</f>
        <v>250</v>
      </c>
      <c r="K42" s="192"/>
      <c r="L42" s="192"/>
      <c r="M42" s="192"/>
      <c r="N42" s="732">
        <f t="shared" si="22"/>
        <v>250</v>
      </c>
      <c r="O42" s="732">
        <f t="shared" si="22"/>
        <v>0</v>
      </c>
      <c r="P42" s="733">
        <f t="shared" si="22"/>
        <v>250</v>
      </c>
      <c r="Q42" s="745"/>
      <c r="R42" s="192"/>
      <c r="S42" s="192"/>
      <c r="T42" s="192"/>
      <c r="U42" s="192"/>
      <c r="V42" s="192"/>
      <c r="W42" s="192"/>
      <c r="X42" s="192"/>
      <c r="Y42" s="192"/>
      <c r="Z42" s="732">
        <f t="shared" si="20"/>
        <v>0</v>
      </c>
      <c r="AA42" s="732">
        <f t="shared" si="20"/>
        <v>0</v>
      </c>
      <c r="AB42" s="732">
        <f t="shared" si="20"/>
        <v>0</v>
      </c>
      <c r="AC42" s="732">
        <f t="shared" si="4"/>
        <v>250</v>
      </c>
      <c r="AD42" s="732">
        <f t="shared" si="4"/>
        <v>0</v>
      </c>
      <c r="AE42" s="733">
        <f t="shared" si="4"/>
        <v>250</v>
      </c>
    </row>
    <row r="43" spans="1:31" s="243" customFormat="1" ht="15" customHeight="1" x14ac:dyDescent="0.25">
      <c r="A43" s="689" t="s">
        <v>998</v>
      </c>
      <c r="B43" s="552"/>
      <c r="C43" s="552"/>
      <c r="D43" s="552"/>
      <c r="E43" s="192"/>
      <c r="F43" s="192"/>
      <c r="G43" s="192"/>
      <c r="H43" s="192">
        <f>4310-4310</f>
        <v>0</v>
      </c>
      <c r="I43" s="192"/>
      <c r="J43" s="192"/>
      <c r="K43" s="192"/>
      <c r="L43" s="192"/>
      <c r="M43" s="192"/>
      <c r="N43" s="732">
        <f t="shared" si="22"/>
        <v>0</v>
      </c>
      <c r="O43" s="732">
        <f t="shared" si="22"/>
        <v>0</v>
      </c>
      <c r="P43" s="733">
        <f t="shared" si="22"/>
        <v>0</v>
      </c>
      <c r="Q43" s="745"/>
      <c r="R43" s="192"/>
      <c r="S43" s="192"/>
      <c r="T43" s="192"/>
      <c r="U43" s="192"/>
      <c r="V43" s="192"/>
      <c r="W43" s="192"/>
      <c r="X43" s="192"/>
      <c r="Y43" s="192"/>
      <c r="Z43" s="732">
        <f t="shared" si="20"/>
        <v>0</v>
      </c>
      <c r="AA43" s="732">
        <f t="shared" si="20"/>
        <v>0</v>
      </c>
      <c r="AB43" s="732">
        <f t="shared" si="20"/>
        <v>0</v>
      </c>
      <c r="AC43" s="732">
        <f t="shared" si="4"/>
        <v>0</v>
      </c>
      <c r="AD43" s="732">
        <f t="shared" si="4"/>
        <v>0</v>
      </c>
      <c r="AE43" s="733">
        <f t="shared" si="4"/>
        <v>0</v>
      </c>
    </row>
    <row r="44" spans="1:31" s="243" customFormat="1" ht="15" customHeight="1" x14ac:dyDescent="0.25">
      <c r="A44" s="689" t="s">
        <v>999</v>
      </c>
      <c r="B44" s="552"/>
      <c r="C44" s="552"/>
      <c r="D44" s="552"/>
      <c r="E44" s="192"/>
      <c r="F44" s="192"/>
      <c r="G44" s="192"/>
      <c r="H44" s="192">
        <v>1000</v>
      </c>
      <c r="I44" s="192"/>
      <c r="J44" s="192">
        <f>SUM(H44:I44)</f>
        <v>1000</v>
      </c>
      <c r="K44" s="192"/>
      <c r="L44" s="192"/>
      <c r="M44" s="192"/>
      <c r="N44" s="732">
        <f t="shared" si="22"/>
        <v>1000</v>
      </c>
      <c r="O44" s="732">
        <f t="shared" si="22"/>
        <v>0</v>
      </c>
      <c r="P44" s="733">
        <f t="shared" si="22"/>
        <v>1000</v>
      </c>
      <c r="Q44" s="745"/>
      <c r="R44" s="192"/>
      <c r="S44" s="192"/>
      <c r="T44" s="192"/>
      <c r="U44" s="192"/>
      <c r="V44" s="192"/>
      <c r="W44" s="192"/>
      <c r="X44" s="192"/>
      <c r="Y44" s="192"/>
      <c r="Z44" s="732">
        <f t="shared" si="20"/>
        <v>0</v>
      </c>
      <c r="AA44" s="732">
        <f t="shared" si="20"/>
        <v>0</v>
      </c>
      <c r="AB44" s="732">
        <f t="shared" si="20"/>
        <v>0</v>
      </c>
      <c r="AC44" s="732">
        <f t="shared" si="4"/>
        <v>1000</v>
      </c>
      <c r="AD44" s="732">
        <f t="shared" si="4"/>
        <v>0</v>
      </c>
      <c r="AE44" s="733">
        <f t="shared" si="4"/>
        <v>1000</v>
      </c>
    </row>
    <row r="45" spans="1:31" s="243" customFormat="1" ht="15" customHeight="1" x14ac:dyDescent="0.25">
      <c r="A45" s="689" t="s">
        <v>1000</v>
      </c>
      <c r="B45" s="552"/>
      <c r="C45" s="552"/>
      <c r="D45" s="552"/>
      <c r="E45" s="192"/>
      <c r="F45" s="192"/>
      <c r="G45" s="192"/>
      <c r="H45" s="192"/>
      <c r="I45" s="192"/>
      <c r="J45" s="192"/>
      <c r="K45" s="192"/>
      <c r="L45" s="192"/>
      <c r="M45" s="192"/>
      <c r="N45" s="732"/>
      <c r="O45" s="732"/>
      <c r="P45" s="733"/>
      <c r="Q45" s="745"/>
      <c r="R45" s="192">
        <v>951</v>
      </c>
      <c r="S45" s="192">
        <f>SUM(Q45:R45)</f>
        <v>951</v>
      </c>
      <c r="T45" s="192"/>
      <c r="U45" s="192"/>
      <c r="V45" s="192"/>
      <c r="W45" s="192"/>
      <c r="X45" s="192"/>
      <c r="Y45" s="192"/>
      <c r="Z45" s="732">
        <f t="shared" si="20"/>
        <v>0</v>
      </c>
      <c r="AA45" s="732">
        <f t="shared" si="20"/>
        <v>951</v>
      </c>
      <c r="AB45" s="732">
        <f t="shared" si="20"/>
        <v>951</v>
      </c>
      <c r="AC45" s="732">
        <f t="shared" si="4"/>
        <v>0</v>
      </c>
      <c r="AD45" s="732">
        <f t="shared" si="4"/>
        <v>951</v>
      </c>
      <c r="AE45" s="733">
        <f t="shared" si="4"/>
        <v>951</v>
      </c>
    </row>
    <row r="46" spans="1:31" s="243" customFormat="1" ht="15" customHeight="1" x14ac:dyDescent="0.25">
      <c r="A46" s="689" t="s">
        <v>1001</v>
      </c>
      <c r="B46" s="552"/>
      <c r="C46" s="552"/>
      <c r="D46" s="552"/>
      <c r="E46" s="192"/>
      <c r="F46" s="192"/>
      <c r="G46" s="192"/>
      <c r="H46" s="192">
        <v>87</v>
      </c>
      <c r="I46" s="192"/>
      <c r="J46" s="192">
        <f>SUM(H46:I46)</f>
        <v>87</v>
      </c>
      <c r="K46" s="192"/>
      <c r="L46" s="192"/>
      <c r="M46" s="192"/>
      <c r="N46" s="732">
        <f t="shared" ref="N46:P46" si="23">SUM(B46+E46+H46+K46)</f>
        <v>87</v>
      </c>
      <c r="O46" s="732">
        <f t="shared" si="23"/>
        <v>0</v>
      </c>
      <c r="P46" s="733">
        <f t="shared" si="23"/>
        <v>87</v>
      </c>
      <c r="Q46" s="745"/>
      <c r="R46" s="192"/>
      <c r="S46" s="192"/>
      <c r="T46" s="192"/>
      <c r="U46" s="192"/>
      <c r="V46" s="192"/>
      <c r="W46" s="192"/>
      <c r="X46" s="192"/>
      <c r="Y46" s="192"/>
      <c r="Z46" s="732">
        <f t="shared" si="20"/>
        <v>0</v>
      </c>
      <c r="AA46" s="732">
        <f t="shared" si="20"/>
        <v>0</v>
      </c>
      <c r="AB46" s="732">
        <f t="shared" si="20"/>
        <v>0</v>
      </c>
      <c r="AC46" s="732">
        <f t="shared" si="4"/>
        <v>87</v>
      </c>
      <c r="AD46" s="732">
        <f t="shared" si="4"/>
        <v>0</v>
      </c>
      <c r="AE46" s="733">
        <f t="shared" si="4"/>
        <v>87</v>
      </c>
    </row>
    <row r="47" spans="1:31" s="243" customFormat="1" ht="15" customHeight="1" thickBot="1" x14ac:dyDescent="0.3">
      <c r="A47" s="690" t="s">
        <v>980</v>
      </c>
      <c r="B47" s="746"/>
      <c r="C47" s="746"/>
      <c r="D47" s="746"/>
      <c r="E47" s="747"/>
      <c r="F47" s="747"/>
      <c r="G47" s="747"/>
      <c r="H47" s="747"/>
      <c r="I47" s="747"/>
      <c r="J47" s="747"/>
      <c r="K47" s="747"/>
      <c r="L47" s="747"/>
      <c r="M47" s="747"/>
      <c r="N47" s="710"/>
      <c r="O47" s="710"/>
      <c r="P47" s="711"/>
      <c r="Q47" s="748"/>
      <c r="R47" s="747"/>
      <c r="S47" s="747"/>
      <c r="T47" s="747"/>
      <c r="U47" s="747"/>
      <c r="V47" s="747"/>
      <c r="W47" s="747"/>
      <c r="X47" s="747"/>
      <c r="Y47" s="747"/>
      <c r="Z47" s="710"/>
      <c r="AA47" s="710"/>
      <c r="AB47" s="710"/>
      <c r="AC47" s="710">
        <f t="shared" si="4"/>
        <v>0</v>
      </c>
      <c r="AD47" s="710">
        <f t="shared" si="4"/>
        <v>0</v>
      </c>
      <c r="AE47" s="711">
        <f t="shared" si="4"/>
        <v>0</v>
      </c>
    </row>
    <row r="48" spans="1:31" s="243" customFormat="1" ht="30" customHeight="1" x14ac:dyDescent="0.25">
      <c r="A48" s="749" t="s">
        <v>994</v>
      </c>
      <c r="B48" s="580"/>
      <c r="C48" s="580"/>
      <c r="D48" s="580"/>
      <c r="E48" s="577"/>
      <c r="F48" s="577"/>
      <c r="G48" s="577"/>
      <c r="H48" s="577"/>
      <c r="I48" s="577"/>
      <c r="J48" s="577"/>
      <c r="K48" s="577"/>
      <c r="L48" s="577"/>
      <c r="M48" s="577"/>
      <c r="N48" s="728"/>
      <c r="O48" s="728"/>
      <c r="P48" s="729"/>
      <c r="Q48" s="580"/>
      <c r="R48" s="577"/>
      <c r="S48" s="577"/>
      <c r="T48" s="577">
        <v>34406</v>
      </c>
      <c r="U48" s="577"/>
      <c r="V48" s="577">
        <f>SUM(T48:U48)</f>
        <v>34406</v>
      </c>
      <c r="W48" s="577"/>
      <c r="X48" s="577"/>
      <c r="Y48" s="577"/>
      <c r="Z48" s="728">
        <f t="shared" si="20"/>
        <v>34406</v>
      </c>
      <c r="AA48" s="728">
        <f t="shared" si="20"/>
        <v>0</v>
      </c>
      <c r="AB48" s="728">
        <f t="shared" si="20"/>
        <v>34406</v>
      </c>
      <c r="AC48" s="728">
        <f t="shared" si="4"/>
        <v>34406</v>
      </c>
      <c r="AD48" s="728">
        <f t="shared" si="4"/>
        <v>0</v>
      </c>
      <c r="AE48" s="729">
        <f t="shared" si="4"/>
        <v>34406</v>
      </c>
    </row>
    <row r="49" spans="1:31" s="243" customFormat="1" ht="15" customHeight="1" x14ac:dyDescent="0.25">
      <c r="A49" s="689" t="s">
        <v>996</v>
      </c>
      <c r="B49" s="552"/>
      <c r="C49" s="552"/>
      <c r="D49" s="552"/>
      <c r="E49" s="192"/>
      <c r="F49" s="192"/>
      <c r="G49" s="192"/>
      <c r="H49" s="192"/>
      <c r="I49" s="192"/>
      <c r="J49" s="192"/>
      <c r="K49" s="192"/>
      <c r="L49" s="192"/>
      <c r="M49" s="192"/>
      <c r="N49" s="732"/>
      <c r="O49" s="732"/>
      <c r="P49" s="733"/>
      <c r="Q49" s="552">
        <v>3244</v>
      </c>
      <c r="R49" s="192"/>
      <c r="S49" s="192">
        <f>SUM(Q49:R49)</f>
        <v>3244</v>
      </c>
      <c r="T49" s="192"/>
      <c r="U49" s="192"/>
      <c r="V49" s="192"/>
      <c r="W49" s="192"/>
      <c r="X49" s="192"/>
      <c r="Y49" s="192"/>
      <c r="Z49" s="732">
        <f t="shared" si="20"/>
        <v>3244</v>
      </c>
      <c r="AA49" s="732">
        <f t="shared" si="20"/>
        <v>0</v>
      </c>
      <c r="AB49" s="732">
        <f t="shared" si="20"/>
        <v>3244</v>
      </c>
      <c r="AC49" s="732">
        <f t="shared" si="4"/>
        <v>3244</v>
      </c>
      <c r="AD49" s="732">
        <f t="shared" si="4"/>
        <v>0</v>
      </c>
      <c r="AE49" s="733">
        <f t="shared" si="4"/>
        <v>3244</v>
      </c>
    </row>
    <row r="50" spans="1:31" s="243" customFormat="1" ht="15" customHeight="1" x14ac:dyDescent="0.25">
      <c r="A50" s="689" t="s">
        <v>985</v>
      </c>
      <c r="B50" s="552"/>
      <c r="C50" s="552"/>
      <c r="D50" s="552"/>
      <c r="E50" s="192"/>
      <c r="F50" s="192"/>
      <c r="G50" s="192"/>
      <c r="H50" s="192"/>
      <c r="I50" s="192"/>
      <c r="J50" s="192"/>
      <c r="K50" s="192">
        <v>500</v>
      </c>
      <c r="L50" s="192"/>
      <c r="M50" s="192">
        <f>SUM(K50:L50)</f>
        <v>500</v>
      </c>
      <c r="N50" s="732">
        <f t="shared" si="22"/>
        <v>500</v>
      </c>
      <c r="O50" s="732">
        <f t="shared" si="22"/>
        <v>0</v>
      </c>
      <c r="P50" s="733">
        <f t="shared" si="22"/>
        <v>500</v>
      </c>
      <c r="Q50" s="552"/>
      <c r="R50" s="192"/>
      <c r="S50" s="192"/>
      <c r="T50" s="192"/>
      <c r="U50" s="192"/>
      <c r="V50" s="192"/>
      <c r="W50" s="192"/>
      <c r="X50" s="192"/>
      <c r="Y50" s="192"/>
      <c r="Z50" s="732">
        <f t="shared" si="20"/>
        <v>0</v>
      </c>
      <c r="AA50" s="732">
        <f t="shared" si="20"/>
        <v>0</v>
      </c>
      <c r="AB50" s="732">
        <f t="shared" si="20"/>
        <v>0</v>
      </c>
      <c r="AC50" s="732">
        <f t="shared" si="4"/>
        <v>500</v>
      </c>
      <c r="AD50" s="732">
        <f t="shared" si="4"/>
        <v>0</v>
      </c>
      <c r="AE50" s="733">
        <f t="shared" si="4"/>
        <v>500</v>
      </c>
    </row>
    <row r="51" spans="1:31" s="243" customFormat="1" ht="15" customHeight="1" x14ac:dyDescent="0.25">
      <c r="A51" s="689" t="s">
        <v>982</v>
      </c>
      <c r="B51" s="552"/>
      <c r="C51" s="552"/>
      <c r="D51" s="552"/>
      <c r="E51" s="192"/>
      <c r="F51" s="192"/>
      <c r="G51" s="192"/>
      <c r="H51" s="192">
        <v>250</v>
      </c>
      <c r="I51" s="192"/>
      <c r="J51" s="192">
        <f>SUM(H51:I51)</f>
        <v>250</v>
      </c>
      <c r="K51" s="192"/>
      <c r="L51" s="192"/>
      <c r="M51" s="192"/>
      <c r="N51" s="732">
        <f t="shared" si="22"/>
        <v>250</v>
      </c>
      <c r="O51" s="732">
        <f t="shared" si="22"/>
        <v>0</v>
      </c>
      <c r="P51" s="733">
        <f t="shared" si="22"/>
        <v>250</v>
      </c>
      <c r="Q51" s="552"/>
      <c r="R51" s="192"/>
      <c r="S51" s="192"/>
      <c r="T51" s="192"/>
      <c r="U51" s="192"/>
      <c r="V51" s="192"/>
      <c r="W51" s="192"/>
      <c r="X51" s="192"/>
      <c r="Y51" s="192"/>
      <c r="Z51" s="732">
        <f t="shared" si="20"/>
        <v>0</v>
      </c>
      <c r="AA51" s="732">
        <f t="shared" si="20"/>
        <v>0</v>
      </c>
      <c r="AB51" s="732">
        <f t="shared" si="20"/>
        <v>0</v>
      </c>
      <c r="AC51" s="732">
        <f t="shared" si="4"/>
        <v>250</v>
      </c>
      <c r="AD51" s="732">
        <f t="shared" si="4"/>
        <v>0</v>
      </c>
      <c r="AE51" s="733">
        <f t="shared" si="4"/>
        <v>250</v>
      </c>
    </row>
    <row r="52" spans="1:31" s="243" customFormat="1" ht="15" customHeight="1" x14ac:dyDescent="0.25">
      <c r="A52" s="689" t="s">
        <v>997</v>
      </c>
      <c r="B52" s="552"/>
      <c r="C52" s="552"/>
      <c r="D52" s="552"/>
      <c r="E52" s="192"/>
      <c r="F52" s="192"/>
      <c r="G52" s="192"/>
      <c r="H52" s="192"/>
      <c r="I52" s="192"/>
      <c r="J52" s="192"/>
      <c r="K52" s="192"/>
      <c r="L52" s="192"/>
      <c r="M52" s="192"/>
      <c r="N52" s="732">
        <f t="shared" si="22"/>
        <v>0</v>
      </c>
      <c r="O52" s="732">
        <f t="shared" si="22"/>
        <v>0</v>
      </c>
      <c r="P52" s="733">
        <f t="shared" si="22"/>
        <v>0</v>
      </c>
      <c r="Q52" s="552"/>
      <c r="R52" s="192"/>
      <c r="S52" s="192"/>
      <c r="T52" s="192"/>
      <c r="U52" s="192"/>
      <c r="V52" s="192"/>
      <c r="W52" s="192"/>
      <c r="X52" s="192"/>
      <c r="Y52" s="192"/>
      <c r="Z52" s="732">
        <f t="shared" si="20"/>
        <v>0</v>
      </c>
      <c r="AA52" s="732">
        <f t="shared" si="20"/>
        <v>0</v>
      </c>
      <c r="AB52" s="732">
        <f t="shared" si="20"/>
        <v>0</v>
      </c>
      <c r="AC52" s="732">
        <f t="shared" si="4"/>
        <v>0</v>
      </c>
      <c r="AD52" s="732">
        <f t="shared" si="4"/>
        <v>0</v>
      </c>
      <c r="AE52" s="733">
        <f t="shared" si="4"/>
        <v>0</v>
      </c>
    </row>
    <row r="53" spans="1:31" s="243" customFormat="1" ht="15" customHeight="1" thickBot="1" x14ac:dyDescent="0.3">
      <c r="A53" s="682" t="s">
        <v>998</v>
      </c>
      <c r="B53" s="636"/>
      <c r="C53" s="636"/>
      <c r="D53" s="636"/>
      <c r="E53" s="564"/>
      <c r="F53" s="564"/>
      <c r="G53" s="564"/>
      <c r="H53" s="564">
        <v>1600</v>
      </c>
      <c r="I53" s="564"/>
      <c r="J53" s="564">
        <f>SUM(H53:I53)</f>
        <v>1600</v>
      </c>
      <c r="K53" s="564"/>
      <c r="L53" s="564"/>
      <c r="M53" s="564"/>
      <c r="N53" s="740">
        <f t="shared" si="22"/>
        <v>1600</v>
      </c>
      <c r="O53" s="740">
        <f t="shared" si="22"/>
        <v>0</v>
      </c>
      <c r="P53" s="741">
        <f t="shared" si="22"/>
        <v>1600</v>
      </c>
      <c r="Q53" s="636"/>
      <c r="R53" s="564"/>
      <c r="S53" s="564"/>
      <c r="T53" s="564"/>
      <c r="U53" s="564"/>
      <c r="V53" s="564"/>
      <c r="W53" s="564"/>
      <c r="X53" s="564"/>
      <c r="Y53" s="564"/>
      <c r="Z53" s="740">
        <f t="shared" si="20"/>
        <v>0</v>
      </c>
      <c r="AA53" s="740">
        <f t="shared" si="20"/>
        <v>0</v>
      </c>
      <c r="AB53" s="740">
        <f t="shared" si="20"/>
        <v>0</v>
      </c>
      <c r="AC53" s="740">
        <f t="shared" si="4"/>
        <v>1600</v>
      </c>
      <c r="AD53" s="740">
        <f t="shared" si="4"/>
        <v>0</v>
      </c>
      <c r="AE53" s="741">
        <f t="shared" si="4"/>
        <v>1600</v>
      </c>
    </row>
    <row r="54" spans="1:31" s="243" customFormat="1" ht="15" customHeight="1" thickBot="1" x14ac:dyDescent="0.3">
      <c r="A54" s="723" t="s">
        <v>974</v>
      </c>
      <c r="B54" s="750">
        <f>SUM(B55:B60)</f>
        <v>0</v>
      </c>
      <c r="C54" s="694">
        <f t="shared" ref="C54:AB54" si="24">SUM(C55:C60)</f>
        <v>0</v>
      </c>
      <c r="D54" s="694">
        <f t="shared" si="24"/>
        <v>0</v>
      </c>
      <c r="E54" s="694">
        <f t="shared" si="24"/>
        <v>0</v>
      </c>
      <c r="F54" s="694">
        <f t="shared" si="24"/>
        <v>0</v>
      </c>
      <c r="G54" s="694">
        <f t="shared" si="24"/>
        <v>0</v>
      </c>
      <c r="H54" s="694">
        <f t="shared" si="24"/>
        <v>0</v>
      </c>
      <c r="I54" s="694">
        <f t="shared" si="24"/>
        <v>0</v>
      </c>
      <c r="J54" s="694">
        <f t="shared" si="24"/>
        <v>0</v>
      </c>
      <c r="K54" s="694">
        <f t="shared" si="24"/>
        <v>13338</v>
      </c>
      <c r="L54" s="694">
        <f t="shared" si="24"/>
        <v>0</v>
      </c>
      <c r="M54" s="694">
        <f t="shared" si="24"/>
        <v>13338</v>
      </c>
      <c r="N54" s="694">
        <f t="shared" si="24"/>
        <v>13338</v>
      </c>
      <c r="O54" s="694">
        <f t="shared" si="24"/>
        <v>0</v>
      </c>
      <c r="P54" s="695">
        <f t="shared" si="24"/>
        <v>13338</v>
      </c>
      <c r="Q54" s="750">
        <f t="shared" si="24"/>
        <v>0</v>
      </c>
      <c r="R54" s="694">
        <f t="shared" si="24"/>
        <v>0</v>
      </c>
      <c r="S54" s="694">
        <f t="shared" si="24"/>
        <v>0</v>
      </c>
      <c r="T54" s="694">
        <f t="shared" si="24"/>
        <v>25000</v>
      </c>
      <c r="U54" s="694">
        <f t="shared" si="24"/>
        <v>0</v>
      </c>
      <c r="V54" s="694">
        <f t="shared" si="24"/>
        <v>25000</v>
      </c>
      <c r="W54" s="694">
        <f t="shared" si="24"/>
        <v>0</v>
      </c>
      <c r="X54" s="694">
        <f t="shared" si="24"/>
        <v>0</v>
      </c>
      <c r="Y54" s="694">
        <f t="shared" si="24"/>
        <v>0</v>
      </c>
      <c r="Z54" s="694">
        <f t="shared" si="24"/>
        <v>25000</v>
      </c>
      <c r="AA54" s="694">
        <f t="shared" si="24"/>
        <v>0</v>
      </c>
      <c r="AB54" s="694">
        <f t="shared" si="24"/>
        <v>25000</v>
      </c>
      <c r="AC54" s="713">
        <f t="shared" si="4"/>
        <v>38338</v>
      </c>
      <c r="AD54" s="713">
        <f t="shared" si="4"/>
        <v>0</v>
      </c>
      <c r="AE54" s="722">
        <f t="shared" si="4"/>
        <v>38338</v>
      </c>
    </row>
    <row r="55" spans="1:31" s="243" customFormat="1" ht="15" customHeight="1" x14ac:dyDescent="0.25">
      <c r="A55" s="698" t="s">
        <v>956</v>
      </c>
      <c r="B55" s="751"/>
      <c r="C55" s="751"/>
      <c r="D55" s="751"/>
      <c r="E55" s="752"/>
      <c r="F55" s="752"/>
      <c r="G55" s="752"/>
      <c r="H55" s="752"/>
      <c r="I55" s="752"/>
      <c r="J55" s="752"/>
      <c r="K55" s="752"/>
      <c r="L55" s="752"/>
      <c r="M55" s="752"/>
      <c r="N55" s="752"/>
      <c r="O55" s="752"/>
      <c r="P55" s="753"/>
      <c r="Q55" s="751"/>
      <c r="R55" s="752"/>
      <c r="S55" s="752"/>
      <c r="T55" s="752"/>
      <c r="U55" s="752"/>
      <c r="V55" s="752"/>
      <c r="W55" s="752"/>
      <c r="X55" s="752"/>
      <c r="Y55" s="752"/>
      <c r="Z55" s="752"/>
      <c r="AA55" s="752"/>
      <c r="AB55" s="752"/>
      <c r="AC55" s="728">
        <f t="shared" si="4"/>
        <v>0</v>
      </c>
      <c r="AD55" s="728">
        <f t="shared" si="4"/>
        <v>0</v>
      </c>
      <c r="AE55" s="729">
        <f t="shared" si="4"/>
        <v>0</v>
      </c>
    </row>
    <row r="56" spans="1:31" s="243" customFormat="1" ht="30" customHeight="1" x14ac:dyDescent="0.25">
      <c r="A56" s="689" t="s">
        <v>1002</v>
      </c>
      <c r="B56" s="636"/>
      <c r="C56" s="636"/>
      <c r="D56" s="636"/>
      <c r="E56" s="564"/>
      <c r="F56" s="564"/>
      <c r="G56" s="564"/>
      <c r="H56" s="564"/>
      <c r="I56" s="564"/>
      <c r="J56" s="564"/>
      <c r="K56" s="564">
        <v>6669</v>
      </c>
      <c r="L56" s="564"/>
      <c r="M56" s="192">
        <f t="shared" ref="M56" si="25">SUM(K56:L56)</f>
        <v>6669</v>
      </c>
      <c r="N56" s="732">
        <f t="shared" ref="N56:P56" si="26">SUM(B56+E56+H56+K56)</f>
        <v>6669</v>
      </c>
      <c r="O56" s="732">
        <f t="shared" si="26"/>
        <v>0</v>
      </c>
      <c r="P56" s="733">
        <f t="shared" si="26"/>
        <v>6669</v>
      </c>
      <c r="Q56" s="636"/>
      <c r="R56" s="564"/>
      <c r="S56" s="564"/>
      <c r="T56" s="564"/>
      <c r="U56" s="564"/>
      <c r="V56" s="564"/>
      <c r="W56" s="564"/>
      <c r="X56" s="564"/>
      <c r="Y56" s="192"/>
      <c r="Z56" s="732">
        <f t="shared" ref="Z56:AB57" si="27">SUM(Q56+T56+W56)</f>
        <v>0</v>
      </c>
      <c r="AA56" s="732">
        <f t="shared" si="27"/>
        <v>0</v>
      </c>
      <c r="AB56" s="732">
        <f t="shared" si="27"/>
        <v>0</v>
      </c>
      <c r="AC56" s="732">
        <f t="shared" si="4"/>
        <v>6669</v>
      </c>
      <c r="AD56" s="732">
        <f t="shared" si="4"/>
        <v>0</v>
      </c>
      <c r="AE56" s="733">
        <f t="shared" si="4"/>
        <v>6669</v>
      </c>
    </row>
    <row r="57" spans="1:31" s="243" customFormat="1" ht="15" customHeight="1" x14ac:dyDescent="0.25">
      <c r="A57" s="689" t="s">
        <v>1003</v>
      </c>
      <c r="B57" s="636"/>
      <c r="C57" s="636"/>
      <c r="D57" s="636"/>
      <c r="E57" s="564"/>
      <c r="F57" s="564"/>
      <c r="G57" s="564"/>
      <c r="H57" s="564"/>
      <c r="I57" s="564"/>
      <c r="J57" s="564"/>
      <c r="K57" s="564"/>
      <c r="L57" s="564"/>
      <c r="M57" s="564"/>
      <c r="N57" s="740"/>
      <c r="O57" s="740"/>
      <c r="P57" s="741"/>
      <c r="Q57" s="636"/>
      <c r="R57" s="564"/>
      <c r="S57" s="564"/>
      <c r="T57" s="564">
        <v>12500</v>
      </c>
      <c r="U57" s="564"/>
      <c r="V57" s="564">
        <f>SUM(T57:U57)</f>
        <v>12500</v>
      </c>
      <c r="W57" s="564"/>
      <c r="X57" s="564"/>
      <c r="Y57" s="564">
        <f t="shared" ref="Y57" si="28">SUM(W57:X57)</f>
        <v>0</v>
      </c>
      <c r="Z57" s="740">
        <f t="shared" si="27"/>
        <v>12500</v>
      </c>
      <c r="AA57" s="740">
        <f t="shared" si="27"/>
        <v>0</v>
      </c>
      <c r="AB57" s="740">
        <f t="shared" si="27"/>
        <v>12500</v>
      </c>
      <c r="AC57" s="732">
        <f t="shared" si="4"/>
        <v>12500</v>
      </c>
      <c r="AD57" s="732">
        <f t="shared" si="4"/>
        <v>0</v>
      </c>
      <c r="AE57" s="733">
        <f t="shared" si="4"/>
        <v>12500</v>
      </c>
    </row>
    <row r="58" spans="1:31" s="243" customFormat="1" ht="15" customHeight="1" x14ac:dyDescent="0.25">
      <c r="A58" s="698" t="s">
        <v>904</v>
      </c>
      <c r="B58" s="552"/>
      <c r="C58" s="552"/>
      <c r="D58" s="552"/>
      <c r="E58" s="192"/>
      <c r="F58" s="192"/>
      <c r="G58" s="192"/>
      <c r="H58" s="192"/>
      <c r="I58" s="192"/>
      <c r="J58" s="192"/>
      <c r="K58" s="192"/>
      <c r="L58" s="192"/>
      <c r="M58" s="192"/>
      <c r="N58" s="732"/>
      <c r="O58" s="732"/>
      <c r="P58" s="733"/>
      <c r="Q58" s="552"/>
      <c r="R58" s="192"/>
      <c r="S58" s="192"/>
      <c r="T58" s="192"/>
      <c r="U58" s="192"/>
      <c r="V58" s="564"/>
      <c r="W58" s="192"/>
      <c r="X58" s="192"/>
      <c r="Y58" s="192"/>
      <c r="Z58" s="732"/>
      <c r="AA58" s="732"/>
      <c r="AB58" s="732"/>
      <c r="AC58" s="732">
        <f t="shared" si="4"/>
        <v>0</v>
      </c>
      <c r="AD58" s="732">
        <f t="shared" si="4"/>
        <v>0</v>
      </c>
      <c r="AE58" s="733">
        <f t="shared" si="4"/>
        <v>0</v>
      </c>
    </row>
    <row r="59" spans="1:31" s="243" customFormat="1" ht="30" customHeight="1" x14ac:dyDescent="0.25">
      <c r="A59" s="689" t="s">
        <v>1002</v>
      </c>
      <c r="B59" s="636"/>
      <c r="C59" s="636"/>
      <c r="D59" s="636"/>
      <c r="E59" s="564"/>
      <c r="F59" s="564"/>
      <c r="G59" s="564"/>
      <c r="H59" s="564"/>
      <c r="I59" s="564"/>
      <c r="J59" s="564"/>
      <c r="K59" s="564">
        <v>6669</v>
      </c>
      <c r="L59" s="564"/>
      <c r="M59" s="192">
        <f t="shared" ref="M59" si="29">SUM(K59:L59)</f>
        <v>6669</v>
      </c>
      <c r="N59" s="732">
        <f t="shared" ref="N59:P59" si="30">SUM(B59+E59+H59+K59)</f>
        <v>6669</v>
      </c>
      <c r="O59" s="732">
        <f t="shared" si="30"/>
        <v>0</v>
      </c>
      <c r="P59" s="733">
        <f t="shared" si="30"/>
        <v>6669</v>
      </c>
      <c r="Q59" s="636"/>
      <c r="R59" s="564"/>
      <c r="S59" s="564"/>
      <c r="T59" s="564"/>
      <c r="U59" s="564"/>
      <c r="V59" s="564"/>
      <c r="W59" s="564"/>
      <c r="X59" s="564"/>
      <c r="Y59" s="192"/>
      <c r="Z59" s="732">
        <f t="shared" ref="Z59:AB60" si="31">SUM(Q59+T59+W59)</f>
        <v>0</v>
      </c>
      <c r="AA59" s="732">
        <f t="shared" si="31"/>
        <v>0</v>
      </c>
      <c r="AB59" s="732">
        <f t="shared" si="31"/>
        <v>0</v>
      </c>
      <c r="AC59" s="732">
        <f t="shared" si="4"/>
        <v>6669</v>
      </c>
      <c r="AD59" s="732">
        <f t="shared" si="4"/>
        <v>0</v>
      </c>
      <c r="AE59" s="733">
        <f t="shared" si="4"/>
        <v>6669</v>
      </c>
    </row>
    <row r="60" spans="1:31" s="243" customFormat="1" ht="15" customHeight="1" thickBot="1" x14ac:dyDescent="0.3">
      <c r="A60" s="682" t="s">
        <v>1003</v>
      </c>
      <c r="B60" s="636"/>
      <c r="C60" s="636"/>
      <c r="D60" s="636"/>
      <c r="E60" s="564"/>
      <c r="F60" s="564"/>
      <c r="G60" s="564"/>
      <c r="H60" s="564"/>
      <c r="I60" s="564"/>
      <c r="J60" s="564"/>
      <c r="K60" s="564"/>
      <c r="L60" s="564"/>
      <c r="M60" s="564"/>
      <c r="N60" s="740"/>
      <c r="O60" s="740"/>
      <c r="P60" s="741"/>
      <c r="Q60" s="636"/>
      <c r="R60" s="564"/>
      <c r="S60" s="564"/>
      <c r="T60" s="564">
        <v>12500</v>
      </c>
      <c r="U60" s="564"/>
      <c r="V60" s="564">
        <f t="shared" ref="V60" si="32">SUM(T60:U60)</f>
        <v>12500</v>
      </c>
      <c r="W60" s="564"/>
      <c r="X60" s="564"/>
      <c r="Y60" s="564">
        <f t="shared" ref="Y60" si="33">SUM(W60:X60)</f>
        <v>0</v>
      </c>
      <c r="Z60" s="740">
        <f t="shared" si="31"/>
        <v>12500</v>
      </c>
      <c r="AA60" s="740">
        <f t="shared" si="31"/>
        <v>0</v>
      </c>
      <c r="AB60" s="740">
        <f t="shared" si="31"/>
        <v>12500</v>
      </c>
      <c r="AC60" s="740">
        <f t="shared" si="4"/>
        <v>12500</v>
      </c>
      <c r="AD60" s="740">
        <f t="shared" si="4"/>
        <v>0</v>
      </c>
      <c r="AE60" s="741">
        <f t="shared" si="4"/>
        <v>12500</v>
      </c>
    </row>
    <row r="61" spans="1:31" s="243" customFormat="1" ht="15" customHeight="1" thickBot="1" x14ac:dyDescent="0.3">
      <c r="A61" s="617" t="s">
        <v>1004</v>
      </c>
      <c r="B61" s="754">
        <f>SUM(B62:B65)</f>
        <v>1172</v>
      </c>
      <c r="C61" s="593">
        <f>SUM(C62:C65)</f>
        <v>0</v>
      </c>
      <c r="D61" s="593">
        <f t="shared" ref="D61:AB61" si="34">SUM(D62:D65)</f>
        <v>1172</v>
      </c>
      <c r="E61" s="593">
        <f t="shared" si="34"/>
        <v>228</v>
      </c>
      <c r="F61" s="593">
        <f t="shared" si="34"/>
        <v>0</v>
      </c>
      <c r="G61" s="593">
        <f t="shared" si="34"/>
        <v>228</v>
      </c>
      <c r="H61" s="593">
        <f t="shared" si="34"/>
        <v>36380</v>
      </c>
      <c r="I61" s="593">
        <f t="shared" si="34"/>
        <v>10000</v>
      </c>
      <c r="J61" s="593">
        <f t="shared" si="34"/>
        <v>46380</v>
      </c>
      <c r="K61" s="593">
        <f t="shared" si="34"/>
        <v>0</v>
      </c>
      <c r="L61" s="593">
        <f t="shared" si="34"/>
        <v>0</v>
      </c>
      <c r="M61" s="593">
        <f t="shared" si="34"/>
        <v>0</v>
      </c>
      <c r="N61" s="593">
        <f t="shared" si="34"/>
        <v>37780</v>
      </c>
      <c r="O61" s="593">
        <f t="shared" si="34"/>
        <v>10000</v>
      </c>
      <c r="P61" s="594">
        <f t="shared" si="34"/>
        <v>47780</v>
      </c>
      <c r="Q61" s="618">
        <f t="shared" si="34"/>
        <v>50000</v>
      </c>
      <c r="R61" s="593">
        <f t="shared" si="34"/>
        <v>0</v>
      </c>
      <c r="S61" s="593">
        <f t="shared" si="34"/>
        <v>50000</v>
      </c>
      <c r="T61" s="593">
        <f t="shared" si="34"/>
        <v>0</v>
      </c>
      <c r="U61" s="593">
        <f t="shared" si="34"/>
        <v>0</v>
      </c>
      <c r="V61" s="593">
        <f t="shared" si="34"/>
        <v>0</v>
      </c>
      <c r="W61" s="593">
        <f t="shared" si="34"/>
        <v>0</v>
      </c>
      <c r="X61" s="593">
        <f t="shared" si="34"/>
        <v>300000</v>
      </c>
      <c r="Y61" s="593">
        <f t="shared" si="34"/>
        <v>300000</v>
      </c>
      <c r="Z61" s="593">
        <f t="shared" si="34"/>
        <v>50000</v>
      </c>
      <c r="AA61" s="593">
        <f t="shared" si="34"/>
        <v>300000</v>
      </c>
      <c r="AB61" s="593">
        <f t="shared" si="34"/>
        <v>350000</v>
      </c>
      <c r="AC61" s="713">
        <f t="shared" si="4"/>
        <v>87780</v>
      </c>
      <c r="AD61" s="713">
        <f t="shared" si="4"/>
        <v>310000</v>
      </c>
      <c r="AE61" s="722">
        <f t="shared" si="4"/>
        <v>397780</v>
      </c>
    </row>
    <row r="62" spans="1:31" s="243" customFormat="1" ht="45" customHeight="1" x14ac:dyDescent="0.25">
      <c r="A62" s="755" t="s">
        <v>975</v>
      </c>
      <c r="B62" s="756">
        <v>1172</v>
      </c>
      <c r="C62" s="756"/>
      <c r="D62" s="756">
        <f>SUM(B62:C62)</f>
        <v>1172</v>
      </c>
      <c r="E62" s="757">
        <v>228</v>
      </c>
      <c r="F62" s="758"/>
      <c r="G62" s="758">
        <f>SUM(E62:F62)</f>
        <v>228</v>
      </c>
      <c r="H62" s="758">
        <v>18600</v>
      </c>
      <c r="I62" s="758"/>
      <c r="J62" s="758">
        <f>SUM(H62:I62)</f>
        <v>18600</v>
      </c>
      <c r="K62" s="757"/>
      <c r="L62" s="757"/>
      <c r="M62" s="757"/>
      <c r="N62" s="759">
        <f t="shared" si="22"/>
        <v>20000</v>
      </c>
      <c r="O62" s="759">
        <f t="shared" si="22"/>
        <v>0</v>
      </c>
      <c r="P62" s="760">
        <f t="shared" si="22"/>
        <v>20000</v>
      </c>
      <c r="Q62" s="761"/>
      <c r="R62" s="757"/>
      <c r="S62" s="757"/>
      <c r="T62" s="757"/>
      <c r="U62" s="757"/>
      <c r="V62" s="757"/>
      <c r="W62" s="757"/>
      <c r="X62" s="757"/>
      <c r="Y62" s="757"/>
      <c r="Z62" s="728">
        <f t="shared" si="20"/>
        <v>0</v>
      </c>
      <c r="AA62" s="728">
        <f t="shared" si="20"/>
        <v>0</v>
      </c>
      <c r="AB62" s="728">
        <f t="shared" si="20"/>
        <v>0</v>
      </c>
      <c r="AC62" s="728">
        <f t="shared" si="4"/>
        <v>20000</v>
      </c>
      <c r="AD62" s="728">
        <f t="shared" si="4"/>
        <v>0</v>
      </c>
      <c r="AE62" s="729">
        <f t="shared" si="4"/>
        <v>20000</v>
      </c>
    </row>
    <row r="63" spans="1:31" s="243" customFormat="1" ht="15" customHeight="1" x14ac:dyDescent="0.25">
      <c r="A63" s="701" t="s">
        <v>1005</v>
      </c>
      <c r="B63" s="552"/>
      <c r="C63" s="552"/>
      <c r="D63" s="552"/>
      <c r="E63" s="550"/>
      <c r="F63" s="192"/>
      <c r="G63" s="192"/>
      <c r="H63" s="192"/>
      <c r="I63" s="192">
        <v>10000</v>
      </c>
      <c r="J63" s="577">
        <f>SUM(H63:I63)</f>
        <v>10000</v>
      </c>
      <c r="K63" s="550"/>
      <c r="L63" s="550"/>
      <c r="M63" s="550"/>
      <c r="N63" s="728">
        <f t="shared" si="22"/>
        <v>0</v>
      </c>
      <c r="O63" s="728">
        <f t="shared" si="22"/>
        <v>10000</v>
      </c>
      <c r="P63" s="729">
        <f t="shared" si="22"/>
        <v>10000</v>
      </c>
      <c r="Q63" s="762"/>
      <c r="R63" s="550"/>
      <c r="S63" s="550"/>
      <c r="T63" s="550"/>
      <c r="U63" s="550"/>
      <c r="V63" s="550"/>
      <c r="W63" s="550"/>
      <c r="X63" s="550"/>
      <c r="Y63" s="550"/>
      <c r="Z63" s="728">
        <f t="shared" si="20"/>
        <v>0</v>
      </c>
      <c r="AA63" s="728">
        <f t="shared" si="20"/>
        <v>0</v>
      </c>
      <c r="AB63" s="728">
        <f t="shared" si="20"/>
        <v>0</v>
      </c>
      <c r="AC63" s="728">
        <f t="shared" si="4"/>
        <v>0</v>
      </c>
      <c r="AD63" s="728">
        <f t="shared" si="4"/>
        <v>10000</v>
      </c>
      <c r="AE63" s="729">
        <f t="shared" si="4"/>
        <v>10000</v>
      </c>
    </row>
    <row r="64" spans="1:31" s="243" customFormat="1" ht="15" customHeight="1" x14ac:dyDescent="0.25">
      <c r="A64" s="701" t="s">
        <v>1006</v>
      </c>
      <c r="B64" s="552"/>
      <c r="C64" s="552"/>
      <c r="D64" s="552"/>
      <c r="E64" s="550"/>
      <c r="F64" s="192"/>
      <c r="G64" s="192"/>
      <c r="H64" s="192"/>
      <c r="I64" s="192"/>
      <c r="J64" s="192"/>
      <c r="K64" s="550"/>
      <c r="L64" s="550"/>
      <c r="M64" s="550"/>
      <c r="N64" s="732"/>
      <c r="O64" s="732"/>
      <c r="P64" s="733"/>
      <c r="Q64" s="762"/>
      <c r="R64" s="550"/>
      <c r="S64" s="550"/>
      <c r="T64" s="550"/>
      <c r="U64" s="550"/>
      <c r="V64" s="550"/>
      <c r="W64" s="550"/>
      <c r="X64" s="192">
        <v>300000</v>
      </c>
      <c r="Y64" s="564">
        <f t="shared" ref="Y64" si="35">SUM(W64:X64)</f>
        <v>300000</v>
      </c>
      <c r="Z64" s="732">
        <f t="shared" si="20"/>
        <v>0</v>
      </c>
      <c r="AA64" s="732">
        <f t="shared" si="20"/>
        <v>300000</v>
      </c>
      <c r="AB64" s="732">
        <f t="shared" si="20"/>
        <v>300000</v>
      </c>
      <c r="AC64" s="732">
        <f t="shared" si="4"/>
        <v>0</v>
      </c>
      <c r="AD64" s="732">
        <f t="shared" si="4"/>
        <v>300000</v>
      </c>
      <c r="AE64" s="733">
        <f t="shared" si="4"/>
        <v>300000</v>
      </c>
    </row>
    <row r="65" spans="1:31" s="243" customFormat="1" ht="15" customHeight="1" thickBot="1" x14ac:dyDescent="0.3">
      <c r="A65" s="763" t="s">
        <v>1007</v>
      </c>
      <c r="B65" s="764"/>
      <c r="C65" s="764"/>
      <c r="D65" s="764"/>
      <c r="E65" s="765"/>
      <c r="F65" s="765"/>
      <c r="G65" s="765"/>
      <c r="H65" s="765">
        <v>17780</v>
      </c>
      <c r="I65" s="765"/>
      <c r="J65" s="765">
        <f>SUM(H65:I65)</f>
        <v>17780</v>
      </c>
      <c r="K65" s="765"/>
      <c r="L65" s="597"/>
      <c r="M65" s="597"/>
      <c r="N65" s="716">
        <f t="shared" si="22"/>
        <v>17780</v>
      </c>
      <c r="O65" s="716">
        <f t="shared" si="22"/>
        <v>0</v>
      </c>
      <c r="P65" s="717">
        <f t="shared" si="22"/>
        <v>17780</v>
      </c>
      <c r="Q65" s="764">
        <v>50000</v>
      </c>
      <c r="R65" s="765"/>
      <c r="S65" s="577">
        <f>SUM(Q65:R65)</f>
        <v>50000</v>
      </c>
      <c r="T65" s="765"/>
      <c r="U65" s="765"/>
      <c r="V65" s="765"/>
      <c r="W65" s="765"/>
      <c r="X65" s="597"/>
      <c r="Y65" s="747"/>
      <c r="Z65" s="728">
        <f t="shared" si="20"/>
        <v>50000</v>
      </c>
      <c r="AA65" s="728">
        <f t="shared" si="20"/>
        <v>0</v>
      </c>
      <c r="AB65" s="728">
        <f t="shared" si="20"/>
        <v>50000</v>
      </c>
      <c r="AC65" s="716">
        <f t="shared" si="4"/>
        <v>67780</v>
      </c>
      <c r="AD65" s="716">
        <f t="shared" si="4"/>
        <v>0</v>
      </c>
      <c r="AE65" s="717">
        <f t="shared" si="4"/>
        <v>67780</v>
      </c>
    </row>
    <row r="66" spans="1:31" s="264" customFormat="1" ht="19.95" customHeight="1" thickBot="1" x14ac:dyDescent="0.3">
      <c r="A66" s="617" t="s">
        <v>1008</v>
      </c>
      <c r="B66" s="712">
        <f>B3+B4+B6+B33+B54+B61</f>
        <v>1172</v>
      </c>
      <c r="C66" s="713">
        <f t="shared" ref="C66:AB66" si="36">C3+C4+C6+C33+C54+C61</f>
        <v>0</v>
      </c>
      <c r="D66" s="713">
        <f t="shared" si="36"/>
        <v>1172</v>
      </c>
      <c r="E66" s="713">
        <f t="shared" si="36"/>
        <v>228</v>
      </c>
      <c r="F66" s="713">
        <f t="shared" si="36"/>
        <v>0</v>
      </c>
      <c r="G66" s="713">
        <f t="shared" si="36"/>
        <v>228</v>
      </c>
      <c r="H66" s="713">
        <f t="shared" si="36"/>
        <v>49758</v>
      </c>
      <c r="I66" s="713">
        <f t="shared" si="36"/>
        <v>10000</v>
      </c>
      <c r="J66" s="713">
        <f t="shared" si="36"/>
        <v>59758</v>
      </c>
      <c r="K66" s="713">
        <f t="shared" si="36"/>
        <v>20838</v>
      </c>
      <c r="L66" s="713">
        <f t="shared" si="36"/>
        <v>0</v>
      </c>
      <c r="M66" s="713">
        <f t="shared" si="36"/>
        <v>20838</v>
      </c>
      <c r="N66" s="713">
        <f t="shared" si="36"/>
        <v>71996</v>
      </c>
      <c r="O66" s="713">
        <f t="shared" si="36"/>
        <v>10000</v>
      </c>
      <c r="P66" s="722">
        <f t="shared" si="36"/>
        <v>81996</v>
      </c>
      <c r="Q66" s="712">
        <f t="shared" si="36"/>
        <v>58484</v>
      </c>
      <c r="R66" s="713">
        <f t="shared" si="36"/>
        <v>997</v>
      </c>
      <c r="S66" s="713">
        <f t="shared" si="36"/>
        <v>59481</v>
      </c>
      <c r="T66" s="713">
        <f t="shared" si="36"/>
        <v>763484</v>
      </c>
      <c r="U66" s="713">
        <f t="shared" si="36"/>
        <v>0</v>
      </c>
      <c r="V66" s="713">
        <f t="shared" si="36"/>
        <v>763484</v>
      </c>
      <c r="W66" s="713">
        <f t="shared" si="36"/>
        <v>158687</v>
      </c>
      <c r="X66" s="713">
        <f t="shared" si="36"/>
        <v>300000</v>
      </c>
      <c r="Y66" s="713">
        <f t="shared" si="36"/>
        <v>458687</v>
      </c>
      <c r="Z66" s="713">
        <f t="shared" si="36"/>
        <v>980655</v>
      </c>
      <c r="AA66" s="713">
        <f t="shared" si="36"/>
        <v>300997</v>
      </c>
      <c r="AB66" s="713">
        <f t="shared" si="36"/>
        <v>1281652</v>
      </c>
      <c r="AC66" s="713">
        <f t="shared" si="4"/>
        <v>1052651</v>
      </c>
      <c r="AD66" s="713">
        <f t="shared" si="4"/>
        <v>310997</v>
      </c>
      <c r="AE66" s="722">
        <f t="shared" si="4"/>
        <v>1363648</v>
      </c>
    </row>
  </sheetData>
  <mergeCells count="11">
    <mergeCell ref="Q1:S1"/>
    <mergeCell ref="T1:V1"/>
    <mergeCell ref="W1:Y1"/>
    <mergeCell ref="Z1:AB1"/>
    <mergeCell ref="AC1:AE1"/>
    <mergeCell ref="A1:A2"/>
    <mergeCell ref="B1:D1"/>
    <mergeCell ref="E1:G1"/>
    <mergeCell ref="H1:J1"/>
    <mergeCell ref="K1:M1"/>
    <mergeCell ref="N1:P1"/>
  </mergeCells>
  <printOptions horizontalCentered="1"/>
  <pageMargins left="0.27559055118110237" right="0.27559055118110237" top="0.86614173228346458" bottom="0.86614173228346458" header="0.15748031496062992" footer="0.15748031496062992"/>
  <pageSetup paperSize="9" scale="63" orientation="landscape" r:id="rId1"/>
  <headerFooter alignWithMargins="0">
    <oddHeader xml:space="preserve">&amp;C&amp;"Times New Roman,Félkövér" 2019. évi költségvetés
TÉR_KÖZ pályázat és egyéb fejlesztési projektek
11605 cím kiadási előirányzat
&amp;R&amp;"Times New Roman,Félkövér dőlt"12. melléklet a /2019. () 
önk.rendelethez
ezer forintban
&amp;"Times New Roman,Félkövér"&amp;8
</oddHeader>
    <oddFooter xml:space="preserve">&amp;C
&amp;R
&amp;P
</oddFooter>
  </headerFooter>
  <colBreaks count="1" manualBreakCount="1">
    <brk id="16" max="5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R618"/>
  <sheetViews>
    <sheetView zoomScaleNormal="100" workbookViewId="0">
      <pane xSplit="2" ySplit="3" topLeftCell="M13" activePane="bottomRight" state="frozen"/>
      <selection pane="topRight" activeCell="B1" sqref="B1"/>
      <selection pane="bottomLeft" activeCell="A4" sqref="A4"/>
      <selection pane="bottomRight" activeCell="E20" sqref="E20"/>
    </sheetView>
  </sheetViews>
  <sheetFormatPr defaultColWidth="9.109375" defaultRowHeight="13.8" x14ac:dyDescent="0.25"/>
  <cols>
    <col min="1" max="1" width="6.6640625" style="893" customWidth="1"/>
    <col min="2" max="2" width="39.33203125" style="894" customWidth="1"/>
    <col min="3" max="3" width="10.109375" style="895" customWidth="1"/>
    <col min="4" max="4" width="9.33203125" style="895" customWidth="1"/>
    <col min="5" max="5" width="9.6640625" style="901" customWidth="1"/>
    <col min="6" max="6" width="9.5546875" style="901" customWidth="1"/>
    <col min="7" max="8" width="8.6640625" style="895" customWidth="1"/>
    <col min="9" max="10" width="8.6640625" style="901" customWidth="1"/>
    <col min="11" max="13" width="8.6640625" style="895" customWidth="1"/>
    <col min="14" max="15" width="8.6640625" style="901" customWidth="1"/>
    <col min="16" max="18" width="8.6640625" style="897" customWidth="1"/>
    <col min="19" max="246" width="9.109375" style="3"/>
    <col min="247" max="247" width="37.88671875" style="3" customWidth="1"/>
    <col min="248" max="257" width="10.33203125" style="3" customWidth="1"/>
    <col min="258" max="258" width="10.6640625" style="3" customWidth="1"/>
    <col min="259" max="260" width="10.33203125" style="3" customWidth="1"/>
    <col min="261" max="261" width="10.88671875" style="3" customWidth="1"/>
    <col min="262" max="270" width="10.33203125" style="3" customWidth="1"/>
    <col min="271" max="271" width="28.88671875" style="3" customWidth="1"/>
    <col min="272" max="502" width="9.109375" style="3"/>
    <col min="503" max="503" width="37.88671875" style="3" customWidth="1"/>
    <col min="504" max="513" width="10.33203125" style="3" customWidth="1"/>
    <col min="514" max="514" width="10.6640625" style="3" customWidth="1"/>
    <col min="515" max="516" width="10.33203125" style="3" customWidth="1"/>
    <col min="517" max="517" width="10.88671875" style="3" customWidth="1"/>
    <col min="518" max="526" width="10.33203125" style="3" customWidth="1"/>
    <col min="527" max="527" width="28.88671875" style="3" customWidth="1"/>
    <col min="528" max="758" width="9.109375" style="3"/>
    <col min="759" max="759" width="37.88671875" style="3" customWidth="1"/>
    <col min="760" max="769" width="10.33203125" style="3" customWidth="1"/>
    <col min="770" max="770" width="10.6640625" style="3" customWidth="1"/>
    <col min="771" max="772" width="10.33203125" style="3" customWidth="1"/>
    <col min="773" max="773" width="10.88671875" style="3" customWidth="1"/>
    <col min="774" max="782" width="10.33203125" style="3" customWidth="1"/>
    <col min="783" max="783" width="28.88671875" style="3" customWidth="1"/>
    <col min="784" max="1014" width="9.109375" style="3"/>
    <col min="1015" max="1015" width="37.88671875" style="3" customWidth="1"/>
    <col min="1016" max="1025" width="10.33203125" style="3" customWidth="1"/>
    <col min="1026" max="1026" width="10.6640625" style="3" customWidth="1"/>
    <col min="1027" max="1028" width="10.33203125" style="3" customWidth="1"/>
    <col min="1029" max="1029" width="10.88671875" style="3" customWidth="1"/>
    <col min="1030" max="1038" width="10.33203125" style="3" customWidth="1"/>
    <col min="1039" max="1039" width="28.88671875" style="3" customWidth="1"/>
    <col min="1040" max="1270" width="9.109375" style="3"/>
    <col min="1271" max="1271" width="37.88671875" style="3" customWidth="1"/>
    <col min="1272" max="1281" width="10.33203125" style="3" customWidth="1"/>
    <col min="1282" max="1282" width="10.6640625" style="3" customWidth="1"/>
    <col min="1283" max="1284" width="10.33203125" style="3" customWidth="1"/>
    <col min="1285" max="1285" width="10.88671875" style="3" customWidth="1"/>
    <col min="1286" max="1294" width="10.33203125" style="3" customWidth="1"/>
    <col min="1295" max="1295" width="28.88671875" style="3" customWidth="1"/>
    <col min="1296" max="1526" width="9.109375" style="3"/>
    <col min="1527" max="1527" width="37.88671875" style="3" customWidth="1"/>
    <col min="1528" max="1537" width="10.33203125" style="3" customWidth="1"/>
    <col min="1538" max="1538" width="10.6640625" style="3" customWidth="1"/>
    <col min="1539" max="1540" width="10.33203125" style="3" customWidth="1"/>
    <col min="1541" max="1541" width="10.88671875" style="3" customWidth="1"/>
    <col min="1542" max="1550" width="10.33203125" style="3" customWidth="1"/>
    <col min="1551" max="1551" width="28.88671875" style="3" customWidth="1"/>
    <col min="1552" max="1782" width="9.109375" style="3"/>
    <col min="1783" max="1783" width="37.88671875" style="3" customWidth="1"/>
    <col min="1784" max="1793" width="10.33203125" style="3" customWidth="1"/>
    <col min="1794" max="1794" width="10.6640625" style="3" customWidth="1"/>
    <col min="1795" max="1796" width="10.33203125" style="3" customWidth="1"/>
    <col min="1797" max="1797" width="10.88671875" style="3" customWidth="1"/>
    <col min="1798" max="1806" width="10.33203125" style="3" customWidth="1"/>
    <col min="1807" max="1807" width="28.88671875" style="3" customWidth="1"/>
    <col min="1808" max="2038" width="9.109375" style="3"/>
    <col min="2039" max="2039" width="37.88671875" style="3" customWidth="1"/>
    <col min="2040" max="2049" width="10.33203125" style="3" customWidth="1"/>
    <col min="2050" max="2050" width="10.6640625" style="3" customWidth="1"/>
    <col min="2051" max="2052" width="10.33203125" style="3" customWidth="1"/>
    <col min="2053" max="2053" width="10.88671875" style="3" customWidth="1"/>
    <col min="2054" max="2062" width="10.33203125" style="3" customWidth="1"/>
    <col min="2063" max="2063" width="28.88671875" style="3" customWidth="1"/>
    <col min="2064" max="2294" width="9.109375" style="3"/>
    <col min="2295" max="2295" width="37.88671875" style="3" customWidth="1"/>
    <col min="2296" max="2305" width="10.33203125" style="3" customWidth="1"/>
    <col min="2306" max="2306" width="10.6640625" style="3" customWidth="1"/>
    <col min="2307" max="2308" width="10.33203125" style="3" customWidth="1"/>
    <col min="2309" max="2309" width="10.88671875" style="3" customWidth="1"/>
    <col min="2310" max="2318" width="10.33203125" style="3" customWidth="1"/>
    <col min="2319" max="2319" width="28.88671875" style="3" customWidth="1"/>
    <col min="2320" max="2550" width="9.109375" style="3"/>
    <col min="2551" max="2551" width="37.88671875" style="3" customWidth="1"/>
    <col min="2552" max="2561" width="10.33203125" style="3" customWidth="1"/>
    <col min="2562" max="2562" width="10.6640625" style="3" customWidth="1"/>
    <col min="2563" max="2564" width="10.33203125" style="3" customWidth="1"/>
    <col min="2565" max="2565" width="10.88671875" style="3" customWidth="1"/>
    <col min="2566" max="2574" width="10.33203125" style="3" customWidth="1"/>
    <col min="2575" max="2575" width="28.88671875" style="3" customWidth="1"/>
    <col min="2576" max="2806" width="9.109375" style="3"/>
    <col min="2807" max="2807" width="37.88671875" style="3" customWidth="1"/>
    <col min="2808" max="2817" width="10.33203125" style="3" customWidth="1"/>
    <col min="2818" max="2818" width="10.6640625" style="3" customWidth="1"/>
    <col min="2819" max="2820" width="10.33203125" style="3" customWidth="1"/>
    <col min="2821" max="2821" width="10.88671875" style="3" customWidth="1"/>
    <col min="2822" max="2830" width="10.33203125" style="3" customWidth="1"/>
    <col min="2831" max="2831" width="28.88671875" style="3" customWidth="1"/>
    <col min="2832" max="3062" width="9.109375" style="3"/>
    <col min="3063" max="3063" width="37.88671875" style="3" customWidth="1"/>
    <col min="3064" max="3073" width="10.33203125" style="3" customWidth="1"/>
    <col min="3074" max="3074" width="10.6640625" style="3" customWidth="1"/>
    <col min="3075" max="3076" width="10.33203125" style="3" customWidth="1"/>
    <col min="3077" max="3077" width="10.88671875" style="3" customWidth="1"/>
    <col min="3078" max="3086" width="10.33203125" style="3" customWidth="1"/>
    <col min="3087" max="3087" width="28.88671875" style="3" customWidth="1"/>
    <col min="3088" max="3318" width="9.109375" style="3"/>
    <col min="3319" max="3319" width="37.88671875" style="3" customWidth="1"/>
    <col min="3320" max="3329" width="10.33203125" style="3" customWidth="1"/>
    <col min="3330" max="3330" width="10.6640625" style="3" customWidth="1"/>
    <col min="3331" max="3332" width="10.33203125" style="3" customWidth="1"/>
    <col min="3333" max="3333" width="10.88671875" style="3" customWidth="1"/>
    <col min="3334" max="3342" width="10.33203125" style="3" customWidth="1"/>
    <col min="3343" max="3343" width="28.88671875" style="3" customWidth="1"/>
    <col min="3344" max="3574" width="9.109375" style="3"/>
    <col min="3575" max="3575" width="37.88671875" style="3" customWidth="1"/>
    <col min="3576" max="3585" width="10.33203125" style="3" customWidth="1"/>
    <col min="3586" max="3586" width="10.6640625" style="3" customWidth="1"/>
    <col min="3587" max="3588" width="10.33203125" style="3" customWidth="1"/>
    <col min="3589" max="3589" width="10.88671875" style="3" customWidth="1"/>
    <col min="3590" max="3598" width="10.33203125" style="3" customWidth="1"/>
    <col min="3599" max="3599" width="28.88671875" style="3" customWidth="1"/>
    <col min="3600" max="3830" width="9.109375" style="3"/>
    <col min="3831" max="3831" width="37.88671875" style="3" customWidth="1"/>
    <col min="3832" max="3841" width="10.33203125" style="3" customWidth="1"/>
    <col min="3842" max="3842" width="10.6640625" style="3" customWidth="1"/>
    <col min="3843" max="3844" width="10.33203125" style="3" customWidth="1"/>
    <col min="3845" max="3845" width="10.88671875" style="3" customWidth="1"/>
    <col min="3846" max="3854" width="10.33203125" style="3" customWidth="1"/>
    <col min="3855" max="3855" width="28.88671875" style="3" customWidth="1"/>
    <col min="3856" max="4086" width="9.109375" style="3"/>
    <col min="4087" max="4087" width="37.88671875" style="3" customWidth="1"/>
    <col min="4088" max="4097" width="10.33203125" style="3" customWidth="1"/>
    <col min="4098" max="4098" width="10.6640625" style="3" customWidth="1"/>
    <col min="4099" max="4100" width="10.33203125" style="3" customWidth="1"/>
    <col min="4101" max="4101" width="10.88671875" style="3" customWidth="1"/>
    <col min="4102" max="4110" width="10.33203125" style="3" customWidth="1"/>
    <col min="4111" max="4111" width="28.88671875" style="3" customWidth="1"/>
    <col min="4112" max="4342" width="9.109375" style="3"/>
    <col min="4343" max="4343" width="37.88671875" style="3" customWidth="1"/>
    <col min="4344" max="4353" width="10.33203125" style="3" customWidth="1"/>
    <col min="4354" max="4354" width="10.6640625" style="3" customWidth="1"/>
    <col min="4355" max="4356" width="10.33203125" style="3" customWidth="1"/>
    <col min="4357" max="4357" width="10.88671875" style="3" customWidth="1"/>
    <col min="4358" max="4366" width="10.33203125" style="3" customWidth="1"/>
    <col min="4367" max="4367" width="28.88671875" style="3" customWidth="1"/>
    <col min="4368" max="4598" width="9.109375" style="3"/>
    <col min="4599" max="4599" width="37.88671875" style="3" customWidth="1"/>
    <col min="4600" max="4609" width="10.33203125" style="3" customWidth="1"/>
    <col min="4610" max="4610" width="10.6640625" style="3" customWidth="1"/>
    <col min="4611" max="4612" width="10.33203125" style="3" customWidth="1"/>
    <col min="4613" max="4613" width="10.88671875" style="3" customWidth="1"/>
    <col min="4614" max="4622" width="10.33203125" style="3" customWidth="1"/>
    <col min="4623" max="4623" width="28.88671875" style="3" customWidth="1"/>
    <col min="4624" max="4854" width="9.109375" style="3"/>
    <col min="4855" max="4855" width="37.88671875" style="3" customWidth="1"/>
    <col min="4856" max="4865" width="10.33203125" style="3" customWidth="1"/>
    <col min="4866" max="4866" width="10.6640625" style="3" customWidth="1"/>
    <col min="4867" max="4868" width="10.33203125" style="3" customWidth="1"/>
    <col min="4869" max="4869" width="10.88671875" style="3" customWidth="1"/>
    <col min="4870" max="4878" width="10.33203125" style="3" customWidth="1"/>
    <col min="4879" max="4879" width="28.88671875" style="3" customWidth="1"/>
    <col min="4880" max="5110" width="9.109375" style="3"/>
    <col min="5111" max="5111" width="37.88671875" style="3" customWidth="1"/>
    <col min="5112" max="5121" width="10.33203125" style="3" customWidth="1"/>
    <col min="5122" max="5122" width="10.6640625" style="3" customWidth="1"/>
    <col min="5123" max="5124" width="10.33203125" style="3" customWidth="1"/>
    <col min="5125" max="5125" width="10.88671875" style="3" customWidth="1"/>
    <col min="5126" max="5134" width="10.33203125" style="3" customWidth="1"/>
    <col min="5135" max="5135" width="28.88671875" style="3" customWidth="1"/>
    <col min="5136" max="5366" width="9.109375" style="3"/>
    <col min="5367" max="5367" width="37.88671875" style="3" customWidth="1"/>
    <col min="5368" max="5377" width="10.33203125" style="3" customWidth="1"/>
    <col min="5378" max="5378" width="10.6640625" style="3" customWidth="1"/>
    <col min="5379" max="5380" width="10.33203125" style="3" customWidth="1"/>
    <col min="5381" max="5381" width="10.88671875" style="3" customWidth="1"/>
    <col min="5382" max="5390" width="10.33203125" style="3" customWidth="1"/>
    <col min="5391" max="5391" width="28.88671875" style="3" customWidth="1"/>
    <col min="5392" max="5622" width="9.109375" style="3"/>
    <col min="5623" max="5623" width="37.88671875" style="3" customWidth="1"/>
    <col min="5624" max="5633" width="10.33203125" style="3" customWidth="1"/>
    <col min="5634" max="5634" width="10.6640625" style="3" customWidth="1"/>
    <col min="5635" max="5636" width="10.33203125" style="3" customWidth="1"/>
    <col min="5637" max="5637" width="10.88671875" style="3" customWidth="1"/>
    <col min="5638" max="5646" width="10.33203125" style="3" customWidth="1"/>
    <col min="5647" max="5647" width="28.88671875" style="3" customWidth="1"/>
    <col min="5648" max="5878" width="9.109375" style="3"/>
    <col min="5879" max="5879" width="37.88671875" style="3" customWidth="1"/>
    <col min="5880" max="5889" width="10.33203125" style="3" customWidth="1"/>
    <col min="5890" max="5890" width="10.6640625" style="3" customWidth="1"/>
    <col min="5891" max="5892" width="10.33203125" style="3" customWidth="1"/>
    <col min="5893" max="5893" width="10.88671875" style="3" customWidth="1"/>
    <col min="5894" max="5902" width="10.33203125" style="3" customWidth="1"/>
    <col min="5903" max="5903" width="28.88671875" style="3" customWidth="1"/>
    <col min="5904" max="6134" width="9.109375" style="3"/>
    <col min="6135" max="6135" width="37.88671875" style="3" customWidth="1"/>
    <col min="6136" max="6145" width="10.33203125" style="3" customWidth="1"/>
    <col min="6146" max="6146" width="10.6640625" style="3" customWidth="1"/>
    <col min="6147" max="6148" width="10.33203125" style="3" customWidth="1"/>
    <col min="6149" max="6149" width="10.88671875" style="3" customWidth="1"/>
    <col min="6150" max="6158" width="10.33203125" style="3" customWidth="1"/>
    <col min="6159" max="6159" width="28.88671875" style="3" customWidth="1"/>
    <col min="6160" max="6390" width="9.109375" style="3"/>
    <col min="6391" max="6391" width="37.88671875" style="3" customWidth="1"/>
    <col min="6392" max="6401" width="10.33203125" style="3" customWidth="1"/>
    <col min="6402" max="6402" width="10.6640625" style="3" customWidth="1"/>
    <col min="6403" max="6404" width="10.33203125" style="3" customWidth="1"/>
    <col min="6405" max="6405" width="10.88671875" style="3" customWidth="1"/>
    <col min="6406" max="6414" width="10.33203125" style="3" customWidth="1"/>
    <col min="6415" max="6415" width="28.88671875" style="3" customWidth="1"/>
    <col min="6416" max="6646" width="9.109375" style="3"/>
    <col min="6647" max="6647" width="37.88671875" style="3" customWidth="1"/>
    <col min="6648" max="6657" width="10.33203125" style="3" customWidth="1"/>
    <col min="6658" max="6658" width="10.6640625" style="3" customWidth="1"/>
    <col min="6659" max="6660" width="10.33203125" style="3" customWidth="1"/>
    <col min="6661" max="6661" width="10.88671875" style="3" customWidth="1"/>
    <col min="6662" max="6670" width="10.33203125" style="3" customWidth="1"/>
    <col min="6671" max="6671" width="28.88671875" style="3" customWidth="1"/>
    <col min="6672" max="6902" width="9.109375" style="3"/>
    <col min="6903" max="6903" width="37.88671875" style="3" customWidth="1"/>
    <col min="6904" max="6913" width="10.33203125" style="3" customWidth="1"/>
    <col min="6914" max="6914" width="10.6640625" style="3" customWidth="1"/>
    <col min="6915" max="6916" width="10.33203125" style="3" customWidth="1"/>
    <col min="6917" max="6917" width="10.88671875" style="3" customWidth="1"/>
    <col min="6918" max="6926" width="10.33203125" style="3" customWidth="1"/>
    <col min="6927" max="6927" width="28.88671875" style="3" customWidth="1"/>
    <col min="6928" max="7158" width="9.109375" style="3"/>
    <col min="7159" max="7159" width="37.88671875" style="3" customWidth="1"/>
    <col min="7160" max="7169" width="10.33203125" style="3" customWidth="1"/>
    <col min="7170" max="7170" width="10.6640625" style="3" customWidth="1"/>
    <col min="7171" max="7172" width="10.33203125" style="3" customWidth="1"/>
    <col min="7173" max="7173" width="10.88671875" style="3" customWidth="1"/>
    <col min="7174" max="7182" width="10.33203125" style="3" customWidth="1"/>
    <col min="7183" max="7183" width="28.88671875" style="3" customWidth="1"/>
    <col min="7184" max="7414" width="9.109375" style="3"/>
    <col min="7415" max="7415" width="37.88671875" style="3" customWidth="1"/>
    <col min="7416" max="7425" width="10.33203125" style="3" customWidth="1"/>
    <col min="7426" max="7426" width="10.6640625" style="3" customWidth="1"/>
    <col min="7427" max="7428" width="10.33203125" style="3" customWidth="1"/>
    <col min="7429" max="7429" width="10.88671875" style="3" customWidth="1"/>
    <col min="7430" max="7438" width="10.33203125" style="3" customWidth="1"/>
    <col min="7439" max="7439" width="28.88671875" style="3" customWidth="1"/>
    <col min="7440" max="7670" width="9.109375" style="3"/>
    <col min="7671" max="7671" width="37.88671875" style="3" customWidth="1"/>
    <col min="7672" max="7681" width="10.33203125" style="3" customWidth="1"/>
    <col min="7682" max="7682" width="10.6640625" style="3" customWidth="1"/>
    <col min="7683" max="7684" width="10.33203125" style="3" customWidth="1"/>
    <col min="7685" max="7685" width="10.88671875" style="3" customWidth="1"/>
    <col min="7686" max="7694" width="10.33203125" style="3" customWidth="1"/>
    <col min="7695" max="7695" width="28.88671875" style="3" customWidth="1"/>
    <col min="7696" max="7926" width="9.109375" style="3"/>
    <col min="7927" max="7927" width="37.88671875" style="3" customWidth="1"/>
    <col min="7928" max="7937" width="10.33203125" style="3" customWidth="1"/>
    <col min="7938" max="7938" width="10.6640625" style="3" customWidth="1"/>
    <col min="7939" max="7940" width="10.33203125" style="3" customWidth="1"/>
    <col min="7941" max="7941" width="10.88671875" style="3" customWidth="1"/>
    <col min="7942" max="7950" width="10.33203125" style="3" customWidth="1"/>
    <col min="7951" max="7951" width="28.88671875" style="3" customWidth="1"/>
    <col min="7952" max="8182" width="9.109375" style="3"/>
    <col min="8183" max="8183" width="37.88671875" style="3" customWidth="1"/>
    <col min="8184" max="8193" width="10.33203125" style="3" customWidth="1"/>
    <col min="8194" max="8194" width="10.6640625" style="3" customWidth="1"/>
    <col min="8195" max="8196" width="10.33203125" style="3" customWidth="1"/>
    <col min="8197" max="8197" width="10.88671875" style="3" customWidth="1"/>
    <col min="8198" max="8206" width="10.33203125" style="3" customWidth="1"/>
    <col min="8207" max="8207" width="28.88671875" style="3" customWidth="1"/>
    <col min="8208" max="8438" width="9.109375" style="3"/>
    <col min="8439" max="8439" width="37.88671875" style="3" customWidth="1"/>
    <col min="8440" max="8449" width="10.33203125" style="3" customWidth="1"/>
    <col min="8450" max="8450" width="10.6640625" style="3" customWidth="1"/>
    <col min="8451" max="8452" width="10.33203125" style="3" customWidth="1"/>
    <col min="8453" max="8453" width="10.88671875" style="3" customWidth="1"/>
    <col min="8454" max="8462" width="10.33203125" style="3" customWidth="1"/>
    <col min="8463" max="8463" width="28.88671875" style="3" customWidth="1"/>
    <col min="8464" max="8694" width="9.109375" style="3"/>
    <col min="8695" max="8695" width="37.88671875" style="3" customWidth="1"/>
    <col min="8696" max="8705" width="10.33203125" style="3" customWidth="1"/>
    <col min="8706" max="8706" width="10.6640625" style="3" customWidth="1"/>
    <col min="8707" max="8708" width="10.33203125" style="3" customWidth="1"/>
    <col min="8709" max="8709" width="10.88671875" style="3" customWidth="1"/>
    <col min="8710" max="8718" width="10.33203125" style="3" customWidth="1"/>
    <col min="8719" max="8719" width="28.88671875" style="3" customWidth="1"/>
    <col min="8720" max="8950" width="9.109375" style="3"/>
    <col min="8951" max="8951" width="37.88671875" style="3" customWidth="1"/>
    <col min="8952" max="8961" width="10.33203125" style="3" customWidth="1"/>
    <col min="8962" max="8962" width="10.6640625" style="3" customWidth="1"/>
    <col min="8963" max="8964" width="10.33203125" style="3" customWidth="1"/>
    <col min="8965" max="8965" width="10.88671875" style="3" customWidth="1"/>
    <col min="8966" max="8974" width="10.33203125" style="3" customWidth="1"/>
    <col min="8975" max="8975" width="28.88671875" style="3" customWidth="1"/>
    <col min="8976" max="9206" width="9.109375" style="3"/>
    <col min="9207" max="9207" width="37.88671875" style="3" customWidth="1"/>
    <col min="9208" max="9217" width="10.33203125" style="3" customWidth="1"/>
    <col min="9218" max="9218" width="10.6640625" style="3" customWidth="1"/>
    <col min="9219" max="9220" width="10.33203125" style="3" customWidth="1"/>
    <col min="9221" max="9221" width="10.88671875" style="3" customWidth="1"/>
    <col min="9222" max="9230" width="10.33203125" style="3" customWidth="1"/>
    <col min="9231" max="9231" width="28.88671875" style="3" customWidth="1"/>
    <col min="9232" max="9462" width="9.109375" style="3"/>
    <col min="9463" max="9463" width="37.88671875" style="3" customWidth="1"/>
    <col min="9464" max="9473" width="10.33203125" style="3" customWidth="1"/>
    <col min="9474" max="9474" width="10.6640625" style="3" customWidth="1"/>
    <col min="9475" max="9476" width="10.33203125" style="3" customWidth="1"/>
    <col min="9477" max="9477" width="10.88671875" style="3" customWidth="1"/>
    <col min="9478" max="9486" width="10.33203125" style="3" customWidth="1"/>
    <col min="9487" max="9487" width="28.88671875" style="3" customWidth="1"/>
    <col min="9488" max="9718" width="9.109375" style="3"/>
    <col min="9719" max="9719" width="37.88671875" style="3" customWidth="1"/>
    <col min="9720" max="9729" width="10.33203125" style="3" customWidth="1"/>
    <col min="9730" max="9730" width="10.6640625" style="3" customWidth="1"/>
    <col min="9731" max="9732" width="10.33203125" style="3" customWidth="1"/>
    <col min="9733" max="9733" width="10.88671875" style="3" customWidth="1"/>
    <col min="9734" max="9742" width="10.33203125" style="3" customWidth="1"/>
    <col min="9743" max="9743" width="28.88671875" style="3" customWidth="1"/>
    <col min="9744" max="9974" width="9.109375" style="3"/>
    <col min="9975" max="9975" width="37.88671875" style="3" customWidth="1"/>
    <col min="9976" max="9985" width="10.33203125" style="3" customWidth="1"/>
    <col min="9986" max="9986" width="10.6640625" style="3" customWidth="1"/>
    <col min="9987" max="9988" width="10.33203125" style="3" customWidth="1"/>
    <col min="9989" max="9989" width="10.88671875" style="3" customWidth="1"/>
    <col min="9990" max="9998" width="10.33203125" style="3" customWidth="1"/>
    <col min="9999" max="9999" width="28.88671875" style="3" customWidth="1"/>
    <col min="10000" max="10230" width="9.109375" style="3"/>
    <col min="10231" max="10231" width="37.88671875" style="3" customWidth="1"/>
    <col min="10232" max="10241" width="10.33203125" style="3" customWidth="1"/>
    <col min="10242" max="10242" width="10.6640625" style="3" customWidth="1"/>
    <col min="10243" max="10244" width="10.33203125" style="3" customWidth="1"/>
    <col min="10245" max="10245" width="10.88671875" style="3" customWidth="1"/>
    <col min="10246" max="10254" width="10.33203125" style="3" customWidth="1"/>
    <col min="10255" max="10255" width="28.88671875" style="3" customWidth="1"/>
    <col min="10256" max="10486" width="9.109375" style="3"/>
    <col min="10487" max="10487" width="37.88671875" style="3" customWidth="1"/>
    <col min="10488" max="10497" width="10.33203125" style="3" customWidth="1"/>
    <col min="10498" max="10498" width="10.6640625" style="3" customWidth="1"/>
    <col min="10499" max="10500" width="10.33203125" style="3" customWidth="1"/>
    <col min="10501" max="10501" width="10.88671875" style="3" customWidth="1"/>
    <col min="10502" max="10510" width="10.33203125" style="3" customWidth="1"/>
    <col min="10511" max="10511" width="28.88671875" style="3" customWidth="1"/>
    <col min="10512" max="10742" width="9.109375" style="3"/>
    <col min="10743" max="10743" width="37.88671875" style="3" customWidth="1"/>
    <col min="10744" max="10753" width="10.33203125" style="3" customWidth="1"/>
    <col min="10754" max="10754" width="10.6640625" style="3" customWidth="1"/>
    <col min="10755" max="10756" width="10.33203125" style="3" customWidth="1"/>
    <col min="10757" max="10757" width="10.88671875" style="3" customWidth="1"/>
    <col min="10758" max="10766" width="10.33203125" style="3" customWidth="1"/>
    <col min="10767" max="10767" width="28.88671875" style="3" customWidth="1"/>
    <col min="10768" max="10998" width="9.109375" style="3"/>
    <col min="10999" max="10999" width="37.88671875" style="3" customWidth="1"/>
    <col min="11000" max="11009" width="10.33203125" style="3" customWidth="1"/>
    <col min="11010" max="11010" width="10.6640625" style="3" customWidth="1"/>
    <col min="11011" max="11012" width="10.33203125" style="3" customWidth="1"/>
    <col min="11013" max="11013" width="10.88671875" style="3" customWidth="1"/>
    <col min="11014" max="11022" width="10.33203125" style="3" customWidth="1"/>
    <col min="11023" max="11023" width="28.88671875" style="3" customWidth="1"/>
    <col min="11024" max="11254" width="9.109375" style="3"/>
    <col min="11255" max="11255" width="37.88671875" style="3" customWidth="1"/>
    <col min="11256" max="11265" width="10.33203125" style="3" customWidth="1"/>
    <col min="11266" max="11266" width="10.6640625" style="3" customWidth="1"/>
    <col min="11267" max="11268" width="10.33203125" style="3" customWidth="1"/>
    <col min="11269" max="11269" width="10.88671875" style="3" customWidth="1"/>
    <col min="11270" max="11278" width="10.33203125" style="3" customWidth="1"/>
    <col min="11279" max="11279" width="28.88671875" style="3" customWidth="1"/>
    <col min="11280" max="11510" width="9.109375" style="3"/>
    <col min="11511" max="11511" width="37.88671875" style="3" customWidth="1"/>
    <col min="11512" max="11521" width="10.33203125" style="3" customWidth="1"/>
    <col min="11522" max="11522" width="10.6640625" style="3" customWidth="1"/>
    <col min="11523" max="11524" width="10.33203125" style="3" customWidth="1"/>
    <col min="11525" max="11525" width="10.88671875" style="3" customWidth="1"/>
    <col min="11526" max="11534" width="10.33203125" style="3" customWidth="1"/>
    <col min="11535" max="11535" width="28.88671875" style="3" customWidth="1"/>
    <col min="11536" max="11766" width="9.109375" style="3"/>
    <col min="11767" max="11767" width="37.88671875" style="3" customWidth="1"/>
    <col min="11768" max="11777" width="10.33203125" style="3" customWidth="1"/>
    <col min="11778" max="11778" width="10.6640625" style="3" customWidth="1"/>
    <col min="11779" max="11780" width="10.33203125" style="3" customWidth="1"/>
    <col min="11781" max="11781" width="10.88671875" style="3" customWidth="1"/>
    <col min="11782" max="11790" width="10.33203125" style="3" customWidth="1"/>
    <col min="11791" max="11791" width="28.88671875" style="3" customWidth="1"/>
    <col min="11792" max="12022" width="9.109375" style="3"/>
    <col min="12023" max="12023" width="37.88671875" style="3" customWidth="1"/>
    <col min="12024" max="12033" width="10.33203125" style="3" customWidth="1"/>
    <col min="12034" max="12034" width="10.6640625" style="3" customWidth="1"/>
    <col min="12035" max="12036" width="10.33203125" style="3" customWidth="1"/>
    <col min="12037" max="12037" width="10.88671875" style="3" customWidth="1"/>
    <col min="12038" max="12046" width="10.33203125" style="3" customWidth="1"/>
    <col min="12047" max="12047" width="28.88671875" style="3" customWidth="1"/>
    <col min="12048" max="12278" width="9.109375" style="3"/>
    <col min="12279" max="12279" width="37.88671875" style="3" customWidth="1"/>
    <col min="12280" max="12289" width="10.33203125" style="3" customWidth="1"/>
    <col min="12290" max="12290" width="10.6640625" style="3" customWidth="1"/>
    <col min="12291" max="12292" width="10.33203125" style="3" customWidth="1"/>
    <col min="12293" max="12293" width="10.88671875" style="3" customWidth="1"/>
    <col min="12294" max="12302" width="10.33203125" style="3" customWidth="1"/>
    <col min="12303" max="12303" width="28.88671875" style="3" customWidth="1"/>
    <col min="12304" max="12534" width="9.109375" style="3"/>
    <col min="12535" max="12535" width="37.88671875" style="3" customWidth="1"/>
    <col min="12536" max="12545" width="10.33203125" style="3" customWidth="1"/>
    <col min="12546" max="12546" width="10.6640625" style="3" customWidth="1"/>
    <col min="12547" max="12548" width="10.33203125" style="3" customWidth="1"/>
    <col min="12549" max="12549" width="10.88671875" style="3" customWidth="1"/>
    <col min="12550" max="12558" width="10.33203125" style="3" customWidth="1"/>
    <col min="12559" max="12559" width="28.88671875" style="3" customWidth="1"/>
    <col min="12560" max="12790" width="9.109375" style="3"/>
    <col min="12791" max="12791" width="37.88671875" style="3" customWidth="1"/>
    <col min="12792" max="12801" width="10.33203125" style="3" customWidth="1"/>
    <col min="12802" max="12802" width="10.6640625" style="3" customWidth="1"/>
    <col min="12803" max="12804" width="10.33203125" style="3" customWidth="1"/>
    <col min="12805" max="12805" width="10.88671875" style="3" customWidth="1"/>
    <col min="12806" max="12814" width="10.33203125" style="3" customWidth="1"/>
    <col min="12815" max="12815" width="28.88671875" style="3" customWidth="1"/>
    <col min="12816" max="13046" width="9.109375" style="3"/>
    <col min="13047" max="13047" width="37.88671875" style="3" customWidth="1"/>
    <col min="13048" max="13057" width="10.33203125" style="3" customWidth="1"/>
    <col min="13058" max="13058" width="10.6640625" style="3" customWidth="1"/>
    <col min="13059" max="13060" width="10.33203125" style="3" customWidth="1"/>
    <col min="13061" max="13061" width="10.88671875" style="3" customWidth="1"/>
    <col min="13062" max="13070" width="10.33203125" style="3" customWidth="1"/>
    <col min="13071" max="13071" width="28.88671875" style="3" customWidth="1"/>
    <col min="13072" max="13302" width="9.109375" style="3"/>
    <col min="13303" max="13303" width="37.88671875" style="3" customWidth="1"/>
    <col min="13304" max="13313" width="10.33203125" style="3" customWidth="1"/>
    <col min="13314" max="13314" width="10.6640625" style="3" customWidth="1"/>
    <col min="13315" max="13316" width="10.33203125" style="3" customWidth="1"/>
    <col min="13317" max="13317" width="10.88671875" style="3" customWidth="1"/>
    <col min="13318" max="13326" width="10.33203125" style="3" customWidth="1"/>
    <col min="13327" max="13327" width="28.88671875" style="3" customWidth="1"/>
    <col min="13328" max="13558" width="9.109375" style="3"/>
    <col min="13559" max="13559" width="37.88671875" style="3" customWidth="1"/>
    <col min="13560" max="13569" width="10.33203125" style="3" customWidth="1"/>
    <col min="13570" max="13570" width="10.6640625" style="3" customWidth="1"/>
    <col min="13571" max="13572" width="10.33203125" style="3" customWidth="1"/>
    <col min="13573" max="13573" width="10.88671875" style="3" customWidth="1"/>
    <col min="13574" max="13582" width="10.33203125" style="3" customWidth="1"/>
    <col min="13583" max="13583" width="28.88671875" style="3" customWidth="1"/>
    <col min="13584" max="13814" width="9.109375" style="3"/>
    <col min="13815" max="13815" width="37.88671875" style="3" customWidth="1"/>
    <col min="13816" max="13825" width="10.33203125" style="3" customWidth="1"/>
    <col min="13826" max="13826" width="10.6640625" style="3" customWidth="1"/>
    <col min="13827" max="13828" width="10.33203125" style="3" customWidth="1"/>
    <col min="13829" max="13829" width="10.88671875" style="3" customWidth="1"/>
    <col min="13830" max="13838" width="10.33203125" style="3" customWidth="1"/>
    <col min="13839" max="13839" width="28.88671875" style="3" customWidth="1"/>
    <col min="13840" max="14070" width="9.109375" style="3"/>
    <col min="14071" max="14071" width="37.88671875" style="3" customWidth="1"/>
    <col min="14072" max="14081" width="10.33203125" style="3" customWidth="1"/>
    <col min="14082" max="14082" width="10.6640625" style="3" customWidth="1"/>
    <col min="14083" max="14084" width="10.33203125" style="3" customWidth="1"/>
    <col min="14085" max="14085" width="10.88671875" style="3" customWidth="1"/>
    <col min="14086" max="14094" width="10.33203125" style="3" customWidth="1"/>
    <col min="14095" max="14095" width="28.88671875" style="3" customWidth="1"/>
    <col min="14096" max="14326" width="9.109375" style="3"/>
    <col min="14327" max="14327" width="37.88671875" style="3" customWidth="1"/>
    <col min="14328" max="14337" width="10.33203125" style="3" customWidth="1"/>
    <col min="14338" max="14338" width="10.6640625" style="3" customWidth="1"/>
    <col min="14339" max="14340" width="10.33203125" style="3" customWidth="1"/>
    <col min="14341" max="14341" width="10.88671875" style="3" customWidth="1"/>
    <col min="14342" max="14350" width="10.33203125" style="3" customWidth="1"/>
    <col min="14351" max="14351" width="28.88671875" style="3" customWidth="1"/>
    <col min="14352" max="14582" width="9.109375" style="3"/>
    <col min="14583" max="14583" width="37.88671875" style="3" customWidth="1"/>
    <col min="14584" max="14593" width="10.33203125" style="3" customWidth="1"/>
    <col min="14594" max="14594" width="10.6640625" style="3" customWidth="1"/>
    <col min="14595" max="14596" width="10.33203125" style="3" customWidth="1"/>
    <col min="14597" max="14597" width="10.88671875" style="3" customWidth="1"/>
    <col min="14598" max="14606" width="10.33203125" style="3" customWidth="1"/>
    <col min="14607" max="14607" width="28.88671875" style="3" customWidth="1"/>
    <col min="14608" max="14838" width="9.109375" style="3"/>
    <col min="14839" max="14839" width="37.88671875" style="3" customWidth="1"/>
    <col min="14840" max="14849" width="10.33203125" style="3" customWidth="1"/>
    <col min="14850" max="14850" width="10.6640625" style="3" customWidth="1"/>
    <col min="14851" max="14852" width="10.33203125" style="3" customWidth="1"/>
    <col min="14853" max="14853" width="10.88671875" style="3" customWidth="1"/>
    <col min="14854" max="14862" width="10.33203125" style="3" customWidth="1"/>
    <col min="14863" max="14863" width="28.88671875" style="3" customWidth="1"/>
    <col min="14864" max="15094" width="9.109375" style="3"/>
    <col min="15095" max="15095" width="37.88671875" style="3" customWidth="1"/>
    <col min="15096" max="15105" width="10.33203125" style="3" customWidth="1"/>
    <col min="15106" max="15106" width="10.6640625" style="3" customWidth="1"/>
    <col min="15107" max="15108" width="10.33203125" style="3" customWidth="1"/>
    <col min="15109" max="15109" width="10.88671875" style="3" customWidth="1"/>
    <col min="15110" max="15118" width="10.33203125" style="3" customWidth="1"/>
    <col min="15119" max="15119" width="28.88671875" style="3" customWidth="1"/>
    <col min="15120" max="15350" width="9.109375" style="3"/>
    <col min="15351" max="15351" width="37.88671875" style="3" customWidth="1"/>
    <col min="15352" max="15361" width="10.33203125" style="3" customWidth="1"/>
    <col min="15362" max="15362" width="10.6640625" style="3" customWidth="1"/>
    <col min="15363" max="15364" width="10.33203125" style="3" customWidth="1"/>
    <col min="15365" max="15365" width="10.88671875" style="3" customWidth="1"/>
    <col min="15366" max="15374" width="10.33203125" style="3" customWidth="1"/>
    <col min="15375" max="15375" width="28.88671875" style="3" customWidth="1"/>
    <col min="15376" max="15606" width="9.109375" style="3"/>
    <col min="15607" max="15607" width="37.88671875" style="3" customWidth="1"/>
    <col min="15608" max="15617" width="10.33203125" style="3" customWidth="1"/>
    <col min="15618" max="15618" width="10.6640625" style="3" customWidth="1"/>
    <col min="15619" max="15620" width="10.33203125" style="3" customWidth="1"/>
    <col min="15621" max="15621" width="10.88671875" style="3" customWidth="1"/>
    <col min="15622" max="15630" width="10.33203125" style="3" customWidth="1"/>
    <col min="15631" max="15631" width="28.88671875" style="3" customWidth="1"/>
    <col min="15632" max="15862" width="9.109375" style="3"/>
    <col min="15863" max="15863" width="37.88671875" style="3" customWidth="1"/>
    <col min="15864" max="15873" width="10.33203125" style="3" customWidth="1"/>
    <col min="15874" max="15874" width="10.6640625" style="3" customWidth="1"/>
    <col min="15875" max="15876" width="10.33203125" style="3" customWidth="1"/>
    <col min="15877" max="15877" width="10.88671875" style="3" customWidth="1"/>
    <col min="15878" max="15886" width="10.33203125" style="3" customWidth="1"/>
    <col min="15887" max="15887" width="28.88671875" style="3" customWidth="1"/>
    <col min="15888" max="16118" width="9.109375" style="3"/>
    <col min="16119" max="16119" width="37.88671875" style="3" customWidth="1"/>
    <col min="16120" max="16129" width="10.33203125" style="3" customWidth="1"/>
    <col min="16130" max="16130" width="10.6640625" style="3" customWidth="1"/>
    <col min="16131" max="16132" width="10.33203125" style="3" customWidth="1"/>
    <col min="16133" max="16133" width="10.88671875" style="3" customWidth="1"/>
    <col min="16134" max="16142" width="10.33203125" style="3" customWidth="1"/>
    <col min="16143" max="16143" width="28.88671875" style="3" customWidth="1"/>
    <col min="16144" max="16384" width="9.109375" style="3"/>
  </cols>
  <sheetData>
    <row r="1" spans="1:29" ht="14.4" customHeight="1" thickBot="1" x14ac:dyDescent="0.3">
      <c r="A1" s="195" t="s">
        <v>1009</v>
      </c>
      <c r="B1" s="766" t="s">
        <v>1010</v>
      </c>
      <c r="C1" s="767" t="s">
        <v>1011</v>
      </c>
      <c r="D1" s="767" t="s">
        <v>1012</v>
      </c>
      <c r="E1" s="767" t="s">
        <v>1011</v>
      </c>
      <c r="F1" s="767" t="s">
        <v>1012</v>
      </c>
      <c r="G1" s="768" t="s">
        <v>1013</v>
      </c>
      <c r="H1" s="768" t="s">
        <v>1014</v>
      </c>
      <c r="I1" s="768" t="s">
        <v>1013</v>
      </c>
      <c r="J1" s="768" t="s">
        <v>1014</v>
      </c>
      <c r="K1" s="768" t="s">
        <v>1015</v>
      </c>
      <c r="L1" s="768" t="s">
        <v>1016</v>
      </c>
      <c r="M1" s="768" t="s">
        <v>1017</v>
      </c>
      <c r="N1" s="768" t="s">
        <v>1018</v>
      </c>
      <c r="O1" s="769" t="s">
        <v>1019</v>
      </c>
      <c r="P1" s="770" t="s">
        <v>1020</v>
      </c>
      <c r="Q1" s="771"/>
      <c r="R1" s="772"/>
      <c r="S1" s="773" t="s">
        <v>1021</v>
      </c>
      <c r="T1" s="773"/>
      <c r="U1" s="773"/>
      <c r="V1" s="773"/>
      <c r="W1" s="773"/>
      <c r="X1" s="773"/>
      <c r="Y1" s="774"/>
      <c r="Z1" s="775" t="s">
        <v>1022</v>
      </c>
      <c r="AA1" s="776"/>
      <c r="AB1" s="777"/>
    </row>
    <row r="2" spans="1:29" s="251" customFormat="1" ht="70.2" customHeight="1" thickBot="1" x14ac:dyDescent="0.3">
      <c r="A2" s="206"/>
      <c r="B2" s="778"/>
      <c r="C2" s="779"/>
      <c r="D2" s="779"/>
      <c r="E2" s="779"/>
      <c r="F2" s="779"/>
      <c r="G2" s="780"/>
      <c r="H2" s="780"/>
      <c r="I2" s="780"/>
      <c r="J2" s="780"/>
      <c r="K2" s="780"/>
      <c r="L2" s="780"/>
      <c r="M2" s="780"/>
      <c r="N2" s="780"/>
      <c r="O2" s="781"/>
      <c r="P2" s="782"/>
      <c r="Q2" s="783"/>
      <c r="R2" s="784"/>
      <c r="S2" s="785" t="s">
        <v>1018</v>
      </c>
      <c r="T2" s="786" t="s">
        <v>1016</v>
      </c>
      <c r="U2" s="787" t="s">
        <v>1017</v>
      </c>
      <c r="V2" s="786" t="s">
        <v>490</v>
      </c>
      <c r="W2" s="786" t="s">
        <v>1018</v>
      </c>
      <c r="X2" s="786" t="s">
        <v>1019</v>
      </c>
      <c r="Y2" s="786" t="s">
        <v>490</v>
      </c>
      <c r="Z2" s="788"/>
      <c r="AA2" s="789"/>
      <c r="AB2" s="790"/>
    </row>
    <row r="3" spans="1:29" s="802" customFormat="1" ht="31.2" thickBot="1" x14ac:dyDescent="0.3">
      <c r="A3" s="214"/>
      <c r="B3" s="216"/>
      <c r="C3" s="791" t="s">
        <v>1023</v>
      </c>
      <c r="D3" s="791"/>
      <c r="E3" s="792" t="s">
        <v>1024</v>
      </c>
      <c r="F3" s="792"/>
      <c r="G3" s="792" t="s">
        <v>1023</v>
      </c>
      <c r="H3" s="792"/>
      <c r="I3" s="792" t="s">
        <v>1024</v>
      </c>
      <c r="J3" s="792"/>
      <c r="K3" s="792" t="s">
        <v>1023</v>
      </c>
      <c r="L3" s="792"/>
      <c r="M3" s="792"/>
      <c r="N3" s="792" t="s">
        <v>1024</v>
      </c>
      <c r="O3" s="792"/>
      <c r="P3" s="793" t="s">
        <v>1023</v>
      </c>
      <c r="Q3" s="794" t="s">
        <v>1024</v>
      </c>
      <c r="R3" s="795" t="s">
        <v>1025</v>
      </c>
      <c r="S3" s="796" t="s">
        <v>1023</v>
      </c>
      <c r="T3" s="797"/>
      <c r="U3" s="797"/>
      <c r="V3" s="798"/>
      <c r="W3" s="796" t="s">
        <v>1024</v>
      </c>
      <c r="X3" s="797"/>
      <c r="Y3" s="798"/>
      <c r="Z3" s="799" t="s">
        <v>1023</v>
      </c>
      <c r="AA3" s="800" t="s">
        <v>1024</v>
      </c>
      <c r="AB3" s="801" t="s">
        <v>1025</v>
      </c>
    </row>
    <row r="4" spans="1:29" s="810" customFormat="1" ht="30" customHeight="1" thickBot="1" x14ac:dyDescent="0.3">
      <c r="A4" s="803" t="s">
        <v>255</v>
      </c>
      <c r="B4" s="804" t="s">
        <v>1026</v>
      </c>
      <c r="C4" s="805">
        <v>155</v>
      </c>
      <c r="D4" s="805">
        <v>119</v>
      </c>
      <c r="E4" s="805">
        <v>2</v>
      </c>
      <c r="F4" s="805">
        <v>1</v>
      </c>
      <c r="G4" s="805">
        <v>0</v>
      </c>
      <c r="H4" s="805">
        <v>0</v>
      </c>
      <c r="I4" s="805">
        <v>0</v>
      </c>
      <c r="J4" s="805">
        <v>0</v>
      </c>
      <c r="K4" s="805">
        <f>C4+D4+G4+H4</f>
        <v>274</v>
      </c>
      <c r="L4" s="805">
        <v>0</v>
      </c>
      <c r="M4" s="805">
        <v>0</v>
      </c>
      <c r="N4" s="805">
        <f>E4+F4+I4+J4</f>
        <v>3</v>
      </c>
      <c r="O4" s="805">
        <v>0</v>
      </c>
      <c r="P4" s="806">
        <f>K4+L4+M4</f>
        <v>274</v>
      </c>
      <c r="Q4" s="805">
        <f>N4+O4</f>
        <v>3</v>
      </c>
      <c r="R4" s="807">
        <f t="shared" ref="R4:R18" si="0">SUM(P4:Q4)</f>
        <v>277</v>
      </c>
      <c r="S4" s="808">
        <v>-4.5</v>
      </c>
      <c r="T4" s="808"/>
      <c r="U4" s="808"/>
      <c r="V4" s="805">
        <f>SUM(S4:U4)</f>
        <v>-4.5</v>
      </c>
      <c r="W4" s="808"/>
      <c r="X4" s="808"/>
      <c r="Y4" s="805">
        <f>SUM(W4:X4)</f>
        <v>0</v>
      </c>
      <c r="Z4" s="809">
        <f t="shared" ref="Z4:Z36" si="1">P4+V4</f>
        <v>269.5</v>
      </c>
      <c r="AA4" s="805">
        <f t="shared" ref="AA4:AA36" si="2">Q4+Y4</f>
        <v>3</v>
      </c>
      <c r="AB4" s="807">
        <f>SUM(Z4:AA4)</f>
        <v>272.5</v>
      </c>
    </row>
    <row r="5" spans="1:29" ht="30" customHeight="1" thickBot="1" x14ac:dyDescent="0.3">
      <c r="A5" s="811"/>
      <c r="B5" s="812" t="s">
        <v>193</v>
      </c>
      <c r="C5" s="813">
        <f>SUM(C6:C18)</f>
        <v>2</v>
      </c>
      <c r="D5" s="813"/>
      <c r="E5" s="805">
        <f t="shared" ref="E5:AB5" si="3">SUM(E6:E18)</f>
        <v>0</v>
      </c>
      <c r="F5" s="805">
        <f t="shared" si="3"/>
        <v>0</v>
      </c>
      <c r="G5" s="805">
        <f t="shared" si="3"/>
        <v>144.5</v>
      </c>
      <c r="H5" s="805">
        <f t="shared" si="3"/>
        <v>63</v>
      </c>
      <c r="I5" s="805">
        <f t="shared" si="3"/>
        <v>22</v>
      </c>
      <c r="J5" s="805">
        <f t="shared" si="3"/>
        <v>13.5</v>
      </c>
      <c r="K5" s="805">
        <f t="shared" si="3"/>
        <v>209.5</v>
      </c>
      <c r="L5" s="805">
        <f t="shared" si="3"/>
        <v>0</v>
      </c>
      <c r="M5" s="805">
        <f t="shared" si="3"/>
        <v>0</v>
      </c>
      <c r="N5" s="805">
        <f t="shared" si="3"/>
        <v>35.5</v>
      </c>
      <c r="O5" s="805">
        <f t="shared" si="3"/>
        <v>0</v>
      </c>
      <c r="P5" s="806">
        <f t="shared" si="3"/>
        <v>209.5</v>
      </c>
      <c r="Q5" s="805">
        <f t="shared" si="3"/>
        <v>35.5</v>
      </c>
      <c r="R5" s="807">
        <f t="shared" si="3"/>
        <v>245</v>
      </c>
      <c r="S5" s="805">
        <f t="shared" si="3"/>
        <v>4</v>
      </c>
      <c r="T5" s="805">
        <f t="shared" si="3"/>
        <v>0</v>
      </c>
      <c r="U5" s="805">
        <f t="shared" si="3"/>
        <v>0</v>
      </c>
      <c r="V5" s="805">
        <f t="shared" si="3"/>
        <v>4</v>
      </c>
      <c r="W5" s="805">
        <f t="shared" si="3"/>
        <v>0</v>
      </c>
      <c r="X5" s="805">
        <f t="shared" si="3"/>
        <v>0</v>
      </c>
      <c r="Y5" s="805">
        <f t="shared" si="3"/>
        <v>0</v>
      </c>
      <c r="Z5" s="809">
        <f t="shared" si="1"/>
        <v>213.5</v>
      </c>
      <c r="AA5" s="805">
        <f t="shared" si="2"/>
        <v>35.5</v>
      </c>
      <c r="AB5" s="807">
        <f t="shared" si="3"/>
        <v>249</v>
      </c>
      <c r="AC5" s="814"/>
    </row>
    <row r="6" spans="1:29" s="826" customFormat="1" ht="30" customHeight="1" x14ac:dyDescent="0.25">
      <c r="A6" s="815">
        <v>40101</v>
      </c>
      <c r="B6" s="816" t="s">
        <v>1027</v>
      </c>
      <c r="C6" s="817"/>
      <c r="D6" s="817"/>
      <c r="E6" s="818"/>
      <c r="F6" s="818"/>
      <c r="G6" s="818"/>
      <c r="H6" s="818">
        <v>0</v>
      </c>
      <c r="I6" s="818">
        <v>5</v>
      </c>
      <c r="J6" s="818">
        <v>6</v>
      </c>
      <c r="K6" s="818">
        <f>C6+D6+G6+H6</f>
        <v>0</v>
      </c>
      <c r="L6" s="818"/>
      <c r="M6" s="818"/>
      <c r="N6" s="819">
        <f>E6+F6+I6+J6</f>
        <v>11</v>
      </c>
      <c r="O6" s="818"/>
      <c r="P6" s="820">
        <f t="shared" ref="P6:P20" si="4">K6+L6+M6</f>
        <v>0</v>
      </c>
      <c r="Q6" s="821">
        <f>N6+O6</f>
        <v>11</v>
      </c>
      <c r="R6" s="822">
        <f t="shared" si="0"/>
        <v>11</v>
      </c>
      <c r="S6" s="818"/>
      <c r="T6" s="818"/>
      <c r="U6" s="818"/>
      <c r="V6" s="823">
        <f>SUM(S6:U6)</f>
        <v>0</v>
      </c>
      <c r="W6" s="819">
        <v>-1</v>
      </c>
      <c r="X6" s="818"/>
      <c r="Y6" s="823">
        <f t="shared" ref="Y6:Y20" si="5">SUM(W6:X6)</f>
        <v>-1</v>
      </c>
      <c r="Z6" s="824">
        <f t="shared" si="1"/>
        <v>0</v>
      </c>
      <c r="AA6" s="819">
        <f t="shared" si="2"/>
        <v>10</v>
      </c>
      <c r="AB6" s="825">
        <f>SUM(Z6:AA6)</f>
        <v>10</v>
      </c>
    </row>
    <row r="7" spans="1:29" s="826" customFormat="1" ht="30" customHeight="1" x14ac:dyDescent="0.25">
      <c r="A7" s="827" t="s">
        <v>196</v>
      </c>
      <c r="B7" s="828" t="s">
        <v>279</v>
      </c>
      <c r="C7" s="829"/>
      <c r="D7" s="829"/>
      <c r="E7" s="830"/>
      <c r="F7" s="830"/>
      <c r="G7" s="830">
        <v>3</v>
      </c>
      <c r="H7" s="830">
        <v>18</v>
      </c>
      <c r="I7" s="830"/>
      <c r="J7" s="830"/>
      <c r="K7" s="830">
        <f t="shared" ref="K7:K19" si="6">C7+D7+G7+H7</f>
        <v>21</v>
      </c>
      <c r="L7" s="830"/>
      <c r="M7" s="830"/>
      <c r="N7" s="830"/>
      <c r="O7" s="830"/>
      <c r="P7" s="831">
        <f t="shared" si="4"/>
        <v>21</v>
      </c>
      <c r="Q7" s="832">
        <f>N7+O7</f>
        <v>0</v>
      </c>
      <c r="R7" s="833">
        <f t="shared" si="0"/>
        <v>21</v>
      </c>
      <c r="S7" s="830">
        <v>2</v>
      </c>
      <c r="T7" s="830"/>
      <c r="U7" s="830"/>
      <c r="V7" s="832">
        <f t="shared" ref="V7:V18" si="7">SUM(S7:U7)</f>
        <v>2</v>
      </c>
      <c r="W7" s="830"/>
      <c r="X7" s="830"/>
      <c r="Y7" s="832">
        <f t="shared" si="5"/>
        <v>0</v>
      </c>
      <c r="Z7" s="834">
        <f t="shared" si="1"/>
        <v>23</v>
      </c>
      <c r="AA7" s="830">
        <f t="shared" si="2"/>
        <v>0</v>
      </c>
      <c r="AB7" s="835">
        <f>SUM(Z7:AA7)</f>
        <v>23</v>
      </c>
    </row>
    <row r="8" spans="1:29" ht="30" customHeight="1" x14ac:dyDescent="0.25">
      <c r="A8" s="827" t="s">
        <v>200</v>
      </c>
      <c r="B8" s="828" t="s">
        <v>201</v>
      </c>
      <c r="C8" s="829"/>
      <c r="D8" s="829"/>
      <c r="E8" s="830"/>
      <c r="F8" s="830"/>
      <c r="G8" s="830">
        <v>14</v>
      </c>
      <c r="H8" s="830"/>
      <c r="I8" s="830"/>
      <c r="J8" s="830"/>
      <c r="K8" s="830">
        <f t="shared" si="6"/>
        <v>14</v>
      </c>
      <c r="L8" s="830"/>
      <c r="M8" s="830"/>
      <c r="N8" s="830"/>
      <c r="O8" s="830"/>
      <c r="P8" s="831">
        <f t="shared" si="4"/>
        <v>14</v>
      </c>
      <c r="Q8" s="832">
        <f t="shared" ref="Q8:Q18" si="8">N8+O8</f>
        <v>0</v>
      </c>
      <c r="R8" s="833">
        <f t="shared" si="0"/>
        <v>14</v>
      </c>
      <c r="S8" s="830">
        <v>1</v>
      </c>
      <c r="T8" s="830"/>
      <c r="U8" s="830"/>
      <c r="V8" s="832">
        <f t="shared" si="7"/>
        <v>1</v>
      </c>
      <c r="W8" s="830"/>
      <c r="X8" s="830"/>
      <c r="Y8" s="832">
        <f t="shared" si="5"/>
        <v>0</v>
      </c>
      <c r="Z8" s="834">
        <f t="shared" si="1"/>
        <v>15</v>
      </c>
      <c r="AA8" s="830">
        <f t="shared" si="2"/>
        <v>0</v>
      </c>
      <c r="AB8" s="835">
        <f t="shared" ref="AB8:AB35" si="9">SUM(Z8:AA8)</f>
        <v>15</v>
      </c>
    </row>
    <row r="9" spans="1:29" ht="30" customHeight="1" x14ac:dyDescent="0.25">
      <c r="A9" s="827" t="s">
        <v>203</v>
      </c>
      <c r="B9" s="828" t="s">
        <v>204</v>
      </c>
      <c r="C9" s="829">
        <v>1</v>
      </c>
      <c r="D9" s="829"/>
      <c r="E9" s="830"/>
      <c r="F9" s="830"/>
      <c r="G9" s="830">
        <f>8+9</f>
        <v>17</v>
      </c>
      <c r="H9" s="830">
        <v>1</v>
      </c>
      <c r="I9" s="830">
        <v>13</v>
      </c>
      <c r="J9" s="830">
        <v>2</v>
      </c>
      <c r="K9" s="830">
        <f>C9+D9+G9+H9</f>
        <v>19</v>
      </c>
      <c r="L9" s="830"/>
      <c r="M9" s="830"/>
      <c r="N9" s="830">
        <f t="shared" ref="N9:N15" si="10">E9+F9+I9+J9</f>
        <v>15</v>
      </c>
      <c r="O9" s="830"/>
      <c r="P9" s="831">
        <f t="shared" si="4"/>
        <v>19</v>
      </c>
      <c r="Q9" s="832">
        <f t="shared" si="8"/>
        <v>15</v>
      </c>
      <c r="R9" s="833">
        <f t="shared" si="0"/>
        <v>34</v>
      </c>
      <c r="S9" s="830">
        <v>-2</v>
      </c>
      <c r="T9" s="830"/>
      <c r="U9" s="830"/>
      <c r="V9" s="832">
        <f t="shared" si="7"/>
        <v>-2</v>
      </c>
      <c r="W9" s="830">
        <v>4</v>
      </c>
      <c r="X9" s="830"/>
      <c r="Y9" s="832">
        <f t="shared" si="5"/>
        <v>4</v>
      </c>
      <c r="Z9" s="834">
        <f t="shared" si="1"/>
        <v>17</v>
      </c>
      <c r="AA9" s="830">
        <f t="shared" si="2"/>
        <v>19</v>
      </c>
      <c r="AB9" s="835">
        <f t="shared" si="9"/>
        <v>36</v>
      </c>
    </row>
    <row r="10" spans="1:29" ht="30" customHeight="1" x14ac:dyDescent="0.25">
      <c r="A10" s="827">
        <v>40103</v>
      </c>
      <c r="B10" s="828" t="s">
        <v>207</v>
      </c>
      <c r="C10" s="829"/>
      <c r="D10" s="829"/>
      <c r="E10" s="830"/>
      <c r="F10" s="830"/>
      <c r="G10" s="830">
        <v>28</v>
      </c>
      <c r="H10" s="830">
        <v>1</v>
      </c>
      <c r="I10" s="830"/>
      <c r="J10" s="830"/>
      <c r="K10" s="830">
        <f t="shared" si="6"/>
        <v>29</v>
      </c>
      <c r="L10" s="830"/>
      <c r="M10" s="830"/>
      <c r="N10" s="830"/>
      <c r="O10" s="830"/>
      <c r="P10" s="831">
        <f t="shared" si="4"/>
        <v>29</v>
      </c>
      <c r="Q10" s="832">
        <f t="shared" si="8"/>
        <v>0</v>
      </c>
      <c r="R10" s="833">
        <f t="shared" si="0"/>
        <v>29</v>
      </c>
      <c r="S10" s="830"/>
      <c r="T10" s="830"/>
      <c r="U10" s="830"/>
      <c r="V10" s="832">
        <f t="shared" si="7"/>
        <v>0</v>
      </c>
      <c r="W10" s="830"/>
      <c r="X10" s="830"/>
      <c r="Y10" s="832">
        <f t="shared" si="5"/>
        <v>0</v>
      </c>
      <c r="Z10" s="834">
        <f t="shared" si="1"/>
        <v>29</v>
      </c>
      <c r="AA10" s="830">
        <f t="shared" si="2"/>
        <v>0</v>
      </c>
      <c r="AB10" s="835">
        <f t="shared" si="9"/>
        <v>29</v>
      </c>
    </row>
    <row r="11" spans="1:29" ht="30" customHeight="1" x14ac:dyDescent="0.25">
      <c r="A11" s="827" t="s">
        <v>210</v>
      </c>
      <c r="B11" s="828" t="s">
        <v>211</v>
      </c>
      <c r="C11" s="829"/>
      <c r="D11" s="829"/>
      <c r="E11" s="830"/>
      <c r="F11" s="830"/>
      <c r="G11" s="830">
        <v>1</v>
      </c>
      <c r="H11" s="830">
        <v>4</v>
      </c>
      <c r="I11" s="830"/>
      <c r="J11" s="830"/>
      <c r="K11" s="830">
        <f t="shared" si="6"/>
        <v>5</v>
      </c>
      <c r="L11" s="830"/>
      <c r="M11" s="830"/>
      <c r="N11" s="830"/>
      <c r="O11" s="830"/>
      <c r="P11" s="831">
        <f t="shared" si="4"/>
        <v>5</v>
      </c>
      <c r="Q11" s="832">
        <f t="shared" si="8"/>
        <v>0</v>
      </c>
      <c r="R11" s="833">
        <f t="shared" si="0"/>
        <v>5</v>
      </c>
      <c r="S11" s="830"/>
      <c r="T11" s="830"/>
      <c r="U11" s="830"/>
      <c r="V11" s="832">
        <f t="shared" si="7"/>
        <v>0</v>
      </c>
      <c r="W11" s="830"/>
      <c r="X11" s="830"/>
      <c r="Y11" s="832">
        <f t="shared" si="5"/>
        <v>0</v>
      </c>
      <c r="Z11" s="834">
        <f t="shared" si="1"/>
        <v>5</v>
      </c>
      <c r="AA11" s="830">
        <f t="shared" si="2"/>
        <v>0</v>
      </c>
      <c r="AB11" s="835">
        <f t="shared" si="9"/>
        <v>5</v>
      </c>
    </row>
    <row r="12" spans="1:29" ht="30" customHeight="1" x14ac:dyDescent="0.25">
      <c r="A12" s="827" t="s">
        <v>214</v>
      </c>
      <c r="B12" s="828" t="s">
        <v>1028</v>
      </c>
      <c r="C12" s="829"/>
      <c r="D12" s="829"/>
      <c r="E12" s="830"/>
      <c r="F12" s="830"/>
      <c r="G12" s="830">
        <v>26</v>
      </c>
      <c r="H12" s="830">
        <v>3</v>
      </c>
      <c r="I12" s="830"/>
      <c r="J12" s="830">
        <v>5</v>
      </c>
      <c r="K12" s="830">
        <f t="shared" si="6"/>
        <v>29</v>
      </c>
      <c r="L12" s="830"/>
      <c r="M12" s="830"/>
      <c r="N12" s="830">
        <f t="shared" si="10"/>
        <v>5</v>
      </c>
      <c r="O12" s="830"/>
      <c r="P12" s="831">
        <f t="shared" si="4"/>
        <v>29</v>
      </c>
      <c r="Q12" s="832">
        <f t="shared" si="8"/>
        <v>5</v>
      </c>
      <c r="R12" s="833">
        <f t="shared" si="0"/>
        <v>34</v>
      </c>
      <c r="S12" s="830">
        <v>-2</v>
      </c>
      <c r="T12" s="830"/>
      <c r="U12" s="830"/>
      <c r="V12" s="832">
        <f t="shared" si="7"/>
        <v>-2</v>
      </c>
      <c r="W12" s="830">
        <v>-3</v>
      </c>
      <c r="X12" s="830"/>
      <c r="Y12" s="832">
        <f t="shared" si="5"/>
        <v>-3</v>
      </c>
      <c r="Z12" s="834">
        <f t="shared" si="1"/>
        <v>27</v>
      </c>
      <c r="AA12" s="830">
        <f t="shared" si="2"/>
        <v>2</v>
      </c>
      <c r="AB12" s="835">
        <f t="shared" si="9"/>
        <v>29</v>
      </c>
    </row>
    <row r="13" spans="1:29" ht="15" customHeight="1" x14ac:dyDescent="0.25">
      <c r="A13" s="827">
        <v>40105</v>
      </c>
      <c r="B13" s="828" t="s">
        <v>1029</v>
      </c>
      <c r="C13" s="829"/>
      <c r="D13" s="829"/>
      <c r="E13" s="830"/>
      <c r="F13" s="830"/>
      <c r="G13" s="830">
        <v>24</v>
      </c>
      <c r="H13" s="830">
        <v>7</v>
      </c>
      <c r="I13" s="830"/>
      <c r="J13" s="830"/>
      <c r="K13" s="830">
        <f t="shared" si="6"/>
        <v>31</v>
      </c>
      <c r="L13" s="830"/>
      <c r="M13" s="830"/>
      <c r="N13" s="830"/>
      <c r="O13" s="830"/>
      <c r="P13" s="831">
        <f t="shared" si="4"/>
        <v>31</v>
      </c>
      <c r="Q13" s="832">
        <f t="shared" si="8"/>
        <v>0</v>
      </c>
      <c r="R13" s="833">
        <f t="shared" si="0"/>
        <v>31</v>
      </c>
      <c r="S13" s="830">
        <v>5</v>
      </c>
      <c r="T13" s="830"/>
      <c r="U13" s="830"/>
      <c r="V13" s="832">
        <f t="shared" si="7"/>
        <v>5</v>
      </c>
      <c r="W13" s="830"/>
      <c r="X13" s="830"/>
      <c r="Y13" s="832">
        <f t="shared" si="5"/>
        <v>0</v>
      </c>
      <c r="Z13" s="834">
        <f t="shared" si="1"/>
        <v>36</v>
      </c>
      <c r="AA13" s="830">
        <f t="shared" si="2"/>
        <v>0</v>
      </c>
      <c r="AB13" s="835">
        <f t="shared" si="9"/>
        <v>36</v>
      </c>
      <c r="AC13" s="814"/>
    </row>
    <row r="14" spans="1:29" ht="15" customHeight="1" x14ac:dyDescent="0.25">
      <c r="A14" s="827">
        <v>40106</v>
      </c>
      <c r="B14" s="828" t="s">
        <v>1030</v>
      </c>
      <c r="C14" s="829"/>
      <c r="D14" s="829"/>
      <c r="E14" s="830"/>
      <c r="F14" s="830"/>
      <c r="G14" s="830">
        <v>14.5</v>
      </c>
      <c r="H14" s="830">
        <v>3</v>
      </c>
      <c r="I14" s="830"/>
      <c r="J14" s="830"/>
      <c r="K14" s="830">
        <f t="shared" si="6"/>
        <v>17.5</v>
      </c>
      <c r="L14" s="830"/>
      <c r="M14" s="830"/>
      <c r="N14" s="830"/>
      <c r="O14" s="830"/>
      <c r="P14" s="831">
        <f t="shared" si="4"/>
        <v>17.5</v>
      </c>
      <c r="Q14" s="832">
        <f t="shared" si="8"/>
        <v>0</v>
      </c>
      <c r="R14" s="833">
        <f t="shared" si="0"/>
        <v>17.5</v>
      </c>
      <c r="S14" s="830"/>
      <c r="T14" s="830"/>
      <c r="U14" s="830"/>
      <c r="V14" s="832">
        <f t="shared" si="7"/>
        <v>0</v>
      </c>
      <c r="W14" s="830"/>
      <c r="X14" s="830"/>
      <c r="Y14" s="832">
        <f t="shared" si="5"/>
        <v>0</v>
      </c>
      <c r="Z14" s="834">
        <f t="shared" si="1"/>
        <v>17.5</v>
      </c>
      <c r="AA14" s="830">
        <f t="shared" si="2"/>
        <v>0</v>
      </c>
      <c r="AB14" s="835">
        <f t="shared" si="9"/>
        <v>17.5</v>
      </c>
    </row>
    <row r="15" spans="1:29" ht="15" customHeight="1" x14ac:dyDescent="0.25">
      <c r="A15" s="827">
        <v>40107</v>
      </c>
      <c r="B15" s="836" t="s">
        <v>223</v>
      </c>
      <c r="C15" s="829"/>
      <c r="D15" s="829"/>
      <c r="E15" s="830"/>
      <c r="F15" s="830"/>
      <c r="G15" s="837"/>
      <c r="H15" s="837"/>
      <c r="I15" s="837">
        <v>4</v>
      </c>
      <c r="J15" s="830">
        <v>0.5</v>
      </c>
      <c r="K15" s="830">
        <f t="shared" si="6"/>
        <v>0</v>
      </c>
      <c r="L15" s="837"/>
      <c r="M15" s="837"/>
      <c r="N15" s="830">
        <f t="shared" si="10"/>
        <v>4.5</v>
      </c>
      <c r="O15" s="830"/>
      <c r="P15" s="831">
        <f t="shared" si="4"/>
        <v>0</v>
      </c>
      <c r="Q15" s="832">
        <f t="shared" si="8"/>
        <v>4.5</v>
      </c>
      <c r="R15" s="833">
        <f t="shared" si="0"/>
        <v>4.5</v>
      </c>
      <c r="S15" s="830"/>
      <c r="T15" s="837"/>
      <c r="U15" s="837"/>
      <c r="V15" s="832">
        <f t="shared" si="7"/>
        <v>0</v>
      </c>
      <c r="W15" s="830"/>
      <c r="X15" s="830"/>
      <c r="Y15" s="832">
        <f t="shared" si="5"/>
        <v>0</v>
      </c>
      <c r="Z15" s="834">
        <f t="shared" si="1"/>
        <v>0</v>
      </c>
      <c r="AA15" s="830">
        <f t="shared" si="2"/>
        <v>4.5</v>
      </c>
      <c r="AB15" s="835">
        <f t="shared" si="9"/>
        <v>4.5</v>
      </c>
    </row>
    <row r="16" spans="1:29" ht="15" customHeight="1" x14ac:dyDescent="0.25">
      <c r="A16" s="827">
        <v>40108</v>
      </c>
      <c r="B16" s="836" t="s">
        <v>281</v>
      </c>
      <c r="C16" s="829">
        <v>1</v>
      </c>
      <c r="D16" s="829"/>
      <c r="E16" s="830"/>
      <c r="F16" s="830"/>
      <c r="G16" s="837">
        <v>7</v>
      </c>
      <c r="H16" s="837">
        <v>1</v>
      </c>
      <c r="I16" s="837"/>
      <c r="J16" s="837"/>
      <c r="K16" s="830">
        <f t="shared" si="6"/>
        <v>9</v>
      </c>
      <c r="L16" s="837"/>
      <c r="M16" s="837"/>
      <c r="N16" s="830"/>
      <c r="O16" s="837"/>
      <c r="P16" s="831">
        <f t="shared" si="4"/>
        <v>9</v>
      </c>
      <c r="Q16" s="832">
        <f t="shared" si="8"/>
        <v>0</v>
      </c>
      <c r="R16" s="838">
        <f t="shared" si="0"/>
        <v>9</v>
      </c>
      <c r="S16" s="830"/>
      <c r="T16" s="837"/>
      <c r="U16" s="837"/>
      <c r="V16" s="832">
        <f t="shared" si="7"/>
        <v>0</v>
      </c>
      <c r="W16" s="830"/>
      <c r="X16" s="837"/>
      <c r="Y16" s="832">
        <f t="shared" si="5"/>
        <v>0</v>
      </c>
      <c r="Z16" s="834">
        <f t="shared" si="1"/>
        <v>9</v>
      </c>
      <c r="AA16" s="830">
        <f t="shared" si="2"/>
        <v>0</v>
      </c>
      <c r="AB16" s="835">
        <f t="shared" si="9"/>
        <v>9</v>
      </c>
    </row>
    <row r="17" spans="1:28" ht="30" customHeight="1" x14ac:dyDescent="0.25">
      <c r="A17" s="827">
        <v>40109</v>
      </c>
      <c r="B17" s="836" t="s">
        <v>227</v>
      </c>
      <c r="C17" s="839"/>
      <c r="D17" s="839"/>
      <c r="E17" s="840"/>
      <c r="F17" s="840"/>
      <c r="G17" s="837"/>
      <c r="H17" s="837">
        <v>25</v>
      </c>
      <c r="I17" s="837"/>
      <c r="J17" s="837"/>
      <c r="K17" s="830">
        <f t="shared" si="6"/>
        <v>25</v>
      </c>
      <c r="L17" s="837"/>
      <c r="M17" s="837"/>
      <c r="N17" s="830"/>
      <c r="O17" s="837"/>
      <c r="P17" s="831">
        <f t="shared" si="4"/>
        <v>25</v>
      </c>
      <c r="Q17" s="832">
        <f t="shared" si="8"/>
        <v>0</v>
      </c>
      <c r="R17" s="838">
        <f t="shared" si="0"/>
        <v>25</v>
      </c>
      <c r="S17" s="830"/>
      <c r="T17" s="837"/>
      <c r="U17" s="837"/>
      <c r="V17" s="832">
        <f t="shared" si="7"/>
        <v>0</v>
      </c>
      <c r="W17" s="830"/>
      <c r="X17" s="837"/>
      <c r="Y17" s="832">
        <f t="shared" si="5"/>
        <v>0</v>
      </c>
      <c r="Z17" s="834">
        <f t="shared" si="1"/>
        <v>25</v>
      </c>
      <c r="AA17" s="830">
        <f t="shared" si="2"/>
        <v>0</v>
      </c>
      <c r="AB17" s="835">
        <f t="shared" si="9"/>
        <v>25</v>
      </c>
    </row>
    <row r="18" spans="1:28" ht="15" customHeight="1" thickBot="1" x14ac:dyDescent="0.3">
      <c r="A18" s="827">
        <v>40110</v>
      </c>
      <c r="B18" s="841" t="s">
        <v>229</v>
      </c>
      <c r="C18" s="842"/>
      <c r="D18" s="842"/>
      <c r="E18" s="843"/>
      <c r="F18" s="843"/>
      <c r="G18" s="843">
        <v>10</v>
      </c>
      <c r="H18" s="843"/>
      <c r="I18" s="843"/>
      <c r="J18" s="843"/>
      <c r="K18" s="844">
        <f t="shared" si="6"/>
        <v>10</v>
      </c>
      <c r="L18" s="843"/>
      <c r="M18" s="843"/>
      <c r="N18" s="818"/>
      <c r="O18" s="843"/>
      <c r="P18" s="831">
        <f t="shared" si="4"/>
        <v>10</v>
      </c>
      <c r="Q18" s="832">
        <f t="shared" si="8"/>
        <v>0</v>
      </c>
      <c r="R18" s="838">
        <f t="shared" si="0"/>
        <v>10</v>
      </c>
      <c r="S18" s="844"/>
      <c r="T18" s="843"/>
      <c r="U18" s="843"/>
      <c r="V18" s="845">
        <f t="shared" si="7"/>
        <v>0</v>
      </c>
      <c r="W18" s="818"/>
      <c r="X18" s="843"/>
      <c r="Y18" s="845">
        <f t="shared" si="5"/>
        <v>0</v>
      </c>
      <c r="Z18" s="846">
        <f t="shared" si="1"/>
        <v>10</v>
      </c>
      <c r="AA18" s="840">
        <f t="shared" si="2"/>
        <v>0</v>
      </c>
      <c r="AB18" s="847">
        <f t="shared" si="9"/>
        <v>10</v>
      </c>
    </row>
    <row r="19" spans="1:28" ht="30" customHeight="1" thickBot="1" x14ac:dyDescent="0.3">
      <c r="A19" s="848">
        <v>50100</v>
      </c>
      <c r="B19" s="849" t="s">
        <v>285</v>
      </c>
      <c r="C19" s="808"/>
      <c r="D19" s="808"/>
      <c r="E19" s="808"/>
      <c r="F19" s="808"/>
      <c r="G19" s="808">
        <v>219</v>
      </c>
      <c r="H19" s="808">
        <v>70</v>
      </c>
      <c r="I19" s="808"/>
      <c r="J19" s="808"/>
      <c r="K19" s="805">
        <f t="shared" si="6"/>
        <v>289</v>
      </c>
      <c r="L19" s="808"/>
      <c r="M19" s="808"/>
      <c r="N19" s="808"/>
      <c r="O19" s="808"/>
      <c r="P19" s="806">
        <f t="shared" si="4"/>
        <v>289</v>
      </c>
      <c r="Q19" s="805">
        <f>N19+O19</f>
        <v>0</v>
      </c>
      <c r="R19" s="807">
        <f>SUM(P19:Q19)</f>
        <v>289</v>
      </c>
      <c r="S19" s="808">
        <v>-4</v>
      </c>
      <c r="T19" s="808"/>
      <c r="U19" s="808"/>
      <c r="V19" s="805">
        <f>SUM(S19:U19)</f>
        <v>-4</v>
      </c>
      <c r="W19" s="808"/>
      <c r="X19" s="808"/>
      <c r="Y19" s="805">
        <f t="shared" si="5"/>
        <v>0</v>
      </c>
      <c r="Z19" s="809">
        <f t="shared" si="1"/>
        <v>285</v>
      </c>
      <c r="AA19" s="805">
        <f t="shared" si="2"/>
        <v>0</v>
      </c>
      <c r="AB19" s="850">
        <f t="shared" si="9"/>
        <v>285</v>
      </c>
    </row>
    <row r="20" spans="1:28" ht="30" customHeight="1" thickBot="1" x14ac:dyDescent="0.3">
      <c r="A20" s="851" t="s">
        <v>231</v>
      </c>
      <c r="B20" s="849" t="s">
        <v>232</v>
      </c>
      <c r="C20" s="808"/>
      <c r="D20" s="808"/>
      <c r="E20" s="808"/>
      <c r="F20" s="808"/>
      <c r="G20" s="808">
        <v>148</v>
      </c>
      <c r="H20" s="808">
        <v>42</v>
      </c>
      <c r="I20" s="808">
        <v>7</v>
      </c>
      <c r="J20" s="808"/>
      <c r="K20" s="805">
        <f>C20+D20+G20+H20</f>
        <v>190</v>
      </c>
      <c r="L20" s="808"/>
      <c r="M20" s="808"/>
      <c r="N20" s="808">
        <v>7</v>
      </c>
      <c r="O20" s="808"/>
      <c r="P20" s="806">
        <f t="shared" si="4"/>
        <v>190</v>
      </c>
      <c r="Q20" s="805">
        <f>N20+O20</f>
        <v>7</v>
      </c>
      <c r="R20" s="807">
        <f>SUM(P20:Q20)</f>
        <v>197</v>
      </c>
      <c r="S20" s="808"/>
      <c r="T20" s="808"/>
      <c r="U20" s="808"/>
      <c r="V20" s="805">
        <f>SUM(S20:U20)</f>
        <v>0</v>
      </c>
      <c r="W20" s="808"/>
      <c r="X20" s="808"/>
      <c r="Y20" s="805">
        <f t="shared" si="5"/>
        <v>0</v>
      </c>
      <c r="Z20" s="809">
        <f t="shared" si="1"/>
        <v>190</v>
      </c>
      <c r="AA20" s="805">
        <f t="shared" si="2"/>
        <v>7</v>
      </c>
      <c r="AB20" s="850">
        <f t="shared" si="9"/>
        <v>197</v>
      </c>
    </row>
    <row r="21" spans="1:28" ht="30" customHeight="1" thickBot="1" x14ac:dyDescent="0.3">
      <c r="A21" s="811">
        <v>12000</v>
      </c>
      <c r="B21" s="849" t="s">
        <v>1031</v>
      </c>
      <c r="C21" s="805">
        <f>SUM(C22:C23)</f>
        <v>0</v>
      </c>
      <c r="D21" s="805">
        <f>SUM(D22:D23)</f>
        <v>0</v>
      </c>
      <c r="E21" s="805">
        <f>SUM(E22:E23)</f>
        <v>0</v>
      </c>
      <c r="F21" s="805">
        <f t="shared" ref="F21:Y21" si="11">SUM(F22:F23)</f>
        <v>0</v>
      </c>
      <c r="G21" s="805">
        <f t="shared" si="11"/>
        <v>0</v>
      </c>
      <c r="H21" s="805">
        <f t="shared" si="11"/>
        <v>0</v>
      </c>
      <c r="I21" s="805">
        <f t="shared" si="11"/>
        <v>0</v>
      </c>
      <c r="J21" s="805">
        <f t="shared" si="11"/>
        <v>0</v>
      </c>
      <c r="K21" s="805">
        <f t="shared" si="11"/>
        <v>0</v>
      </c>
      <c r="L21" s="805">
        <f t="shared" si="11"/>
        <v>246</v>
      </c>
      <c r="M21" s="805">
        <f t="shared" si="11"/>
        <v>40</v>
      </c>
      <c r="N21" s="805">
        <f t="shared" si="11"/>
        <v>0</v>
      </c>
      <c r="O21" s="805">
        <f t="shared" si="11"/>
        <v>0</v>
      </c>
      <c r="P21" s="806">
        <f t="shared" si="11"/>
        <v>286</v>
      </c>
      <c r="Q21" s="805">
        <f t="shared" si="11"/>
        <v>0</v>
      </c>
      <c r="R21" s="807">
        <f t="shared" si="11"/>
        <v>286</v>
      </c>
      <c r="S21" s="805">
        <f t="shared" si="11"/>
        <v>0</v>
      </c>
      <c r="T21" s="805">
        <f t="shared" si="11"/>
        <v>0</v>
      </c>
      <c r="U21" s="852">
        <f t="shared" si="11"/>
        <v>0</v>
      </c>
      <c r="V21" s="852">
        <f t="shared" si="11"/>
        <v>0</v>
      </c>
      <c r="W21" s="805">
        <f t="shared" si="11"/>
        <v>0</v>
      </c>
      <c r="X21" s="805">
        <f t="shared" si="11"/>
        <v>0</v>
      </c>
      <c r="Y21" s="852">
        <f t="shared" si="11"/>
        <v>0</v>
      </c>
      <c r="Z21" s="853">
        <f t="shared" si="1"/>
        <v>286</v>
      </c>
      <c r="AA21" s="805">
        <f t="shared" si="2"/>
        <v>0</v>
      </c>
      <c r="AB21" s="850">
        <f t="shared" si="9"/>
        <v>286</v>
      </c>
    </row>
    <row r="22" spans="1:28" s="858" customFormat="1" ht="30" customHeight="1" x14ac:dyDescent="0.25">
      <c r="A22" s="854">
        <v>12202</v>
      </c>
      <c r="B22" s="401" t="s">
        <v>1032</v>
      </c>
      <c r="C22" s="855"/>
      <c r="D22" s="855"/>
      <c r="E22" s="855"/>
      <c r="F22" s="855"/>
      <c r="G22" s="855"/>
      <c r="H22" s="855"/>
      <c r="I22" s="855"/>
      <c r="J22" s="855"/>
      <c r="K22" s="855"/>
      <c r="L22" s="855">
        <v>185</v>
      </c>
      <c r="M22" s="855">
        <v>23</v>
      </c>
      <c r="N22" s="855"/>
      <c r="O22" s="855"/>
      <c r="P22" s="856">
        <f>M22+L22+K22+H22+G22+D22+C22</f>
        <v>208</v>
      </c>
      <c r="Q22" s="823">
        <f>O22+N22+J22+I22+F22+E22</f>
        <v>0</v>
      </c>
      <c r="R22" s="825">
        <f>SUM(P22:Q22)</f>
        <v>208</v>
      </c>
      <c r="S22" s="855"/>
      <c r="T22" s="855"/>
      <c r="U22" s="855"/>
      <c r="V22" s="823">
        <f>SUM(S22:U22)</f>
        <v>0</v>
      </c>
      <c r="W22" s="855"/>
      <c r="X22" s="855"/>
      <c r="Y22" s="823">
        <f>SUM(W22:X22)</f>
        <v>0</v>
      </c>
      <c r="Z22" s="824">
        <f t="shared" si="1"/>
        <v>208</v>
      </c>
      <c r="AA22" s="819">
        <f t="shared" si="2"/>
        <v>0</v>
      </c>
      <c r="AB22" s="857">
        <f t="shared" si="9"/>
        <v>208</v>
      </c>
    </row>
    <row r="23" spans="1:28" s="858" customFormat="1" ht="30" customHeight="1" thickBot="1" x14ac:dyDescent="0.3">
      <c r="A23" s="859">
        <v>12203</v>
      </c>
      <c r="B23" s="860" t="s">
        <v>187</v>
      </c>
      <c r="C23" s="843"/>
      <c r="D23" s="843"/>
      <c r="E23" s="843"/>
      <c r="F23" s="843"/>
      <c r="G23" s="843"/>
      <c r="H23" s="843"/>
      <c r="I23" s="843"/>
      <c r="J23" s="843"/>
      <c r="K23" s="843"/>
      <c r="L23" s="843">
        <v>61</v>
      </c>
      <c r="M23" s="843">
        <v>17</v>
      </c>
      <c r="N23" s="843"/>
      <c r="O23" s="843"/>
      <c r="P23" s="861">
        <f>M23+L23+K23+H23+G23+D23+C23</f>
        <v>78</v>
      </c>
      <c r="Q23" s="862">
        <f>O23+N23+J23+I23+F23+E23</f>
        <v>0</v>
      </c>
      <c r="R23" s="863">
        <f>SUM(P23:Q23)</f>
        <v>78</v>
      </c>
      <c r="S23" s="843"/>
      <c r="T23" s="843"/>
      <c r="U23" s="843"/>
      <c r="V23" s="862">
        <f>SUM(S23:U23)</f>
        <v>0</v>
      </c>
      <c r="W23" s="843"/>
      <c r="X23" s="843"/>
      <c r="Y23" s="862">
        <f>SUM(W23:X23)</f>
        <v>0</v>
      </c>
      <c r="Z23" s="864">
        <f t="shared" si="1"/>
        <v>78</v>
      </c>
      <c r="AA23" s="843">
        <f t="shared" si="2"/>
        <v>0</v>
      </c>
      <c r="AB23" s="865">
        <f t="shared" si="9"/>
        <v>78</v>
      </c>
    </row>
    <row r="24" spans="1:28" s="11" customFormat="1" ht="30" customHeight="1" thickBot="1" x14ac:dyDescent="0.3">
      <c r="A24" s="811"/>
      <c r="B24" s="866" t="s">
        <v>762</v>
      </c>
      <c r="C24" s="813">
        <f>C4+C5+C19+C20+C21</f>
        <v>157</v>
      </c>
      <c r="D24" s="813">
        <f t="shared" ref="D24:Y24" si="12">D4+D5+D19+D20+D21</f>
        <v>119</v>
      </c>
      <c r="E24" s="805">
        <f>E4+E5+E19+E20+E21</f>
        <v>2</v>
      </c>
      <c r="F24" s="805">
        <f t="shared" si="12"/>
        <v>1</v>
      </c>
      <c r="G24" s="805">
        <f t="shared" si="12"/>
        <v>511.5</v>
      </c>
      <c r="H24" s="805">
        <f t="shared" si="12"/>
        <v>175</v>
      </c>
      <c r="I24" s="805">
        <f t="shared" si="12"/>
        <v>29</v>
      </c>
      <c r="J24" s="805">
        <f t="shared" si="12"/>
        <v>13.5</v>
      </c>
      <c r="K24" s="805">
        <f t="shared" si="12"/>
        <v>962.5</v>
      </c>
      <c r="L24" s="805">
        <f t="shared" si="12"/>
        <v>246</v>
      </c>
      <c r="M24" s="805">
        <f t="shared" si="12"/>
        <v>40</v>
      </c>
      <c r="N24" s="805">
        <f t="shared" si="12"/>
        <v>45.5</v>
      </c>
      <c r="O24" s="805">
        <f t="shared" si="12"/>
        <v>0</v>
      </c>
      <c r="P24" s="806">
        <f t="shared" si="12"/>
        <v>1248.5</v>
      </c>
      <c r="Q24" s="805">
        <f t="shared" si="12"/>
        <v>45.5</v>
      </c>
      <c r="R24" s="807">
        <f t="shared" si="12"/>
        <v>1294</v>
      </c>
      <c r="S24" s="805">
        <f t="shared" si="12"/>
        <v>-4.5</v>
      </c>
      <c r="T24" s="805">
        <f t="shared" si="12"/>
        <v>0</v>
      </c>
      <c r="U24" s="805">
        <f t="shared" si="12"/>
        <v>0</v>
      </c>
      <c r="V24" s="805">
        <f t="shared" si="12"/>
        <v>-4.5</v>
      </c>
      <c r="W24" s="805">
        <f t="shared" si="12"/>
        <v>0</v>
      </c>
      <c r="X24" s="805">
        <f t="shared" si="12"/>
        <v>0</v>
      </c>
      <c r="Y24" s="805">
        <f t="shared" si="12"/>
        <v>0</v>
      </c>
      <c r="Z24" s="867">
        <f t="shared" si="1"/>
        <v>1244</v>
      </c>
      <c r="AA24" s="868">
        <f t="shared" si="2"/>
        <v>45.5</v>
      </c>
      <c r="AB24" s="850">
        <f t="shared" si="9"/>
        <v>1289.5</v>
      </c>
    </row>
    <row r="25" spans="1:28" s="11" customFormat="1" ht="30" customHeight="1" thickBot="1" x14ac:dyDescent="0.3">
      <c r="A25" s="811">
        <v>11101</v>
      </c>
      <c r="B25" s="866" t="s">
        <v>1033</v>
      </c>
      <c r="C25" s="813"/>
      <c r="D25" s="813"/>
      <c r="E25" s="805"/>
      <c r="F25" s="805"/>
      <c r="G25" s="805"/>
      <c r="H25" s="805"/>
      <c r="I25" s="805"/>
      <c r="J25" s="805"/>
      <c r="K25" s="805"/>
      <c r="L25" s="805"/>
      <c r="M25" s="805"/>
      <c r="N25" s="805"/>
      <c r="O25" s="805"/>
      <c r="P25" s="806">
        <v>3</v>
      </c>
      <c r="Q25" s="805"/>
      <c r="R25" s="807">
        <f>SUM(P25:Q25)</f>
        <v>3</v>
      </c>
      <c r="S25" s="805"/>
      <c r="T25" s="805"/>
      <c r="U25" s="805"/>
      <c r="V25" s="805">
        <v>1</v>
      </c>
      <c r="W25" s="805"/>
      <c r="X25" s="805"/>
      <c r="Y25" s="805"/>
      <c r="Z25" s="809">
        <f t="shared" si="1"/>
        <v>4</v>
      </c>
      <c r="AA25" s="805">
        <f t="shared" si="2"/>
        <v>0</v>
      </c>
      <c r="AB25" s="850">
        <f t="shared" si="9"/>
        <v>4</v>
      </c>
    </row>
    <row r="26" spans="1:28" s="11" customFormat="1" ht="15" customHeight="1" x14ac:dyDescent="0.25">
      <c r="A26" s="815"/>
      <c r="B26" s="869" t="s">
        <v>1034</v>
      </c>
      <c r="C26" s="870"/>
      <c r="D26" s="870"/>
      <c r="E26" s="821"/>
      <c r="F26" s="821"/>
      <c r="G26" s="821"/>
      <c r="H26" s="821"/>
      <c r="I26" s="821"/>
      <c r="J26" s="821"/>
      <c r="K26" s="821"/>
      <c r="L26" s="821"/>
      <c r="M26" s="821"/>
      <c r="N26" s="821"/>
      <c r="O26" s="821"/>
      <c r="P26" s="820">
        <f>SUM(P28:P34)</f>
        <v>143</v>
      </c>
      <c r="Q26" s="821"/>
      <c r="R26" s="822">
        <f>SUM(R28:R34)</f>
        <v>143</v>
      </c>
      <c r="S26" s="821"/>
      <c r="T26" s="821"/>
      <c r="U26" s="821"/>
      <c r="V26" s="821"/>
      <c r="W26" s="821"/>
      <c r="X26" s="821"/>
      <c r="Y26" s="821"/>
      <c r="Z26" s="871">
        <f t="shared" si="1"/>
        <v>143</v>
      </c>
      <c r="AA26" s="872">
        <f t="shared" si="2"/>
        <v>0</v>
      </c>
      <c r="AB26" s="873">
        <f t="shared" si="9"/>
        <v>143</v>
      </c>
    </row>
    <row r="27" spans="1:28" s="11" customFormat="1" ht="15" customHeight="1" x14ac:dyDescent="0.25">
      <c r="A27" s="874"/>
      <c r="B27" s="869" t="s">
        <v>625</v>
      </c>
      <c r="C27" s="870"/>
      <c r="D27" s="870"/>
      <c r="E27" s="821"/>
      <c r="F27" s="821"/>
      <c r="G27" s="821"/>
      <c r="H27" s="821"/>
      <c r="I27" s="821"/>
      <c r="J27" s="821"/>
      <c r="K27" s="821"/>
      <c r="L27" s="821"/>
      <c r="M27" s="821"/>
      <c r="N27" s="821"/>
      <c r="O27" s="821"/>
      <c r="P27" s="820"/>
      <c r="Q27" s="821"/>
      <c r="R27" s="822"/>
      <c r="S27" s="821"/>
      <c r="T27" s="821"/>
      <c r="U27" s="821"/>
      <c r="V27" s="821"/>
      <c r="W27" s="821"/>
      <c r="X27" s="821"/>
      <c r="Y27" s="821"/>
      <c r="Z27" s="834">
        <f t="shared" si="1"/>
        <v>0</v>
      </c>
      <c r="AA27" s="830">
        <f t="shared" si="2"/>
        <v>0</v>
      </c>
      <c r="AB27" s="835">
        <f t="shared" si="9"/>
        <v>0</v>
      </c>
    </row>
    <row r="28" spans="1:28" ht="15" customHeight="1" x14ac:dyDescent="0.25">
      <c r="A28" s="875"/>
      <c r="B28" s="816" t="s">
        <v>360</v>
      </c>
      <c r="C28" s="817"/>
      <c r="D28" s="817"/>
      <c r="E28" s="818"/>
      <c r="F28" s="818"/>
      <c r="G28" s="818"/>
      <c r="H28" s="818"/>
      <c r="I28" s="818"/>
      <c r="J28" s="818"/>
      <c r="K28" s="818"/>
      <c r="L28" s="818"/>
      <c r="M28" s="818"/>
      <c r="N28" s="818"/>
      <c r="O28" s="818"/>
      <c r="P28" s="876">
        <v>26</v>
      </c>
      <c r="Q28" s="818">
        <v>0</v>
      </c>
      <c r="R28" s="877">
        <f>SUM(P28:Q28)</f>
        <v>26</v>
      </c>
      <c r="S28" s="818"/>
      <c r="T28" s="818"/>
      <c r="U28" s="818"/>
      <c r="V28" s="821"/>
      <c r="W28" s="818"/>
      <c r="X28" s="818"/>
      <c r="Y28" s="821"/>
      <c r="Z28" s="834">
        <f t="shared" si="1"/>
        <v>26</v>
      </c>
      <c r="AA28" s="830">
        <f t="shared" si="2"/>
        <v>0</v>
      </c>
      <c r="AB28" s="835">
        <f t="shared" si="9"/>
        <v>26</v>
      </c>
    </row>
    <row r="29" spans="1:28" s="11" customFormat="1" ht="15" customHeight="1" x14ac:dyDescent="0.25">
      <c r="A29" s="874"/>
      <c r="B29" s="816" t="s">
        <v>232</v>
      </c>
      <c r="C29" s="870"/>
      <c r="D29" s="870"/>
      <c r="E29" s="821"/>
      <c r="F29" s="821"/>
      <c r="G29" s="821"/>
      <c r="H29" s="821"/>
      <c r="I29" s="821"/>
      <c r="J29" s="821"/>
      <c r="K29" s="821"/>
      <c r="L29" s="821"/>
      <c r="M29" s="821"/>
      <c r="N29" s="821"/>
      <c r="O29" s="821"/>
      <c r="P29" s="876">
        <v>7</v>
      </c>
      <c r="Q29" s="821"/>
      <c r="R29" s="877">
        <f t="shared" ref="R29:R34" si="13">SUM(P29:Q29)</f>
        <v>7</v>
      </c>
      <c r="S29" s="821"/>
      <c r="T29" s="821"/>
      <c r="U29" s="821"/>
      <c r="V29" s="821"/>
      <c r="W29" s="821"/>
      <c r="X29" s="821"/>
      <c r="Y29" s="821"/>
      <c r="Z29" s="834">
        <f t="shared" si="1"/>
        <v>7</v>
      </c>
      <c r="AA29" s="830">
        <f t="shared" si="2"/>
        <v>0</v>
      </c>
      <c r="AB29" s="835">
        <f t="shared" si="9"/>
        <v>7</v>
      </c>
    </row>
    <row r="30" spans="1:28" s="11" customFormat="1" ht="30" customHeight="1" x14ac:dyDescent="0.25">
      <c r="A30" s="874"/>
      <c r="B30" s="816" t="s">
        <v>236</v>
      </c>
      <c r="C30" s="870"/>
      <c r="D30" s="870"/>
      <c r="E30" s="821"/>
      <c r="F30" s="821"/>
      <c r="G30" s="821"/>
      <c r="H30" s="821"/>
      <c r="I30" s="821"/>
      <c r="J30" s="821"/>
      <c r="K30" s="821"/>
      <c r="L30" s="821"/>
      <c r="M30" s="821"/>
      <c r="N30" s="821"/>
      <c r="O30" s="821"/>
      <c r="P30" s="876">
        <v>0</v>
      </c>
      <c r="Q30" s="821"/>
      <c r="R30" s="877">
        <f t="shared" si="13"/>
        <v>0</v>
      </c>
      <c r="S30" s="821"/>
      <c r="T30" s="821"/>
      <c r="U30" s="821"/>
      <c r="V30" s="821"/>
      <c r="W30" s="821"/>
      <c r="X30" s="821"/>
      <c r="Y30" s="821"/>
      <c r="Z30" s="834">
        <f t="shared" si="1"/>
        <v>0</v>
      </c>
      <c r="AA30" s="830">
        <f t="shared" si="2"/>
        <v>0</v>
      </c>
      <c r="AB30" s="835">
        <f t="shared" si="9"/>
        <v>0</v>
      </c>
    </row>
    <row r="31" spans="1:28" s="11" customFormat="1" ht="30" customHeight="1" x14ac:dyDescent="0.25">
      <c r="A31" s="874"/>
      <c r="B31" s="816" t="s">
        <v>1035</v>
      </c>
      <c r="C31" s="870"/>
      <c r="D31" s="870"/>
      <c r="E31" s="821"/>
      <c r="F31" s="821"/>
      <c r="G31" s="821"/>
      <c r="H31" s="821"/>
      <c r="I31" s="821"/>
      <c r="J31" s="821"/>
      <c r="K31" s="821"/>
      <c r="L31" s="821"/>
      <c r="M31" s="821"/>
      <c r="N31" s="821"/>
      <c r="O31" s="821"/>
      <c r="P31" s="876">
        <v>13</v>
      </c>
      <c r="Q31" s="821"/>
      <c r="R31" s="877">
        <f t="shared" si="13"/>
        <v>13</v>
      </c>
      <c r="S31" s="821"/>
      <c r="T31" s="821"/>
      <c r="U31" s="821"/>
      <c r="V31" s="821"/>
      <c r="W31" s="821"/>
      <c r="X31" s="821"/>
      <c r="Y31" s="821"/>
      <c r="Z31" s="834">
        <f t="shared" si="1"/>
        <v>13</v>
      </c>
      <c r="AA31" s="830">
        <f t="shared" si="2"/>
        <v>0</v>
      </c>
      <c r="AB31" s="835">
        <f t="shared" si="9"/>
        <v>13</v>
      </c>
    </row>
    <row r="32" spans="1:28" ht="15" customHeight="1" x14ac:dyDescent="0.25">
      <c r="A32" s="875"/>
      <c r="B32" s="878" t="s">
        <v>1036</v>
      </c>
      <c r="C32" s="829"/>
      <c r="D32" s="829"/>
      <c r="E32" s="830"/>
      <c r="F32" s="830"/>
      <c r="G32" s="830"/>
      <c r="H32" s="830"/>
      <c r="I32" s="830"/>
      <c r="J32" s="830"/>
      <c r="K32" s="830"/>
      <c r="L32" s="830"/>
      <c r="M32" s="830"/>
      <c r="N32" s="830"/>
      <c r="O32" s="830"/>
      <c r="P32" s="879"/>
      <c r="Q32" s="830"/>
      <c r="R32" s="877">
        <f t="shared" si="13"/>
        <v>0</v>
      </c>
      <c r="S32" s="830"/>
      <c r="T32" s="830"/>
      <c r="U32" s="830"/>
      <c r="V32" s="832"/>
      <c r="W32" s="830"/>
      <c r="X32" s="830"/>
      <c r="Y32" s="832"/>
      <c r="Z32" s="834">
        <f t="shared" si="1"/>
        <v>0</v>
      </c>
      <c r="AA32" s="830">
        <f t="shared" si="2"/>
        <v>0</v>
      </c>
      <c r="AB32" s="835">
        <f t="shared" si="9"/>
        <v>0</v>
      </c>
    </row>
    <row r="33" spans="1:44" ht="15" customHeight="1" x14ac:dyDescent="0.25">
      <c r="A33" s="875"/>
      <c r="B33" s="828" t="s">
        <v>1037</v>
      </c>
      <c r="C33" s="829"/>
      <c r="D33" s="829"/>
      <c r="E33" s="830"/>
      <c r="F33" s="830"/>
      <c r="G33" s="830"/>
      <c r="H33" s="830"/>
      <c r="I33" s="830"/>
      <c r="J33" s="830"/>
      <c r="K33" s="830"/>
      <c r="L33" s="830"/>
      <c r="M33" s="830"/>
      <c r="N33" s="830"/>
      <c r="O33" s="830"/>
      <c r="P33" s="879">
        <v>25</v>
      </c>
      <c r="Q33" s="830"/>
      <c r="R33" s="877">
        <f t="shared" si="13"/>
        <v>25</v>
      </c>
      <c r="S33" s="830"/>
      <c r="T33" s="830"/>
      <c r="U33" s="830"/>
      <c r="V33" s="832"/>
      <c r="W33" s="830"/>
      <c r="X33" s="830"/>
      <c r="Y33" s="832"/>
      <c r="Z33" s="834">
        <f t="shared" si="1"/>
        <v>25</v>
      </c>
      <c r="AA33" s="830">
        <f t="shared" si="2"/>
        <v>0</v>
      </c>
      <c r="AB33" s="835">
        <f t="shared" si="9"/>
        <v>25</v>
      </c>
    </row>
    <row r="34" spans="1:44" ht="15" customHeight="1" x14ac:dyDescent="0.25">
      <c r="A34" s="875"/>
      <c r="B34" s="828" t="s">
        <v>148</v>
      </c>
      <c r="C34" s="829"/>
      <c r="D34" s="829"/>
      <c r="E34" s="830"/>
      <c r="F34" s="830"/>
      <c r="G34" s="830"/>
      <c r="H34" s="830"/>
      <c r="I34" s="830"/>
      <c r="J34" s="830"/>
      <c r="K34" s="830"/>
      <c r="L34" s="830"/>
      <c r="M34" s="830"/>
      <c r="N34" s="830"/>
      <c r="O34" s="830"/>
      <c r="P34" s="879">
        <v>72</v>
      </c>
      <c r="Q34" s="830"/>
      <c r="R34" s="880">
        <f t="shared" si="13"/>
        <v>72</v>
      </c>
      <c r="S34" s="830"/>
      <c r="T34" s="830"/>
      <c r="U34" s="830"/>
      <c r="V34" s="832"/>
      <c r="W34" s="830"/>
      <c r="X34" s="830"/>
      <c r="Y34" s="832"/>
      <c r="Z34" s="881">
        <f t="shared" si="1"/>
        <v>72</v>
      </c>
      <c r="AA34" s="830">
        <f t="shared" si="2"/>
        <v>0</v>
      </c>
      <c r="AB34" s="835">
        <f t="shared" si="9"/>
        <v>72</v>
      </c>
    </row>
    <row r="35" spans="1:44" ht="15" customHeight="1" thickBot="1" x14ac:dyDescent="0.3">
      <c r="A35" s="815"/>
      <c r="B35" s="882" t="s">
        <v>1038</v>
      </c>
      <c r="C35" s="839"/>
      <c r="D35" s="839"/>
      <c r="E35" s="840"/>
      <c r="F35" s="840"/>
      <c r="G35" s="840"/>
      <c r="H35" s="840"/>
      <c r="I35" s="840"/>
      <c r="J35" s="840"/>
      <c r="K35" s="840"/>
      <c r="L35" s="840"/>
      <c r="M35" s="840"/>
      <c r="N35" s="840"/>
      <c r="O35" s="840"/>
      <c r="P35" s="883">
        <v>0</v>
      </c>
      <c r="Q35" s="840"/>
      <c r="R35" s="884">
        <f>SUM(P35:Q35)</f>
        <v>0</v>
      </c>
      <c r="S35" s="840"/>
      <c r="T35" s="840"/>
      <c r="U35" s="840"/>
      <c r="V35" s="845">
        <f>SUM(S35:U35)</f>
        <v>0</v>
      </c>
      <c r="W35" s="840"/>
      <c r="X35" s="840"/>
      <c r="Y35" s="845">
        <f>SUM(W35:X35)</f>
        <v>0</v>
      </c>
      <c r="Z35" s="885">
        <f t="shared" si="1"/>
        <v>0</v>
      </c>
      <c r="AA35" s="844">
        <f t="shared" si="2"/>
        <v>0</v>
      </c>
      <c r="AB35" s="886">
        <f t="shared" si="9"/>
        <v>0</v>
      </c>
    </row>
    <row r="36" spans="1:44" s="18" customFormat="1" ht="30" customHeight="1" thickBot="1" x14ac:dyDescent="0.35">
      <c r="A36" s="887"/>
      <c r="B36" s="888" t="s">
        <v>1039</v>
      </c>
      <c r="C36" s="889"/>
      <c r="D36" s="889"/>
      <c r="E36" s="890"/>
      <c r="F36" s="890"/>
      <c r="G36" s="890"/>
      <c r="H36" s="890"/>
      <c r="I36" s="890"/>
      <c r="J36" s="890"/>
      <c r="K36" s="890"/>
      <c r="L36" s="890"/>
      <c r="M36" s="890"/>
      <c r="N36" s="890"/>
      <c r="O36" s="890"/>
      <c r="P36" s="805">
        <f>P24+P25+P26</f>
        <v>1394.5</v>
      </c>
      <c r="Q36" s="805">
        <f>Q24+Q25+Q26</f>
        <v>45.5</v>
      </c>
      <c r="R36" s="807">
        <f>SUM(P36:Q36)</f>
        <v>1440</v>
      </c>
      <c r="S36" s="891">
        <f>S24+S25+S26</f>
        <v>-4.5</v>
      </c>
      <c r="T36" s="891">
        <f t="shared" ref="T36:X36" si="14">T24+T25+T26</f>
        <v>0</v>
      </c>
      <c r="U36" s="891">
        <f t="shared" si="14"/>
        <v>0</v>
      </c>
      <c r="V36" s="891">
        <f t="shared" si="14"/>
        <v>-3.5</v>
      </c>
      <c r="W36" s="891">
        <f t="shared" si="14"/>
        <v>0</v>
      </c>
      <c r="X36" s="891">
        <f t="shared" si="14"/>
        <v>0</v>
      </c>
      <c r="Y36" s="805">
        <f>SUM(W36:X36)</f>
        <v>0</v>
      </c>
      <c r="Z36" s="892">
        <f t="shared" si="1"/>
        <v>1391</v>
      </c>
      <c r="AA36" s="808">
        <f t="shared" si="2"/>
        <v>45.5</v>
      </c>
      <c r="AB36" s="807">
        <f>SUM(Z36:AA36)</f>
        <v>1436.5</v>
      </c>
    </row>
    <row r="37" spans="1:44" x14ac:dyDescent="0.25">
      <c r="E37" s="896"/>
      <c r="F37" s="896"/>
      <c r="G37" s="896"/>
      <c r="H37" s="896"/>
      <c r="I37" s="896"/>
      <c r="J37" s="896"/>
      <c r="K37" s="896"/>
      <c r="L37" s="896"/>
      <c r="M37" s="896"/>
      <c r="N37" s="896"/>
      <c r="O37" s="896"/>
      <c r="S37" s="898"/>
      <c r="T37" s="898"/>
      <c r="U37" s="898"/>
      <c r="V37" s="898"/>
      <c r="W37" s="898"/>
      <c r="X37" s="898"/>
      <c r="Y37" s="898"/>
      <c r="Z37" s="899"/>
      <c r="AA37" s="900"/>
      <c r="AB37" s="898"/>
      <c r="AC37" s="810"/>
      <c r="AD37" s="810"/>
      <c r="AE37" s="810"/>
      <c r="AF37" s="810"/>
      <c r="AG37" s="810"/>
      <c r="AH37" s="810"/>
      <c r="AI37" s="810"/>
      <c r="AJ37" s="810"/>
      <c r="AK37" s="810"/>
      <c r="AL37" s="810"/>
      <c r="AM37" s="810"/>
      <c r="AN37" s="810"/>
      <c r="AO37" s="810"/>
      <c r="AP37" s="810"/>
      <c r="AQ37" s="810"/>
      <c r="AR37" s="810"/>
    </row>
    <row r="38" spans="1:44" x14ac:dyDescent="0.25">
      <c r="E38" s="896"/>
      <c r="F38" s="896"/>
      <c r="G38" s="896"/>
      <c r="H38" s="896"/>
      <c r="I38" s="896"/>
      <c r="J38" s="896"/>
      <c r="K38" s="896"/>
      <c r="L38" s="896"/>
      <c r="M38" s="896"/>
      <c r="N38" s="896"/>
      <c r="O38" s="896"/>
      <c r="S38" s="810"/>
      <c r="T38" s="810"/>
      <c r="U38" s="810"/>
      <c r="V38" s="810"/>
      <c r="W38" s="810"/>
      <c r="X38" s="810"/>
      <c r="Y38" s="810"/>
      <c r="Z38" s="810"/>
      <c r="AA38" s="810"/>
      <c r="AB38" s="810"/>
      <c r="AC38" s="810"/>
      <c r="AD38" s="810"/>
      <c r="AE38" s="810"/>
      <c r="AF38" s="810"/>
      <c r="AG38" s="810"/>
      <c r="AH38" s="810"/>
      <c r="AI38" s="810"/>
      <c r="AJ38" s="810"/>
      <c r="AK38" s="810"/>
      <c r="AL38" s="810"/>
      <c r="AM38" s="810"/>
      <c r="AN38" s="810"/>
      <c r="AO38" s="810"/>
      <c r="AP38" s="810"/>
      <c r="AQ38" s="810"/>
      <c r="AR38" s="810"/>
    </row>
    <row r="39" spans="1:44" x14ac:dyDescent="0.25">
      <c r="E39" s="896"/>
      <c r="F39" s="896"/>
      <c r="G39" s="896"/>
      <c r="H39" s="896"/>
      <c r="I39" s="896"/>
      <c r="J39" s="896"/>
      <c r="K39" s="896"/>
      <c r="L39" s="896"/>
      <c r="M39" s="896"/>
      <c r="N39" s="896"/>
      <c r="O39" s="896"/>
      <c r="S39" s="810"/>
      <c r="T39" s="810"/>
      <c r="U39" s="810"/>
      <c r="V39" s="810"/>
      <c r="W39" s="810"/>
      <c r="X39" s="810"/>
      <c r="Y39" s="810"/>
      <c r="Z39" s="810"/>
      <c r="AA39" s="810"/>
      <c r="AB39" s="810"/>
      <c r="AC39" s="810"/>
      <c r="AD39" s="810"/>
      <c r="AE39" s="810"/>
      <c r="AF39" s="810"/>
      <c r="AG39" s="810"/>
      <c r="AH39" s="810"/>
      <c r="AI39" s="810"/>
      <c r="AJ39" s="810"/>
      <c r="AK39" s="810"/>
      <c r="AL39" s="810"/>
      <c r="AM39" s="810"/>
      <c r="AN39" s="810"/>
      <c r="AO39" s="810"/>
      <c r="AP39" s="810"/>
      <c r="AQ39" s="810"/>
      <c r="AR39" s="810"/>
    </row>
    <row r="40" spans="1:44" x14ac:dyDescent="0.25">
      <c r="E40" s="896"/>
      <c r="F40" s="896"/>
      <c r="G40" s="896"/>
      <c r="H40" s="896"/>
      <c r="I40" s="896"/>
      <c r="J40" s="896"/>
      <c r="K40" s="896"/>
      <c r="L40" s="896"/>
      <c r="M40" s="896"/>
      <c r="N40" s="896"/>
      <c r="O40" s="896"/>
      <c r="S40" s="810"/>
      <c r="T40" s="810"/>
      <c r="U40" s="810"/>
      <c r="V40" s="810"/>
      <c r="W40" s="810"/>
      <c r="X40" s="810"/>
      <c r="Y40" s="810"/>
      <c r="Z40" s="810"/>
      <c r="AA40" s="810"/>
      <c r="AB40" s="810"/>
      <c r="AC40" s="810"/>
      <c r="AD40" s="810"/>
      <c r="AE40" s="810"/>
      <c r="AF40" s="810"/>
      <c r="AG40" s="810"/>
      <c r="AH40" s="810"/>
      <c r="AI40" s="810"/>
      <c r="AJ40" s="810"/>
      <c r="AK40" s="810"/>
      <c r="AL40" s="810"/>
      <c r="AM40" s="810"/>
      <c r="AN40" s="810"/>
      <c r="AO40" s="810"/>
      <c r="AP40" s="810"/>
      <c r="AQ40" s="810"/>
      <c r="AR40" s="810"/>
    </row>
    <row r="41" spans="1:44" x14ac:dyDescent="0.25">
      <c r="E41" s="896"/>
      <c r="F41" s="896"/>
      <c r="G41" s="896"/>
      <c r="H41" s="896"/>
      <c r="I41" s="896"/>
      <c r="J41" s="896"/>
      <c r="K41" s="896"/>
      <c r="L41" s="896"/>
      <c r="M41" s="896"/>
      <c r="N41" s="896"/>
      <c r="O41" s="896"/>
      <c r="S41" s="810"/>
      <c r="T41" s="810"/>
      <c r="U41" s="810"/>
      <c r="V41" s="810"/>
      <c r="W41" s="810"/>
      <c r="X41" s="810"/>
      <c r="Y41" s="810"/>
      <c r="Z41" s="810"/>
      <c r="AA41" s="810"/>
      <c r="AB41" s="810"/>
      <c r="AC41" s="810"/>
      <c r="AD41" s="810"/>
      <c r="AE41" s="810"/>
      <c r="AF41" s="810"/>
      <c r="AG41" s="810"/>
      <c r="AH41" s="810"/>
      <c r="AI41" s="810"/>
      <c r="AJ41" s="810"/>
      <c r="AK41" s="810"/>
      <c r="AL41" s="810"/>
      <c r="AM41" s="810"/>
      <c r="AN41" s="810"/>
      <c r="AO41" s="810"/>
      <c r="AP41" s="810"/>
      <c r="AQ41" s="810"/>
      <c r="AR41" s="810"/>
    </row>
    <row r="42" spans="1:44" x14ac:dyDescent="0.25">
      <c r="E42" s="896"/>
      <c r="F42" s="896"/>
      <c r="G42" s="896"/>
      <c r="H42" s="896"/>
      <c r="I42" s="896"/>
      <c r="J42" s="896"/>
      <c r="K42" s="896"/>
      <c r="L42" s="896"/>
      <c r="M42" s="896"/>
      <c r="N42" s="896"/>
      <c r="O42" s="896"/>
      <c r="S42" s="810"/>
      <c r="T42" s="810"/>
      <c r="U42" s="810"/>
      <c r="V42" s="810"/>
      <c r="W42" s="810"/>
      <c r="X42" s="810"/>
      <c r="Y42" s="810"/>
      <c r="Z42" s="810"/>
      <c r="AA42" s="810"/>
      <c r="AB42" s="810"/>
      <c r="AC42" s="810"/>
      <c r="AD42" s="810"/>
      <c r="AE42" s="810"/>
      <c r="AF42" s="810"/>
      <c r="AG42" s="810"/>
      <c r="AH42" s="810"/>
      <c r="AI42" s="810"/>
      <c r="AJ42" s="810"/>
      <c r="AK42" s="810"/>
      <c r="AL42" s="810"/>
      <c r="AM42" s="810"/>
      <c r="AN42" s="810"/>
      <c r="AO42" s="810"/>
      <c r="AP42" s="810"/>
      <c r="AQ42" s="810"/>
      <c r="AR42" s="810"/>
    </row>
    <row r="43" spans="1:44" x14ac:dyDescent="0.25">
      <c r="E43" s="896"/>
      <c r="F43" s="896"/>
      <c r="G43" s="896"/>
      <c r="H43" s="896"/>
      <c r="I43" s="896"/>
      <c r="J43" s="896"/>
      <c r="K43" s="896"/>
      <c r="L43" s="896"/>
      <c r="M43" s="896"/>
      <c r="N43" s="896"/>
      <c r="O43" s="896"/>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row>
    <row r="44" spans="1:44" x14ac:dyDescent="0.25">
      <c r="E44" s="896"/>
      <c r="F44" s="896"/>
      <c r="G44" s="896"/>
      <c r="H44" s="896"/>
      <c r="I44" s="896"/>
      <c r="J44" s="896"/>
      <c r="K44" s="896"/>
      <c r="L44" s="896"/>
      <c r="M44" s="896"/>
      <c r="N44" s="896"/>
      <c r="O44" s="896"/>
      <c r="S44" s="810"/>
      <c r="T44" s="810"/>
      <c r="U44" s="810"/>
      <c r="V44" s="810"/>
      <c r="W44" s="810"/>
      <c r="X44" s="810"/>
      <c r="Y44" s="810"/>
      <c r="Z44" s="810"/>
      <c r="AA44" s="810"/>
      <c r="AB44" s="810"/>
      <c r="AC44" s="810"/>
      <c r="AD44" s="810"/>
      <c r="AE44" s="810"/>
      <c r="AF44" s="810"/>
      <c r="AG44" s="810"/>
      <c r="AH44" s="810"/>
      <c r="AI44" s="810"/>
      <c r="AJ44" s="810"/>
      <c r="AK44" s="810"/>
      <c r="AL44" s="810"/>
      <c r="AM44" s="810"/>
      <c r="AN44" s="810"/>
      <c r="AO44" s="810"/>
      <c r="AP44" s="810"/>
      <c r="AQ44" s="810"/>
      <c r="AR44" s="810"/>
    </row>
    <row r="45" spans="1:44" x14ac:dyDescent="0.25">
      <c r="E45" s="896"/>
      <c r="F45" s="896"/>
      <c r="G45" s="896"/>
      <c r="H45" s="896"/>
      <c r="I45" s="896"/>
      <c r="J45" s="896"/>
      <c r="K45" s="896"/>
      <c r="L45" s="896"/>
      <c r="M45" s="896"/>
      <c r="N45" s="896"/>
      <c r="O45" s="896"/>
      <c r="S45" s="810"/>
      <c r="T45" s="810"/>
      <c r="U45" s="810"/>
      <c r="V45" s="810"/>
      <c r="W45" s="810"/>
      <c r="X45" s="810"/>
      <c r="Y45" s="810"/>
      <c r="Z45" s="810"/>
      <c r="AA45" s="810"/>
      <c r="AB45" s="810"/>
      <c r="AC45" s="810"/>
      <c r="AD45" s="810"/>
      <c r="AE45" s="810"/>
      <c r="AF45" s="810"/>
      <c r="AG45" s="810"/>
      <c r="AH45" s="810"/>
      <c r="AI45" s="810"/>
      <c r="AJ45" s="810"/>
      <c r="AK45" s="810"/>
      <c r="AL45" s="810"/>
      <c r="AM45" s="810"/>
      <c r="AN45" s="810"/>
      <c r="AO45" s="810"/>
      <c r="AP45" s="810"/>
      <c r="AQ45" s="810"/>
      <c r="AR45" s="810"/>
    </row>
    <row r="46" spans="1:44" x14ac:dyDescent="0.25">
      <c r="B46" s="3"/>
      <c r="C46" s="3"/>
      <c r="D46" s="3"/>
      <c r="E46" s="896"/>
      <c r="F46" s="896"/>
      <c r="G46" s="896"/>
      <c r="H46" s="896"/>
      <c r="I46" s="896"/>
      <c r="J46" s="896"/>
      <c r="K46" s="896"/>
      <c r="L46" s="896"/>
      <c r="M46" s="896"/>
      <c r="N46" s="896"/>
      <c r="O46" s="896"/>
      <c r="S46" s="810"/>
      <c r="T46" s="810"/>
      <c r="U46" s="810"/>
      <c r="V46" s="810"/>
      <c r="W46" s="810"/>
      <c r="X46" s="810"/>
      <c r="Y46" s="810"/>
      <c r="Z46" s="810"/>
      <c r="AA46" s="810"/>
      <c r="AB46" s="810"/>
      <c r="AC46" s="810"/>
      <c r="AD46" s="810"/>
      <c r="AE46" s="810"/>
      <c r="AF46" s="810"/>
      <c r="AG46" s="810"/>
      <c r="AH46" s="810"/>
      <c r="AI46" s="810"/>
      <c r="AJ46" s="810"/>
      <c r="AK46" s="810"/>
      <c r="AL46" s="810"/>
      <c r="AM46" s="810"/>
      <c r="AN46" s="810"/>
      <c r="AO46" s="810"/>
      <c r="AP46" s="810"/>
      <c r="AQ46" s="810"/>
      <c r="AR46" s="810"/>
    </row>
    <row r="47" spans="1:44" x14ac:dyDescent="0.25">
      <c r="B47" s="3"/>
      <c r="C47" s="3"/>
      <c r="D47" s="3"/>
      <c r="E47" s="896"/>
      <c r="F47" s="896"/>
      <c r="G47" s="896"/>
      <c r="H47" s="896"/>
      <c r="I47" s="896"/>
      <c r="J47" s="896"/>
      <c r="K47" s="896"/>
      <c r="L47" s="896"/>
      <c r="M47" s="896"/>
      <c r="N47" s="896"/>
      <c r="O47" s="896"/>
      <c r="S47" s="810"/>
      <c r="T47" s="810"/>
      <c r="U47" s="810"/>
      <c r="V47" s="810"/>
      <c r="W47" s="810"/>
      <c r="X47" s="810"/>
      <c r="Y47" s="810"/>
      <c r="Z47" s="810"/>
      <c r="AA47" s="810"/>
      <c r="AB47" s="810"/>
      <c r="AC47" s="810"/>
      <c r="AD47" s="810"/>
      <c r="AE47" s="810"/>
      <c r="AF47" s="810"/>
      <c r="AG47" s="810"/>
      <c r="AH47" s="810"/>
      <c r="AI47" s="810"/>
      <c r="AJ47" s="810"/>
      <c r="AK47" s="810"/>
      <c r="AL47" s="810"/>
      <c r="AM47" s="810"/>
      <c r="AN47" s="810"/>
      <c r="AO47" s="810"/>
      <c r="AP47" s="810"/>
      <c r="AQ47" s="810"/>
      <c r="AR47" s="810"/>
    </row>
    <row r="48" spans="1:44" x14ac:dyDescent="0.25">
      <c r="B48" s="3"/>
      <c r="C48" s="3"/>
      <c r="D48" s="3"/>
      <c r="E48" s="896"/>
      <c r="F48" s="896"/>
      <c r="G48" s="896"/>
      <c r="H48" s="896"/>
      <c r="I48" s="896"/>
      <c r="J48" s="896"/>
      <c r="K48" s="896"/>
      <c r="L48" s="896"/>
      <c r="M48" s="896"/>
      <c r="N48" s="896"/>
      <c r="O48" s="896"/>
      <c r="S48" s="810"/>
      <c r="T48" s="810"/>
      <c r="U48" s="810"/>
      <c r="V48" s="810"/>
      <c r="W48" s="810"/>
      <c r="X48" s="810"/>
      <c r="Y48" s="810"/>
      <c r="Z48" s="810"/>
      <c r="AA48" s="810"/>
      <c r="AB48" s="810"/>
      <c r="AC48" s="810"/>
      <c r="AD48" s="810"/>
      <c r="AE48" s="810"/>
      <c r="AF48" s="810"/>
      <c r="AG48" s="810"/>
      <c r="AH48" s="810"/>
      <c r="AI48" s="810"/>
      <c r="AJ48" s="810"/>
      <c r="AK48" s="810"/>
      <c r="AL48" s="810"/>
      <c r="AM48" s="810"/>
      <c r="AN48" s="810"/>
      <c r="AO48" s="810"/>
      <c r="AP48" s="810"/>
      <c r="AQ48" s="810"/>
      <c r="AR48" s="810"/>
    </row>
    <row r="49" spans="2:44" x14ac:dyDescent="0.25">
      <c r="B49" s="3"/>
      <c r="C49" s="3"/>
      <c r="D49" s="3"/>
      <c r="E49" s="896"/>
      <c r="F49" s="896"/>
      <c r="G49" s="896"/>
      <c r="H49" s="896"/>
      <c r="I49" s="896"/>
      <c r="J49" s="896"/>
      <c r="K49" s="896"/>
      <c r="L49" s="896"/>
      <c r="M49" s="896"/>
      <c r="N49" s="896"/>
      <c r="O49" s="896"/>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row>
    <row r="50" spans="2:44" x14ac:dyDescent="0.25">
      <c r="B50" s="3"/>
      <c r="C50" s="3"/>
      <c r="D50" s="3"/>
      <c r="E50" s="896"/>
      <c r="F50" s="896"/>
      <c r="G50" s="896"/>
      <c r="H50" s="896"/>
      <c r="I50" s="896"/>
      <c r="J50" s="896"/>
      <c r="K50" s="896"/>
      <c r="L50" s="896"/>
      <c r="M50" s="896"/>
      <c r="N50" s="896"/>
      <c r="O50" s="896"/>
      <c r="S50" s="810"/>
      <c r="T50" s="810"/>
      <c r="U50" s="810"/>
      <c r="V50" s="810"/>
      <c r="W50" s="810"/>
      <c r="X50" s="810"/>
      <c r="Y50" s="810"/>
      <c r="Z50" s="810"/>
      <c r="AA50" s="810"/>
      <c r="AB50" s="810"/>
      <c r="AC50" s="810"/>
      <c r="AD50" s="810"/>
      <c r="AE50" s="810"/>
      <c r="AF50" s="810"/>
      <c r="AG50" s="810"/>
      <c r="AH50" s="810"/>
      <c r="AI50" s="810"/>
      <c r="AJ50" s="810"/>
      <c r="AK50" s="810"/>
      <c r="AL50" s="810"/>
      <c r="AM50" s="810"/>
      <c r="AN50" s="810"/>
      <c r="AO50" s="810"/>
      <c r="AP50" s="810"/>
      <c r="AQ50" s="810"/>
      <c r="AR50" s="810"/>
    </row>
    <row r="51" spans="2:44" x14ac:dyDescent="0.25">
      <c r="B51" s="3"/>
      <c r="C51" s="3"/>
      <c r="D51" s="3"/>
      <c r="E51" s="896"/>
      <c r="F51" s="896"/>
      <c r="G51" s="896"/>
      <c r="H51" s="896"/>
      <c r="I51" s="896"/>
      <c r="J51" s="896"/>
      <c r="K51" s="896"/>
      <c r="L51" s="896"/>
      <c r="M51" s="896"/>
      <c r="N51" s="896"/>
      <c r="O51" s="896"/>
      <c r="S51" s="810"/>
      <c r="T51" s="810"/>
      <c r="U51" s="810"/>
      <c r="V51" s="810"/>
      <c r="W51" s="810"/>
      <c r="X51" s="810"/>
      <c r="Y51" s="810"/>
      <c r="Z51" s="810"/>
      <c r="AA51" s="810"/>
      <c r="AB51" s="810"/>
      <c r="AC51" s="810"/>
      <c r="AD51" s="810"/>
      <c r="AE51" s="810"/>
      <c r="AF51" s="810"/>
      <c r="AG51" s="810"/>
      <c r="AH51" s="810"/>
      <c r="AI51" s="810"/>
      <c r="AJ51" s="810"/>
      <c r="AK51" s="810"/>
      <c r="AL51" s="810"/>
      <c r="AM51" s="810"/>
      <c r="AN51" s="810"/>
      <c r="AO51" s="810"/>
      <c r="AP51" s="810"/>
      <c r="AQ51" s="810"/>
      <c r="AR51" s="810"/>
    </row>
    <row r="52" spans="2:44" x14ac:dyDescent="0.25">
      <c r="B52" s="3"/>
      <c r="C52" s="3"/>
      <c r="D52" s="3"/>
      <c r="E52" s="896"/>
      <c r="F52" s="896"/>
      <c r="G52" s="896"/>
      <c r="H52" s="896"/>
      <c r="I52" s="896"/>
      <c r="J52" s="896"/>
      <c r="K52" s="896"/>
      <c r="L52" s="896"/>
      <c r="M52" s="896"/>
      <c r="N52" s="896"/>
      <c r="O52" s="896"/>
      <c r="S52" s="810"/>
      <c r="T52" s="810"/>
      <c r="U52" s="810"/>
      <c r="V52" s="810"/>
      <c r="W52" s="810"/>
      <c r="X52" s="810"/>
      <c r="Y52" s="810"/>
      <c r="Z52" s="810"/>
      <c r="AA52" s="810"/>
      <c r="AB52" s="810"/>
      <c r="AC52" s="810"/>
      <c r="AD52" s="810"/>
      <c r="AE52" s="810"/>
      <c r="AF52" s="810"/>
      <c r="AG52" s="810"/>
      <c r="AH52" s="810"/>
      <c r="AI52" s="810"/>
      <c r="AJ52" s="810"/>
      <c r="AK52" s="810"/>
      <c r="AL52" s="810"/>
      <c r="AM52" s="810"/>
      <c r="AN52" s="810"/>
      <c r="AO52" s="810"/>
      <c r="AP52" s="810"/>
      <c r="AQ52" s="810"/>
      <c r="AR52" s="810"/>
    </row>
    <row r="53" spans="2:44" x14ac:dyDescent="0.25">
      <c r="B53" s="3"/>
      <c r="C53" s="3"/>
      <c r="D53" s="3"/>
      <c r="E53" s="896"/>
      <c r="F53" s="896"/>
      <c r="G53" s="896"/>
      <c r="H53" s="896"/>
      <c r="I53" s="896"/>
      <c r="J53" s="896"/>
      <c r="K53" s="896"/>
      <c r="L53" s="896"/>
      <c r="M53" s="896"/>
      <c r="N53" s="896"/>
      <c r="O53" s="896"/>
      <c r="S53" s="810"/>
      <c r="T53" s="810"/>
      <c r="U53" s="810"/>
      <c r="V53" s="810"/>
      <c r="W53" s="810"/>
      <c r="X53" s="810"/>
      <c r="Y53" s="810"/>
      <c r="Z53" s="810"/>
      <c r="AA53" s="810"/>
      <c r="AB53" s="810"/>
      <c r="AC53" s="810"/>
      <c r="AD53" s="810"/>
      <c r="AE53" s="810"/>
      <c r="AF53" s="810"/>
      <c r="AG53" s="810"/>
      <c r="AH53" s="810"/>
      <c r="AI53" s="810"/>
      <c r="AJ53" s="810"/>
      <c r="AK53" s="810"/>
      <c r="AL53" s="810"/>
      <c r="AM53" s="810"/>
      <c r="AN53" s="810"/>
      <c r="AO53" s="810"/>
      <c r="AP53" s="810"/>
      <c r="AQ53" s="810"/>
      <c r="AR53" s="810"/>
    </row>
    <row r="54" spans="2:44" x14ac:dyDescent="0.25">
      <c r="B54" s="3"/>
      <c r="C54" s="3"/>
      <c r="D54" s="3"/>
      <c r="E54" s="896"/>
      <c r="F54" s="896"/>
      <c r="G54" s="896"/>
      <c r="H54" s="896"/>
      <c r="I54" s="896"/>
      <c r="J54" s="896"/>
      <c r="K54" s="896"/>
      <c r="L54" s="896"/>
      <c r="M54" s="896"/>
      <c r="N54" s="896"/>
      <c r="O54" s="896"/>
      <c r="S54" s="810"/>
      <c r="T54" s="810"/>
      <c r="U54" s="810"/>
      <c r="V54" s="810"/>
      <c r="W54" s="810"/>
      <c r="X54" s="810"/>
      <c r="Y54" s="810"/>
      <c r="Z54" s="810"/>
      <c r="AA54" s="810"/>
      <c r="AB54" s="810"/>
      <c r="AC54" s="810"/>
      <c r="AD54" s="810"/>
      <c r="AE54" s="810"/>
      <c r="AF54" s="810"/>
      <c r="AG54" s="810"/>
      <c r="AH54" s="810"/>
      <c r="AI54" s="810"/>
      <c r="AJ54" s="810"/>
      <c r="AK54" s="810"/>
      <c r="AL54" s="810"/>
      <c r="AM54" s="810"/>
      <c r="AN54" s="810"/>
      <c r="AO54" s="810"/>
      <c r="AP54" s="810"/>
      <c r="AQ54" s="810"/>
      <c r="AR54" s="810"/>
    </row>
    <row r="55" spans="2:44" x14ac:dyDescent="0.25">
      <c r="B55" s="3"/>
      <c r="C55" s="3"/>
      <c r="D55" s="3"/>
      <c r="E55" s="896"/>
      <c r="F55" s="896"/>
      <c r="G55" s="896"/>
      <c r="H55" s="896"/>
      <c r="I55" s="896"/>
      <c r="J55" s="896"/>
      <c r="K55" s="896"/>
      <c r="L55" s="896"/>
      <c r="M55" s="896"/>
      <c r="N55" s="896"/>
      <c r="O55" s="896"/>
      <c r="S55" s="810"/>
      <c r="T55" s="810"/>
      <c r="U55" s="810"/>
      <c r="V55" s="810"/>
      <c r="W55" s="810"/>
      <c r="X55" s="810"/>
      <c r="Y55" s="810"/>
      <c r="Z55" s="810"/>
      <c r="AA55" s="810"/>
      <c r="AB55" s="810"/>
      <c r="AC55" s="810"/>
      <c r="AD55" s="810"/>
      <c r="AE55" s="810"/>
      <c r="AF55" s="810"/>
      <c r="AG55" s="810"/>
      <c r="AH55" s="810"/>
      <c r="AI55" s="810"/>
      <c r="AJ55" s="810"/>
      <c r="AK55" s="810"/>
      <c r="AL55" s="810"/>
      <c r="AM55" s="810"/>
      <c r="AN55" s="810"/>
      <c r="AO55" s="810"/>
      <c r="AP55" s="810"/>
      <c r="AQ55" s="810"/>
      <c r="AR55" s="810"/>
    </row>
    <row r="56" spans="2:44" x14ac:dyDescent="0.25">
      <c r="B56" s="3"/>
      <c r="C56" s="3"/>
      <c r="D56" s="3"/>
      <c r="E56" s="896"/>
      <c r="F56" s="896"/>
      <c r="G56" s="896"/>
      <c r="H56" s="896"/>
      <c r="I56" s="896"/>
      <c r="J56" s="896"/>
      <c r="K56" s="896"/>
      <c r="L56" s="896"/>
      <c r="M56" s="896"/>
      <c r="N56" s="896"/>
      <c r="O56" s="896"/>
      <c r="S56" s="810"/>
      <c r="T56" s="810"/>
      <c r="U56" s="810"/>
      <c r="V56" s="810"/>
      <c r="W56" s="810"/>
      <c r="X56" s="810"/>
      <c r="Y56" s="810"/>
      <c r="Z56" s="810"/>
      <c r="AA56" s="810"/>
      <c r="AB56" s="810"/>
      <c r="AC56" s="810"/>
      <c r="AD56" s="810"/>
      <c r="AE56" s="810"/>
      <c r="AF56" s="810"/>
      <c r="AG56" s="810"/>
      <c r="AH56" s="810"/>
      <c r="AI56" s="810"/>
      <c r="AJ56" s="810"/>
      <c r="AK56" s="810"/>
      <c r="AL56" s="810"/>
      <c r="AM56" s="810"/>
      <c r="AN56" s="810"/>
      <c r="AO56" s="810"/>
      <c r="AP56" s="810"/>
      <c r="AQ56" s="810"/>
      <c r="AR56" s="810"/>
    </row>
    <row r="57" spans="2:44" x14ac:dyDescent="0.25">
      <c r="B57" s="3"/>
      <c r="C57" s="3"/>
      <c r="D57" s="3"/>
      <c r="E57" s="896"/>
      <c r="F57" s="896"/>
      <c r="G57" s="896"/>
      <c r="H57" s="896"/>
      <c r="I57" s="896"/>
      <c r="J57" s="896"/>
      <c r="K57" s="896"/>
      <c r="L57" s="896"/>
      <c r="M57" s="896"/>
      <c r="N57" s="896"/>
      <c r="O57" s="896"/>
      <c r="S57" s="810"/>
      <c r="T57" s="810"/>
      <c r="U57" s="810"/>
      <c r="V57" s="810"/>
      <c r="W57" s="810"/>
      <c r="X57" s="810"/>
      <c r="Y57" s="810"/>
      <c r="Z57" s="810"/>
      <c r="AA57" s="810"/>
      <c r="AB57" s="810"/>
      <c r="AC57" s="810"/>
      <c r="AD57" s="810"/>
      <c r="AE57" s="810"/>
      <c r="AF57" s="810"/>
      <c r="AG57" s="810"/>
      <c r="AH57" s="810"/>
      <c r="AI57" s="810"/>
      <c r="AJ57" s="810"/>
      <c r="AK57" s="810"/>
      <c r="AL57" s="810"/>
      <c r="AM57" s="810"/>
      <c r="AN57" s="810"/>
      <c r="AO57" s="810"/>
      <c r="AP57" s="810"/>
      <c r="AQ57" s="810"/>
      <c r="AR57" s="810"/>
    </row>
    <row r="58" spans="2:44" x14ac:dyDescent="0.25">
      <c r="B58" s="3"/>
      <c r="C58" s="3"/>
      <c r="D58" s="3"/>
      <c r="E58" s="896"/>
      <c r="F58" s="896"/>
      <c r="G58" s="896"/>
      <c r="H58" s="896"/>
      <c r="I58" s="896"/>
      <c r="J58" s="896"/>
      <c r="K58" s="896"/>
      <c r="L58" s="896"/>
      <c r="M58" s="896"/>
      <c r="N58" s="896"/>
      <c r="O58" s="896"/>
      <c r="S58" s="810"/>
      <c r="T58" s="810"/>
      <c r="U58" s="810"/>
      <c r="V58" s="810"/>
      <c r="W58" s="810"/>
      <c r="X58" s="810"/>
      <c r="Y58" s="810"/>
      <c r="Z58" s="810"/>
      <c r="AA58" s="810"/>
      <c r="AB58" s="810"/>
      <c r="AC58" s="810"/>
      <c r="AD58" s="810"/>
      <c r="AE58" s="810"/>
      <c r="AF58" s="810"/>
      <c r="AG58" s="810"/>
      <c r="AH58" s="810"/>
      <c r="AI58" s="810"/>
      <c r="AJ58" s="810"/>
      <c r="AK58" s="810"/>
      <c r="AL58" s="810"/>
      <c r="AM58" s="810"/>
      <c r="AN58" s="810"/>
      <c r="AO58" s="810"/>
      <c r="AP58" s="810"/>
      <c r="AQ58" s="810"/>
      <c r="AR58" s="810"/>
    </row>
    <row r="59" spans="2:44" x14ac:dyDescent="0.25">
      <c r="B59" s="3"/>
      <c r="C59" s="3"/>
      <c r="D59" s="3"/>
      <c r="E59" s="896"/>
      <c r="F59" s="896"/>
      <c r="G59" s="896"/>
      <c r="H59" s="896"/>
      <c r="I59" s="896"/>
      <c r="J59" s="896"/>
      <c r="K59" s="896"/>
      <c r="L59" s="896"/>
      <c r="M59" s="896"/>
      <c r="N59" s="896"/>
      <c r="O59" s="896"/>
      <c r="S59" s="810"/>
      <c r="T59" s="810"/>
      <c r="U59" s="810"/>
      <c r="V59" s="810"/>
      <c r="W59" s="810"/>
      <c r="X59" s="810"/>
      <c r="Y59" s="810"/>
      <c r="Z59" s="810"/>
      <c r="AA59" s="810"/>
      <c r="AB59" s="810"/>
      <c r="AC59" s="810"/>
      <c r="AD59" s="810"/>
      <c r="AE59" s="810"/>
      <c r="AF59" s="810"/>
      <c r="AG59" s="810"/>
      <c r="AH59" s="810"/>
      <c r="AI59" s="810"/>
      <c r="AJ59" s="810"/>
      <c r="AK59" s="810"/>
      <c r="AL59" s="810"/>
      <c r="AM59" s="810"/>
      <c r="AN59" s="810"/>
      <c r="AO59" s="810"/>
      <c r="AP59" s="810"/>
      <c r="AQ59" s="810"/>
      <c r="AR59" s="810"/>
    </row>
    <row r="60" spans="2:44" x14ac:dyDescent="0.25">
      <c r="B60" s="3"/>
      <c r="C60" s="3"/>
      <c r="D60" s="3"/>
      <c r="E60" s="896"/>
      <c r="F60" s="896"/>
      <c r="G60" s="896"/>
      <c r="H60" s="896"/>
      <c r="I60" s="896"/>
      <c r="J60" s="896"/>
      <c r="K60" s="896"/>
      <c r="L60" s="896"/>
      <c r="M60" s="896"/>
      <c r="N60" s="896"/>
      <c r="O60" s="896"/>
      <c r="S60" s="810"/>
      <c r="T60" s="810"/>
      <c r="U60" s="810"/>
      <c r="V60" s="810"/>
      <c r="W60" s="810"/>
      <c r="X60" s="810"/>
      <c r="Y60" s="810"/>
      <c r="Z60" s="810"/>
      <c r="AA60" s="810"/>
      <c r="AB60" s="810"/>
      <c r="AC60" s="810"/>
      <c r="AD60" s="810"/>
      <c r="AE60" s="810"/>
      <c r="AF60" s="810"/>
      <c r="AG60" s="810"/>
      <c r="AH60" s="810"/>
      <c r="AI60" s="810"/>
      <c r="AJ60" s="810"/>
      <c r="AK60" s="810"/>
      <c r="AL60" s="810"/>
      <c r="AM60" s="810"/>
      <c r="AN60" s="810"/>
      <c r="AO60" s="810"/>
      <c r="AP60" s="810"/>
      <c r="AQ60" s="810"/>
      <c r="AR60" s="810"/>
    </row>
    <row r="61" spans="2:44" x14ac:dyDescent="0.25">
      <c r="B61" s="3"/>
      <c r="C61" s="3"/>
      <c r="D61" s="3"/>
      <c r="E61" s="896"/>
      <c r="F61" s="896"/>
      <c r="G61" s="896"/>
      <c r="H61" s="896"/>
      <c r="I61" s="896"/>
      <c r="J61" s="896"/>
      <c r="K61" s="896"/>
      <c r="L61" s="896"/>
      <c r="M61" s="896"/>
      <c r="N61" s="896"/>
      <c r="O61" s="896"/>
      <c r="S61" s="810"/>
      <c r="T61" s="810"/>
      <c r="U61" s="810"/>
      <c r="V61" s="810"/>
      <c r="W61" s="810"/>
      <c r="X61" s="810"/>
      <c r="Y61" s="810"/>
      <c r="Z61" s="810"/>
      <c r="AA61" s="810"/>
      <c r="AB61" s="810"/>
      <c r="AC61" s="810"/>
      <c r="AD61" s="810"/>
      <c r="AE61" s="810"/>
      <c r="AF61" s="810"/>
      <c r="AG61" s="810"/>
      <c r="AH61" s="810"/>
      <c r="AI61" s="810"/>
      <c r="AJ61" s="810"/>
      <c r="AK61" s="810"/>
      <c r="AL61" s="810"/>
      <c r="AM61" s="810"/>
      <c r="AN61" s="810"/>
      <c r="AO61" s="810"/>
      <c r="AP61" s="810"/>
      <c r="AQ61" s="810"/>
      <c r="AR61" s="810"/>
    </row>
    <row r="62" spans="2:44" x14ac:dyDescent="0.25">
      <c r="B62" s="3"/>
      <c r="C62" s="3"/>
      <c r="D62" s="3"/>
      <c r="E62" s="896"/>
      <c r="F62" s="896"/>
      <c r="G62" s="896"/>
      <c r="H62" s="896"/>
      <c r="I62" s="896"/>
      <c r="J62" s="896"/>
      <c r="K62" s="896"/>
      <c r="L62" s="896"/>
      <c r="M62" s="896"/>
      <c r="N62" s="896"/>
      <c r="O62" s="896"/>
      <c r="S62" s="810"/>
      <c r="T62" s="810"/>
      <c r="U62" s="810"/>
      <c r="V62" s="810"/>
      <c r="W62" s="810"/>
      <c r="X62" s="810"/>
      <c r="Y62" s="810"/>
      <c r="Z62" s="810"/>
      <c r="AA62" s="810"/>
      <c r="AB62" s="810"/>
      <c r="AC62" s="810"/>
      <c r="AD62" s="810"/>
      <c r="AE62" s="810"/>
      <c r="AF62" s="810"/>
      <c r="AG62" s="810"/>
      <c r="AH62" s="810"/>
      <c r="AI62" s="810"/>
      <c r="AJ62" s="810"/>
      <c r="AK62" s="810"/>
      <c r="AL62" s="810"/>
      <c r="AM62" s="810"/>
      <c r="AN62" s="810"/>
      <c r="AO62" s="810"/>
      <c r="AP62" s="810"/>
      <c r="AQ62" s="810"/>
      <c r="AR62" s="810"/>
    </row>
    <row r="63" spans="2:44" x14ac:dyDescent="0.25">
      <c r="B63" s="3"/>
      <c r="C63" s="3"/>
      <c r="D63" s="3"/>
      <c r="E63" s="896"/>
      <c r="F63" s="896"/>
      <c r="G63" s="896"/>
      <c r="H63" s="896"/>
      <c r="I63" s="896"/>
      <c r="J63" s="896"/>
      <c r="K63" s="896"/>
      <c r="L63" s="896"/>
      <c r="M63" s="896"/>
      <c r="N63" s="896"/>
      <c r="O63" s="896"/>
      <c r="S63" s="810"/>
      <c r="T63" s="810"/>
      <c r="U63" s="810"/>
      <c r="V63" s="810"/>
      <c r="W63" s="810"/>
      <c r="X63" s="810"/>
      <c r="Y63" s="810"/>
      <c r="Z63" s="810"/>
      <c r="AA63" s="810"/>
      <c r="AB63" s="810"/>
      <c r="AC63" s="810"/>
      <c r="AD63" s="810"/>
      <c r="AE63" s="810"/>
      <c r="AF63" s="810"/>
      <c r="AG63" s="810"/>
      <c r="AH63" s="810"/>
      <c r="AI63" s="810"/>
      <c r="AJ63" s="810"/>
      <c r="AK63" s="810"/>
      <c r="AL63" s="810"/>
      <c r="AM63" s="810"/>
      <c r="AN63" s="810"/>
      <c r="AO63" s="810"/>
      <c r="AP63" s="810"/>
      <c r="AQ63" s="810"/>
      <c r="AR63" s="810"/>
    </row>
    <row r="64" spans="2:44" x14ac:dyDescent="0.25">
      <c r="B64" s="3"/>
      <c r="C64" s="3"/>
      <c r="D64" s="3"/>
      <c r="E64" s="896"/>
      <c r="F64" s="896"/>
      <c r="G64" s="896"/>
      <c r="H64" s="896"/>
      <c r="I64" s="896"/>
      <c r="J64" s="896"/>
      <c r="K64" s="896"/>
      <c r="L64" s="896"/>
      <c r="M64" s="896"/>
      <c r="N64" s="896"/>
      <c r="O64" s="896"/>
      <c r="S64" s="810"/>
      <c r="T64" s="810"/>
      <c r="U64" s="810"/>
      <c r="V64" s="810"/>
      <c r="W64" s="810"/>
      <c r="X64" s="810"/>
      <c r="Y64" s="810"/>
      <c r="Z64" s="810"/>
      <c r="AA64" s="810"/>
      <c r="AB64" s="810"/>
      <c r="AC64" s="810"/>
      <c r="AD64" s="810"/>
      <c r="AE64" s="810"/>
      <c r="AF64" s="810"/>
      <c r="AG64" s="810"/>
      <c r="AH64" s="810"/>
      <c r="AI64" s="810"/>
      <c r="AJ64" s="810"/>
      <c r="AK64" s="810"/>
      <c r="AL64" s="810"/>
      <c r="AM64" s="810"/>
      <c r="AN64" s="810"/>
      <c r="AO64" s="810"/>
      <c r="AP64" s="810"/>
      <c r="AQ64" s="810"/>
      <c r="AR64" s="810"/>
    </row>
    <row r="65" spans="2:44" x14ac:dyDescent="0.25">
      <c r="B65" s="3"/>
      <c r="C65" s="3"/>
      <c r="D65" s="3"/>
      <c r="E65" s="896"/>
      <c r="F65" s="896"/>
      <c r="G65" s="896"/>
      <c r="H65" s="896"/>
      <c r="I65" s="896"/>
      <c r="J65" s="896"/>
      <c r="K65" s="896"/>
      <c r="L65" s="896"/>
      <c r="M65" s="896"/>
      <c r="N65" s="896"/>
      <c r="O65" s="896"/>
      <c r="S65" s="810"/>
      <c r="T65" s="810"/>
      <c r="U65" s="810"/>
      <c r="V65" s="810"/>
      <c r="W65" s="810"/>
      <c r="X65" s="810"/>
      <c r="Y65" s="810"/>
      <c r="Z65" s="810"/>
      <c r="AA65" s="810"/>
      <c r="AB65" s="810"/>
      <c r="AC65" s="810"/>
      <c r="AD65" s="810"/>
      <c r="AE65" s="810"/>
      <c r="AF65" s="810"/>
      <c r="AG65" s="810"/>
      <c r="AH65" s="810"/>
      <c r="AI65" s="810"/>
      <c r="AJ65" s="810"/>
      <c r="AK65" s="810"/>
      <c r="AL65" s="810"/>
      <c r="AM65" s="810"/>
      <c r="AN65" s="810"/>
      <c r="AO65" s="810"/>
      <c r="AP65" s="810"/>
      <c r="AQ65" s="810"/>
      <c r="AR65" s="810"/>
    </row>
    <row r="66" spans="2:44" x14ac:dyDescent="0.25">
      <c r="B66" s="3"/>
      <c r="C66" s="3"/>
      <c r="D66" s="3"/>
      <c r="E66" s="896"/>
      <c r="F66" s="896"/>
      <c r="G66" s="896"/>
      <c r="H66" s="896"/>
      <c r="I66" s="896"/>
      <c r="J66" s="896"/>
      <c r="K66" s="896"/>
      <c r="L66" s="896"/>
      <c r="M66" s="896"/>
      <c r="N66" s="896"/>
      <c r="O66" s="896"/>
      <c r="S66" s="810"/>
      <c r="T66" s="810"/>
      <c r="U66" s="810"/>
      <c r="V66" s="810"/>
      <c r="W66" s="810"/>
      <c r="X66" s="810"/>
      <c r="Y66" s="810"/>
      <c r="Z66" s="810"/>
      <c r="AA66" s="810"/>
      <c r="AB66" s="810"/>
      <c r="AC66" s="810"/>
      <c r="AD66" s="810"/>
      <c r="AE66" s="810"/>
      <c r="AF66" s="810"/>
      <c r="AG66" s="810"/>
      <c r="AH66" s="810"/>
      <c r="AI66" s="810"/>
      <c r="AJ66" s="810"/>
      <c r="AK66" s="810"/>
      <c r="AL66" s="810"/>
      <c r="AM66" s="810"/>
      <c r="AN66" s="810"/>
      <c r="AO66" s="810"/>
      <c r="AP66" s="810"/>
      <c r="AQ66" s="810"/>
      <c r="AR66" s="810"/>
    </row>
    <row r="67" spans="2:44" x14ac:dyDescent="0.25">
      <c r="B67" s="3"/>
      <c r="C67" s="3"/>
      <c r="D67" s="3"/>
      <c r="E67" s="896"/>
      <c r="F67" s="896"/>
      <c r="G67" s="896"/>
      <c r="H67" s="896"/>
      <c r="I67" s="896"/>
      <c r="J67" s="896"/>
      <c r="K67" s="896"/>
      <c r="L67" s="896"/>
      <c r="M67" s="896"/>
      <c r="N67" s="896"/>
      <c r="O67" s="896"/>
      <c r="S67" s="810"/>
      <c r="T67" s="810"/>
      <c r="U67" s="810"/>
      <c r="V67" s="810"/>
      <c r="W67" s="810"/>
      <c r="X67" s="810"/>
      <c r="Y67" s="810"/>
      <c r="Z67" s="810"/>
      <c r="AA67" s="810"/>
      <c r="AB67" s="810"/>
      <c r="AC67" s="810"/>
      <c r="AD67" s="810"/>
      <c r="AE67" s="810"/>
      <c r="AF67" s="810"/>
      <c r="AG67" s="810"/>
      <c r="AH67" s="810"/>
      <c r="AI67" s="810"/>
      <c r="AJ67" s="810"/>
      <c r="AK67" s="810"/>
      <c r="AL67" s="810"/>
      <c r="AM67" s="810"/>
      <c r="AN67" s="810"/>
      <c r="AO67" s="810"/>
      <c r="AP67" s="810"/>
      <c r="AQ67" s="810"/>
      <c r="AR67" s="810"/>
    </row>
    <row r="68" spans="2:44" x14ac:dyDescent="0.25">
      <c r="B68" s="3"/>
      <c r="C68" s="3"/>
      <c r="D68" s="3"/>
      <c r="E68" s="896"/>
      <c r="F68" s="896"/>
      <c r="G68" s="896"/>
      <c r="H68" s="896"/>
      <c r="I68" s="896"/>
      <c r="J68" s="896"/>
      <c r="K68" s="896"/>
      <c r="L68" s="896"/>
      <c r="M68" s="896"/>
      <c r="N68" s="896"/>
      <c r="O68" s="896"/>
      <c r="S68" s="810"/>
      <c r="T68" s="810"/>
      <c r="U68" s="810"/>
      <c r="V68" s="810"/>
      <c r="W68" s="810"/>
      <c r="X68" s="810"/>
      <c r="Y68" s="810"/>
      <c r="Z68" s="810"/>
      <c r="AA68" s="810"/>
      <c r="AB68" s="810"/>
      <c r="AC68" s="810"/>
      <c r="AD68" s="810"/>
      <c r="AE68" s="810"/>
      <c r="AF68" s="810"/>
      <c r="AG68" s="810"/>
      <c r="AH68" s="810"/>
      <c r="AI68" s="810"/>
      <c r="AJ68" s="810"/>
      <c r="AK68" s="810"/>
      <c r="AL68" s="810"/>
      <c r="AM68" s="810"/>
      <c r="AN68" s="810"/>
      <c r="AO68" s="810"/>
      <c r="AP68" s="810"/>
      <c r="AQ68" s="810"/>
      <c r="AR68" s="810"/>
    </row>
    <row r="69" spans="2:44" x14ac:dyDescent="0.25">
      <c r="B69" s="3"/>
      <c r="C69" s="3"/>
      <c r="D69" s="3"/>
      <c r="E69" s="896"/>
      <c r="F69" s="896"/>
      <c r="G69" s="896"/>
      <c r="H69" s="896"/>
      <c r="I69" s="896"/>
      <c r="J69" s="896"/>
      <c r="K69" s="896"/>
      <c r="L69" s="896"/>
      <c r="M69" s="896"/>
      <c r="N69" s="896"/>
      <c r="O69" s="896"/>
      <c r="S69" s="810"/>
      <c r="T69" s="810"/>
      <c r="U69" s="810"/>
      <c r="V69" s="810"/>
      <c r="W69" s="810"/>
      <c r="X69" s="810"/>
      <c r="Y69" s="810"/>
      <c r="Z69" s="810"/>
      <c r="AA69" s="810"/>
      <c r="AB69" s="810"/>
      <c r="AC69" s="810"/>
      <c r="AD69" s="810"/>
      <c r="AE69" s="810"/>
      <c r="AF69" s="810"/>
      <c r="AG69" s="810"/>
      <c r="AH69" s="810"/>
      <c r="AI69" s="810"/>
      <c r="AJ69" s="810"/>
      <c r="AK69" s="810"/>
      <c r="AL69" s="810"/>
      <c r="AM69" s="810"/>
      <c r="AN69" s="810"/>
      <c r="AO69" s="810"/>
      <c r="AP69" s="810"/>
      <c r="AQ69" s="810"/>
      <c r="AR69" s="810"/>
    </row>
    <row r="70" spans="2:44" x14ac:dyDescent="0.25">
      <c r="B70" s="3"/>
      <c r="C70" s="3"/>
      <c r="D70" s="3"/>
      <c r="E70" s="896"/>
      <c r="F70" s="896"/>
      <c r="G70" s="896"/>
      <c r="H70" s="896"/>
      <c r="I70" s="896"/>
      <c r="J70" s="896"/>
      <c r="K70" s="896"/>
      <c r="L70" s="896"/>
      <c r="M70" s="896"/>
      <c r="N70" s="896"/>
      <c r="O70" s="896"/>
      <c r="S70" s="810"/>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10"/>
      <c r="AR70" s="810"/>
    </row>
    <row r="71" spans="2:44" x14ac:dyDescent="0.25">
      <c r="B71" s="3"/>
      <c r="C71" s="3"/>
      <c r="D71" s="3"/>
      <c r="E71" s="896"/>
      <c r="F71" s="896"/>
      <c r="G71" s="896"/>
      <c r="H71" s="896"/>
      <c r="I71" s="896"/>
      <c r="J71" s="896"/>
      <c r="K71" s="896"/>
      <c r="L71" s="896"/>
      <c r="M71" s="896"/>
      <c r="N71" s="896"/>
      <c r="O71" s="896"/>
      <c r="S71" s="810"/>
      <c r="T71" s="810"/>
      <c r="U71" s="810"/>
      <c r="V71" s="810"/>
      <c r="W71" s="810"/>
      <c r="X71" s="810"/>
      <c r="Y71" s="810"/>
      <c r="Z71" s="810"/>
      <c r="AA71" s="810"/>
      <c r="AB71" s="810"/>
      <c r="AC71" s="810"/>
      <c r="AD71" s="810"/>
      <c r="AE71" s="810"/>
      <c r="AF71" s="810"/>
      <c r="AG71" s="810"/>
      <c r="AH71" s="810"/>
      <c r="AI71" s="810"/>
      <c r="AJ71" s="810"/>
      <c r="AK71" s="810"/>
      <c r="AL71" s="810"/>
      <c r="AM71" s="810"/>
      <c r="AN71" s="810"/>
      <c r="AO71" s="810"/>
      <c r="AP71" s="810"/>
      <c r="AQ71" s="810"/>
      <c r="AR71" s="810"/>
    </row>
    <row r="72" spans="2:44" x14ac:dyDescent="0.25">
      <c r="B72" s="3"/>
      <c r="C72" s="3"/>
      <c r="D72" s="3"/>
      <c r="E72" s="896"/>
      <c r="F72" s="896"/>
      <c r="G72" s="896"/>
      <c r="H72" s="896"/>
      <c r="I72" s="896"/>
      <c r="J72" s="896"/>
      <c r="K72" s="896"/>
      <c r="L72" s="896"/>
      <c r="M72" s="896"/>
      <c r="N72" s="896"/>
      <c r="O72" s="896"/>
      <c r="S72" s="810"/>
      <c r="T72" s="810"/>
      <c r="U72" s="810"/>
      <c r="V72" s="810"/>
      <c r="W72" s="810"/>
      <c r="X72" s="810"/>
      <c r="Y72" s="810"/>
      <c r="Z72" s="810"/>
      <c r="AA72" s="810"/>
      <c r="AB72" s="810"/>
      <c r="AC72" s="810"/>
      <c r="AD72" s="810"/>
      <c r="AE72" s="810"/>
      <c r="AF72" s="810"/>
      <c r="AG72" s="810"/>
      <c r="AH72" s="810"/>
      <c r="AI72" s="810"/>
      <c r="AJ72" s="810"/>
      <c r="AK72" s="810"/>
      <c r="AL72" s="810"/>
      <c r="AM72" s="810"/>
      <c r="AN72" s="810"/>
      <c r="AO72" s="810"/>
      <c r="AP72" s="810"/>
      <c r="AQ72" s="810"/>
      <c r="AR72" s="810"/>
    </row>
    <row r="73" spans="2:44" x14ac:dyDescent="0.25">
      <c r="B73" s="3"/>
      <c r="C73" s="3"/>
      <c r="D73" s="3"/>
      <c r="E73" s="896"/>
      <c r="F73" s="896"/>
      <c r="G73" s="896"/>
      <c r="H73" s="896"/>
      <c r="I73" s="896"/>
      <c r="J73" s="896"/>
      <c r="K73" s="896"/>
      <c r="L73" s="896"/>
      <c r="M73" s="896"/>
      <c r="N73" s="896"/>
      <c r="O73" s="896"/>
      <c r="S73" s="810"/>
      <c r="T73" s="810"/>
      <c r="U73" s="810"/>
      <c r="V73" s="810"/>
      <c r="W73" s="810"/>
      <c r="X73" s="810"/>
      <c r="Y73" s="810"/>
      <c r="Z73" s="810"/>
      <c r="AA73" s="810"/>
      <c r="AB73" s="810"/>
      <c r="AC73" s="810"/>
      <c r="AD73" s="810"/>
      <c r="AE73" s="810"/>
      <c r="AF73" s="810"/>
      <c r="AG73" s="810"/>
      <c r="AH73" s="810"/>
      <c r="AI73" s="810"/>
      <c r="AJ73" s="810"/>
      <c r="AK73" s="810"/>
      <c r="AL73" s="810"/>
      <c r="AM73" s="810"/>
      <c r="AN73" s="810"/>
      <c r="AO73" s="810"/>
      <c r="AP73" s="810"/>
      <c r="AQ73" s="810"/>
      <c r="AR73" s="810"/>
    </row>
    <row r="74" spans="2:44" x14ac:dyDescent="0.25">
      <c r="B74" s="3"/>
      <c r="C74" s="3"/>
      <c r="D74" s="3"/>
      <c r="E74" s="896"/>
      <c r="F74" s="896"/>
      <c r="G74" s="896"/>
      <c r="H74" s="896"/>
      <c r="I74" s="896"/>
      <c r="J74" s="896"/>
      <c r="K74" s="896"/>
      <c r="L74" s="896"/>
      <c r="M74" s="896"/>
      <c r="N74" s="896"/>
      <c r="O74" s="896"/>
      <c r="S74" s="810"/>
      <c r="T74" s="810"/>
      <c r="U74" s="810"/>
      <c r="V74" s="810"/>
      <c r="W74" s="810"/>
      <c r="X74" s="810"/>
      <c r="Y74" s="810"/>
      <c r="Z74" s="810"/>
      <c r="AA74" s="810"/>
      <c r="AB74" s="810"/>
      <c r="AC74" s="810"/>
      <c r="AD74" s="810"/>
      <c r="AE74" s="810"/>
      <c r="AF74" s="810"/>
      <c r="AG74" s="810"/>
      <c r="AH74" s="810"/>
      <c r="AI74" s="810"/>
      <c r="AJ74" s="810"/>
      <c r="AK74" s="810"/>
      <c r="AL74" s="810"/>
      <c r="AM74" s="810"/>
      <c r="AN74" s="810"/>
      <c r="AO74" s="810"/>
      <c r="AP74" s="810"/>
      <c r="AQ74" s="810"/>
      <c r="AR74" s="810"/>
    </row>
    <row r="75" spans="2:44" x14ac:dyDescent="0.25">
      <c r="B75" s="3"/>
      <c r="C75" s="3"/>
      <c r="D75" s="3"/>
      <c r="E75" s="896"/>
      <c r="F75" s="896"/>
      <c r="G75" s="896"/>
      <c r="H75" s="896"/>
      <c r="I75" s="896"/>
      <c r="J75" s="896"/>
      <c r="K75" s="896"/>
      <c r="L75" s="896"/>
      <c r="M75" s="896"/>
      <c r="N75" s="896"/>
      <c r="O75" s="896"/>
      <c r="S75" s="810"/>
      <c r="T75" s="810"/>
      <c r="U75" s="810"/>
      <c r="V75" s="810"/>
      <c r="W75" s="810"/>
      <c r="X75" s="810"/>
      <c r="Y75" s="810"/>
      <c r="Z75" s="810"/>
      <c r="AA75" s="810"/>
      <c r="AB75" s="810"/>
      <c r="AC75" s="810"/>
      <c r="AD75" s="810"/>
      <c r="AE75" s="810"/>
      <c r="AF75" s="810"/>
      <c r="AG75" s="810"/>
      <c r="AH75" s="810"/>
      <c r="AI75" s="810"/>
      <c r="AJ75" s="810"/>
      <c r="AK75" s="810"/>
      <c r="AL75" s="810"/>
      <c r="AM75" s="810"/>
      <c r="AN75" s="810"/>
      <c r="AO75" s="810"/>
      <c r="AP75" s="810"/>
      <c r="AQ75" s="810"/>
      <c r="AR75" s="810"/>
    </row>
    <row r="76" spans="2:44" x14ac:dyDescent="0.25">
      <c r="B76" s="3"/>
      <c r="C76" s="3"/>
      <c r="D76" s="3"/>
      <c r="E76" s="896"/>
      <c r="F76" s="896"/>
      <c r="G76" s="896"/>
      <c r="H76" s="896"/>
      <c r="I76" s="896"/>
      <c r="J76" s="896"/>
      <c r="K76" s="896"/>
      <c r="L76" s="896"/>
      <c r="M76" s="896"/>
      <c r="N76" s="896"/>
      <c r="O76" s="896"/>
      <c r="S76" s="810"/>
      <c r="T76" s="810"/>
      <c r="U76" s="810"/>
      <c r="V76" s="810"/>
      <c r="W76" s="810"/>
      <c r="X76" s="810"/>
      <c r="Y76" s="810"/>
      <c r="Z76" s="810"/>
      <c r="AA76" s="810"/>
      <c r="AB76" s="810"/>
      <c r="AC76" s="810"/>
      <c r="AD76" s="810"/>
      <c r="AE76" s="810"/>
      <c r="AF76" s="810"/>
      <c r="AG76" s="810"/>
      <c r="AH76" s="810"/>
      <c r="AI76" s="810"/>
      <c r="AJ76" s="810"/>
      <c r="AK76" s="810"/>
      <c r="AL76" s="810"/>
      <c r="AM76" s="810"/>
      <c r="AN76" s="810"/>
      <c r="AO76" s="810"/>
      <c r="AP76" s="810"/>
      <c r="AQ76" s="810"/>
      <c r="AR76" s="810"/>
    </row>
    <row r="77" spans="2:44" x14ac:dyDescent="0.25">
      <c r="B77" s="3"/>
      <c r="C77" s="3"/>
      <c r="D77" s="3"/>
      <c r="E77" s="896"/>
      <c r="F77" s="896"/>
      <c r="G77" s="896"/>
      <c r="H77" s="896"/>
      <c r="I77" s="896"/>
      <c r="J77" s="896"/>
      <c r="K77" s="896"/>
      <c r="L77" s="896"/>
      <c r="M77" s="896"/>
      <c r="N77" s="896"/>
      <c r="O77" s="896"/>
      <c r="S77" s="810"/>
      <c r="T77" s="810"/>
      <c r="U77" s="810"/>
      <c r="V77" s="810"/>
      <c r="W77" s="810"/>
      <c r="X77" s="810"/>
      <c r="Y77" s="810"/>
      <c r="Z77" s="810"/>
      <c r="AA77" s="810"/>
      <c r="AB77" s="810"/>
      <c r="AC77" s="810"/>
      <c r="AD77" s="810"/>
      <c r="AE77" s="810"/>
      <c r="AF77" s="810"/>
      <c r="AG77" s="810"/>
      <c r="AH77" s="810"/>
      <c r="AI77" s="810"/>
      <c r="AJ77" s="810"/>
      <c r="AK77" s="810"/>
      <c r="AL77" s="810"/>
      <c r="AM77" s="810"/>
      <c r="AN77" s="810"/>
      <c r="AO77" s="810"/>
      <c r="AP77" s="810"/>
      <c r="AQ77" s="810"/>
      <c r="AR77" s="810"/>
    </row>
    <row r="78" spans="2:44" x14ac:dyDescent="0.25">
      <c r="B78" s="3"/>
      <c r="C78" s="3"/>
      <c r="D78" s="3"/>
      <c r="E78" s="896"/>
      <c r="F78" s="896"/>
      <c r="G78" s="896"/>
      <c r="H78" s="896"/>
      <c r="I78" s="896"/>
      <c r="J78" s="896"/>
      <c r="K78" s="896"/>
      <c r="L78" s="896"/>
      <c r="M78" s="896"/>
      <c r="N78" s="896"/>
      <c r="O78" s="896"/>
      <c r="S78" s="810"/>
      <c r="T78" s="810"/>
      <c r="U78" s="810"/>
      <c r="V78" s="810"/>
      <c r="W78" s="810"/>
      <c r="X78" s="810"/>
      <c r="Y78" s="810"/>
      <c r="Z78" s="810"/>
      <c r="AA78" s="810"/>
      <c r="AB78" s="810"/>
      <c r="AC78" s="810"/>
      <c r="AD78" s="810"/>
      <c r="AE78" s="810"/>
      <c r="AF78" s="810"/>
      <c r="AG78" s="810"/>
      <c r="AH78" s="810"/>
      <c r="AI78" s="810"/>
      <c r="AJ78" s="810"/>
      <c r="AK78" s="810"/>
      <c r="AL78" s="810"/>
      <c r="AM78" s="810"/>
      <c r="AN78" s="810"/>
      <c r="AO78" s="810"/>
      <c r="AP78" s="810"/>
      <c r="AQ78" s="810"/>
      <c r="AR78" s="810"/>
    </row>
    <row r="79" spans="2:44" x14ac:dyDescent="0.25">
      <c r="B79" s="3"/>
      <c r="C79" s="3"/>
      <c r="D79" s="3"/>
      <c r="E79" s="896"/>
      <c r="F79" s="896"/>
      <c r="G79" s="896"/>
      <c r="H79" s="896"/>
      <c r="I79" s="896"/>
      <c r="J79" s="896"/>
      <c r="K79" s="896"/>
      <c r="L79" s="896"/>
      <c r="M79" s="896"/>
      <c r="N79" s="896"/>
      <c r="O79" s="896"/>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810"/>
      <c r="AP79" s="810"/>
      <c r="AQ79" s="810"/>
      <c r="AR79" s="810"/>
    </row>
    <row r="80" spans="2:44" x14ac:dyDescent="0.25">
      <c r="B80" s="3"/>
      <c r="C80" s="3"/>
      <c r="D80" s="3"/>
      <c r="E80" s="896"/>
      <c r="F80" s="896"/>
      <c r="G80" s="896"/>
      <c r="H80" s="896"/>
      <c r="I80" s="896"/>
      <c r="J80" s="896"/>
      <c r="K80" s="896"/>
      <c r="L80" s="896"/>
      <c r="M80" s="896"/>
      <c r="N80" s="896"/>
      <c r="O80" s="896"/>
      <c r="S80" s="810"/>
      <c r="T80" s="810"/>
      <c r="U80" s="810"/>
      <c r="V80" s="810"/>
      <c r="W80" s="810"/>
      <c r="X80" s="810"/>
      <c r="Y80" s="810"/>
      <c r="Z80" s="810"/>
      <c r="AA80" s="810"/>
      <c r="AB80" s="810"/>
      <c r="AC80" s="810"/>
      <c r="AD80" s="810"/>
      <c r="AE80" s="810"/>
      <c r="AF80" s="810"/>
      <c r="AG80" s="810"/>
      <c r="AH80" s="810"/>
      <c r="AI80" s="810"/>
      <c r="AJ80" s="810"/>
      <c r="AK80" s="810"/>
      <c r="AL80" s="810"/>
      <c r="AM80" s="810"/>
      <c r="AN80" s="810"/>
      <c r="AO80" s="810"/>
      <c r="AP80" s="810"/>
      <c r="AQ80" s="810"/>
      <c r="AR80" s="810"/>
    </row>
    <row r="81" spans="2:44" x14ac:dyDescent="0.25">
      <c r="B81" s="3"/>
      <c r="C81" s="3"/>
      <c r="D81" s="3"/>
      <c r="E81" s="896"/>
      <c r="F81" s="896"/>
      <c r="G81" s="896"/>
      <c r="H81" s="896"/>
      <c r="I81" s="896"/>
      <c r="J81" s="896"/>
      <c r="K81" s="896"/>
      <c r="L81" s="896"/>
      <c r="M81" s="896"/>
      <c r="N81" s="896"/>
      <c r="O81" s="896"/>
      <c r="S81" s="810"/>
      <c r="T81" s="810"/>
      <c r="U81" s="810"/>
      <c r="V81" s="810"/>
      <c r="W81" s="810"/>
      <c r="X81" s="810"/>
      <c r="Y81" s="810"/>
      <c r="Z81" s="810"/>
      <c r="AA81" s="810"/>
      <c r="AB81" s="810"/>
      <c r="AC81" s="810"/>
      <c r="AD81" s="810"/>
      <c r="AE81" s="810"/>
      <c r="AF81" s="810"/>
      <c r="AG81" s="810"/>
      <c r="AH81" s="810"/>
      <c r="AI81" s="810"/>
      <c r="AJ81" s="810"/>
      <c r="AK81" s="810"/>
      <c r="AL81" s="810"/>
      <c r="AM81" s="810"/>
      <c r="AN81" s="810"/>
      <c r="AO81" s="810"/>
      <c r="AP81" s="810"/>
      <c r="AQ81" s="810"/>
      <c r="AR81" s="810"/>
    </row>
    <row r="82" spans="2:44" x14ac:dyDescent="0.25">
      <c r="B82" s="3"/>
      <c r="C82" s="3"/>
      <c r="D82" s="3"/>
      <c r="E82" s="896"/>
      <c r="F82" s="896"/>
      <c r="G82" s="896"/>
      <c r="H82" s="896"/>
      <c r="I82" s="896"/>
      <c r="J82" s="896"/>
      <c r="K82" s="896"/>
      <c r="L82" s="896"/>
      <c r="M82" s="896"/>
      <c r="N82" s="896"/>
      <c r="O82" s="896"/>
      <c r="S82" s="810"/>
      <c r="T82" s="810"/>
      <c r="U82" s="810"/>
      <c r="V82" s="810"/>
      <c r="W82" s="810"/>
      <c r="X82" s="810"/>
      <c r="Y82" s="810"/>
      <c r="Z82" s="810"/>
      <c r="AA82" s="810"/>
      <c r="AB82" s="810"/>
      <c r="AC82" s="810"/>
      <c r="AD82" s="810"/>
      <c r="AE82" s="810"/>
      <c r="AF82" s="810"/>
      <c r="AG82" s="810"/>
      <c r="AH82" s="810"/>
      <c r="AI82" s="810"/>
      <c r="AJ82" s="810"/>
      <c r="AK82" s="810"/>
      <c r="AL82" s="810"/>
      <c r="AM82" s="810"/>
      <c r="AN82" s="810"/>
      <c r="AO82" s="810"/>
      <c r="AP82" s="810"/>
      <c r="AQ82" s="810"/>
      <c r="AR82" s="810"/>
    </row>
    <row r="83" spans="2:44" x14ac:dyDescent="0.25">
      <c r="B83" s="3"/>
      <c r="C83" s="3"/>
      <c r="D83" s="3"/>
      <c r="E83" s="896"/>
      <c r="F83" s="896"/>
      <c r="G83" s="896"/>
      <c r="H83" s="896"/>
      <c r="I83" s="896"/>
      <c r="J83" s="896"/>
      <c r="K83" s="896"/>
      <c r="L83" s="896"/>
      <c r="M83" s="896"/>
      <c r="N83" s="896"/>
      <c r="O83" s="896"/>
      <c r="S83" s="810"/>
      <c r="T83" s="810"/>
      <c r="U83" s="810"/>
      <c r="V83" s="810"/>
      <c r="W83" s="810"/>
      <c r="X83" s="810"/>
      <c r="Y83" s="810"/>
      <c r="Z83" s="810"/>
      <c r="AA83" s="810"/>
      <c r="AB83" s="810"/>
      <c r="AC83" s="810"/>
      <c r="AD83" s="810"/>
      <c r="AE83" s="810"/>
      <c r="AF83" s="810"/>
      <c r="AG83" s="810"/>
      <c r="AH83" s="810"/>
      <c r="AI83" s="810"/>
      <c r="AJ83" s="810"/>
      <c r="AK83" s="810"/>
      <c r="AL83" s="810"/>
      <c r="AM83" s="810"/>
      <c r="AN83" s="810"/>
      <c r="AO83" s="810"/>
      <c r="AP83" s="810"/>
      <c r="AQ83" s="810"/>
      <c r="AR83" s="810"/>
    </row>
    <row r="84" spans="2:44" x14ac:dyDescent="0.25">
      <c r="B84" s="3"/>
      <c r="C84" s="3"/>
      <c r="D84" s="3"/>
      <c r="E84" s="896"/>
      <c r="F84" s="896"/>
      <c r="G84" s="896"/>
      <c r="H84" s="896"/>
      <c r="I84" s="896"/>
      <c r="J84" s="896"/>
      <c r="K84" s="896"/>
      <c r="L84" s="896"/>
      <c r="M84" s="896"/>
      <c r="N84" s="896"/>
      <c r="O84" s="896"/>
      <c r="S84" s="810"/>
      <c r="T84" s="810"/>
      <c r="U84" s="810"/>
      <c r="V84" s="810"/>
      <c r="W84" s="810"/>
      <c r="X84" s="810"/>
      <c r="Y84" s="810"/>
      <c r="Z84" s="810"/>
      <c r="AA84" s="810"/>
      <c r="AB84" s="810"/>
      <c r="AC84" s="810"/>
      <c r="AD84" s="810"/>
      <c r="AE84" s="810"/>
      <c r="AF84" s="810"/>
      <c r="AG84" s="810"/>
      <c r="AH84" s="810"/>
      <c r="AI84" s="810"/>
      <c r="AJ84" s="810"/>
      <c r="AK84" s="810"/>
      <c r="AL84" s="810"/>
      <c r="AM84" s="810"/>
      <c r="AN84" s="810"/>
      <c r="AO84" s="810"/>
      <c r="AP84" s="810"/>
      <c r="AQ84" s="810"/>
      <c r="AR84" s="810"/>
    </row>
    <row r="85" spans="2:44" x14ac:dyDescent="0.25">
      <c r="B85" s="3"/>
      <c r="C85" s="3"/>
      <c r="D85" s="3"/>
      <c r="E85" s="896"/>
      <c r="F85" s="896"/>
      <c r="G85" s="896"/>
      <c r="H85" s="896"/>
      <c r="I85" s="896"/>
      <c r="J85" s="896"/>
      <c r="K85" s="896"/>
      <c r="L85" s="896"/>
      <c r="M85" s="896"/>
      <c r="N85" s="896"/>
      <c r="O85" s="896"/>
      <c r="S85" s="810"/>
      <c r="T85" s="810"/>
      <c r="U85" s="810"/>
      <c r="V85" s="810"/>
      <c r="W85" s="810"/>
      <c r="X85" s="810"/>
      <c r="Y85" s="810"/>
      <c r="Z85" s="810"/>
      <c r="AA85" s="810"/>
      <c r="AB85" s="810"/>
      <c r="AC85" s="810"/>
      <c r="AD85" s="810"/>
      <c r="AE85" s="810"/>
      <c r="AF85" s="810"/>
      <c r="AG85" s="810"/>
      <c r="AH85" s="810"/>
      <c r="AI85" s="810"/>
      <c r="AJ85" s="810"/>
      <c r="AK85" s="810"/>
      <c r="AL85" s="810"/>
      <c r="AM85" s="810"/>
      <c r="AN85" s="810"/>
      <c r="AO85" s="810"/>
      <c r="AP85" s="810"/>
      <c r="AQ85" s="810"/>
      <c r="AR85" s="810"/>
    </row>
    <row r="86" spans="2:44" x14ac:dyDescent="0.25">
      <c r="B86" s="3"/>
      <c r="C86" s="3"/>
      <c r="D86" s="3"/>
      <c r="E86" s="896"/>
      <c r="F86" s="896"/>
      <c r="G86" s="896"/>
      <c r="H86" s="896"/>
      <c r="I86" s="896"/>
      <c r="J86" s="896"/>
      <c r="K86" s="896"/>
      <c r="L86" s="896"/>
      <c r="M86" s="896"/>
      <c r="N86" s="896"/>
      <c r="O86" s="896"/>
      <c r="S86" s="810"/>
      <c r="T86" s="810"/>
      <c r="U86" s="810"/>
      <c r="V86" s="810"/>
      <c r="W86" s="810"/>
      <c r="X86" s="810"/>
      <c r="Y86" s="810"/>
      <c r="Z86" s="810"/>
      <c r="AA86" s="810"/>
      <c r="AB86" s="810"/>
      <c r="AC86" s="810"/>
      <c r="AD86" s="810"/>
      <c r="AE86" s="810"/>
      <c r="AF86" s="810"/>
      <c r="AG86" s="810"/>
      <c r="AH86" s="810"/>
      <c r="AI86" s="810"/>
      <c r="AJ86" s="810"/>
      <c r="AK86" s="810"/>
      <c r="AL86" s="810"/>
      <c r="AM86" s="810"/>
      <c r="AN86" s="810"/>
      <c r="AO86" s="810"/>
      <c r="AP86" s="810"/>
      <c r="AQ86" s="810"/>
      <c r="AR86" s="810"/>
    </row>
    <row r="87" spans="2:44" x14ac:dyDescent="0.25">
      <c r="B87" s="3"/>
      <c r="C87" s="3"/>
      <c r="D87" s="3"/>
      <c r="E87" s="896"/>
      <c r="F87" s="896"/>
      <c r="G87" s="896"/>
      <c r="H87" s="896"/>
      <c r="I87" s="896"/>
      <c r="J87" s="896"/>
      <c r="K87" s="896"/>
      <c r="L87" s="896"/>
      <c r="M87" s="896"/>
      <c r="N87" s="896"/>
      <c r="O87" s="896"/>
      <c r="S87" s="810"/>
      <c r="T87" s="810"/>
      <c r="U87" s="810"/>
      <c r="V87" s="810"/>
      <c r="W87" s="810"/>
      <c r="X87" s="810"/>
      <c r="Y87" s="810"/>
      <c r="Z87" s="810"/>
      <c r="AA87" s="810"/>
      <c r="AB87" s="810"/>
      <c r="AC87" s="810"/>
      <c r="AD87" s="810"/>
      <c r="AE87" s="810"/>
      <c r="AF87" s="810"/>
      <c r="AG87" s="810"/>
      <c r="AH87" s="810"/>
      <c r="AI87" s="810"/>
      <c r="AJ87" s="810"/>
      <c r="AK87" s="810"/>
      <c r="AL87" s="810"/>
      <c r="AM87" s="810"/>
      <c r="AN87" s="810"/>
      <c r="AO87" s="810"/>
      <c r="AP87" s="810"/>
      <c r="AQ87" s="810"/>
      <c r="AR87" s="810"/>
    </row>
    <row r="88" spans="2:44" x14ac:dyDescent="0.25">
      <c r="B88" s="3"/>
      <c r="C88" s="3"/>
      <c r="D88" s="3"/>
      <c r="E88" s="896"/>
      <c r="F88" s="896"/>
      <c r="G88" s="896"/>
      <c r="H88" s="896"/>
      <c r="I88" s="896"/>
      <c r="J88" s="896"/>
      <c r="K88" s="896"/>
      <c r="L88" s="896"/>
      <c r="M88" s="896"/>
      <c r="N88" s="896"/>
      <c r="O88" s="896"/>
      <c r="S88" s="810"/>
      <c r="T88" s="810"/>
      <c r="U88" s="810"/>
      <c r="V88" s="810"/>
      <c r="W88" s="810"/>
      <c r="X88" s="810"/>
      <c r="Y88" s="810"/>
      <c r="Z88" s="810"/>
      <c r="AA88" s="810"/>
      <c r="AB88" s="810"/>
      <c r="AC88" s="810"/>
      <c r="AD88" s="810"/>
      <c r="AE88" s="810"/>
      <c r="AF88" s="810"/>
      <c r="AG88" s="810"/>
      <c r="AH88" s="810"/>
      <c r="AI88" s="810"/>
      <c r="AJ88" s="810"/>
      <c r="AK88" s="810"/>
      <c r="AL88" s="810"/>
      <c r="AM88" s="810"/>
      <c r="AN88" s="810"/>
      <c r="AO88" s="810"/>
      <c r="AP88" s="810"/>
      <c r="AQ88" s="810"/>
      <c r="AR88" s="810"/>
    </row>
    <row r="89" spans="2:44" x14ac:dyDescent="0.25">
      <c r="B89" s="3"/>
      <c r="C89" s="3"/>
      <c r="D89" s="3"/>
      <c r="E89" s="896"/>
      <c r="F89" s="896"/>
      <c r="G89" s="896"/>
      <c r="H89" s="896"/>
      <c r="I89" s="896"/>
      <c r="J89" s="896"/>
      <c r="K89" s="896"/>
      <c r="L89" s="896"/>
      <c r="M89" s="896"/>
      <c r="N89" s="896"/>
      <c r="O89" s="896"/>
      <c r="S89" s="810"/>
      <c r="T89" s="810"/>
      <c r="U89" s="810"/>
      <c r="V89" s="810"/>
      <c r="W89" s="810"/>
      <c r="X89" s="810"/>
      <c r="Y89" s="810"/>
      <c r="Z89" s="810"/>
      <c r="AA89" s="810"/>
      <c r="AB89" s="810"/>
      <c r="AC89" s="810"/>
      <c r="AD89" s="810"/>
      <c r="AE89" s="810"/>
      <c r="AF89" s="810"/>
      <c r="AG89" s="810"/>
      <c r="AH89" s="810"/>
      <c r="AI89" s="810"/>
      <c r="AJ89" s="810"/>
      <c r="AK89" s="810"/>
      <c r="AL89" s="810"/>
      <c r="AM89" s="810"/>
      <c r="AN89" s="810"/>
      <c r="AO89" s="810"/>
      <c r="AP89" s="810"/>
      <c r="AQ89" s="810"/>
      <c r="AR89" s="810"/>
    </row>
    <row r="90" spans="2:44" x14ac:dyDescent="0.25">
      <c r="B90" s="3"/>
      <c r="C90" s="3"/>
      <c r="D90" s="3"/>
      <c r="E90" s="896"/>
      <c r="F90" s="896"/>
      <c r="G90" s="896"/>
      <c r="H90" s="896"/>
      <c r="I90" s="896"/>
      <c r="J90" s="896"/>
      <c r="K90" s="896"/>
      <c r="L90" s="896"/>
      <c r="M90" s="896"/>
      <c r="N90" s="896"/>
      <c r="O90" s="896"/>
      <c r="S90" s="810"/>
      <c r="T90" s="810"/>
      <c r="U90" s="810"/>
      <c r="V90" s="810"/>
      <c r="W90" s="810"/>
      <c r="X90" s="810"/>
      <c r="Y90" s="810"/>
      <c r="Z90" s="810"/>
      <c r="AA90" s="810"/>
      <c r="AB90" s="810"/>
      <c r="AC90" s="810"/>
      <c r="AD90" s="810"/>
      <c r="AE90" s="810"/>
      <c r="AF90" s="810"/>
      <c r="AG90" s="810"/>
      <c r="AH90" s="810"/>
      <c r="AI90" s="810"/>
      <c r="AJ90" s="810"/>
      <c r="AK90" s="810"/>
      <c r="AL90" s="810"/>
      <c r="AM90" s="810"/>
      <c r="AN90" s="810"/>
      <c r="AO90" s="810"/>
      <c r="AP90" s="810"/>
      <c r="AQ90" s="810"/>
      <c r="AR90" s="810"/>
    </row>
    <row r="91" spans="2:44" x14ac:dyDescent="0.25">
      <c r="B91" s="3"/>
      <c r="C91" s="3"/>
      <c r="D91" s="3"/>
      <c r="E91" s="896"/>
      <c r="F91" s="896"/>
      <c r="G91" s="896"/>
      <c r="H91" s="896"/>
      <c r="I91" s="896"/>
      <c r="J91" s="896"/>
      <c r="K91" s="896"/>
      <c r="L91" s="896"/>
      <c r="M91" s="896"/>
      <c r="N91" s="896"/>
      <c r="O91" s="896"/>
      <c r="S91" s="810"/>
      <c r="T91" s="810"/>
      <c r="U91" s="810"/>
      <c r="V91" s="810"/>
      <c r="W91" s="810"/>
      <c r="X91" s="810"/>
      <c r="Y91" s="810"/>
      <c r="Z91" s="810"/>
      <c r="AA91" s="810"/>
      <c r="AB91" s="810"/>
      <c r="AC91" s="810"/>
      <c r="AD91" s="810"/>
      <c r="AE91" s="810"/>
      <c r="AF91" s="810"/>
      <c r="AG91" s="810"/>
      <c r="AH91" s="810"/>
      <c r="AI91" s="810"/>
      <c r="AJ91" s="810"/>
      <c r="AK91" s="810"/>
      <c r="AL91" s="810"/>
      <c r="AM91" s="810"/>
      <c r="AN91" s="810"/>
      <c r="AO91" s="810"/>
      <c r="AP91" s="810"/>
      <c r="AQ91" s="810"/>
      <c r="AR91" s="810"/>
    </row>
    <row r="92" spans="2:44" x14ac:dyDescent="0.25">
      <c r="B92" s="3"/>
      <c r="C92" s="3"/>
      <c r="D92" s="3"/>
      <c r="E92" s="896"/>
      <c r="F92" s="896"/>
      <c r="G92" s="896"/>
      <c r="H92" s="896"/>
      <c r="I92" s="896"/>
      <c r="J92" s="896"/>
      <c r="K92" s="896"/>
      <c r="L92" s="896"/>
      <c r="M92" s="896"/>
      <c r="N92" s="896"/>
      <c r="O92" s="896"/>
      <c r="S92" s="810"/>
      <c r="T92" s="810"/>
      <c r="U92" s="810"/>
      <c r="V92" s="810"/>
      <c r="W92" s="810"/>
      <c r="X92" s="810"/>
      <c r="Y92" s="810"/>
      <c r="Z92" s="810"/>
      <c r="AA92" s="810"/>
      <c r="AB92" s="810"/>
      <c r="AC92" s="810"/>
      <c r="AD92" s="810"/>
      <c r="AE92" s="810"/>
      <c r="AF92" s="810"/>
      <c r="AG92" s="810"/>
      <c r="AH92" s="810"/>
      <c r="AI92" s="810"/>
      <c r="AJ92" s="810"/>
      <c r="AK92" s="810"/>
      <c r="AL92" s="810"/>
      <c r="AM92" s="810"/>
      <c r="AN92" s="810"/>
      <c r="AO92" s="810"/>
      <c r="AP92" s="810"/>
      <c r="AQ92" s="810"/>
      <c r="AR92" s="810"/>
    </row>
    <row r="93" spans="2:44" x14ac:dyDescent="0.25">
      <c r="B93" s="3"/>
      <c r="C93" s="3"/>
      <c r="D93" s="3"/>
      <c r="E93" s="896"/>
      <c r="F93" s="896"/>
      <c r="G93" s="896"/>
      <c r="H93" s="896"/>
      <c r="I93" s="896"/>
      <c r="J93" s="896"/>
      <c r="K93" s="896"/>
      <c r="L93" s="896"/>
      <c r="M93" s="896"/>
      <c r="N93" s="896"/>
      <c r="O93" s="896"/>
      <c r="S93" s="810"/>
      <c r="T93" s="810"/>
      <c r="U93" s="810"/>
      <c r="V93" s="810"/>
      <c r="W93" s="810"/>
      <c r="X93" s="810"/>
      <c r="Y93" s="810"/>
      <c r="Z93" s="810"/>
      <c r="AA93" s="810"/>
      <c r="AB93" s="810"/>
      <c r="AC93" s="810"/>
      <c r="AD93" s="810"/>
      <c r="AE93" s="810"/>
      <c r="AF93" s="810"/>
      <c r="AG93" s="810"/>
      <c r="AH93" s="810"/>
      <c r="AI93" s="810"/>
      <c r="AJ93" s="810"/>
      <c r="AK93" s="810"/>
      <c r="AL93" s="810"/>
      <c r="AM93" s="810"/>
      <c r="AN93" s="810"/>
      <c r="AO93" s="810"/>
      <c r="AP93" s="810"/>
      <c r="AQ93" s="810"/>
      <c r="AR93" s="810"/>
    </row>
    <row r="94" spans="2:44" x14ac:dyDescent="0.25">
      <c r="B94" s="3"/>
      <c r="C94" s="3"/>
      <c r="D94" s="3"/>
      <c r="E94" s="896"/>
      <c r="F94" s="896"/>
      <c r="G94" s="896"/>
      <c r="H94" s="896"/>
      <c r="I94" s="896"/>
      <c r="J94" s="896"/>
      <c r="K94" s="896"/>
      <c r="L94" s="896"/>
      <c r="M94" s="896"/>
      <c r="N94" s="896"/>
      <c r="O94" s="896"/>
      <c r="S94" s="810"/>
      <c r="T94" s="810"/>
      <c r="U94" s="810"/>
      <c r="V94" s="810"/>
      <c r="W94" s="810"/>
      <c r="X94" s="810"/>
      <c r="Y94" s="810"/>
      <c r="Z94" s="810"/>
      <c r="AA94" s="810"/>
      <c r="AB94" s="810"/>
      <c r="AC94" s="810"/>
      <c r="AD94" s="810"/>
      <c r="AE94" s="810"/>
      <c r="AF94" s="810"/>
      <c r="AG94" s="810"/>
      <c r="AH94" s="810"/>
      <c r="AI94" s="810"/>
      <c r="AJ94" s="810"/>
      <c r="AK94" s="810"/>
      <c r="AL94" s="810"/>
      <c r="AM94" s="810"/>
      <c r="AN94" s="810"/>
      <c r="AO94" s="810"/>
      <c r="AP94" s="810"/>
      <c r="AQ94" s="810"/>
      <c r="AR94" s="810"/>
    </row>
    <row r="95" spans="2:44" x14ac:dyDescent="0.25">
      <c r="B95" s="3"/>
      <c r="C95" s="3"/>
      <c r="D95" s="3"/>
      <c r="E95" s="896"/>
      <c r="F95" s="896"/>
      <c r="G95" s="896"/>
      <c r="H95" s="896"/>
      <c r="I95" s="896"/>
      <c r="J95" s="896"/>
      <c r="K95" s="896"/>
      <c r="L95" s="896"/>
      <c r="M95" s="896"/>
      <c r="N95" s="896"/>
      <c r="O95" s="896"/>
      <c r="S95" s="810"/>
      <c r="T95" s="810"/>
      <c r="U95" s="810"/>
      <c r="V95" s="810"/>
      <c r="W95" s="810"/>
      <c r="X95" s="810"/>
      <c r="Y95" s="810"/>
      <c r="Z95" s="810"/>
      <c r="AA95" s="810"/>
      <c r="AB95" s="810"/>
      <c r="AC95" s="810"/>
      <c r="AD95" s="810"/>
      <c r="AE95" s="810"/>
      <c r="AF95" s="810"/>
      <c r="AG95" s="810"/>
      <c r="AH95" s="810"/>
      <c r="AI95" s="810"/>
      <c r="AJ95" s="810"/>
      <c r="AK95" s="810"/>
      <c r="AL95" s="810"/>
      <c r="AM95" s="810"/>
      <c r="AN95" s="810"/>
      <c r="AO95" s="810"/>
      <c r="AP95" s="810"/>
      <c r="AQ95" s="810"/>
      <c r="AR95" s="810"/>
    </row>
    <row r="96" spans="2:44" x14ac:dyDescent="0.25">
      <c r="B96" s="3"/>
      <c r="C96" s="3"/>
      <c r="D96" s="3"/>
      <c r="E96" s="896"/>
      <c r="F96" s="896"/>
      <c r="G96" s="896"/>
      <c r="H96" s="896"/>
      <c r="I96" s="896"/>
      <c r="J96" s="896"/>
      <c r="K96" s="896"/>
      <c r="L96" s="896"/>
      <c r="M96" s="896"/>
      <c r="N96" s="896"/>
      <c r="O96" s="896"/>
      <c r="S96" s="810"/>
      <c r="T96" s="810"/>
      <c r="U96" s="810"/>
      <c r="V96" s="810"/>
      <c r="W96" s="810"/>
      <c r="X96" s="810"/>
      <c r="Y96" s="810"/>
      <c r="Z96" s="810"/>
      <c r="AA96" s="810"/>
      <c r="AB96" s="810"/>
      <c r="AC96" s="810"/>
      <c r="AD96" s="810"/>
      <c r="AE96" s="810"/>
      <c r="AF96" s="810"/>
      <c r="AG96" s="810"/>
      <c r="AH96" s="810"/>
      <c r="AI96" s="810"/>
      <c r="AJ96" s="810"/>
      <c r="AK96" s="810"/>
      <c r="AL96" s="810"/>
      <c r="AM96" s="810"/>
      <c r="AN96" s="810"/>
      <c r="AO96" s="810"/>
      <c r="AP96" s="810"/>
      <c r="AQ96" s="810"/>
      <c r="AR96" s="810"/>
    </row>
    <row r="97" spans="2:44" x14ac:dyDescent="0.25">
      <c r="B97" s="3"/>
      <c r="C97" s="3"/>
      <c r="D97" s="3"/>
      <c r="E97" s="896"/>
      <c r="F97" s="896"/>
      <c r="G97" s="896"/>
      <c r="H97" s="896"/>
      <c r="I97" s="896"/>
      <c r="J97" s="896"/>
      <c r="K97" s="896"/>
      <c r="L97" s="896"/>
      <c r="M97" s="896"/>
      <c r="N97" s="896"/>
      <c r="O97" s="896"/>
      <c r="S97" s="810"/>
      <c r="T97" s="810"/>
      <c r="U97" s="810"/>
      <c r="V97" s="810"/>
      <c r="W97" s="810"/>
      <c r="X97" s="810"/>
      <c r="Y97" s="810"/>
      <c r="Z97" s="810"/>
      <c r="AA97" s="810"/>
      <c r="AB97" s="810"/>
      <c r="AC97" s="810"/>
      <c r="AD97" s="810"/>
      <c r="AE97" s="810"/>
      <c r="AF97" s="810"/>
      <c r="AG97" s="810"/>
      <c r="AH97" s="810"/>
      <c r="AI97" s="810"/>
      <c r="AJ97" s="810"/>
      <c r="AK97" s="810"/>
      <c r="AL97" s="810"/>
      <c r="AM97" s="810"/>
      <c r="AN97" s="810"/>
      <c r="AO97" s="810"/>
      <c r="AP97" s="810"/>
      <c r="AQ97" s="810"/>
      <c r="AR97" s="810"/>
    </row>
    <row r="98" spans="2:44" x14ac:dyDescent="0.25">
      <c r="B98" s="3"/>
      <c r="C98" s="3"/>
      <c r="D98" s="3"/>
      <c r="E98" s="896"/>
      <c r="F98" s="896"/>
      <c r="G98" s="896"/>
      <c r="H98" s="896"/>
      <c r="I98" s="896"/>
      <c r="J98" s="896"/>
      <c r="K98" s="896"/>
      <c r="L98" s="896"/>
      <c r="M98" s="896"/>
      <c r="N98" s="896"/>
      <c r="O98" s="896"/>
      <c r="S98" s="810"/>
      <c r="T98" s="810"/>
      <c r="U98" s="810"/>
      <c r="V98" s="810"/>
      <c r="W98" s="810"/>
      <c r="X98" s="810"/>
      <c r="Y98" s="810"/>
      <c r="Z98" s="810"/>
      <c r="AA98" s="810"/>
      <c r="AB98" s="810"/>
      <c r="AC98" s="810"/>
      <c r="AD98" s="810"/>
      <c r="AE98" s="810"/>
      <c r="AF98" s="810"/>
      <c r="AG98" s="810"/>
      <c r="AH98" s="810"/>
      <c r="AI98" s="810"/>
      <c r="AJ98" s="810"/>
      <c r="AK98" s="810"/>
      <c r="AL98" s="810"/>
      <c r="AM98" s="810"/>
      <c r="AN98" s="810"/>
      <c r="AO98" s="810"/>
      <c r="AP98" s="810"/>
      <c r="AQ98" s="810"/>
      <c r="AR98" s="810"/>
    </row>
    <row r="99" spans="2:44" x14ac:dyDescent="0.25">
      <c r="B99" s="3"/>
      <c r="C99" s="3"/>
      <c r="D99" s="3"/>
      <c r="E99" s="896"/>
      <c r="F99" s="896"/>
      <c r="G99" s="896"/>
      <c r="H99" s="896"/>
      <c r="I99" s="896"/>
      <c r="J99" s="896"/>
      <c r="K99" s="896"/>
      <c r="L99" s="896"/>
      <c r="M99" s="896"/>
      <c r="N99" s="896"/>
      <c r="O99" s="896"/>
      <c r="S99" s="810"/>
      <c r="T99" s="810"/>
      <c r="U99" s="810"/>
      <c r="V99" s="810"/>
      <c r="W99" s="810"/>
      <c r="X99" s="810"/>
      <c r="Y99" s="810"/>
      <c r="Z99" s="810"/>
      <c r="AA99" s="810"/>
      <c r="AB99" s="810"/>
      <c r="AC99" s="810"/>
      <c r="AD99" s="810"/>
      <c r="AE99" s="810"/>
      <c r="AF99" s="810"/>
      <c r="AG99" s="810"/>
      <c r="AH99" s="810"/>
      <c r="AI99" s="810"/>
      <c r="AJ99" s="810"/>
      <c r="AK99" s="810"/>
      <c r="AL99" s="810"/>
      <c r="AM99" s="810"/>
      <c r="AN99" s="810"/>
      <c r="AO99" s="810"/>
      <c r="AP99" s="810"/>
      <c r="AQ99" s="810"/>
      <c r="AR99" s="810"/>
    </row>
    <row r="100" spans="2:44" x14ac:dyDescent="0.25">
      <c r="B100" s="3"/>
      <c r="C100" s="3"/>
      <c r="D100" s="3"/>
      <c r="E100" s="896"/>
      <c r="F100" s="896"/>
      <c r="G100" s="896"/>
      <c r="H100" s="896"/>
      <c r="I100" s="896"/>
      <c r="J100" s="896"/>
      <c r="K100" s="896"/>
      <c r="L100" s="896"/>
      <c r="M100" s="896"/>
      <c r="N100" s="896"/>
      <c r="O100" s="896"/>
      <c r="S100" s="810"/>
      <c r="T100" s="810"/>
      <c r="U100" s="810"/>
      <c r="V100" s="810"/>
      <c r="W100" s="810"/>
      <c r="X100" s="810"/>
      <c r="Y100" s="810"/>
      <c r="Z100" s="810"/>
      <c r="AA100" s="810"/>
      <c r="AB100" s="810"/>
      <c r="AC100" s="810"/>
      <c r="AD100" s="810"/>
      <c r="AE100" s="810"/>
      <c r="AF100" s="810"/>
      <c r="AG100" s="810"/>
      <c r="AH100" s="810"/>
      <c r="AI100" s="810"/>
      <c r="AJ100" s="810"/>
      <c r="AK100" s="810"/>
      <c r="AL100" s="810"/>
      <c r="AM100" s="810"/>
      <c r="AN100" s="810"/>
      <c r="AO100" s="810"/>
      <c r="AP100" s="810"/>
      <c r="AQ100" s="810"/>
      <c r="AR100" s="810"/>
    </row>
    <row r="101" spans="2:44" x14ac:dyDescent="0.25">
      <c r="B101" s="3"/>
      <c r="C101" s="3"/>
      <c r="D101" s="3"/>
      <c r="E101" s="896"/>
      <c r="F101" s="896"/>
      <c r="G101" s="896"/>
      <c r="H101" s="896"/>
      <c r="I101" s="896"/>
      <c r="J101" s="896"/>
      <c r="K101" s="896"/>
      <c r="L101" s="896"/>
      <c r="M101" s="896"/>
      <c r="N101" s="896"/>
      <c r="O101" s="896"/>
      <c r="S101" s="810"/>
      <c r="T101" s="810"/>
      <c r="U101" s="810"/>
      <c r="V101" s="810"/>
      <c r="W101" s="810"/>
      <c r="X101" s="810"/>
      <c r="Y101" s="810"/>
      <c r="Z101" s="810"/>
      <c r="AA101" s="810"/>
      <c r="AB101" s="810"/>
      <c r="AC101" s="810"/>
      <c r="AD101" s="810"/>
      <c r="AE101" s="810"/>
      <c r="AF101" s="810"/>
      <c r="AG101" s="810"/>
      <c r="AH101" s="810"/>
      <c r="AI101" s="810"/>
      <c r="AJ101" s="810"/>
      <c r="AK101" s="810"/>
      <c r="AL101" s="810"/>
      <c r="AM101" s="810"/>
      <c r="AN101" s="810"/>
      <c r="AO101" s="810"/>
      <c r="AP101" s="810"/>
      <c r="AQ101" s="810"/>
      <c r="AR101" s="810"/>
    </row>
    <row r="102" spans="2:44" x14ac:dyDescent="0.25">
      <c r="B102" s="3"/>
      <c r="C102" s="3"/>
      <c r="D102" s="3"/>
      <c r="E102" s="896"/>
      <c r="F102" s="896"/>
      <c r="G102" s="896"/>
      <c r="H102" s="896"/>
      <c r="I102" s="896"/>
      <c r="J102" s="896"/>
      <c r="K102" s="896"/>
      <c r="L102" s="896"/>
      <c r="M102" s="896"/>
      <c r="N102" s="896"/>
      <c r="O102" s="896"/>
      <c r="S102" s="810"/>
      <c r="T102" s="810"/>
      <c r="U102" s="810"/>
      <c r="V102" s="810"/>
      <c r="W102" s="810"/>
      <c r="X102" s="810"/>
      <c r="Y102" s="810"/>
      <c r="Z102" s="810"/>
      <c r="AA102" s="810"/>
      <c r="AB102" s="810"/>
      <c r="AC102" s="810"/>
      <c r="AD102" s="810"/>
      <c r="AE102" s="810"/>
      <c r="AF102" s="810"/>
      <c r="AG102" s="810"/>
      <c r="AH102" s="810"/>
      <c r="AI102" s="810"/>
      <c r="AJ102" s="810"/>
      <c r="AK102" s="810"/>
      <c r="AL102" s="810"/>
      <c r="AM102" s="810"/>
      <c r="AN102" s="810"/>
      <c r="AO102" s="810"/>
      <c r="AP102" s="810"/>
      <c r="AQ102" s="810"/>
      <c r="AR102" s="810"/>
    </row>
    <row r="103" spans="2:44" x14ac:dyDescent="0.25">
      <c r="B103" s="3"/>
      <c r="C103" s="3"/>
      <c r="D103" s="3"/>
      <c r="E103" s="896"/>
      <c r="F103" s="896"/>
      <c r="G103" s="896"/>
      <c r="H103" s="896"/>
      <c r="I103" s="896"/>
      <c r="J103" s="896"/>
      <c r="K103" s="896"/>
      <c r="L103" s="896"/>
      <c r="M103" s="896"/>
      <c r="N103" s="896"/>
      <c r="O103" s="896"/>
      <c r="S103" s="810"/>
      <c r="T103" s="810"/>
      <c r="U103" s="810"/>
      <c r="V103" s="810"/>
      <c r="W103" s="810"/>
      <c r="X103" s="810"/>
      <c r="Y103" s="810"/>
      <c r="Z103" s="810"/>
      <c r="AA103" s="810"/>
      <c r="AB103" s="810"/>
      <c r="AC103" s="810"/>
      <c r="AD103" s="810"/>
      <c r="AE103" s="810"/>
      <c r="AF103" s="810"/>
      <c r="AG103" s="810"/>
      <c r="AH103" s="810"/>
      <c r="AI103" s="810"/>
      <c r="AJ103" s="810"/>
      <c r="AK103" s="810"/>
      <c r="AL103" s="810"/>
      <c r="AM103" s="810"/>
      <c r="AN103" s="810"/>
      <c r="AO103" s="810"/>
      <c r="AP103" s="810"/>
      <c r="AQ103" s="810"/>
      <c r="AR103" s="810"/>
    </row>
    <row r="104" spans="2:44" x14ac:dyDescent="0.25">
      <c r="B104" s="3"/>
      <c r="C104" s="3"/>
      <c r="D104" s="3"/>
      <c r="E104" s="896"/>
      <c r="F104" s="896"/>
      <c r="G104" s="896"/>
      <c r="H104" s="896"/>
      <c r="I104" s="896"/>
      <c r="J104" s="896"/>
      <c r="K104" s="896"/>
      <c r="L104" s="896"/>
      <c r="M104" s="896"/>
      <c r="N104" s="896"/>
      <c r="O104" s="896"/>
      <c r="S104" s="810"/>
      <c r="T104" s="810"/>
      <c r="U104" s="810"/>
      <c r="V104" s="810"/>
      <c r="W104" s="810"/>
      <c r="X104" s="810"/>
      <c r="Y104" s="810"/>
      <c r="Z104" s="810"/>
      <c r="AA104" s="810"/>
      <c r="AB104" s="810"/>
      <c r="AC104" s="810"/>
      <c r="AD104" s="810"/>
      <c r="AE104" s="810"/>
      <c r="AF104" s="810"/>
      <c r="AG104" s="810"/>
      <c r="AH104" s="810"/>
      <c r="AI104" s="810"/>
      <c r="AJ104" s="810"/>
      <c r="AK104" s="810"/>
      <c r="AL104" s="810"/>
      <c r="AM104" s="810"/>
      <c r="AN104" s="810"/>
      <c r="AO104" s="810"/>
      <c r="AP104" s="810"/>
      <c r="AQ104" s="810"/>
      <c r="AR104" s="810"/>
    </row>
    <row r="105" spans="2:44" x14ac:dyDescent="0.25">
      <c r="B105" s="3"/>
      <c r="C105" s="3"/>
      <c r="D105" s="3"/>
      <c r="E105" s="896"/>
      <c r="F105" s="896"/>
      <c r="G105" s="896"/>
      <c r="H105" s="896"/>
      <c r="I105" s="896"/>
      <c r="J105" s="896"/>
      <c r="K105" s="896"/>
      <c r="L105" s="896"/>
      <c r="M105" s="896"/>
      <c r="N105" s="896"/>
      <c r="O105" s="896"/>
      <c r="S105" s="810"/>
      <c r="T105" s="810"/>
      <c r="U105" s="810"/>
      <c r="V105" s="810"/>
      <c r="W105" s="810"/>
      <c r="X105" s="810"/>
      <c r="Y105" s="810"/>
      <c r="Z105" s="810"/>
      <c r="AA105" s="810"/>
      <c r="AB105" s="810"/>
      <c r="AC105" s="810"/>
      <c r="AD105" s="810"/>
      <c r="AE105" s="810"/>
      <c r="AF105" s="810"/>
      <c r="AG105" s="810"/>
      <c r="AH105" s="810"/>
      <c r="AI105" s="810"/>
      <c r="AJ105" s="810"/>
      <c r="AK105" s="810"/>
      <c r="AL105" s="810"/>
      <c r="AM105" s="810"/>
      <c r="AN105" s="810"/>
      <c r="AO105" s="810"/>
      <c r="AP105" s="810"/>
      <c r="AQ105" s="810"/>
      <c r="AR105" s="810"/>
    </row>
    <row r="106" spans="2:44" x14ac:dyDescent="0.25">
      <c r="B106" s="3"/>
      <c r="C106" s="3"/>
      <c r="D106" s="3"/>
      <c r="E106" s="896"/>
      <c r="F106" s="896"/>
      <c r="G106" s="896"/>
      <c r="H106" s="896"/>
      <c r="I106" s="896"/>
      <c r="J106" s="896"/>
      <c r="K106" s="896"/>
      <c r="L106" s="896"/>
      <c r="M106" s="896"/>
      <c r="N106" s="896"/>
      <c r="O106" s="896"/>
      <c r="S106" s="810"/>
      <c r="T106" s="810"/>
      <c r="U106" s="810"/>
      <c r="V106" s="810"/>
      <c r="W106" s="810"/>
      <c r="X106" s="810"/>
      <c r="Y106" s="810"/>
      <c r="Z106" s="810"/>
      <c r="AA106" s="810"/>
      <c r="AB106" s="810"/>
      <c r="AC106" s="810"/>
      <c r="AD106" s="810"/>
      <c r="AE106" s="810"/>
      <c r="AF106" s="810"/>
      <c r="AG106" s="810"/>
      <c r="AH106" s="810"/>
      <c r="AI106" s="810"/>
      <c r="AJ106" s="810"/>
      <c r="AK106" s="810"/>
      <c r="AL106" s="810"/>
      <c r="AM106" s="810"/>
      <c r="AN106" s="810"/>
      <c r="AO106" s="810"/>
      <c r="AP106" s="810"/>
      <c r="AQ106" s="810"/>
      <c r="AR106" s="810"/>
    </row>
    <row r="107" spans="2:44" x14ac:dyDescent="0.25">
      <c r="B107" s="3"/>
      <c r="C107" s="3"/>
      <c r="D107" s="3"/>
      <c r="E107" s="896"/>
      <c r="F107" s="896"/>
      <c r="G107" s="896"/>
      <c r="H107" s="896"/>
      <c r="I107" s="896"/>
      <c r="J107" s="896"/>
      <c r="K107" s="896"/>
      <c r="L107" s="896"/>
      <c r="M107" s="896"/>
      <c r="N107" s="896"/>
      <c r="O107" s="896"/>
      <c r="S107" s="810"/>
      <c r="T107" s="810"/>
      <c r="U107" s="810"/>
      <c r="V107" s="810"/>
      <c r="W107" s="810"/>
      <c r="X107" s="810"/>
      <c r="Y107" s="810"/>
      <c r="Z107" s="810"/>
      <c r="AA107" s="810"/>
      <c r="AB107" s="810"/>
      <c r="AC107" s="810"/>
      <c r="AD107" s="810"/>
      <c r="AE107" s="810"/>
      <c r="AF107" s="810"/>
      <c r="AG107" s="810"/>
      <c r="AH107" s="810"/>
      <c r="AI107" s="810"/>
      <c r="AJ107" s="810"/>
      <c r="AK107" s="810"/>
      <c r="AL107" s="810"/>
      <c r="AM107" s="810"/>
      <c r="AN107" s="810"/>
      <c r="AO107" s="810"/>
      <c r="AP107" s="810"/>
      <c r="AQ107" s="810"/>
      <c r="AR107" s="810"/>
    </row>
    <row r="108" spans="2:44" x14ac:dyDescent="0.25">
      <c r="B108" s="3"/>
      <c r="C108" s="3"/>
      <c r="D108" s="3"/>
      <c r="E108" s="896"/>
      <c r="F108" s="896"/>
      <c r="G108" s="896"/>
      <c r="H108" s="896"/>
      <c r="I108" s="896"/>
      <c r="J108" s="896"/>
      <c r="K108" s="896"/>
      <c r="L108" s="896"/>
      <c r="M108" s="896"/>
      <c r="N108" s="896"/>
      <c r="O108" s="896"/>
      <c r="S108" s="810"/>
      <c r="T108" s="810"/>
      <c r="U108" s="810"/>
      <c r="V108" s="810"/>
      <c r="W108" s="810"/>
      <c r="X108" s="810"/>
      <c r="Y108" s="810"/>
      <c r="Z108" s="810"/>
      <c r="AA108" s="810"/>
      <c r="AB108" s="810"/>
      <c r="AC108" s="810"/>
      <c r="AD108" s="810"/>
      <c r="AE108" s="810"/>
      <c r="AF108" s="810"/>
      <c r="AG108" s="810"/>
      <c r="AH108" s="810"/>
      <c r="AI108" s="810"/>
      <c r="AJ108" s="810"/>
      <c r="AK108" s="810"/>
      <c r="AL108" s="810"/>
      <c r="AM108" s="810"/>
      <c r="AN108" s="810"/>
      <c r="AO108" s="810"/>
      <c r="AP108" s="810"/>
      <c r="AQ108" s="810"/>
      <c r="AR108" s="810"/>
    </row>
    <row r="109" spans="2:44" x14ac:dyDescent="0.25">
      <c r="B109" s="3"/>
      <c r="C109" s="3"/>
      <c r="D109" s="3"/>
      <c r="E109" s="896"/>
      <c r="F109" s="896"/>
      <c r="G109" s="896"/>
      <c r="H109" s="896"/>
      <c r="I109" s="896"/>
      <c r="J109" s="896"/>
      <c r="K109" s="896"/>
      <c r="L109" s="896"/>
      <c r="M109" s="896"/>
      <c r="N109" s="896"/>
      <c r="O109" s="896"/>
      <c r="S109" s="810"/>
      <c r="T109" s="810"/>
      <c r="U109" s="810"/>
      <c r="V109" s="810"/>
      <c r="W109" s="810"/>
      <c r="X109" s="810"/>
      <c r="Y109" s="810"/>
      <c r="Z109" s="810"/>
      <c r="AA109" s="810"/>
      <c r="AB109" s="810"/>
      <c r="AC109" s="810"/>
      <c r="AD109" s="810"/>
      <c r="AE109" s="810"/>
      <c r="AF109" s="810"/>
      <c r="AG109" s="810"/>
      <c r="AH109" s="810"/>
      <c r="AI109" s="810"/>
      <c r="AJ109" s="810"/>
      <c r="AK109" s="810"/>
      <c r="AL109" s="810"/>
      <c r="AM109" s="810"/>
      <c r="AN109" s="810"/>
      <c r="AO109" s="810"/>
      <c r="AP109" s="810"/>
      <c r="AQ109" s="810"/>
      <c r="AR109" s="810"/>
    </row>
    <row r="110" spans="2:44" x14ac:dyDescent="0.25">
      <c r="B110" s="3"/>
      <c r="C110" s="3"/>
      <c r="D110" s="3"/>
      <c r="E110" s="896"/>
      <c r="F110" s="896"/>
      <c r="G110" s="896"/>
      <c r="H110" s="896"/>
      <c r="I110" s="896"/>
      <c r="J110" s="896"/>
      <c r="K110" s="896"/>
      <c r="L110" s="896"/>
      <c r="M110" s="896"/>
      <c r="N110" s="896"/>
      <c r="O110" s="896"/>
      <c r="S110" s="810"/>
      <c r="T110" s="810"/>
      <c r="U110" s="810"/>
      <c r="V110" s="810"/>
      <c r="W110" s="810"/>
      <c r="X110" s="810"/>
      <c r="Y110" s="810"/>
      <c r="Z110" s="810"/>
      <c r="AA110" s="810"/>
      <c r="AB110" s="810"/>
      <c r="AC110" s="810"/>
      <c r="AD110" s="810"/>
      <c r="AE110" s="810"/>
      <c r="AF110" s="810"/>
      <c r="AG110" s="810"/>
      <c r="AH110" s="810"/>
      <c r="AI110" s="810"/>
      <c r="AJ110" s="810"/>
      <c r="AK110" s="810"/>
      <c r="AL110" s="810"/>
      <c r="AM110" s="810"/>
      <c r="AN110" s="810"/>
      <c r="AO110" s="810"/>
      <c r="AP110" s="810"/>
      <c r="AQ110" s="810"/>
      <c r="AR110" s="810"/>
    </row>
    <row r="111" spans="2:44" x14ac:dyDescent="0.25">
      <c r="B111" s="3"/>
      <c r="C111" s="3"/>
      <c r="D111" s="3"/>
      <c r="E111" s="896"/>
      <c r="F111" s="896"/>
      <c r="G111" s="896"/>
      <c r="H111" s="896"/>
      <c r="I111" s="896"/>
      <c r="J111" s="896"/>
      <c r="K111" s="896"/>
      <c r="L111" s="896"/>
      <c r="M111" s="896"/>
      <c r="N111" s="896"/>
      <c r="O111" s="896"/>
      <c r="S111" s="810"/>
      <c r="T111" s="810"/>
      <c r="U111" s="810"/>
      <c r="V111" s="810"/>
      <c r="W111" s="810"/>
      <c r="X111" s="810"/>
      <c r="Y111" s="810"/>
      <c r="Z111" s="810"/>
      <c r="AA111" s="810"/>
      <c r="AB111" s="810"/>
      <c r="AC111" s="810"/>
      <c r="AD111" s="810"/>
      <c r="AE111" s="810"/>
      <c r="AF111" s="810"/>
      <c r="AG111" s="810"/>
      <c r="AH111" s="810"/>
      <c r="AI111" s="810"/>
      <c r="AJ111" s="810"/>
      <c r="AK111" s="810"/>
      <c r="AL111" s="810"/>
      <c r="AM111" s="810"/>
      <c r="AN111" s="810"/>
      <c r="AO111" s="810"/>
      <c r="AP111" s="810"/>
      <c r="AQ111" s="810"/>
      <c r="AR111" s="810"/>
    </row>
    <row r="112" spans="2:44" x14ac:dyDescent="0.25">
      <c r="B112" s="3"/>
      <c r="C112" s="3"/>
      <c r="D112" s="3"/>
      <c r="E112" s="896"/>
      <c r="F112" s="896"/>
      <c r="G112" s="896"/>
      <c r="H112" s="896"/>
      <c r="I112" s="896"/>
      <c r="J112" s="896"/>
      <c r="K112" s="896"/>
      <c r="L112" s="896"/>
      <c r="M112" s="896"/>
      <c r="N112" s="896"/>
      <c r="O112" s="896"/>
      <c r="S112" s="810"/>
      <c r="T112" s="810"/>
      <c r="U112" s="810"/>
      <c r="V112" s="810"/>
      <c r="W112" s="810"/>
      <c r="X112" s="810"/>
      <c r="Y112" s="810"/>
      <c r="Z112" s="810"/>
      <c r="AA112" s="810"/>
      <c r="AB112" s="810"/>
      <c r="AC112" s="810"/>
      <c r="AD112" s="810"/>
      <c r="AE112" s="810"/>
      <c r="AF112" s="810"/>
      <c r="AG112" s="810"/>
      <c r="AH112" s="810"/>
      <c r="AI112" s="810"/>
      <c r="AJ112" s="810"/>
      <c r="AK112" s="810"/>
      <c r="AL112" s="810"/>
      <c r="AM112" s="810"/>
      <c r="AN112" s="810"/>
      <c r="AO112" s="810"/>
      <c r="AP112" s="810"/>
      <c r="AQ112" s="810"/>
      <c r="AR112" s="810"/>
    </row>
    <row r="113" spans="2:44" x14ac:dyDescent="0.25">
      <c r="B113" s="3"/>
      <c r="C113" s="3"/>
      <c r="D113" s="3"/>
      <c r="E113" s="896"/>
      <c r="F113" s="896"/>
      <c r="G113" s="896"/>
      <c r="H113" s="896"/>
      <c r="I113" s="896"/>
      <c r="J113" s="896"/>
      <c r="K113" s="896"/>
      <c r="L113" s="896"/>
      <c r="M113" s="896"/>
      <c r="N113" s="896"/>
      <c r="O113" s="896"/>
      <c r="S113" s="810"/>
      <c r="T113" s="810"/>
      <c r="U113" s="810"/>
      <c r="V113" s="810"/>
      <c r="W113" s="810"/>
      <c r="X113" s="810"/>
      <c r="Y113" s="810"/>
      <c r="Z113" s="810"/>
      <c r="AA113" s="810"/>
      <c r="AB113" s="810"/>
      <c r="AC113" s="810"/>
      <c r="AD113" s="810"/>
      <c r="AE113" s="810"/>
      <c r="AF113" s="810"/>
      <c r="AG113" s="810"/>
      <c r="AH113" s="810"/>
      <c r="AI113" s="810"/>
      <c r="AJ113" s="810"/>
      <c r="AK113" s="810"/>
      <c r="AL113" s="810"/>
      <c r="AM113" s="810"/>
      <c r="AN113" s="810"/>
      <c r="AO113" s="810"/>
      <c r="AP113" s="810"/>
      <c r="AQ113" s="810"/>
      <c r="AR113" s="810"/>
    </row>
    <row r="114" spans="2:44" x14ac:dyDescent="0.25">
      <c r="B114" s="3"/>
      <c r="C114" s="3"/>
      <c r="D114" s="3"/>
      <c r="E114" s="896"/>
      <c r="F114" s="896"/>
      <c r="G114" s="896"/>
      <c r="H114" s="896"/>
      <c r="I114" s="896"/>
      <c r="J114" s="896"/>
      <c r="K114" s="896"/>
      <c r="L114" s="896"/>
      <c r="M114" s="896"/>
      <c r="N114" s="896"/>
      <c r="O114" s="896"/>
      <c r="S114" s="810"/>
      <c r="T114" s="810"/>
      <c r="U114" s="810"/>
      <c r="V114" s="810"/>
      <c r="W114" s="810"/>
      <c r="X114" s="810"/>
      <c r="Y114" s="810"/>
      <c r="Z114" s="810"/>
      <c r="AA114" s="810"/>
      <c r="AB114" s="810"/>
      <c r="AC114" s="810"/>
      <c r="AD114" s="810"/>
      <c r="AE114" s="810"/>
      <c r="AF114" s="810"/>
      <c r="AG114" s="810"/>
      <c r="AH114" s="810"/>
      <c r="AI114" s="810"/>
      <c r="AJ114" s="810"/>
      <c r="AK114" s="810"/>
      <c r="AL114" s="810"/>
      <c r="AM114" s="810"/>
      <c r="AN114" s="810"/>
      <c r="AO114" s="810"/>
      <c r="AP114" s="810"/>
      <c r="AQ114" s="810"/>
      <c r="AR114" s="810"/>
    </row>
    <row r="115" spans="2:44" x14ac:dyDescent="0.25">
      <c r="B115" s="3"/>
      <c r="C115" s="3"/>
      <c r="D115" s="3"/>
      <c r="E115" s="896"/>
      <c r="F115" s="896"/>
      <c r="G115" s="896"/>
      <c r="H115" s="896"/>
      <c r="I115" s="896"/>
      <c r="J115" s="896"/>
      <c r="K115" s="896"/>
      <c r="L115" s="896"/>
      <c r="M115" s="896"/>
      <c r="N115" s="896"/>
      <c r="O115" s="896"/>
      <c r="S115" s="810"/>
      <c r="T115" s="810"/>
      <c r="U115" s="810"/>
      <c r="V115" s="810"/>
      <c r="W115" s="810"/>
      <c r="X115" s="810"/>
      <c r="Y115" s="810"/>
      <c r="Z115" s="810"/>
      <c r="AA115" s="810"/>
      <c r="AB115" s="810"/>
      <c r="AC115" s="810"/>
      <c r="AD115" s="810"/>
      <c r="AE115" s="810"/>
      <c r="AF115" s="810"/>
      <c r="AG115" s="810"/>
      <c r="AH115" s="810"/>
      <c r="AI115" s="810"/>
      <c r="AJ115" s="810"/>
      <c r="AK115" s="810"/>
      <c r="AL115" s="810"/>
      <c r="AM115" s="810"/>
      <c r="AN115" s="810"/>
      <c r="AO115" s="810"/>
      <c r="AP115" s="810"/>
      <c r="AQ115" s="810"/>
      <c r="AR115" s="810"/>
    </row>
    <row r="116" spans="2:44" x14ac:dyDescent="0.25">
      <c r="B116" s="3"/>
      <c r="C116" s="3"/>
      <c r="D116" s="3"/>
      <c r="E116" s="896"/>
      <c r="F116" s="896"/>
      <c r="G116" s="896"/>
      <c r="H116" s="896"/>
      <c r="I116" s="896"/>
      <c r="J116" s="896"/>
      <c r="K116" s="896"/>
      <c r="L116" s="896"/>
      <c r="M116" s="896"/>
      <c r="N116" s="896"/>
      <c r="O116" s="896"/>
      <c r="S116" s="810"/>
      <c r="T116" s="810"/>
      <c r="U116" s="810"/>
      <c r="V116" s="810"/>
      <c r="W116" s="810"/>
      <c r="X116" s="810"/>
      <c r="Y116" s="810"/>
      <c r="Z116" s="810"/>
      <c r="AA116" s="810"/>
      <c r="AB116" s="810"/>
      <c r="AC116" s="810"/>
      <c r="AD116" s="810"/>
      <c r="AE116" s="810"/>
      <c r="AF116" s="810"/>
      <c r="AG116" s="810"/>
      <c r="AH116" s="810"/>
      <c r="AI116" s="810"/>
      <c r="AJ116" s="810"/>
      <c r="AK116" s="810"/>
      <c r="AL116" s="810"/>
      <c r="AM116" s="810"/>
      <c r="AN116" s="810"/>
      <c r="AO116" s="810"/>
      <c r="AP116" s="810"/>
      <c r="AQ116" s="810"/>
      <c r="AR116" s="810"/>
    </row>
    <row r="117" spans="2:44" x14ac:dyDescent="0.25">
      <c r="B117" s="3"/>
      <c r="C117" s="3"/>
      <c r="D117" s="3"/>
      <c r="E117" s="896"/>
      <c r="F117" s="896"/>
      <c r="G117" s="896"/>
      <c r="H117" s="896"/>
      <c r="I117" s="896"/>
      <c r="J117" s="896"/>
      <c r="K117" s="896"/>
      <c r="L117" s="896"/>
      <c r="M117" s="896"/>
      <c r="N117" s="896"/>
      <c r="O117" s="896"/>
      <c r="S117" s="810"/>
      <c r="T117" s="810"/>
      <c r="U117" s="810"/>
      <c r="V117" s="810"/>
      <c r="W117" s="810"/>
      <c r="X117" s="810"/>
      <c r="Y117" s="810"/>
      <c r="Z117" s="810"/>
      <c r="AA117" s="810"/>
      <c r="AB117" s="810"/>
      <c r="AC117" s="810"/>
      <c r="AD117" s="810"/>
      <c r="AE117" s="810"/>
      <c r="AF117" s="810"/>
      <c r="AG117" s="810"/>
      <c r="AH117" s="810"/>
      <c r="AI117" s="810"/>
      <c r="AJ117" s="810"/>
      <c r="AK117" s="810"/>
      <c r="AL117" s="810"/>
      <c r="AM117" s="810"/>
      <c r="AN117" s="810"/>
      <c r="AO117" s="810"/>
      <c r="AP117" s="810"/>
      <c r="AQ117" s="810"/>
      <c r="AR117" s="810"/>
    </row>
    <row r="118" spans="2:44" x14ac:dyDescent="0.25">
      <c r="B118" s="3"/>
      <c r="C118" s="3"/>
      <c r="D118" s="3"/>
      <c r="E118" s="896"/>
      <c r="F118" s="896"/>
      <c r="G118" s="896"/>
      <c r="H118" s="896"/>
      <c r="I118" s="896"/>
      <c r="J118" s="896"/>
      <c r="K118" s="896"/>
      <c r="L118" s="896"/>
      <c r="M118" s="896"/>
      <c r="N118" s="896"/>
      <c r="O118" s="896"/>
      <c r="S118" s="810"/>
      <c r="T118" s="810"/>
      <c r="U118" s="810"/>
      <c r="V118" s="810"/>
      <c r="W118" s="810"/>
      <c r="X118" s="810"/>
      <c r="Y118" s="810"/>
      <c r="Z118" s="810"/>
      <c r="AA118" s="810"/>
      <c r="AB118" s="810"/>
      <c r="AC118" s="810"/>
      <c r="AD118" s="810"/>
      <c r="AE118" s="810"/>
      <c r="AF118" s="810"/>
      <c r="AG118" s="810"/>
      <c r="AH118" s="810"/>
      <c r="AI118" s="810"/>
      <c r="AJ118" s="810"/>
      <c r="AK118" s="810"/>
      <c r="AL118" s="810"/>
      <c r="AM118" s="810"/>
      <c r="AN118" s="810"/>
      <c r="AO118" s="810"/>
      <c r="AP118" s="810"/>
      <c r="AQ118" s="810"/>
      <c r="AR118" s="810"/>
    </row>
    <row r="119" spans="2:44" x14ac:dyDescent="0.25">
      <c r="B119" s="3"/>
      <c r="C119" s="3"/>
      <c r="D119" s="3"/>
      <c r="E119" s="896"/>
      <c r="F119" s="896"/>
      <c r="G119" s="896"/>
      <c r="H119" s="896"/>
      <c r="I119" s="896"/>
      <c r="J119" s="896"/>
      <c r="K119" s="896"/>
      <c r="L119" s="896"/>
      <c r="M119" s="896"/>
      <c r="N119" s="896"/>
      <c r="O119" s="896"/>
      <c r="S119" s="810"/>
      <c r="T119" s="810"/>
      <c r="U119" s="810"/>
      <c r="V119" s="810"/>
      <c r="W119" s="810"/>
      <c r="X119" s="810"/>
      <c r="Y119" s="810"/>
      <c r="Z119" s="810"/>
      <c r="AA119" s="810"/>
      <c r="AB119" s="810"/>
      <c r="AC119" s="810"/>
      <c r="AD119" s="810"/>
      <c r="AE119" s="810"/>
      <c r="AF119" s="810"/>
      <c r="AG119" s="810"/>
      <c r="AH119" s="810"/>
      <c r="AI119" s="810"/>
      <c r="AJ119" s="810"/>
      <c r="AK119" s="810"/>
      <c r="AL119" s="810"/>
      <c r="AM119" s="810"/>
      <c r="AN119" s="810"/>
      <c r="AO119" s="810"/>
      <c r="AP119" s="810"/>
      <c r="AQ119" s="810"/>
      <c r="AR119" s="810"/>
    </row>
    <row r="120" spans="2:44" x14ac:dyDescent="0.25">
      <c r="B120" s="3"/>
      <c r="C120" s="3"/>
      <c r="D120" s="3"/>
      <c r="E120" s="896"/>
      <c r="F120" s="896"/>
      <c r="G120" s="896"/>
      <c r="H120" s="896"/>
      <c r="I120" s="896"/>
      <c r="J120" s="896"/>
      <c r="K120" s="896"/>
      <c r="L120" s="896"/>
      <c r="M120" s="896"/>
      <c r="N120" s="896"/>
      <c r="O120" s="896"/>
      <c r="S120" s="810"/>
      <c r="T120" s="810"/>
      <c r="U120" s="810"/>
      <c r="V120" s="810"/>
      <c r="W120" s="810"/>
      <c r="X120" s="810"/>
      <c r="Y120" s="810"/>
      <c r="Z120" s="810"/>
      <c r="AA120" s="810"/>
      <c r="AB120" s="810"/>
      <c r="AC120" s="810"/>
      <c r="AD120" s="810"/>
      <c r="AE120" s="810"/>
      <c r="AF120" s="810"/>
      <c r="AG120" s="810"/>
      <c r="AH120" s="810"/>
      <c r="AI120" s="810"/>
      <c r="AJ120" s="810"/>
      <c r="AK120" s="810"/>
      <c r="AL120" s="810"/>
      <c r="AM120" s="810"/>
      <c r="AN120" s="810"/>
      <c r="AO120" s="810"/>
      <c r="AP120" s="810"/>
      <c r="AQ120" s="810"/>
      <c r="AR120" s="810"/>
    </row>
    <row r="121" spans="2:44" x14ac:dyDescent="0.25">
      <c r="B121" s="3"/>
      <c r="C121" s="3"/>
      <c r="D121" s="3"/>
      <c r="E121" s="896"/>
      <c r="F121" s="896"/>
      <c r="G121" s="896"/>
      <c r="H121" s="896"/>
      <c r="I121" s="896"/>
      <c r="J121" s="896"/>
      <c r="K121" s="896"/>
      <c r="L121" s="896"/>
      <c r="M121" s="896"/>
      <c r="N121" s="896"/>
      <c r="O121" s="896"/>
      <c r="S121" s="810"/>
      <c r="T121" s="810"/>
      <c r="U121" s="810"/>
      <c r="V121" s="810"/>
      <c r="W121" s="810"/>
      <c r="X121" s="810"/>
      <c r="Y121" s="810"/>
      <c r="Z121" s="810"/>
      <c r="AA121" s="810"/>
      <c r="AB121" s="810"/>
      <c r="AC121" s="810"/>
      <c r="AD121" s="810"/>
      <c r="AE121" s="810"/>
      <c r="AF121" s="810"/>
      <c r="AG121" s="810"/>
      <c r="AH121" s="810"/>
      <c r="AI121" s="810"/>
      <c r="AJ121" s="810"/>
      <c r="AK121" s="810"/>
      <c r="AL121" s="810"/>
      <c r="AM121" s="810"/>
      <c r="AN121" s="810"/>
      <c r="AO121" s="810"/>
      <c r="AP121" s="810"/>
      <c r="AQ121" s="810"/>
      <c r="AR121" s="810"/>
    </row>
    <row r="122" spans="2:44" x14ac:dyDescent="0.25">
      <c r="B122" s="3"/>
      <c r="C122" s="3"/>
      <c r="D122" s="3"/>
      <c r="E122" s="896"/>
      <c r="F122" s="896"/>
      <c r="G122" s="896"/>
      <c r="H122" s="896"/>
      <c r="I122" s="896"/>
      <c r="J122" s="896"/>
      <c r="K122" s="896"/>
      <c r="L122" s="896"/>
      <c r="M122" s="896"/>
      <c r="N122" s="896"/>
      <c r="O122" s="896"/>
      <c r="S122" s="810"/>
      <c r="T122" s="810"/>
      <c r="U122" s="810"/>
      <c r="V122" s="810"/>
      <c r="W122" s="810"/>
      <c r="X122" s="810"/>
      <c r="Y122" s="810"/>
      <c r="Z122" s="810"/>
      <c r="AA122" s="810"/>
      <c r="AB122" s="810"/>
      <c r="AC122" s="810"/>
      <c r="AD122" s="810"/>
      <c r="AE122" s="810"/>
      <c r="AF122" s="810"/>
      <c r="AG122" s="810"/>
      <c r="AH122" s="810"/>
      <c r="AI122" s="810"/>
      <c r="AJ122" s="810"/>
      <c r="AK122" s="810"/>
      <c r="AL122" s="810"/>
      <c r="AM122" s="810"/>
      <c r="AN122" s="810"/>
      <c r="AO122" s="810"/>
      <c r="AP122" s="810"/>
      <c r="AQ122" s="810"/>
      <c r="AR122" s="810"/>
    </row>
    <row r="123" spans="2:44" x14ac:dyDescent="0.25">
      <c r="B123" s="3"/>
      <c r="C123" s="3"/>
      <c r="D123" s="3"/>
      <c r="E123" s="896"/>
      <c r="F123" s="896"/>
      <c r="G123" s="896"/>
      <c r="H123" s="896"/>
      <c r="I123" s="896"/>
      <c r="J123" s="896"/>
      <c r="K123" s="896"/>
      <c r="L123" s="896"/>
      <c r="M123" s="896"/>
      <c r="N123" s="896"/>
      <c r="O123" s="896"/>
      <c r="S123" s="810"/>
      <c r="T123" s="810"/>
      <c r="U123" s="810"/>
      <c r="V123" s="810"/>
      <c r="W123" s="810"/>
      <c r="X123" s="810"/>
      <c r="Y123" s="810"/>
      <c r="Z123" s="810"/>
      <c r="AA123" s="810"/>
      <c r="AB123" s="810"/>
      <c r="AC123" s="810"/>
      <c r="AD123" s="810"/>
      <c r="AE123" s="810"/>
      <c r="AF123" s="810"/>
      <c r="AG123" s="810"/>
      <c r="AH123" s="810"/>
      <c r="AI123" s="810"/>
      <c r="AJ123" s="810"/>
      <c r="AK123" s="810"/>
      <c r="AL123" s="810"/>
      <c r="AM123" s="810"/>
      <c r="AN123" s="810"/>
      <c r="AO123" s="810"/>
      <c r="AP123" s="810"/>
      <c r="AQ123" s="810"/>
      <c r="AR123" s="810"/>
    </row>
    <row r="124" spans="2:44" x14ac:dyDescent="0.25">
      <c r="B124" s="3"/>
      <c r="C124" s="3"/>
      <c r="D124" s="3"/>
      <c r="E124" s="896"/>
      <c r="F124" s="896"/>
      <c r="G124" s="896"/>
      <c r="H124" s="896"/>
      <c r="I124" s="896"/>
      <c r="J124" s="896"/>
      <c r="K124" s="896"/>
      <c r="L124" s="896"/>
      <c r="M124" s="896"/>
      <c r="N124" s="896"/>
      <c r="O124" s="896"/>
      <c r="S124" s="810"/>
      <c r="T124" s="810"/>
      <c r="U124" s="810"/>
      <c r="V124" s="810"/>
      <c r="W124" s="810"/>
      <c r="X124" s="810"/>
      <c r="Y124" s="810"/>
      <c r="Z124" s="810"/>
      <c r="AA124" s="810"/>
      <c r="AB124" s="810"/>
      <c r="AC124" s="810"/>
      <c r="AD124" s="810"/>
      <c r="AE124" s="810"/>
      <c r="AF124" s="810"/>
      <c r="AG124" s="810"/>
      <c r="AH124" s="810"/>
      <c r="AI124" s="810"/>
      <c r="AJ124" s="810"/>
      <c r="AK124" s="810"/>
      <c r="AL124" s="810"/>
      <c r="AM124" s="810"/>
      <c r="AN124" s="810"/>
      <c r="AO124" s="810"/>
      <c r="AP124" s="810"/>
      <c r="AQ124" s="810"/>
      <c r="AR124" s="810"/>
    </row>
    <row r="125" spans="2:44" x14ac:dyDescent="0.25">
      <c r="B125" s="3"/>
      <c r="C125" s="3"/>
      <c r="D125" s="3"/>
      <c r="E125" s="896"/>
      <c r="F125" s="896"/>
      <c r="G125" s="896"/>
      <c r="H125" s="896"/>
      <c r="I125" s="896"/>
      <c r="J125" s="896"/>
      <c r="K125" s="896"/>
      <c r="L125" s="896"/>
      <c r="M125" s="896"/>
      <c r="N125" s="896"/>
      <c r="O125" s="896"/>
      <c r="S125" s="810"/>
      <c r="T125" s="810"/>
      <c r="U125" s="810"/>
      <c r="V125" s="810"/>
      <c r="W125" s="810"/>
      <c r="X125" s="810"/>
      <c r="Y125" s="810"/>
      <c r="Z125" s="810"/>
      <c r="AA125" s="810"/>
      <c r="AB125" s="810"/>
      <c r="AC125" s="810"/>
      <c r="AD125" s="810"/>
      <c r="AE125" s="810"/>
      <c r="AF125" s="810"/>
      <c r="AG125" s="810"/>
      <c r="AH125" s="810"/>
      <c r="AI125" s="810"/>
      <c r="AJ125" s="810"/>
      <c r="AK125" s="810"/>
      <c r="AL125" s="810"/>
      <c r="AM125" s="810"/>
      <c r="AN125" s="810"/>
      <c r="AO125" s="810"/>
      <c r="AP125" s="810"/>
      <c r="AQ125" s="810"/>
      <c r="AR125" s="810"/>
    </row>
    <row r="126" spans="2:44" x14ac:dyDescent="0.25">
      <c r="B126" s="3"/>
      <c r="C126" s="3"/>
      <c r="D126" s="3"/>
      <c r="E126" s="896"/>
      <c r="F126" s="896"/>
      <c r="G126" s="896"/>
      <c r="H126" s="896"/>
      <c r="I126" s="896"/>
      <c r="J126" s="896"/>
      <c r="K126" s="896"/>
      <c r="L126" s="896"/>
      <c r="M126" s="896"/>
      <c r="N126" s="896"/>
      <c r="O126" s="896"/>
      <c r="S126" s="810"/>
      <c r="T126" s="810"/>
      <c r="U126" s="810"/>
      <c r="V126" s="810"/>
      <c r="W126" s="810"/>
      <c r="X126" s="810"/>
      <c r="Y126" s="810"/>
      <c r="Z126" s="810"/>
      <c r="AA126" s="810"/>
      <c r="AB126" s="810"/>
      <c r="AC126" s="810"/>
      <c r="AD126" s="810"/>
      <c r="AE126" s="810"/>
      <c r="AF126" s="810"/>
      <c r="AG126" s="810"/>
      <c r="AH126" s="810"/>
      <c r="AI126" s="810"/>
      <c r="AJ126" s="810"/>
      <c r="AK126" s="810"/>
      <c r="AL126" s="810"/>
      <c r="AM126" s="810"/>
      <c r="AN126" s="810"/>
      <c r="AO126" s="810"/>
      <c r="AP126" s="810"/>
      <c r="AQ126" s="810"/>
      <c r="AR126" s="810"/>
    </row>
    <row r="127" spans="2:44" x14ac:dyDescent="0.25">
      <c r="B127" s="3"/>
      <c r="C127" s="3"/>
      <c r="D127" s="3"/>
      <c r="E127" s="896"/>
      <c r="F127" s="896"/>
      <c r="G127" s="896"/>
      <c r="H127" s="896"/>
      <c r="I127" s="896"/>
      <c r="J127" s="896"/>
      <c r="K127" s="896"/>
      <c r="L127" s="896"/>
      <c r="M127" s="896"/>
      <c r="N127" s="896"/>
      <c r="O127" s="896"/>
      <c r="S127" s="810"/>
      <c r="T127" s="810"/>
      <c r="U127" s="810"/>
      <c r="V127" s="810"/>
      <c r="W127" s="810"/>
      <c r="X127" s="810"/>
      <c r="Y127" s="810"/>
      <c r="Z127" s="810"/>
      <c r="AA127" s="810"/>
      <c r="AB127" s="810"/>
      <c r="AC127" s="810"/>
      <c r="AD127" s="810"/>
      <c r="AE127" s="810"/>
      <c r="AF127" s="810"/>
      <c r="AG127" s="810"/>
      <c r="AH127" s="810"/>
      <c r="AI127" s="810"/>
      <c r="AJ127" s="810"/>
      <c r="AK127" s="810"/>
      <c r="AL127" s="810"/>
      <c r="AM127" s="810"/>
      <c r="AN127" s="810"/>
      <c r="AO127" s="810"/>
      <c r="AP127" s="810"/>
      <c r="AQ127" s="810"/>
      <c r="AR127" s="810"/>
    </row>
    <row r="128" spans="2:44" x14ac:dyDescent="0.25">
      <c r="B128" s="3"/>
      <c r="C128" s="3"/>
      <c r="D128" s="3"/>
      <c r="E128" s="896"/>
      <c r="F128" s="896"/>
      <c r="G128" s="896"/>
      <c r="H128" s="896"/>
      <c r="I128" s="896"/>
      <c r="J128" s="896"/>
      <c r="K128" s="896"/>
      <c r="L128" s="896"/>
      <c r="M128" s="896"/>
      <c r="N128" s="896"/>
      <c r="O128" s="896"/>
      <c r="S128" s="810"/>
      <c r="T128" s="810"/>
      <c r="U128" s="810"/>
      <c r="V128" s="810"/>
      <c r="W128" s="810"/>
      <c r="X128" s="810"/>
      <c r="Y128" s="810"/>
      <c r="Z128" s="810"/>
      <c r="AA128" s="810"/>
      <c r="AB128" s="810"/>
      <c r="AC128" s="810"/>
      <c r="AD128" s="810"/>
      <c r="AE128" s="810"/>
      <c r="AF128" s="810"/>
      <c r="AG128" s="810"/>
      <c r="AH128" s="810"/>
      <c r="AI128" s="810"/>
      <c r="AJ128" s="810"/>
      <c r="AK128" s="810"/>
      <c r="AL128" s="810"/>
      <c r="AM128" s="810"/>
      <c r="AN128" s="810"/>
      <c r="AO128" s="810"/>
      <c r="AP128" s="810"/>
      <c r="AQ128" s="810"/>
      <c r="AR128" s="810"/>
    </row>
    <row r="129" spans="2:44" x14ac:dyDescent="0.25">
      <c r="B129" s="3"/>
      <c r="C129" s="3"/>
      <c r="D129" s="3"/>
      <c r="E129" s="896"/>
      <c r="F129" s="896"/>
      <c r="G129" s="896"/>
      <c r="H129" s="896"/>
      <c r="I129" s="896"/>
      <c r="J129" s="896"/>
      <c r="K129" s="896"/>
      <c r="L129" s="896"/>
      <c r="M129" s="896"/>
      <c r="N129" s="896"/>
      <c r="O129" s="896"/>
      <c r="S129" s="810"/>
      <c r="T129" s="810"/>
      <c r="U129" s="810"/>
      <c r="V129" s="810"/>
      <c r="W129" s="810"/>
      <c r="X129" s="810"/>
      <c r="Y129" s="810"/>
      <c r="Z129" s="810"/>
      <c r="AA129" s="810"/>
      <c r="AB129" s="810"/>
      <c r="AC129" s="810"/>
      <c r="AD129" s="810"/>
      <c r="AE129" s="810"/>
      <c r="AF129" s="810"/>
      <c r="AG129" s="810"/>
      <c r="AH129" s="810"/>
      <c r="AI129" s="810"/>
      <c r="AJ129" s="810"/>
      <c r="AK129" s="810"/>
      <c r="AL129" s="810"/>
      <c r="AM129" s="810"/>
      <c r="AN129" s="810"/>
      <c r="AO129" s="810"/>
      <c r="AP129" s="810"/>
      <c r="AQ129" s="810"/>
      <c r="AR129" s="810"/>
    </row>
    <row r="130" spans="2:44" x14ac:dyDescent="0.25">
      <c r="B130" s="3"/>
      <c r="C130" s="3"/>
      <c r="D130" s="3"/>
      <c r="E130" s="896"/>
      <c r="F130" s="896"/>
      <c r="G130" s="896"/>
      <c r="H130" s="896"/>
      <c r="I130" s="896"/>
      <c r="J130" s="896"/>
      <c r="K130" s="896"/>
      <c r="L130" s="896"/>
      <c r="M130" s="896"/>
      <c r="N130" s="896"/>
      <c r="O130" s="896"/>
      <c r="S130" s="810"/>
      <c r="T130" s="810"/>
      <c r="U130" s="810"/>
      <c r="V130" s="810"/>
      <c r="W130" s="810"/>
      <c r="X130" s="810"/>
      <c r="Y130" s="810"/>
      <c r="Z130" s="810"/>
      <c r="AA130" s="810"/>
      <c r="AB130" s="810"/>
      <c r="AC130" s="810"/>
      <c r="AD130" s="810"/>
      <c r="AE130" s="810"/>
      <c r="AF130" s="810"/>
      <c r="AG130" s="810"/>
      <c r="AH130" s="810"/>
      <c r="AI130" s="810"/>
      <c r="AJ130" s="810"/>
      <c r="AK130" s="810"/>
      <c r="AL130" s="810"/>
      <c r="AM130" s="810"/>
      <c r="AN130" s="810"/>
      <c r="AO130" s="810"/>
      <c r="AP130" s="810"/>
      <c r="AQ130" s="810"/>
      <c r="AR130" s="810"/>
    </row>
    <row r="131" spans="2:44" x14ac:dyDescent="0.25">
      <c r="B131" s="3"/>
      <c r="C131" s="3"/>
      <c r="D131" s="3"/>
      <c r="E131" s="896"/>
      <c r="F131" s="896"/>
      <c r="G131" s="896"/>
      <c r="H131" s="896"/>
      <c r="I131" s="896"/>
      <c r="J131" s="896"/>
      <c r="K131" s="896"/>
      <c r="L131" s="896"/>
      <c r="M131" s="896"/>
      <c r="N131" s="896"/>
      <c r="O131" s="896"/>
      <c r="S131" s="810"/>
      <c r="T131" s="810"/>
      <c r="U131" s="810"/>
      <c r="V131" s="810"/>
      <c r="W131" s="810"/>
      <c r="X131" s="810"/>
      <c r="Y131" s="810"/>
      <c r="Z131" s="810"/>
      <c r="AA131" s="810"/>
      <c r="AB131" s="810"/>
      <c r="AC131" s="810"/>
      <c r="AD131" s="810"/>
      <c r="AE131" s="810"/>
      <c r="AF131" s="810"/>
      <c r="AG131" s="810"/>
      <c r="AH131" s="810"/>
      <c r="AI131" s="810"/>
      <c r="AJ131" s="810"/>
      <c r="AK131" s="810"/>
      <c r="AL131" s="810"/>
      <c r="AM131" s="810"/>
      <c r="AN131" s="810"/>
      <c r="AO131" s="810"/>
      <c r="AP131" s="810"/>
      <c r="AQ131" s="810"/>
      <c r="AR131" s="810"/>
    </row>
    <row r="132" spans="2:44" x14ac:dyDescent="0.25">
      <c r="B132" s="3"/>
      <c r="C132" s="3"/>
      <c r="D132" s="3"/>
      <c r="E132" s="896"/>
      <c r="F132" s="896"/>
      <c r="G132" s="896"/>
      <c r="H132" s="896"/>
      <c r="I132" s="896"/>
      <c r="J132" s="896"/>
      <c r="K132" s="896"/>
      <c r="L132" s="896"/>
      <c r="M132" s="896"/>
      <c r="N132" s="896"/>
      <c r="O132" s="896"/>
      <c r="S132" s="810"/>
      <c r="T132" s="810"/>
      <c r="U132" s="810"/>
      <c r="V132" s="810"/>
      <c r="W132" s="810"/>
      <c r="X132" s="810"/>
      <c r="Y132" s="810"/>
      <c r="Z132" s="810"/>
      <c r="AA132" s="810"/>
      <c r="AB132" s="810"/>
      <c r="AC132" s="810"/>
      <c r="AD132" s="810"/>
      <c r="AE132" s="810"/>
      <c r="AF132" s="810"/>
      <c r="AG132" s="810"/>
      <c r="AH132" s="810"/>
      <c r="AI132" s="810"/>
      <c r="AJ132" s="810"/>
      <c r="AK132" s="810"/>
      <c r="AL132" s="810"/>
      <c r="AM132" s="810"/>
      <c r="AN132" s="810"/>
      <c r="AO132" s="810"/>
      <c r="AP132" s="810"/>
      <c r="AQ132" s="810"/>
      <c r="AR132" s="810"/>
    </row>
    <row r="133" spans="2:44" x14ac:dyDescent="0.25">
      <c r="B133" s="3"/>
      <c r="C133" s="3"/>
      <c r="D133" s="3"/>
      <c r="E133" s="896"/>
      <c r="F133" s="896"/>
      <c r="G133" s="896"/>
      <c r="H133" s="896"/>
      <c r="I133" s="896"/>
      <c r="J133" s="896"/>
      <c r="K133" s="896"/>
      <c r="L133" s="896"/>
      <c r="M133" s="896"/>
      <c r="N133" s="896"/>
      <c r="O133" s="896"/>
      <c r="S133" s="810"/>
      <c r="T133" s="810"/>
      <c r="U133" s="810"/>
      <c r="V133" s="810"/>
      <c r="W133" s="810"/>
      <c r="X133" s="810"/>
      <c r="Y133" s="810"/>
      <c r="Z133" s="810"/>
      <c r="AA133" s="810"/>
      <c r="AB133" s="810"/>
      <c r="AC133" s="810"/>
      <c r="AD133" s="810"/>
      <c r="AE133" s="810"/>
      <c r="AF133" s="810"/>
      <c r="AG133" s="810"/>
      <c r="AH133" s="810"/>
      <c r="AI133" s="810"/>
      <c r="AJ133" s="810"/>
      <c r="AK133" s="810"/>
      <c r="AL133" s="810"/>
      <c r="AM133" s="810"/>
      <c r="AN133" s="810"/>
      <c r="AO133" s="810"/>
      <c r="AP133" s="810"/>
      <c r="AQ133" s="810"/>
      <c r="AR133" s="810"/>
    </row>
    <row r="134" spans="2:44" x14ac:dyDescent="0.25">
      <c r="B134" s="3"/>
      <c r="C134" s="3"/>
      <c r="D134" s="3"/>
      <c r="E134" s="896"/>
      <c r="F134" s="896"/>
      <c r="G134" s="896"/>
      <c r="H134" s="896"/>
      <c r="I134" s="896"/>
      <c r="J134" s="896"/>
      <c r="K134" s="896"/>
      <c r="L134" s="896"/>
      <c r="M134" s="896"/>
      <c r="N134" s="896"/>
      <c r="O134" s="896"/>
      <c r="S134" s="810"/>
      <c r="T134" s="810"/>
      <c r="U134" s="810"/>
      <c r="V134" s="810"/>
      <c r="W134" s="810"/>
      <c r="X134" s="810"/>
      <c r="Y134" s="810"/>
      <c r="Z134" s="810"/>
      <c r="AA134" s="810"/>
      <c r="AB134" s="810"/>
      <c r="AC134" s="810"/>
      <c r="AD134" s="810"/>
      <c r="AE134" s="810"/>
      <c r="AF134" s="810"/>
      <c r="AG134" s="810"/>
      <c r="AH134" s="810"/>
      <c r="AI134" s="810"/>
      <c r="AJ134" s="810"/>
      <c r="AK134" s="810"/>
      <c r="AL134" s="810"/>
      <c r="AM134" s="810"/>
      <c r="AN134" s="810"/>
      <c r="AO134" s="810"/>
      <c r="AP134" s="810"/>
      <c r="AQ134" s="810"/>
      <c r="AR134" s="810"/>
    </row>
    <row r="135" spans="2:44" x14ac:dyDescent="0.25">
      <c r="B135" s="3"/>
      <c r="C135" s="3"/>
      <c r="D135" s="3"/>
      <c r="E135" s="896"/>
      <c r="F135" s="896"/>
      <c r="G135" s="896"/>
      <c r="H135" s="896"/>
      <c r="I135" s="896"/>
      <c r="J135" s="896"/>
      <c r="K135" s="896"/>
      <c r="L135" s="896"/>
      <c r="M135" s="896"/>
      <c r="N135" s="896"/>
      <c r="O135" s="896"/>
      <c r="S135" s="810"/>
      <c r="T135" s="810"/>
      <c r="U135" s="810"/>
      <c r="V135" s="810"/>
      <c r="W135" s="810"/>
      <c r="X135" s="810"/>
      <c r="Y135" s="810"/>
      <c r="Z135" s="810"/>
      <c r="AA135" s="810"/>
      <c r="AB135" s="810"/>
      <c r="AC135" s="810"/>
      <c r="AD135" s="810"/>
      <c r="AE135" s="810"/>
      <c r="AF135" s="810"/>
      <c r="AG135" s="810"/>
      <c r="AH135" s="810"/>
      <c r="AI135" s="810"/>
      <c r="AJ135" s="810"/>
      <c r="AK135" s="810"/>
      <c r="AL135" s="810"/>
      <c r="AM135" s="810"/>
      <c r="AN135" s="810"/>
      <c r="AO135" s="810"/>
      <c r="AP135" s="810"/>
      <c r="AQ135" s="810"/>
      <c r="AR135" s="810"/>
    </row>
    <row r="136" spans="2:44" x14ac:dyDescent="0.25">
      <c r="B136" s="3"/>
      <c r="C136" s="3"/>
      <c r="D136" s="3"/>
      <c r="E136" s="896"/>
      <c r="F136" s="896"/>
      <c r="G136" s="896"/>
      <c r="H136" s="896"/>
      <c r="I136" s="896"/>
      <c r="J136" s="896"/>
      <c r="K136" s="896"/>
      <c r="L136" s="896"/>
      <c r="M136" s="896"/>
      <c r="N136" s="896"/>
      <c r="O136" s="896"/>
      <c r="S136" s="810"/>
      <c r="T136" s="810"/>
      <c r="U136" s="810"/>
      <c r="V136" s="810"/>
      <c r="W136" s="810"/>
      <c r="X136" s="810"/>
      <c r="Y136" s="810"/>
      <c r="Z136" s="810"/>
      <c r="AA136" s="810"/>
      <c r="AB136" s="810"/>
      <c r="AC136" s="810"/>
      <c r="AD136" s="810"/>
      <c r="AE136" s="810"/>
      <c r="AF136" s="810"/>
      <c r="AG136" s="810"/>
      <c r="AH136" s="810"/>
      <c r="AI136" s="810"/>
      <c r="AJ136" s="810"/>
      <c r="AK136" s="810"/>
      <c r="AL136" s="810"/>
      <c r="AM136" s="810"/>
      <c r="AN136" s="810"/>
      <c r="AO136" s="810"/>
      <c r="AP136" s="810"/>
      <c r="AQ136" s="810"/>
      <c r="AR136" s="810"/>
    </row>
    <row r="137" spans="2:44" x14ac:dyDescent="0.25">
      <c r="B137" s="3"/>
      <c r="C137" s="3"/>
      <c r="D137" s="3"/>
      <c r="E137" s="896"/>
      <c r="F137" s="896"/>
      <c r="G137" s="896"/>
      <c r="H137" s="896"/>
      <c r="I137" s="896"/>
      <c r="J137" s="896"/>
      <c r="K137" s="896"/>
      <c r="L137" s="896"/>
      <c r="M137" s="896"/>
      <c r="N137" s="896"/>
      <c r="O137" s="896"/>
      <c r="S137" s="810"/>
      <c r="T137" s="810"/>
      <c r="U137" s="810"/>
      <c r="V137" s="810"/>
      <c r="W137" s="810"/>
      <c r="X137" s="810"/>
      <c r="Y137" s="810"/>
      <c r="Z137" s="810"/>
      <c r="AA137" s="810"/>
      <c r="AB137" s="810"/>
      <c r="AC137" s="810"/>
      <c r="AD137" s="810"/>
      <c r="AE137" s="810"/>
      <c r="AF137" s="810"/>
      <c r="AG137" s="810"/>
      <c r="AH137" s="810"/>
      <c r="AI137" s="810"/>
      <c r="AJ137" s="810"/>
      <c r="AK137" s="810"/>
      <c r="AL137" s="810"/>
      <c r="AM137" s="810"/>
      <c r="AN137" s="810"/>
      <c r="AO137" s="810"/>
      <c r="AP137" s="810"/>
      <c r="AQ137" s="810"/>
      <c r="AR137" s="810"/>
    </row>
    <row r="138" spans="2:44" x14ac:dyDescent="0.25">
      <c r="B138" s="3"/>
      <c r="C138" s="3"/>
      <c r="D138" s="3"/>
      <c r="E138" s="896"/>
      <c r="F138" s="896"/>
      <c r="G138" s="896"/>
      <c r="H138" s="896"/>
      <c r="I138" s="896"/>
      <c r="J138" s="896"/>
      <c r="K138" s="896"/>
      <c r="L138" s="896"/>
      <c r="M138" s="896"/>
      <c r="N138" s="896"/>
      <c r="O138" s="896"/>
      <c r="S138" s="810"/>
      <c r="T138" s="810"/>
      <c r="U138" s="810"/>
      <c r="V138" s="810"/>
      <c r="W138" s="810"/>
      <c r="X138" s="810"/>
      <c r="Y138" s="810"/>
      <c r="Z138" s="810"/>
      <c r="AA138" s="810"/>
      <c r="AB138" s="810"/>
      <c r="AC138" s="810"/>
      <c r="AD138" s="810"/>
      <c r="AE138" s="810"/>
      <c r="AF138" s="810"/>
      <c r="AG138" s="810"/>
      <c r="AH138" s="810"/>
      <c r="AI138" s="810"/>
      <c r="AJ138" s="810"/>
      <c r="AK138" s="810"/>
      <c r="AL138" s="810"/>
      <c r="AM138" s="810"/>
      <c r="AN138" s="810"/>
      <c r="AO138" s="810"/>
      <c r="AP138" s="810"/>
      <c r="AQ138" s="810"/>
      <c r="AR138" s="810"/>
    </row>
    <row r="139" spans="2:44" x14ac:dyDescent="0.25">
      <c r="B139" s="3"/>
      <c r="C139" s="3"/>
      <c r="D139" s="3"/>
      <c r="E139" s="896"/>
      <c r="F139" s="896"/>
      <c r="G139" s="896"/>
      <c r="H139" s="896"/>
      <c r="I139" s="896"/>
      <c r="J139" s="896"/>
      <c r="K139" s="896"/>
      <c r="L139" s="896"/>
      <c r="M139" s="896"/>
      <c r="N139" s="896"/>
      <c r="O139" s="896"/>
      <c r="S139" s="810"/>
      <c r="T139" s="810"/>
      <c r="U139" s="810"/>
      <c r="V139" s="810"/>
      <c r="W139" s="810"/>
      <c r="X139" s="810"/>
      <c r="Y139" s="810"/>
      <c r="Z139" s="810"/>
      <c r="AA139" s="810"/>
      <c r="AB139" s="810"/>
      <c r="AC139" s="810"/>
      <c r="AD139" s="810"/>
      <c r="AE139" s="810"/>
      <c r="AF139" s="810"/>
      <c r="AG139" s="810"/>
      <c r="AH139" s="810"/>
      <c r="AI139" s="810"/>
      <c r="AJ139" s="810"/>
      <c r="AK139" s="810"/>
      <c r="AL139" s="810"/>
      <c r="AM139" s="810"/>
      <c r="AN139" s="810"/>
      <c r="AO139" s="810"/>
      <c r="AP139" s="810"/>
      <c r="AQ139" s="810"/>
      <c r="AR139" s="810"/>
    </row>
    <row r="140" spans="2:44" x14ac:dyDescent="0.25">
      <c r="B140" s="3"/>
      <c r="C140" s="3"/>
      <c r="D140" s="3"/>
      <c r="E140" s="896"/>
      <c r="F140" s="896"/>
      <c r="G140" s="896"/>
      <c r="H140" s="896"/>
      <c r="I140" s="896"/>
      <c r="J140" s="896"/>
      <c r="K140" s="896"/>
      <c r="L140" s="896"/>
      <c r="M140" s="896"/>
      <c r="N140" s="896"/>
      <c r="O140" s="896"/>
      <c r="S140" s="810"/>
      <c r="T140" s="810"/>
      <c r="U140" s="810"/>
      <c r="V140" s="810"/>
      <c r="W140" s="810"/>
      <c r="X140" s="810"/>
      <c r="Y140" s="810"/>
      <c r="Z140" s="810"/>
      <c r="AA140" s="810"/>
      <c r="AB140" s="810"/>
      <c r="AC140" s="810"/>
      <c r="AD140" s="810"/>
      <c r="AE140" s="810"/>
      <c r="AF140" s="810"/>
      <c r="AG140" s="810"/>
      <c r="AH140" s="810"/>
      <c r="AI140" s="810"/>
      <c r="AJ140" s="810"/>
      <c r="AK140" s="810"/>
      <c r="AL140" s="810"/>
      <c r="AM140" s="810"/>
      <c r="AN140" s="810"/>
      <c r="AO140" s="810"/>
      <c r="AP140" s="810"/>
      <c r="AQ140" s="810"/>
      <c r="AR140" s="810"/>
    </row>
    <row r="141" spans="2:44" x14ac:dyDescent="0.25">
      <c r="B141" s="3"/>
      <c r="C141" s="3"/>
      <c r="D141" s="3"/>
      <c r="E141" s="896"/>
      <c r="F141" s="896"/>
      <c r="G141" s="896"/>
      <c r="H141" s="896"/>
      <c r="I141" s="896"/>
      <c r="J141" s="896"/>
      <c r="K141" s="896"/>
      <c r="L141" s="896"/>
      <c r="M141" s="896"/>
      <c r="N141" s="896"/>
      <c r="O141" s="896"/>
      <c r="S141" s="810"/>
      <c r="T141" s="810"/>
      <c r="U141" s="810"/>
      <c r="V141" s="810"/>
      <c r="W141" s="810"/>
      <c r="X141" s="810"/>
      <c r="Y141" s="810"/>
      <c r="Z141" s="810"/>
      <c r="AA141" s="810"/>
      <c r="AB141" s="810"/>
      <c r="AC141" s="810"/>
      <c r="AD141" s="810"/>
      <c r="AE141" s="810"/>
      <c r="AF141" s="810"/>
      <c r="AG141" s="810"/>
      <c r="AH141" s="810"/>
      <c r="AI141" s="810"/>
      <c r="AJ141" s="810"/>
      <c r="AK141" s="810"/>
      <c r="AL141" s="810"/>
      <c r="AM141" s="810"/>
      <c r="AN141" s="810"/>
      <c r="AO141" s="810"/>
      <c r="AP141" s="810"/>
      <c r="AQ141" s="810"/>
      <c r="AR141" s="810"/>
    </row>
    <row r="142" spans="2:44" x14ac:dyDescent="0.25">
      <c r="B142" s="3"/>
      <c r="C142" s="3"/>
      <c r="D142" s="3"/>
      <c r="E142" s="896"/>
      <c r="F142" s="896"/>
      <c r="G142" s="896"/>
      <c r="H142" s="896"/>
      <c r="I142" s="896"/>
      <c r="J142" s="896"/>
      <c r="K142" s="896"/>
      <c r="L142" s="896"/>
      <c r="M142" s="896"/>
      <c r="N142" s="896"/>
      <c r="O142" s="896"/>
      <c r="S142" s="810"/>
      <c r="T142" s="810"/>
      <c r="U142" s="810"/>
      <c r="V142" s="810"/>
      <c r="W142" s="810"/>
      <c r="X142" s="810"/>
      <c r="Y142" s="810"/>
      <c r="Z142" s="810"/>
      <c r="AA142" s="810"/>
      <c r="AB142" s="810"/>
      <c r="AC142" s="810"/>
      <c r="AD142" s="810"/>
      <c r="AE142" s="810"/>
      <c r="AF142" s="810"/>
      <c r="AG142" s="810"/>
      <c r="AH142" s="810"/>
      <c r="AI142" s="810"/>
      <c r="AJ142" s="810"/>
      <c r="AK142" s="810"/>
      <c r="AL142" s="810"/>
      <c r="AM142" s="810"/>
      <c r="AN142" s="810"/>
      <c r="AO142" s="810"/>
      <c r="AP142" s="810"/>
      <c r="AQ142" s="810"/>
      <c r="AR142" s="810"/>
    </row>
    <row r="143" spans="2:44" x14ac:dyDescent="0.25">
      <c r="B143" s="3"/>
      <c r="C143" s="3"/>
      <c r="D143" s="3"/>
      <c r="E143" s="896"/>
      <c r="F143" s="896"/>
      <c r="G143" s="896"/>
      <c r="H143" s="896"/>
      <c r="I143" s="896"/>
      <c r="J143" s="896"/>
      <c r="K143" s="896"/>
      <c r="L143" s="896"/>
      <c r="M143" s="896"/>
      <c r="N143" s="896"/>
      <c r="O143" s="896"/>
      <c r="S143" s="810"/>
      <c r="T143" s="810"/>
      <c r="U143" s="810"/>
      <c r="V143" s="810"/>
      <c r="W143" s="810"/>
      <c r="X143" s="810"/>
      <c r="Y143" s="810"/>
      <c r="Z143" s="810"/>
      <c r="AA143" s="810"/>
      <c r="AB143" s="810"/>
      <c r="AC143" s="810"/>
      <c r="AD143" s="810"/>
      <c r="AE143" s="810"/>
      <c r="AF143" s="810"/>
      <c r="AG143" s="810"/>
      <c r="AH143" s="810"/>
      <c r="AI143" s="810"/>
      <c r="AJ143" s="810"/>
      <c r="AK143" s="810"/>
      <c r="AL143" s="810"/>
      <c r="AM143" s="810"/>
      <c r="AN143" s="810"/>
      <c r="AO143" s="810"/>
      <c r="AP143" s="810"/>
      <c r="AQ143" s="810"/>
      <c r="AR143" s="810"/>
    </row>
    <row r="144" spans="2:44" x14ac:dyDescent="0.25">
      <c r="B144" s="3"/>
      <c r="C144" s="3"/>
      <c r="D144" s="3"/>
      <c r="E144" s="896"/>
      <c r="F144" s="896"/>
      <c r="G144" s="896"/>
      <c r="H144" s="896"/>
      <c r="I144" s="896"/>
      <c r="J144" s="896"/>
      <c r="K144" s="896"/>
      <c r="L144" s="896"/>
      <c r="M144" s="896"/>
      <c r="N144" s="896"/>
      <c r="O144" s="896"/>
      <c r="S144" s="810"/>
      <c r="T144" s="810"/>
      <c r="U144" s="810"/>
      <c r="V144" s="810"/>
      <c r="W144" s="810"/>
      <c r="X144" s="810"/>
      <c r="Y144" s="810"/>
      <c r="Z144" s="810"/>
      <c r="AA144" s="810"/>
      <c r="AB144" s="810"/>
      <c r="AC144" s="810"/>
      <c r="AD144" s="810"/>
      <c r="AE144" s="810"/>
      <c r="AF144" s="810"/>
      <c r="AG144" s="810"/>
      <c r="AH144" s="810"/>
      <c r="AI144" s="810"/>
      <c r="AJ144" s="810"/>
      <c r="AK144" s="810"/>
      <c r="AL144" s="810"/>
      <c r="AM144" s="810"/>
      <c r="AN144" s="810"/>
      <c r="AO144" s="810"/>
      <c r="AP144" s="810"/>
      <c r="AQ144" s="810"/>
      <c r="AR144" s="810"/>
    </row>
    <row r="145" spans="2:44" x14ac:dyDescent="0.25">
      <c r="B145" s="3"/>
      <c r="C145" s="3"/>
      <c r="D145" s="3"/>
      <c r="E145" s="896"/>
      <c r="F145" s="896"/>
      <c r="G145" s="896"/>
      <c r="H145" s="896"/>
      <c r="I145" s="896"/>
      <c r="J145" s="896"/>
      <c r="K145" s="896"/>
      <c r="L145" s="896"/>
      <c r="M145" s="896"/>
      <c r="N145" s="896"/>
      <c r="O145" s="896"/>
      <c r="S145" s="810"/>
      <c r="T145" s="810"/>
      <c r="U145" s="810"/>
      <c r="V145" s="810"/>
      <c r="W145" s="810"/>
      <c r="X145" s="810"/>
      <c r="Y145" s="810"/>
      <c r="Z145" s="810"/>
      <c r="AA145" s="810"/>
      <c r="AB145" s="810"/>
      <c r="AC145" s="810"/>
      <c r="AD145" s="810"/>
      <c r="AE145" s="810"/>
      <c r="AF145" s="810"/>
      <c r="AG145" s="810"/>
      <c r="AH145" s="810"/>
      <c r="AI145" s="810"/>
      <c r="AJ145" s="810"/>
      <c r="AK145" s="810"/>
      <c r="AL145" s="810"/>
      <c r="AM145" s="810"/>
      <c r="AN145" s="810"/>
      <c r="AO145" s="810"/>
      <c r="AP145" s="810"/>
      <c r="AQ145" s="810"/>
      <c r="AR145" s="810"/>
    </row>
    <row r="146" spans="2:44" x14ac:dyDescent="0.25">
      <c r="B146" s="3"/>
      <c r="C146" s="3"/>
      <c r="D146" s="3"/>
      <c r="E146" s="896"/>
      <c r="F146" s="896"/>
      <c r="G146" s="896"/>
      <c r="H146" s="896"/>
      <c r="I146" s="896"/>
      <c r="J146" s="896"/>
      <c r="K146" s="896"/>
      <c r="L146" s="896"/>
      <c r="M146" s="896"/>
      <c r="N146" s="896"/>
      <c r="O146" s="896"/>
      <c r="S146" s="810"/>
      <c r="T146" s="810"/>
      <c r="U146" s="810"/>
      <c r="V146" s="810"/>
      <c r="W146" s="810"/>
      <c r="X146" s="810"/>
      <c r="Y146" s="810"/>
      <c r="Z146" s="810"/>
      <c r="AA146" s="810"/>
      <c r="AB146" s="810"/>
      <c r="AC146" s="810"/>
      <c r="AD146" s="810"/>
      <c r="AE146" s="810"/>
      <c r="AF146" s="810"/>
      <c r="AG146" s="810"/>
      <c r="AH146" s="810"/>
      <c r="AI146" s="810"/>
      <c r="AJ146" s="810"/>
      <c r="AK146" s="810"/>
      <c r="AL146" s="810"/>
      <c r="AM146" s="810"/>
      <c r="AN146" s="810"/>
      <c r="AO146" s="810"/>
      <c r="AP146" s="810"/>
      <c r="AQ146" s="810"/>
      <c r="AR146" s="810"/>
    </row>
    <row r="147" spans="2:44" x14ac:dyDescent="0.25">
      <c r="B147" s="3"/>
      <c r="C147" s="3"/>
      <c r="D147" s="3"/>
      <c r="E147" s="896"/>
      <c r="F147" s="896"/>
      <c r="G147" s="896"/>
      <c r="H147" s="896"/>
      <c r="I147" s="896"/>
      <c r="J147" s="896"/>
      <c r="K147" s="896"/>
      <c r="L147" s="896"/>
      <c r="M147" s="896"/>
      <c r="N147" s="896"/>
      <c r="O147" s="896"/>
      <c r="S147" s="810"/>
      <c r="T147" s="810"/>
      <c r="U147" s="810"/>
      <c r="V147" s="810"/>
      <c r="W147" s="810"/>
      <c r="X147" s="810"/>
      <c r="Y147" s="810"/>
      <c r="Z147" s="810"/>
      <c r="AA147" s="810"/>
      <c r="AB147" s="810"/>
      <c r="AC147" s="810"/>
      <c r="AD147" s="810"/>
      <c r="AE147" s="810"/>
      <c r="AF147" s="810"/>
      <c r="AG147" s="810"/>
      <c r="AH147" s="810"/>
      <c r="AI147" s="810"/>
      <c r="AJ147" s="810"/>
      <c r="AK147" s="810"/>
      <c r="AL147" s="810"/>
      <c r="AM147" s="810"/>
      <c r="AN147" s="810"/>
      <c r="AO147" s="810"/>
      <c r="AP147" s="810"/>
      <c r="AQ147" s="810"/>
      <c r="AR147" s="810"/>
    </row>
    <row r="148" spans="2:44" x14ac:dyDescent="0.25">
      <c r="B148" s="3"/>
      <c r="C148" s="3"/>
      <c r="D148" s="3"/>
      <c r="E148" s="896"/>
      <c r="F148" s="896"/>
      <c r="G148" s="896"/>
      <c r="H148" s="896"/>
      <c r="I148" s="896"/>
      <c r="J148" s="896"/>
      <c r="K148" s="896"/>
      <c r="L148" s="896"/>
      <c r="M148" s="896"/>
      <c r="N148" s="896"/>
      <c r="O148" s="896"/>
      <c r="S148" s="810"/>
      <c r="T148" s="810"/>
      <c r="U148" s="810"/>
      <c r="V148" s="810"/>
      <c r="W148" s="810"/>
      <c r="X148" s="810"/>
      <c r="Y148" s="810"/>
      <c r="Z148" s="810"/>
      <c r="AA148" s="810"/>
      <c r="AB148" s="810"/>
      <c r="AC148" s="810"/>
      <c r="AD148" s="810"/>
      <c r="AE148" s="810"/>
      <c r="AF148" s="810"/>
      <c r="AG148" s="810"/>
      <c r="AH148" s="810"/>
      <c r="AI148" s="810"/>
      <c r="AJ148" s="810"/>
      <c r="AK148" s="810"/>
      <c r="AL148" s="810"/>
      <c r="AM148" s="810"/>
      <c r="AN148" s="810"/>
      <c r="AO148" s="810"/>
      <c r="AP148" s="810"/>
      <c r="AQ148" s="810"/>
      <c r="AR148" s="810"/>
    </row>
    <row r="149" spans="2:44" x14ac:dyDescent="0.25">
      <c r="B149" s="3"/>
      <c r="C149" s="3"/>
      <c r="D149" s="3"/>
      <c r="E149" s="896"/>
      <c r="F149" s="896"/>
      <c r="G149" s="896"/>
      <c r="H149" s="896"/>
      <c r="I149" s="896"/>
      <c r="J149" s="896"/>
      <c r="K149" s="896"/>
      <c r="L149" s="896"/>
      <c r="M149" s="896"/>
      <c r="N149" s="896"/>
      <c r="O149" s="896"/>
      <c r="S149" s="810"/>
      <c r="T149" s="810"/>
      <c r="U149" s="810"/>
      <c r="V149" s="810"/>
      <c r="W149" s="810"/>
      <c r="X149" s="810"/>
      <c r="Y149" s="810"/>
      <c r="Z149" s="810"/>
      <c r="AA149" s="810"/>
      <c r="AB149" s="810"/>
      <c r="AC149" s="810"/>
      <c r="AD149" s="810"/>
      <c r="AE149" s="810"/>
      <c r="AF149" s="810"/>
      <c r="AG149" s="810"/>
      <c r="AH149" s="810"/>
      <c r="AI149" s="810"/>
      <c r="AJ149" s="810"/>
      <c r="AK149" s="810"/>
      <c r="AL149" s="810"/>
      <c r="AM149" s="810"/>
      <c r="AN149" s="810"/>
      <c r="AO149" s="810"/>
      <c r="AP149" s="810"/>
      <c r="AQ149" s="810"/>
      <c r="AR149" s="810"/>
    </row>
    <row r="150" spans="2:44" x14ac:dyDescent="0.25">
      <c r="B150" s="3"/>
      <c r="C150" s="3"/>
      <c r="D150" s="3"/>
      <c r="E150" s="896"/>
      <c r="F150" s="896"/>
      <c r="G150" s="896"/>
      <c r="H150" s="896"/>
      <c r="I150" s="896"/>
      <c r="J150" s="896"/>
      <c r="K150" s="896"/>
      <c r="L150" s="896"/>
      <c r="M150" s="896"/>
      <c r="N150" s="896"/>
      <c r="O150" s="896"/>
      <c r="S150" s="810"/>
      <c r="T150" s="810"/>
      <c r="U150" s="810"/>
      <c r="V150" s="810"/>
      <c r="W150" s="810"/>
      <c r="X150" s="810"/>
      <c r="Y150" s="810"/>
      <c r="Z150" s="810"/>
      <c r="AA150" s="810"/>
      <c r="AB150" s="810"/>
      <c r="AC150" s="810"/>
      <c r="AD150" s="810"/>
      <c r="AE150" s="810"/>
      <c r="AF150" s="810"/>
      <c r="AG150" s="810"/>
      <c r="AH150" s="810"/>
      <c r="AI150" s="810"/>
      <c r="AJ150" s="810"/>
      <c r="AK150" s="810"/>
      <c r="AL150" s="810"/>
      <c r="AM150" s="810"/>
      <c r="AN150" s="810"/>
      <c r="AO150" s="810"/>
      <c r="AP150" s="810"/>
      <c r="AQ150" s="810"/>
      <c r="AR150" s="810"/>
    </row>
    <row r="151" spans="2:44" x14ac:dyDescent="0.25">
      <c r="B151" s="3"/>
      <c r="C151" s="3"/>
      <c r="D151" s="3"/>
      <c r="E151" s="896"/>
      <c r="F151" s="896"/>
      <c r="G151" s="896"/>
      <c r="H151" s="896"/>
      <c r="I151" s="896"/>
      <c r="J151" s="896"/>
      <c r="K151" s="896"/>
      <c r="L151" s="896"/>
      <c r="M151" s="896"/>
      <c r="N151" s="896"/>
      <c r="O151" s="896"/>
      <c r="S151" s="810"/>
      <c r="T151" s="810"/>
      <c r="U151" s="810"/>
      <c r="V151" s="810"/>
      <c r="W151" s="810"/>
      <c r="X151" s="810"/>
      <c r="Y151" s="810"/>
      <c r="Z151" s="810"/>
      <c r="AA151" s="810"/>
      <c r="AB151" s="810"/>
      <c r="AC151" s="810"/>
      <c r="AD151" s="810"/>
      <c r="AE151" s="810"/>
      <c r="AF151" s="810"/>
      <c r="AG151" s="810"/>
      <c r="AH151" s="810"/>
      <c r="AI151" s="810"/>
      <c r="AJ151" s="810"/>
      <c r="AK151" s="810"/>
      <c r="AL151" s="810"/>
      <c r="AM151" s="810"/>
      <c r="AN151" s="810"/>
      <c r="AO151" s="810"/>
      <c r="AP151" s="810"/>
      <c r="AQ151" s="810"/>
      <c r="AR151" s="810"/>
    </row>
    <row r="152" spans="2:44" x14ac:dyDescent="0.25">
      <c r="B152" s="3"/>
      <c r="C152" s="3"/>
      <c r="D152" s="3"/>
      <c r="E152" s="896"/>
      <c r="F152" s="896"/>
      <c r="G152" s="896"/>
      <c r="H152" s="896"/>
      <c r="I152" s="896"/>
      <c r="J152" s="896"/>
      <c r="K152" s="896"/>
      <c r="L152" s="896"/>
      <c r="M152" s="896"/>
      <c r="N152" s="896"/>
      <c r="O152" s="896"/>
      <c r="S152" s="810"/>
      <c r="T152" s="810"/>
      <c r="U152" s="810"/>
      <c r="V152" s="810"/>
      <c r="W152" s="810"/>
      <c r="X152" s="810"/>
      <c r="Y152" s="810"/>
      <c r="Z152" s="810"/>
      <c r="AA152" s="810"/>
      <c r="AB152" s="810"/>
      <c r="AC152" s="810"/>
      <c r="AD152" s="810"/>
      <c r="AE152" s="810"/>
      <c r="AF152" s="810"/>
      <c r="AG152" s="810"/>
      <c r="AH152" s="810"/>
      <c r="AI152" s="810"/>
      <c r="AJ152" s="810"/>
      <c r="AK152" s="810"/>
      <c r="AL152" s="810"/>
      <c r="AM152" s="810"/>
      <c r="AN152" s="810"/>
      <c r="AO152" s="810"/>
      <c r="AP152" s="810"/>
      <c r="AQ152" s="810"/>
      <c r="AR152" s="810"/>
    </row>
    <row r="153" spans="2:44" x14ac:dyDescent="0.25">
      <c r="B153" s="3"/>
      <c r="C153" s="3"/>
      <c r="D153" s="3"/>
      <c r="E153" s="896"/>
      <c r="F153" s="896"/>
      <c r="G153" s="896"/>
      <c r="H153" s="896"/>
      <c r="I153" s="896"/>
      <c r="J153" s="896"/>
      <c r="K153" s="896"/>
      <c r="L153" s="896"/>
      <c r="M153" s="896"/>
      <c r="N153" s="896"/>
      <c r="O153" s="896"/>
      <c r="S153" s="810"/>
      <c r="T153" s="810"/>
      <c r="U153" s="810"/>
      <c r="V153" s="810"/>
      <c r="W153" s="810"/>
      <c r="X153" s="810"/>
      <c r="Y153" s="810"/>
      <c r="Z153" s="810"/>
      <c r="AA153" s="810"/>
      <c r="AB153" s="810"/>
      <c r="AC153" s="810"/>
      <c r="AD153" s="810"/>
      <c r="AE153" s="810"/>
      <c r="AF153" s="810"/>
      <c r="AG153" s="810"/>
      <c r="AH153" s="810"/>
      <c r="AI153" s="810"/>
      <c r="AJ153" s="810"/>
      <c r="AK153" s="810"/>
      <c r="AL153" s="810"/>
      <c r="AM153" s="810"/>
      <c r="AN153" s="810"/>
      <c r="AO153" s="810"/>
      <c r="AP153" s="810"/>
      <c r="AQ153" s="810"/>
      <c r="AR153" s="810"/>
    </row>
    <row r="154" spans="2:44" x14ac:dyDescent="0.25">
      <c r="B154" s="3"/>
      <c r="C154" s="3"/>
      <c r="D154" s="3"/>
      <c r="E154" s="896"/>
      <c r="F154" s="896"/>
      <c r="G154" s="896"/>
      <c r="H154" s="896"/>
      <c r="I154" s="896"/>
      <c r="J154" s="896"/>
      <c r="K154" s="896"/>
      <c r="L154" s="896"/>
      <c r="M154" s="896"/>
      <c r="N154" s="896"/>
      <c r="O154" s="896"/>
      <c r="S154" s="810"/>
      <c r="T154" s="810"/>
      <c r="U154" s="810"/>
      <c r="V154" s="810"/>
      <c r="W154" s="810"/>
      <c r="X154" s="810"/>
      <c r="Y154" s="810"/>
      <c r="Z154" s="810"/>
      <c r="AA154" s="810"/>
      <c r="AB154" s="810"/>
      <c r="AC154" s="810"/>
      <c r="AD154" s="810"/>
      <c r="AE154" s="810"/>
      <c r="AF154" s="810"/>
      <c r="AG154" s="810"/>
      <c r="AH154" s="810"/>
      <c r="AI154" s="810"/>
      <c r="AJ154" s="810"/>
      <c r="AK154" s="810"/>
      <c r="AL154" s="810"/>
      <c r="AM154" s="810"/>
      <c r="AN154" s="810"/>
      <c r="AO154" s="810"/>
      <c r="AP154" s="810"/>
      <c r="AQ154" s="810"/>
      <c r="AR154" s="810"/>
    </row>
    <row r="155" spans="2:44" x14ac:dyDescent="0.25">
      <c r="B155" s="3"/>
      <c r="C155" s="3"/>
      <c r="D155" s="3"/>
      <c r="E155" s="896"/>
      <c r="F155" s="896"/>
      <c r="G155" s="896"/>
      <c r="H155" s="896"/>
      <c r="I155" s="896"/>
      <c r="J155" s="896"/>
      <c r="K155" s="896"/>
      <c r="L155" s="896"/>
      <c r="M155" s="896"/>
      <c r="N155" s="896"/>
      <c r="O155" s="896"/>
      <c r="S155" s="810"/>
      <c r="T155" s="810"/>
      <c r="U155" s="810"/>
      <c r="V155" s="810"/>
      <c r="W155" s="810"/>
      <c r="X155" s="810"/>
      <c r="Y155" s="810"/>
      <c r="Z155" s="810"/>
      <c r="AA155" s="810"/>
      <c r="AB155" s="810"/>
      <c r="AC155" s="810"/>
      <c r="AD155" s="810"/>
      <c r="AE155" s="810"/>
      <c r="AF155" s="810"/>
      <c r="AG155" s="810"/>
      <c r="AH155" s="810"/>
      <c r="AI155" s="810"/>
      <c r="AJ155" s="810"/>
      <c r="AK155" s="810"/>
      <c r="AL155" s="810"/>
      <c r="AM155" s="810"/>
      <c r="AN155" s="810"/>
      <c r="AO155" s="810"/>
      <c r="AP155" s="810"/>
      <c r="AQ155" s="810"/>
      <c r="AR155" s="810"/>
    </row>
    <row r="156" spans="2:44" x14ac:dyDescent="0.25">
      <c r="B156" s="3"/>
      <c r="C156" s="3"/>
      <c r="D156" s="3"/>
      <c r="E156" s="896"/>
      <c r="F156" s="896"/>
      <c r="G156" s="896"/>
      <c r="H156" s="896"/>
      <c r="I156" s="896"/>
      <c r="J156" s="896"/>
      <c r="K156" s="896"/>
      <c r="L156" s="896"/>
      <c r="M156" s="896"/>
      <c r="N156" s="896"/>
      <c r="O156" s="896"/>
      <c r="S156" s="810"/>
      <c r="T156" s="810"/>
      <c r="U156" s="810"/>
      <c r="V156" s="810"/>
      <c r="W156" s="810"/>
      <c r="X156" s="810"/>
      <c r="Y156" s="810"/>
      <c r="Z156" s="810"/>
      <c r="AA156" s="810"/>
      <c r="AB156" s="810"/>
      <c r="AC156" s="810"/>
      <c r="AD156" s="810"/>
      <c r="AE156" s="810"/>
      <c r="AF156" s="810"/>
      <c r="AG156" s="810"/>
      <c r="AH156" s="810"/>
      <c r="AI156" s="810"/>
      <c r="AJ156" s="810"/>
      <c r="AK156" s="810"/>
      <c r="AL156" s="810"/>
      <c r="AM156" s="810"/>
      <c r="AN156" s="810"/>
      <c r="AO156" s="810"/>
      <c r="AP156" s="810"/>
      <c r="AQ156" s="810"/>
      <c r="AR156" s="810"/>
    </row>
    <row r="157" spans="2:44" x14ac:dyDescent="0.25">
      <c r="B157" s="3"/>
      <c r="C157" s="3"/>
      <c r="D157" s="3"/>
      <c r="E157" s="896"/>
      <c r="F157" s="896"/>
      <c r="G157" s="896"/>
      <c r="H157" s="896"/>
      <c r="I157" s="896"/>
      <c r="J157" s="896"/>
      <c r="K157" s="896"/>
      <c r="L157" s="896"/>
      <c r="M157" s="896"/>
      <c r="N157" s="896"/>
      <c r="O157" s="896"/>
      <c r="S157" s="810"/>
      <c r="T157" s="810"/>
      <c r="U157" s="810"/>
      <c r="V157" s="810"/>
      <c r="W157" s="810"/>
      <c r="X157" s="810"/>
      <c r="Y157" s="810"/>
      <c r="Z157" s="810"/>
      <c r="AA157" s="810"/>
      <c r="AB157" s="810"/>
      <c r="AC157" s="810"/>
      <c r="AD157" s="810"/>
      <c r="AE157" s="810"/>
      <c r="AF157" s="810"/>
      <c r="AG157" s="810"/>
      <c r="AH157" s="810"/>
      <c r="AI157" s="810"/>
      <c r="AJ157" s="810"/>
      <c r="AK157" s="810"/>
      <c r="AL157" s="810"/>
      <c r="AM157" s="810"/>
      <c r="AN157" s="810"/>
      <c r="AO157" s="810"/>
      <c r="AP157" s="810"/>
      <c r="AQ157" s="810"/>
      <c r="AR157" s="810"/>
    </row>
    <row r="158" spans="2:44" x14ac:dyDescent="0.25">
      <c r="B158" s="3"/>
      <c r="C158" s="3"/>
      <c r="D158" s="3"/>
      <c r="E158" s="896"/>
      <c r="F158" s="896"/>
      <c r="G158" s="896"/>
      <c r="H158" s="896"/>
      <c r="I158" s="896"/>
      <c r="J158" s="896"/>
      <c r="K158" s="896"/>
      <c r="L158" s="896"/>
      <c r="M158" s="896"/>
      <c r="N158" s="896"/>
      <c r="O158" s="896"/>
      <c r="S158" s="810"/>
      <c r="T158" s="810"/>
      <c r="U158" s="810"/>
      <c r="V158" s="810"/>
      <c r="W158" s="810"/>
      <c r="X158" s="810"/>
      <c r="Y158" s="810"/>
      <c r="Z158" s="810"/>
      <c r="AA158" s="810"/>
      <c r="AB158" s="810"/>
      <c r="AC158" s="810"/>
      <c r="AD158" s="810"/>
      <c r="AE158" s="810"/>
      <c r="AF158" s="810"/>
      <c r="AG158" s="810"/>
      <c r="AH158" s="810"/>
      <c r="AI158" s="810"/>
      <c r="AJ158" s="810"/>
      <c r="AK158" s="810"/>
      <c r="AL158" s="810"/>
      <c r="AM158" s="810"/>
      <c r="AN158" s="810"/>
      <c r="AO158" s="810"/>
      <c r="AP158" s="810"/>
      <c r="AQ158" s="810"/>
      <c r="AR158" s="810"/>
    </row>
    <row r="159" spans="2:44" x14ac:dyDescent="0.25">
      <c r="B159" s="3"/>
      <c r="C159" s="3"/>
      <c r="D159" s="3"/>
      <c r="E159" s="896"/>
      <c r="F159" s="896"/>
      <c r="G159" s="896"/>
      <c r="H159" s="896"/>
      <c r="I159" s="896"/>
      <c r="J159" s="896"/>
      <c r="K159" s="896"/>
      <c r="L159" s="896"/>
      <c r="M159" s="896"/>
      <c r="N159" s="896"/>
      <c r="O159" s="896"/>
      <c r="S159" s="810"/>
      <c r="T159" s="810"/>
      <c r="U159" s="810"/>
      <c r="V159" s="810"/>
      <c r="W159" s="810"/>
      <c r="X159" s="810"/>
      <c r="Y159" s="810"/>
      <c r="Z159" s="810"/>
      <c r="AA159" s="810"/>
      <c r="AB159" s="810"/>
      <c r="AC159" s="810"/>
      <c r="AD159" s="810"/>
      <c r="AE159" s="810"/>
      <c r="AF159" s="810"/>
      <c r="AG159" s="810"/>
      <c r="AH159" s="810"/>
      <c r="AI159" s="810"/>
      <c r="AJ159" s="810"/>
      <c r="AK159" s="810"/>
      <c r="AL159" s="810"/>
      <c r="AM159" s="810"/>
      <c r="AN159" s="810"/>
      <c r="AO159" s="810"/>
      <c r="AP159" s="810"/>
      <c r="AQ159" s="810"/>
      <c r="AR159" s="810"/>
    </row>
    <row r="160" spans="2:44" x14ac:dyDescent="0.25">
      <c r="B160" s="3"/>
      <c r="C160" s="3"/>
      <c r="D160" s="3"/>
      <c r="E160" s="896"/>
      <c r="F160" s="896"/>
      <c r="G160" s="896"/>
      <c r="H160" s="896"/>
      <c r="I160" s="896"/>
      <c r="J160" s="896"/>
      <c r="K160" s="896"/>
      <c r="L160" s="896"/>
      <c r="M160" s="896"/>
      <c r="N160" s="896"/>
      <c r="O160" s="896"/>
      <c r="S160" s="810"/>
      <c r="T160" s="810"/>
      <c r="U160" s="810"/>
      <c r="V160" s="810"/>
      <c r="W160" s="810"/>
      <c r="X160" s="810"/>
      <c r="Y160" s="810"/>
      <c r="Z160" s="810"/>
      <c r="AA160" s="810"/>
      <c r="AB160" s="810"/>
      <c r="AC160" s="810"/>
      <c r="AD160" s="810"/>
      <c r="AE160" s="810"/>
      <c r="AF160" s="810"/>
      <c r="AG160" s="810"/>
      <c r="AH160" s="810"/>
      <c r="AI160" s="810"/>
      <c r="AJ160" s="810"/>
      <c r="AK160" s="810"/>
      <c r="AL160" s="810"/>
      <c r="AM160" s="810"/>
      <c r="AN160" s="810"/>
      <c r="AO160" s="810"/>
      <c r="AP160" s="810"/>
      <c r="AQ160" s="810"/>
      <c r="AR160" s="810"/>
    </row>
    <row r="161" spans="2:44" x14ac:dyDescent="0.25">
      <c r="B161" s="3"/>
      <c r="C161" s="3"/>
      <c r="D161" s="3"/>
      <c r="E161" s="896"/>
      <c r="F161" s="896"/>
      <c r="G161" s="896"/>
      <c r="H161" s="896"/>
      <c r="I161" s="896"/>
      <c r="J161" s="896"/>
      <c r="K161" s="896"/>
      <c r="L161" s="896"/>
      <c r="M161" s="896"/>
      <c r="N161" s="896"/>
      <c r="O161" s="896"/>
      <c r="S161" s="810"/>
      <c r="T161" s="810"/>
      <c r="U161" s="810"/>
      <c r="V161" s="810"/>
      <c r="W161" s="810"/>
      <c r="X161" s="810"/>
      <c r="Y161" s="810"/>
      <c r="Z161" s="810"/>
      <c r="AA161" s="810"/>
      <c r="AB161" s="810"/>
      <c r="AC161" s="810"/>
      <c r="AD161" s="810"/>
      <c r="AE161" s="810"/>
      <c r="AF161" s="810"/>
      <c r="AG161" s="810"/>
      <c r="AH161" s="810"/>
      <c r="AI161" s="810"/>
      <c r="AJ161" s="810"/>
      <c r="AK161" s="810"/>
      <c r="AL161" s="810"/>
      <c r="AM161" s="810"/>
      <c r="AN161" s="810"/>
      <c r="AO161" s="810"/>
      <c r="AP161" s="810"/>
      <c r="AQ161" s="810"/>
      <c r="AR161" s="810"/>
    </row>
    <row r="162" spans="2:44" x14ac:dyDescent="0.25">
      <c r="B162" s="3"/>
      <c r="C162" s="3"/>
      <c r="D162" s="3"/>
      <c r="E162" s="896"/>
      <c r="F162" s="896"/>
      <c r="G162" s="896"/>
      <c r="H162" s="896"/>
      <c r="I162" s="896"/>
      <c r="J162" s="896"/>
      <c r="K162" s="896"/>
      <c r="L162" s="896"/>
      <c r="M162" s="896"/>
      <c r="N162" s="896"/>
      <c r="O162" s="896"/>
      <c r="S162" s="810"/>
      <c r="T162" s="810"/>
      <c r="U162" s="810"/>
      <c r="V162" s="810"/>
      <c r="W162" s="810"/>
      <c r="X162" s="810"/>
      <c r="Y162" s="810"/>
      <c r="Z162" s="810"/>
      <c r="AA162" s="810"/>
      <c r="AB162" s="810"/>
      <c r="AC162" s="810"/>
      <c r="AD162" s="810"/>
      <c r="AE162" s="810"/>
      <c r="AF162" s="810"/>
      <c r="AG162" s="810"/>
      <c r="AH162" s="810"/>
      <c r="AI162" s="810"/>
      <c r="AJ162" s="810"/>
      <c r="AK162" s="810"/>
      <c r="AL162" s="810"/>
      <c r="AM162" s="810"/>
      <c r="AN162" s="810"/>
      <c r="AO162" s="810"/>
      <c r="AP162" s="810"/>
      <c r="AQ162" s="810"/>
      <c r="AR162" s="810"/>
    </row>
    <row r="163" spans="2:44" x14ac:dyDescent="0.25">
      <c r="B163" s="3"/>
      <c r="C163" s="3"/>
      <c r="D163" s="3"/>
      <c r="E163" s="896"/>
      <c r="F163" s="896"/>
      <c r="G163" s="896"/>
      <c r="H163" s="896"/>
      <c r="I163" s="896"/>
      <c r="J163" s="896"/>
      <c r="K163" s="896"/>
      <c r="L163" s="896"/>
      <c r="M163" s="896"/>
      <c r="N163" s="896"/>
      <c r="O163" s="896"/>
      <c r="S163" s="810"/>
      <c r="T163" s="810"/>
      <c r="U163" s="810"/>
      <c r="V163" s="810"/>
      <c r="W163" s="810"/>
      <c r="X163" s="810"/>
      <c r="Y163" s="810"/>
      <c r="Z163" s="810"/>
      <c r="AA163" s="810"/>
      <c r="AB163" s="810"/>
      <c r="AC163" s="810"/>
      <c r="AD163" s="810"/>
      <c r="AE163" s="810"/>
      <c r="AF163" s="810"/>
      <c r="AG163" s="810"/>
      <c r="AH163" s="810"/>
      <c r="AI163" s="810"/>
      <c r="AJ163" s="810"/>
      <c r="AK163" s="810"/>
      <c r="AL163" s="810"/>
      <c r="AM163" s="810"/>
      <c r="AN163" s="810"/>
      <c r="AO163" s="810"/>
      <c r="AP163" s="810"/>
      <c r="AQ163" s="810"/>
      <c r="AR163" s="810"/>
    </row>
    <row r="164" spans="2:44" x14ac:dyDescent="0.25">
      <c r="B164" s="3"/>
      <c r="C164" s="3"/>
      <c r="D164" s="3"/>
      <c r="E164" s="896"/>
      <c r="F164" s="896"/>
      <c r="G164" s="896"/>
      <c r="H164" s="896"/>
      <c r="I164" s="896"/>
      <c r="J164" s="896"/>
      <c r="K164" s="896"/>
      <c r="L164" s="896"/>
      <c r="M164" s="896"/>
      <c r="N164" s="896"/>
      <c r="O164" s="896"/>
      <c r="S164" s="810"/>
      <c r="T164" s="810"/>
      <c r="U164" s="810"/>
      <c r="V164" s="810"/>
      <c r="W164" s="810"/>
      <c r="X164" s="810"/>
      <c r="Y164" s="810"/>
      <c r="Z164" s="810"/>
      <c r="AA164" s="810"/>
      <c r="AB164" s="810"/>
      <c r="AC164" s="810"/>
      <c r="AD164" s="810"/>
      <c r="AE164" s="810"/>
      <c r="AF164" s="810"/>
      <c r="AG164" s="810"/>
      <c r="AH164" s="810"/>
      <c r="AI164" s="810"/>
      <c r="AJ164" s="810"/>
      <c r="AK164" s="810"/>
      <c r="AL164" s="810"/>
      <c r="AM164" s="810"/>
      <c r="AN164" s="810"/>
      <c r="AO164" s="810"/>
      <c r="AP164" s="810"/>
      <c r="AQ164" s="810"/>
      <c r="AR164" s="810"/>
    </row>
    <row r="165" spans="2:44" x14ac:dyDescent="0.25">
      <c r="B165" s="3"/>
      <c r="C165" s="3"/>
      <c r="D165" s="3"/>
      <c r="E165" s="896"/>
      <c r="F165" s="896"/>
      <c r="G165" s="896"/>
      <c r="H165" s="896"/>
      <c r="I165" s="896"/>
      <c r="J165" s="896"/>
      <c r="K165" s="896"/>
      <c r="L165" s="896"/>
      <c r="M165" s="896"/>
      <c r="N165" s="896"/>
      <c r="O165" s="896"/>
      <c r="S165" s="810"/>
      <c r="T165" s="810"/>
      <c r="U165" s="810"/>
      <c r="V165" s="810"/>
      <c r="W165" s="810"/>
      <c r="X165" s="810"/>
      <c r="Y165" s="810"/>
      <c r="Z165" s="810"/>
      <c r="AA165" s="810"/>
      <c r="AB165" s="810"/>
      <c r="AC165" s="810"/>
      <c r="AD165" s="810"/>
      <c r="AE165" s="810"/>
      <c r="AF165" s="810"/>
      <c r="AG165" s="810"/>
      <c r="AH165" s="810"/>
      <c r="AI165" s="810"/>
      <c r="AJ165" s="810"/>
      <c r="AK165" s="810"/>
      <c r="AL165" s="810"/>
      <c r="AM165" s="810"/>
      <c r="AN165" s="810"/>
      <c r="AO165" s="810"/>
      <c r="AP165" s="810"/>
      <c r="AQ165" s="810"/>
      <c r="AR165" s="810"/>
    </row>
    <row r="166" spans="2:44" x14ac:dyDescent="0.25">
      <c r="B166" s="3"/>
      <c r="C166" s="3"/>
      <c r="D166" s="3"/>
      <c r="E166" s="896"/>
      <c r="F166" s="896"/>
      <c r="G166" s="896"/>
      <c r="H166" s="896"/>
      <c r="I166" s="896"/>
      <c r="J166" s="896"/>
      <c r="K166" s="896"/>
      <c r="L166" s="896"/>
      <c r="M166" s="896"/>
      <c r="N166" s="896"/>
      <c r="O166" s="896"/>
      <c r="S166" s="810"/>
      <c r="T166" s="810"/>
      <c r="U166" s="810"/>
      <c r="V166" s="810"/>
      <c r="W166" s="810"/>
      <c r="X166" s="810"/>
      <c r="Y166" s="810"/>
      <c r="Z166" s="810"/>
      <c r="AA166" s="810"/>
      <c r="AB166" s="810"/>
      <c r="AC166" s="810"/>
      <c r="AD166" s="810"/>
      <c r="AE166" s="810"/>
      <c r="AF166" s="810"/>
      <c r="AG166" s="810"/>
      <c r="AH166" s="810"/>
      <c r="AI166" s="810"/>
      <c r="AJ166" s="810"/>
      <c r="AK166" s="810"/>
      <c r="AL166" s="810"/>
      <c r="AM166" s="810"/>
      <c r="AN166" s="810"/>
      <c r="AO166" s="810"/>
      <c r="AP166" s="810"/>
      <c r="AQ166" s="810"/>
      <c r="AR166" s="810"/>
    </row>
    <row r="167" spans="2:44" x14ac:dyDescent="0.25">
      <c r="B167" s="3"/>
      <c r="C167" s="3"/>
      <c r="D167" s="3"/>
      <c r="E167" s="896"/>
      <c r="F167" s="896"/>
      <c r="G167" s="896"/>
      <c r="H167" s="896"/>
      <c r="I167" s="896"/>
      <c r="J167" s="896"/>
      <c r="K167" s="896"/>
      <c r="L167" s="896"/>
      <c r="M167" s="896"/>
      <c r="N167" s="896"/>
      <c r="O167" s="896"/>
      <c r="S167" s="810"/>
      <c r="T167" s="810"/>
      <c r="U167" s="810"/>
      <c r="V167" s="810"/>
      <c r="W167" s="810"/>
      <c r="X167" s="810"/>
      <c r="Y167" s="810"/>
      <c r="Z167" s="810"/>
      <c r="AA167" s="810"/>
      <c r="AB167" s="810"/>
      <c r="AC167" s="810"/>
      <c r="AD167" s="810"/>
      <c r="AE167" s="810"/>
      <c r="AF167" s="810"/>
      <c r="AG167" s="810"/>
      <c r="AH167" s="810"/>
      <c r="AI167" s="810"/>
      <c r="AJ167" s="810"/>
      <c r="AK167" s="810"/>
      <c r="AL167" s="810"/>
      <c r="AM167" s="810"/>
      <c r="AN167" s="810"/>
      <c r="AO167" s="810"/>
      <c r="AP167" s="810"/>
      <c r="AQ167" s="810"/>
      <c r="AR167" s="810"/>
    </row>
    <row r="168" spans="2:44" x14ac:dyDescent="0.25">
      <c r="B168" s="3"/>
      <c r="C168" s="3"/>
      <c r="D168" s="3"/>
      <c r="E168" s="896"/>
      <c r="F168" s="896"/>
      <c r="G168" s="896"/>
      <c r="H168" s="896"/>
      <c r="I168" s="896"/>
      <c r="J168" s="896"/>
      <c r="K168" s="896"/>
      <c r="L168" s="896"/>
      <c r="M168" s="896"/>
      <c r="N168" s="896"/>
      <c r="O168" s="896"/>
      <c r="S168" s="810"/>
      <c r="T168" s="810"/>
      <c r="U168" s="810"/>
      <c r="V168" s="810"/>
      <c r="W168" s="810"/>
      <c r="X168" s="810"/>
      <c r="Y168" s="810"/>
      <c r="Z168" s="810"/>
      <c r="AA168" s="810"/>
      <c r="AB168" s="810"/>
      <c r="AC168" s="810"/>
      <c r="AD168" s="810"/>
      <c r="AE168" s="810"/>
      <c r="AF168" s="810"/>
      <c r="AG168" s="810"/>
      <c r="AH168" s="810"/>
      <c r="AI168" s="810"/>
      <c r="AJ168" s="810"/>
      <c r="AK168" s="810"/>
      <c r="AL168" s="810"/>
      <c r="AM168" s="810"/>
      <c r="AN168" s="810"/>
      <c r="AO168" s="810"/>
      <c r="AP168" s="810"/>
      <c r="AQ168" s="810"/>
      <c r="AR168" s="810"/>
    </row>
    <row r="169" spans="2:44" x14ac:dyDescent="0.25">
      <c r="B169" s="3"/>
      <c r="C169" s="3"/>
      <c r="D169" s="3"/>
      <c r="E169" s="896"/>
      <c r="F169" s="896"/>
      <c r="G169" s="896"/>
      <c r="H169" s="896"/>
      <c r="I169" s="896"/>
      <c r="J169" s="896"/>
      <c r="K169" s="896"/>
      <c r="L169" s="896"/>
      <c r="M169" s="896"/>
      <c r="N169" s="896"/>
      <c r="O169" s="896"/>
      <c r="S169" s="810"/>
      <c r="T169" s="810"/>
      <c r="U169" s="810"/>
      <c r="V169" s="810"/>
      <c r="W169" s="810"/>
      <c r="X169" s="810"/>
      <c r="Y169" s="810"/>
      <c r="Z169" s="810"/>
      <c r="AA169" s="810"/>
      <c r="AB169" s="810"/>
      <c r="AC169" s="810"/>
      <c r="AD169" s="810"/>
      <c r="AE169" s="810"/>
      <c r="AF169" s="810"/>
      <c r="AG169" s="810"/>
      <c r="AH169" s="810"/>
      <c r="AI169" s="810"/>
      <c r="AJ169" s="810"/>
      <c r="AK169" s="810"/>
      <c r="AL169" s="810"/>
      <c r="AM169" s="810"/>
      <c r="AN169" s="810"/>
      <c r="AO169" s="810"/>
      <c r="AP169" s="810"/>
      <c r="AQ169" s="810"/>
      <c r="AR169" s="810"/>
    </row>
    <row r="170" spans="2:44" x14ac:dyDescent="0.25">
      <c r="B170" s="3"/>
      <c r="C170" s="3"/>
      <c r="D170" s="3"/>
      <c r="E170" s="896"/>
      <c r="F170" s="896"/>
      <c r="G170" s="896"/>
      <c r="H170" s="896"/>
      <c r="I170" s="896"/>
      <c r="J170" s="896"/>
      <c r="K170" s="896"/>
      <c r="L170" s="896"/>
      <c r="M170" s="896"/>
      <c r="N170" s="896"/>
      <c r="O170" s="896"/>
      <c r="S170" s="810"/>
      <c r="T170" s="810"/>
      <c r="U170" s="810"/>
      <c r="V170" s="810"/>
      <c r="W170" s="810"/>
      <c r="X170" s="810"/>
      <c r="Y170" s="810"/>
      <c r="Z170" s="810"/>
      <c r="AA170" s="810"/>
      <c r="AB170" s="810"/>
      <c r="AC170" s="810"/>
      <c r="AD170" s="810"/>
      <c r="AE170" s="810"/>
      <c r="AF170" s="810"/>
      <c r="AG170" s="810"/>
      <c r="AH170" s="810"/>
      <c r="AI170" s="810"/>
      <c r="AJ170" s="810"/>
      <c r="AK170" s="810"/>
      <c r="AL170" s="810"/>
      <c r="AM170" s="810"/>
      <c r="AN170" s="810"/>
      <c r="AO170" s="810"/>
      <c r="AP170" s="810"/>
      <c r="AQ170" s="810"/>
      <c r="AR170" s="810"/>
    </row>
    <row r="171" spans="2:44" x14ac:dyDescent="0.25">
      <c r="B171" s="3"/>
      <c r="C171" s="3"/>
      <c r="D171" s="3"/>
      <c r="E171" s="896"/>
      <c r="F171" s="896"/>
      <c r="G171" s="896"/>
      <c r="H171" s="896"/>
      <c r="I171" s="896"/>
      <c r="J171" s="896"/>
      <c r="K171" s="896"/>
      <c r="L171" s="896"/>
      <c r="M171" s="896"/>
      <c r="N171" s="896"/>
      <c r="O171" s="896"/>
      <c r="S171" s="810"/>
      <c r="T171" s="810"/>
      <c r="U171" s="810"/>
      <c r="V171" s="810"/>
      <c r="W171" s="810"/>
      <c r="X171" s="810"/>
      <c r="Y171" s="810"/>
      <c r="Z171" s="810"/>
      <c r="AA171" s="810"/>
      <c r="AB171" s="810"/>
      <c r="AC171" s="810"/>
      <c r="AD171" s="810"/>
      <c r="AE171" s="810"/>
      <c r="AF171" s="810"/>
      <c r="AG171" s="810"/>
      <c r="AH171" s="810"/>
      <c r="AI171" s="810"/>
      <c r="AJ171" s="810"/>
      <c r="AK171" s="810"/>
      <c r="AL171" s="810"/>
      <c r="AM171" s="810"/>
      <c r="AN171" s="810"/>
      <c r="AO171" s="810"/>
      <c r="AP171" s="810"/>
      <c r="AQ171" s="810"/>
      <c r="AR171" s="810"/>
    </row>
    <row r="172" spans="2:44" x14ac:dyDescent="0.25">
      <c r="B172" s="3"/>
      <c r="C172" s="3"/>
      <c r="D172" s="3"/>
      <c r="E172" s="896"/>
      <c r="F172" s="896"/>
      <c r="G172" s="896"/>
      <c r="H172" s="896"/>
      <c r="I172" s="896"/>
      <c r="J172" s="896"/>
      <c r="K172" s="896"/>
      <c r="L172" s="896"/>
      <c r="M172" s="896"/>
      <c r="N172" s="896"/>
      <c r="O172" s="896"/>
      <c r="S172" s="810"/>
      <c r="T172" s="810"/>
      <c r="U172" s="810"/>
      <c r="V172" s="810"/>
      <c r="W172" s="810"/>
      <c r="X172" s="810"/>
      <c r="Y172" s="810"/>
      <c r="Z172" s="810"/>
      <c r="AA172" s="810"/>
      <c r="AB172" s="810"/>
      <c r="AC172" s="810"/>
      <c r="AD172" s="810"/>
      <c r="AE172" s="810"/>
      <c r="AF172" s="810"/>
      <c r="AG172" s="810"/>
      <c r="AH172" s="810"/>
      <c r="AI172" s="810"/>
      <c r="AJ172" s="810"/>
      <c r="AK172" s="810"/>
      <c r="AL172" s="810"/>
      <c r="AM172" s="810"/>
      <c r="AN172" s="810"/>
      <c r="AO172" s="810"/>
      <c r="AP172" s="810"/>
      <c r="AQ172" s="810"/>
      <c r="AR172" s="810"/>
    </row>
    <row r="173" spans="2:44" x14ac:dyDescent="0.25">
      <c r="B173" s="3"/>
      <c r="C173" s="3"/>
      <c r="D173" s="3"/>
      <c r="E173" s="896"/>
      <c r="F173" s="896"/>
      <c r="G173" s="896"/>
      <c r="H173" s="896"/>
      <c r="I173" s="896"/>
      <c r="J173" s="896"/>
      <c r="K173" s="896"/>
      <c r="L173" s="896"/>
      <c r="M173" s="896"/>
      <c r="N173" s="896"/>
      <c r="O173" s="896"/>
      <c r="S173" s="810"/>
      <c r="T173" s="810"/>
      <c r="U173" s="810"/>
      <c r="V173" s="810"/>
      <c r="W173" s="810"/>
      <c r="X173" s="810"/>
      <c r="Y173" s="810"/>
      <c r="Z173" s="810"/>
      <c r="AA173" s="810"/>
      <c r="AB173" s="810"/>
      <c r="AC173" s="810"/>
      <c r="AD173" s="810"/>
      <c r="AE173" s="810"/>
      <c r="AF173" s="810"/>
      <c r="AG173" s="810"/>
      <c r="AH173" s="810"/>
      <c r="AI173" s="810"/>
      <c r="AJ173" s="810"/>
      <c r="AK173" s="810"/>
      <c r="AL173" s="810"/>
      <c r="AM173" s="810"/>
      <c r="AN173" s="810"/>
      <c r="AO173" s="810"/>
      <c r="AP173" s="810"/>
      <c r="AQ173" s="810"/>
      <c r="AR173" s="810"/>
    </row>
    <row r="174" spans="2:44" x14ac:dyDescent="0.25">
      <c r="B174" s="3"/>
      <c r="C174" s="3"/>
      <c r="D174" s="3"/>
      <c r="E174" s="896"/>
      <c r="F174" s="896"/>
      <c r="G174" s="896"/>
      <c r="H174" s="896"/>
      <c r="I174" s="896"/>
      <c r="J174" s="896"/>
      <c r="K174" s="896"/>
      <c r="L174" s="896"/>
      <c r="M174" s="896"/>
      <c r="N174" s="896"/>
      <c r="O174" s="896"/>
      <c r="S174" s="810"/>
      <c r="T174" s="810"/>
      <c r="U174" s="810"/>
      <c r="V174" s="810"/>
      <c r="W174" s="810"/>
      <c r="X174" s="810"/>
      <c r="Y174" s="810"/>
      <c r="Z174" s="810"/>
      <c r="AA174" s="810"/>
      <c r="AB174" s="810"/>
      <c r="AC174" s="810"/>
      <c r="AD174" s="810"/>
      <c r="AE174" s="810"/>
      <c r="AF174" s="810"/>
      <c r="AG174" s="810"/>
      <c r="AH174" s="810"/>
      <c r="AI174" s="810"/>
      <c r="AJ174" s="810"/>
      <c r="AK174" s="810"/>
      <c r="AL174" s="810"/>
      <c r="AM174" s="810"/>
      <c r="AN174" s="810"/>
      <c r="AO174" s="810"/>
      <c r="AP174" s="810"/>
      <c r="AQ174" s="810"/>
      <c r="AR174" s="810"/>
    </row>
    <row r="175" spans="2:44" x14ac:dyDescent="0.25">
      <c r="B175" s="3"/>
      <c r="C175" s="3"/>
      <c r="D175" s="3"/>
      <c r="E175" s="896"/>
      <c r="F175" s="896"/>
      <c r="G175" s="896"/>
      <c r="H175" s="896"/>
      <c r="I175" s="896"/>
      <c r="J175" s="896"/>
      <c r="K175" s="896"/>
      <c r="L175" s="896"/>
      <c r="M175" s="896"/>
      <c r="N175" s="896"/>
      <c r="O175" s="896"/>
      <c r="S175" s="810"/>
      <c r="T175" s="810"/>
      <c r="U175" s="810"/>
      <c r="V175" s="810"/>
      <c r="W175" s="810"/>
      <c r="X175" s="810"/>
      <c r="Y175" s="810"/>
      <c r="Z175" s="810"/>
      <c r="AA175" s="810"/>
      <c r="AB175" s="810"/>
      <c r="AC175" s="810"/>
      <c r="AD175" s="810"/>
      <c r="AE175" s="810"/>
      <c r="AF175" s="810"/>
      <c r="AG175" s="810"/>
      <c r="AH175" s="810"/>
      <c r="AI175" s="810"/>
      <c r="AJ175" s="810"/>
      <c r="AK175" s="810"/>
      <c r="AL175" s="810"/>
      <c r="AM175" s="810"/>
      <c r="AN175" s="810"/>
      <c r="AO175" s="810"/>
      <c r="AP175" s="810"/>
      <c r="AQ175" s="810"/>
      <c r="AR175" s="810"/>
    </row>
    <row r="176" spans="2:44" x14ac:dyDescent="0.25">
      <c r="B176" s="3"/>
      <c r="C176" s="3"/>
      <c r="D176" s="3"/>
      <c r="E176" s="896"/>
      <c r="F176" s="896"/>
      <c r="G176" s="896"/>
      <c r="H176" s="896"/>
      <c r="I176" s="896"/>
      <c r="J176" s="896"/>
      <c r="K176" s="896"/>
      <c r="L176" s="896"/>
      <c r="M176" s="896"/>
      <c r="N176" s="896"/>
      <c r="O176" s="896"/>
      <c r="S176" s="810"/>
      <c r="T176" s="810"/>
      <c r="U176" s="810"/>
      <c r="V176" s="810"/>
      <c r="W176" s="810"/>
      <c r="X176" s="810"/>
      <c r="Y176" s="810"/>
      <c r="Z176" s="810"/>
      <c r="AA176" s="810"/>
      <c r="AB176" s="810"/>
      <c r="AC176" s="810"/>
      <c r="AD176" s="810"/>
      <c r="AE176" s="810"/>
      <c r="AF176" s="810"/>
      <c r="AG176" s="810"/>
      <c r="AH176" s="810"/>
      <c r="AI176" s="810"/>
      <c r="AJ176" s="810"/>
      <c r="AK176" s="810"/>
      <c r="AL176" s="810"/>
      <c r="AM176" s="810"/>
      <c r="AN176" s="810"/>
      <c r="AO176" s="810"/>
      <c r="AP176" s="810"/>
      <c r="AQ176" s="810"/>
      <c r="AR176" s="810"/>
    </row>
    <row r="177" spans="2:44" x14ac:dyDescent="0.25">
      <c r="B177" s="3"/>
      <c r="C177" s="3"/>
      <c r="D177" s="3"/>
      <c r="E177" s="896"/>
      <c r="F177" s="896"/>
      <c r="G177" s="896"/>
      <c r="H177" s="896"/>
      <c r="I177" s="896"/>
      <c r="J177" s="896"/>
      <c r="K177" s="896"/>
      <c r="L177" s="896"/>
      <c r="M177" s="896"/>
      <c r="N177" s="896"/>
      <c r="O177" s="896"/>
      <c r="S177" s="810"/>
      <c r="T177" s="810"/>
      <c r="U177" s="810"/>
      <c r="V177" s="810"/>
      <c r="W177" s="810"/>
      <c r="X177" s="810"/>
      <c r="Y177" s="810"/>
      <c r="Z177" s="810"/>
      <c r="AA177" s="810"/>
      <c r="AB177" s="810"/>
      <c r="AC177" s="810"/>
      <c r="AD177" s="810"/>
      <c r="AE177" s="810"/>
      <c r="AF177" s="810"/>
      <c r="AG177" s="810"/>
      <c r="AH177" s="810"/>
      <c r="AI177" s="810"/>
      <c r="AJ177" s="810"/>
      <c r="AK177" s="810"/>
      <c r="AL177" s="810"/>
      <c r="AM177" s="810"/>
      <c r="AN177" s="810"/>
      <c r="AO177" s="810"/>
      <c r="AP177" s="810"/>
      <c r="AQ177" s="810"/>
      <c r="AR177" s="810"/>
    </row>
    <row r="178" spans="2:44" x14ac:dyDescent="0.25">
      <c r="B178" s="3"/>
      <c r="C178" s="3"/>
      <c r="D178" s="3"/>
      <c r="E178" s="896"/>
      <c r="F178" s="896"/>
      <c r="G178" s="896"/>
      <c r="H178" s="896"/>
      <c r="I178" s="896"/>
      <c r="J178" s="896"/>
      <c r="K178" s="896"/>
      <c r="L178" s="896"/>
      <c r="M178" s="896"/>
      <c r="N178" s="896"/>
      <c r="O178" s="896"/>
      <c r="S178" s="810"/>
      <c r="T178" s="810"/>
      <c r="U178" s="810"/>
      <c r="V178" s="810"/>
      <c r="W178" s="810"/>
      <c r="X178" s="810"/>
      <c r="Y178" s="810"/>
      <c r="Z178" s="810"/>
      <c r="AA178" s="810"/>
      <c r="AB178" s="810"/>
      <c r="AC178" s="810"/>
      <c r="AD178" s="810"/>
      <c r="AE178" s="810"/>
      <c r="AF178" s="810"/>
      <c r="AG178" s="810"/>
      <c r="AH178" s="810"/>
      <c r="AI178" s="810"/>
      <c r="AJ178" s="810"/>
      <c r="AK178" s="810"/>
      <c r="AL178" s="810"/>
      <c r="AM178" s="810"/>
      <c r="AN178" s="810"/>
      <c r="AO178" s="810"/>
      <c r="AP178" s="810"/>
      <c r="AQ178" s="810"/>
      <c r="AR178" s="810"/>
    </row>
    <row r="179" spans="2:44" x14ac:dyDescent="0.25">
      <c r="B179" s="3"/>
      <c r="C179" s="3"/>
      <c r="D179" s="3"/>
      <c r="E179" s="896"/>
      <c r="F179" s="896"/>
      <c r="G179" s="896"/>
      <c r="H179" s="896"/>
      <c r="I179" s="896"/>
      <c r="J179" s="896"/>
      <c r="K179" s="896"/>
      <c r="L179" s="896"/>
      <c r="M179" s="896"/>
      <c r="N179" s="896"/>
      <c r="O179" s="896"/>
      <c r="S179" s="810"/>
      <c r="T179" s="810"/>
      <c r="U179" s="810"/>
      <c r="V179" s="810"/>
      <c r="W179" s="810"/>
      <c r="X179" s="810"/>
      <c r="Y179" s="810"/>
      <c r="Z179" s="810"/>
      <c r="AA179" s="810"/>
      <c r="AB179" s="810"/>
      <c r="AC179" s="810"/>
      <c r="AD179" s="810"/>
      <c r="AE179" s="810"/>
      <c r="AF179" s="810"/>
      <c r="AG179" s="810"/>
      <c r="AH179" s="810"/>
      <c r="AI179" s="810"/>
      <c r="AJ179" s="810"/>
      <c r="AK179" s="810"/>
      <c r="AL179" s="810"/>
      <c r="AM179" s="810"/>
      <c r="AN179" s="810"/>
      <c r="AO179" s="810"/>
      <c r="AP179" s="810"/>
      <c r="AQ179" s="810"/>
      <c r="AR179" s="810"/>
    </row>
    <row r="180" spans="2:44" x14ac:dyDescent="0.25">
      <c r="B180" s="3"/>
      <c r="C180" s="3"/>
      <c r="D180" s="3"/>
      <c r="E180" s="896"/>
      <c r="F180" s="896"/>
      <c r="G180" s="896"/>
      <c r="H180" s="896"/>
      <c r="I180" s="896"/>
      <c r="J180" s="896"/>
      <c r="K180" s="896"/>
      <c r="L180" s="896"/>
      <c r="M180" s="896"/>
      <c r="N180" s="896"/>
      <c r="O180" s="896"/>
      <c r="S180" s="810"/>
      <c r="T180" s="810"/>
      <c r="U180" s="810"/>
      <c r="V180" s="810"/>
      <c r="W180" s="810"/>
      <c r="X180" s="810"/>
      <c r="Y180" s="810"/>
      <c r="Z180" s="810"/>
      <c r="AA180" s="810"/>
      <c r="AB180" s="810"/>
      <c r="AC180" s="810"/>
      <c r="AD180" s="810"/>
      <c r="AE180" s="810"/>
      <c r="AF180" s="810"/>
      <c r="AG180" s="810"/>
      <c r="AH180" s="810"/>
      <c r="AI180" s="810"/>
      <c r="AJ180" s="810"/>
      <c r="AK180" s="810"/>
      <c r="AL180" s="810"/>
      <c r="AM180" s="810"/>
      <c r="AN180" s="810"/>
      <c r="AO180" s="810"/>
      <c r="AP180" s="810"/>
      <c r="AQ180" s="810"/>
      <c r="AR180" s="810"/>
    </row>
    <row r="181" spans="2:44" x14ac:dyDescent="0.25">
      <c r="B181" s="3"/>
      <c r="C181" s="3"/>
      <c r="D181" s="3"/>
      <c r="E181" s="896"/>
      <c r="F181" s="896"/>
      <c r="G181" s="896"/>
      <c r="H181" s="896"/>
      <c r="I181" s="896"/>
      <c r="J181" s="896"/>
      <c r="K181" s="896"/>
      <c r="L181" s="896"/>
      <c r="M181" s="896"/>
      <c r="N181" s="896"/>
      <c r="O181" s="896"/>
      <c r="S181" s="810"/>
      <c r="T181" s="810"/>
      <c r="U181" s="810"/>
      <c r="V181" s="810"/>
      <c r="W181" s="810"/>
      <c r="X181" s="810"/>
      <c r="Y181" s="810"/>
      <c r="Z181" s="810"/>
      <c r="AA181" s="810"/>
      <c r="AB181" s="810"/>
      <c r="AC181" s="810"/>
      <c r="AD181" s="810"/>
      <c r="AE181" s="810"/>
      <c r="AF181" s="810"/>
      <c r="AG181" s="810"/>
      <c r="AH181" s="810"/>
      <c r="AI181" s="810"/>
      <c r="AJ181" s="810"/>
      <c r="AK181" s="810"/>
      <c r="AL181" s="810"/>
      <c r="AM181" s="810"/>
      <c r="AN181" s="810"/>
      <c r="AO181" s="810"/>
      <c r="AP181" s="810"/>
      <c r="AQ181" s="810"/>
      <c r="AR181" s="810"/>
    </row>
    <row r="182" spans="2:44" x14ac:dyDescent="0.25">
      <c r="B182" s="3"/>
      <c r="C182" s="3"/>
      <c r="D182" s="3"/>
      <c r="E182" s="896"/>
      <c r="F182" s="896"/>
      <c r="G182" s="896"/>
      <c r="H182" s="896"/>
      <c r="I182" s="896"/>
      <c r="J182" s="896"/>
      <c r="K182" s="896"/>
      <c r="L182" s="896"/>
      <c r="M182" s="896"/>
      <c r="N182" s="896"/>
      <c r="O182" s="896"/>
      <c r="S182" s="810"/>
      <c r="T182" s="810"/>
      <c r="U182" s="810"/>
      <c r="V182" s="810"/>
      <c r="W182" s="810"/>
      <c r="X182" s="810"/>
      <c r="Y182" s="810"/>
      <c r="Z182" s="810"/>
      <c r="AA182" s="810"/>
      <c r="AB182" s="810"/>
      <c r="AC182" s="810"/>
      <c r="AD182" s="810"/>
      <c r="AE182" s="810"/>
      <c r="AF182" s="810"/>
      <c r="AG182" s="810"/>
      <c r="AH182" s="810"/>
      <c r="AI182" s="810"/>
      <c r="AJ182" s="810"/>
      <c r="AK182" s="810"/>
      <c r="AL182" s="810"/>
      <c r="AM182" s="810"/>
      <c r="AN182" s="810"/>
      <c r="AO182" s="810"/>
      <c r="AP182" s="810"/>
      <c r="AQ182" s="810"/>
      <c r="AR182" s="810"/>
    </row>
    <row r="183" spans="2:44" x14ac:dyDescent="0.25">
      <c r="B183" s="3"/>
      <c r="C183" s="3"/>
      <c r="D183" s="3"/>
      <c r="E183" s="896"/>
      <c r="F183" s="896"/>
      <c r="G183" s="896"/>
      <c r="H183" s="896"/>
      <c r="I183" s="896"/>
      <c r="J183" s="896"/>
      <c r="K183" s="896"/>
      <c r="L183" s="896"/>
      <c r="M183" s="896"/>
      <c r="N183" s="896"/>
      <c r="O183" s="896"/>
      <c r="S183" s="810"/>
      <c r="T183" s="810"/>
      <c r="U183" s="810"/>
      <c r="V183" s="810"/>
      <c r="W183" s="810"/>
      <c r="X183" s="810"/>
      <c r="Y183" s="810"/>
      <c r="Z183" s="810"/>
      <c r="AA183" s="810"/>
      <c r="AB183" s="810"/>
      <c r="AC183" s="810"/>
      <c r="AD183" s="810"/>
      <c r="AE183" s="810"/>
      <c r="AF183" s="810"/>
      <c r="AG183" s="810"/>
      <c r="AH183" s="810"/>
      <c r="AI183" s="810"/>
      <c r="AJ183" s="810"/>
      <c r="AK183" s="810"/>
      <c r="AL183" s="810"/>
      <c r="AM183" s="810"/>
      <c r="AN183" s="810"/>
      <c r="AO183" s="810"/>
      <c r="AP183" s="810"/>
      <c r="AQ183" s="810"/>
      <c r="AR183" s="810"/>
    </row>
    <row r="184" spans="2:44" x14ac:dyDescent="0.25">
      <c r="B184" s="3"/>
      <c r="C184" s="3"/>
      <c r="D184" s="3"/>
      <c r="E184" s="896"/>
      <c r="F184" s="896"/>
      <c r="G184" s="896"/>
      <c r="H184" s="896"/>
      <c r="I184" s="896"/>
      <c r="J184" s="896"/>
      <c r="K184" s="896"/>
      <c r="L184" s="896"/>
      <c r="M184" s="896"/>
      <c r="N184" s="896"/>
      <c r="O184" s="896"/>
      <c r="S184" s="810"/>
      <c r="T184" s="810"/>
      <c r="U184" s="810"/>
      <c r="V184" s="810"/>
      <c r="W184" s="810"/>
      <c r="X184" s="810"/>
      <c r="Y184" s="810"/>
      <c r="Z184" s="810"/>
      <c r="AA184" s="810"/>
      <c r="AB184" s="810"/>
      <c r="AC184" s="810"/>
      <c r="AD184" s="810"/>
      <c r="AE184" s="810"/>
      <c r="AF184" s="810"/>
      <c r="AG184" s="810"/>
      <c r="AH184" s="810"/>
      <c r="AI184" s="810"/>
      <c r="AJ184" s="810"/>
      <c r="AK184" s="810"/>
      <c r="AL184" s="810"/>
      <c r="AM184" s="810"/>
      <c r="AN184" s="810"/>
      <c r="AO184" s="810"/>
      <c r="AP184" s="810"/>
      <c r="AQ184" s="810"/>
      <c r="AR184" s="810"/>
    </row>
    <row r="185" spans="2:44" x14ac:dyDescent="0.25">
      <c r="B185" s="3"/>
      <c r="C185" s="3"/>
      <c r="D185" s="3"/>
      <c r="E185" s="896"/>
      <c r="F185" s="896"/>
      <c r="G185" s="896"/>
      <c r="H185" s="896"/>
      <c r="I185" s="896"/>
      <c r="J185" s="896"/>
      <c r="K185" s="896"/>
      <c r="L185" s="896"/>
      <c r="M185" s="896"/>
      <c r="N185" s="896"/>
      <c r="O185" s="896"/>
      <c r="S185" s="810"/>
      <c r="T185" s="810"/>
      <c r="U185" s="810"/>
      <c r="V185" s="810"/>
      <c r="W185" s="810"/>
      <c r="X185" s="810"/>
      <c r="Y185" s="810"/>
      <c r="Z185" s="810"/>
      <c r="AA185" s="810"/>
      <c r="AB185" s="810"/>
      <c r="AC185" s="810"/>
      <c r="AD185" s="810"/>
      <c r="AE185" s="810"/>
      <c r="AF185" s="810"/>
      <c r="AG185" s="810"/>
      <c r="AH185" s="810"/>
      <c r="AI185" s="810"/>
      <c r="AJ185" s="810"/>
      <c r="AK185" s="810"/>
      <c r="AL185" s="810"/>
      <c r="AM185" s="810"/>
      <c r="AN185" s="810"/>
      <c r="AO185" s="810"/>
      <c r="AP185" s="810"/>
      <c r="AQ185" s="810"/>
      <c r="AR185" s="810"/>
    </row>
    <row r="186" spans="2:44" x14ac:dyDescent="0.25">
      <c r="B186" s="3"/>
      <c r="C186" s="3"/>
      <c r="D186" s="3"/>
      <c r="E186" s="896"/>
      <c r="F186" s="896"/>
      <c r="G186" s="896"/>
      <c r="H186" s="896"/>
      <c r="I186" s="896"/>
      <c r="J186" s="896"/>
      <c r="K186" s="896"/>
      <c r="L186" s="896"/>
      <c r="M186" s="896"/>
      <c r="N186" s="896"/>
      <c r="O186" s="896"/>
      <c r="S186" s="810"/>
      <c r="T186" s="810"/>
      <c r="U186" s="810"/>
      <c r="V186" s="810"/>
      <c r="W186" s="810"/>
      <c r="X186" s="810"/>
      <c r="Y186" s="810"/>
      <c r="Z186" s="810"/>
      <c r="AA186" s="810"/>
      <c r="AB186" s="810"/>
      <c r="AC186" s="810"/>
      <c r="AD186" s="810"/>
      <c r="AE186" s="810"/>
      <c r="AF186" s="810"/>
      <c r="AG186" s="810"/>
      <c r="AH186" s="810"/>
      <c r="AI186" s="810"/>
      <c r="AJ186" s="810"/>
      <c r="AK186" s="810"/>
      <c r="AL186" s="810"/>
      <c r="AM186" s="810"/>
      <c r="AN186" s="810"/>
      <c r="AO186" s="810"/>
      <c r="AP186" s="810"/>
      <c r="AQ186" s="810"/>
      <c r="AR186" s="810"/>
    </row>
    <row r="187" spans="2:44" x14ac:dyDescent="0.25">
      <c r="B187" s="3"/>
      <c r="C187" s="3"/>
      <c r="D187" s="3"/>
      <c r="E187" s="896"/>
      <c r="F187" s="896"/>
      <c r="G187" s="896"/>
      <c r="H187" s="896"/>
      <c r="I187" s="896"/>
      <c r="J187" s="896"/>
      <c r="K187" s="896"/>
      <c r="L187" s="896"/>
      <c r="M187" s="896"/>
      <c r="N187" s="896"/>
      <c r="O187" s="896"/>
      <c r="S187" s="810"/>
      <c r="T187" s="810"/>
      <c r="U187" s="810"/>
      <c r="V187" s="810"/>
      <c r="W187" s="810"/>
      <c r="X187" s="810"/>
      <c r="Y187" s="810"/>
      <c r="Z187" s="810"/>
      <c r="AA187" s="810"/>
      <c r="AB187" s="810"/>
      <c r="AC187" s="810"/>
      <c r="AD187" s="810"/>
      <c r="AE187" s="810"/>
      <c r="AF187" s="810"/>
      <c r="AG187" s="810"/>
      <c r="AH187" s="810"/>
      <c r="AI187" s="810"/>
      <c r="AJ187" s="810"/>
      <c r="AK187" s="810"/>
      <c r="AL187" s="810"/>
      <c r="AM187" s="810"/>
      <c r="AN187" s="810"/>
      <c r="AO187" s="810"/>
      <c r="AP187" s="810"/>
      <c r="AQ187" s="810"/>
      <c r="AR187" s="810"/>
    </row>
    <row r="188" spans="2:44" x14ac:dyDescent="0.25">
      <c r="B188" s="3"/>
      <c r="C188" s="3"/>
      <c r="D188" s="3"/>
      <c r="E188" s="896"/>
      <c r="F188" s="896"/>
      <c r="G188" s="896"/>
      <c r="H188" s="896"/>
      <c r="I188" s="896"/>
      <c r="J188" s="896"/>
      <c r="K188" s="896"/>
      <c r="L188" s="896"/>
      <c r="M188" s="896"/>
      <c r="N188" s="896"/>
      <c r="O188" s="896"/>
      <c r="S188" s="810"/>
      <c r="T188" s="810"/>
      <c r="U188" s="810"/>
      <c r="V188" s="810"/>
      <c r="W188" s="810"/>
      <c r="X188" s="810"/>
      <c r="Y188" s="810"/>
      <c r="Z188" s="810"/>
      <c r="AA188" s="810"/>
      <c r="AB188" s="810"/>
      <c r="AC188" s="810"/>
      <c r="AD188" s="810"/>
      <c r="AE188" s="810"/>
      <c r="AF188" s="810"/>
      <c r="AG188" s="810"/>
      <c r="AH188" s="810"/>
      <c r="AI188" s="810"/>
      <c r="AJ188" s="810"/>
      <c r="AK188" s="810"/>
      <c r="AL188" s="810"/>
      <c r="AM188" s="810"/>
      <c r="AN188" s="810"/>
      <c r="AO188" s="810"/>
      <c r="AP188" s="810"/>
      <c r="AQ188" s="810"/>
      <c r="AR188" s="810"/>
    </row>
    <row r="189" spans="2:44" x14ac:dyDescent="0.25">
      <c r="B189" s="3"/>
      <c r="C189" s="3"/>
      <c r="D189" s="3"/>
      <c r="E189" s="896"/>
      <c r="F189" s="896"/>
      <c r="G189" s="896"/>
      <c r="H189" s="896"/>
      <c r="I189" s="896"/>
      <c r="J189" s="896"/>
      <c r="K189" s="896"/>
      <c r="L189" s="896"/>
      <c r="M189" s="896"/>
      <c r="N189" s="896"/>
      <c r="O189" s="896"/>
      <c r="S189" s="810"/>
      <c r="T189" s="810"/>
      <c r="U189" s="810"/>
      <c r="V189" s="810"/>
      <c r="W189" s="810"/>
      <c r="X189" s="810"/>
      <c r="Y189" s="810"/>
      <c r="Z189" s="810"/>
      <c r="AA189" s="810"/>
      <c r="AB189" s="810"/>
      <c r="AC189" s="810"/>
      <c r="AD189" s="810"/>
      <c r="AE189" s="810"/>
      <c r="AF189" s="810"/>
      <c r="AG189" s="810"/>
      <c r="AH189" s="810"/>
      <c r="AI189" s="810"/>
      <c r="AJ189" s="810"/>
      <c r="AK189" s="810"/>
      <c r="AL189" s="810"/>
      <c r="AM189" s="810"/>
      <c r="AN189" s="810"/>
      <c r="AO189" s="810"/>
      <c r="AP189" s="810"/>
      <c r="AQ189" s="810"/>
      <c r="AR189" s="810"/>
    </row>
    <row r="190" spans="2:44" x14ac:dyDescent="0.25">
      <c r="B190" s="3"/>
      <c r="C190" s="3"/>
      <c r="D190" s="3"/>
      <c r="E190" s="896"/>
      <c r="F190" s="896"/>
      <c r="G190" s="896"/>
      <c r="H190" s="896"/>
      <c r="I190" s="896"/>
      <c r="J190" s="896"/>
      <c r="K190" s="896"/>
      <c r="L190" s="896"/>
      <c r="M190" s="896"/>
      <c r="N190" s="896"/>
      <c r="O190" s="896"/>
      <c r="S190" s="810"/>
      <c r="T190" s="810"/>
      <c r="U190" s="810"/>
      <c r="V190" s="810"/>
      <c r="W190" s="810"/>
      <c r="X190" s="810"/>
      <c r="Y190" s="810"/>
      <c r="Z190" s="810"/>
      <c r="AA190" s="810"/>
      <c r="AB190" s="810"/>
      <c r="AC190" s="810"/>
      <c r="AD190" s="810"/>
      <c r="AE190" s="810"/>
      <c r="AF190" s="810"/>
      <c r="AG190" s="810"/>
      <c r="AH190" s="810"/>
      <c r="AI190" s="810"/>
      <c r="AJ190" s="810"/>
      <c r="AK190" s="810"/>
      <c r="AL190" s="810"/>
      <c r="AM190" s="810"/>
      <c r="AN190" s="810"/>
      <c r="AO190" s="810"/>
      <c r="AP190" s="810"/>
      <c r="AQ190" s="810"/>
      <c r="AR190" s="810"/>
    </row>
    <row r="191" spans="2:44" x14ac:dyDescent="0.25">
      <c r="B191" s="3"/>
      <c r="C191" s="3"/>
      <c r="D191" s="3"/>
      <c r="E191" s="896"/>
      <c r="F191" s="896"/>
      <c r="G191" s="896"/>
      <c r="H191" s="896"/>
      <c r="I191" s="896"/>
      <c r="J191" s="896"/>
      <c r="K191" s="896"/>
      <c r="L191" s="896"/>
      <c r="M191" s="896"/>
      <c r="N191" s="896"/>
      <c r="O191" s="896"/>
      <c r="S191" s="810"/>
      <c r="T191" s="810"/>
      <c r="U191" s="810"/>
      <c r="V191" s="810"/>
      <c r="W191" s="810"/>
      <c r="X191" s="810"/>
      <c r="Y191" s="810"/>
      <c r="Z191" s="810"/>
      <c r="AA191" s="810"/>
      <c r="AB191" s="810"/>
      <c r="AC191" s="810"/>
      <c r="AD191" s="810"/>
      <c r="AE191" s="810"/>
      <c r="AF191" s="810"/>
      <c r="AG191" s="810"/>
      <c r="AH191" s="810"/>
      <c r="AI191" s="810"/>
      <c r="AJ191" s="810"/>
      <c r="AK191" s="810"/>
      <c r="AL191" s="810"/>
      <c r="AM191" s="810"/>
      <c r="AN191" s="810"/>
      <c r="AO191" s="810"/>
      <c r="AP191" s="810"/>
      <c r="AQ191" s="810"/>
      <c r="AR191" s="810"/>
    </row>
    <row r="192" spans="2:44" x14ac:dyDescent="0.25">
      <c r="B192" s="3"/>
      <c r="C192" s="3"/>
      <c r="D192" s="3"/>
      <c r="E192" s="896"/>
      <c r="F192" s="896"/>
      <c r="G192" s="896"/>
      <c r="H192" s="896"/>
      <c r="I192" s="896"/>
      <c r="J192" s="896"/>
      <c r="K192" s="896"/>
      <c r="L192" s="896"/>
      <c r="M192" s="896"/>
      <c r="N192" s="896"/>
      <c r="O192" s="896"/>
      <c r="S192" s="810"/>
      <c r="T192" s="810"/>
      <c r="U192" s="810"/>
      <c r="V192" s="810"/>
      <c r="W192" s="810"/>
      <c r="X192" s="810"/>
      <c r="Y192" s="810"/>
      <c r="Z192" s="810"/>
      <c r="AA192" s="810"/>
      <c r="AB192" s="810"/>
      <c r="AC192" s="810"/>
      <c r="AD192" s="810"/>
      <c r="AE192" s="810"/>
      <c r="AF192" s="810"/>
      <c r="AG192" s="810"/>
      <c r="AH192" s="810"/>
      <c r="AI192" s="810"/>
      <c r="AJ192" s="810"/>
      <c r="AK192" s="810"/>
      <c r="AL192" s="810"/>
      <c r="AM192" s="810"/>
      <c r="AN192" s="810"/>
      <c r="AO192" s="810"/>
      <c r="AP192" s="810"/>
      <c r="AQ192" s="810"/>
      <c r="AR192" s="810"/>
    </row>
    <row r="193" spans="2:44" x14ac:dyDescent="0.25">
      <c r="B193" s="3"/>
      <c r="C193" s="3"/>
      <c r="D193" s="3"/>
      <c r="E193" s="896"/>
      <c r="F193" s="896"/>
      <c r="G193" s="896"/>
      <c r="H193" s="896"/>
      <c r="I193" s="896"/>
      <c r="J193" s="896"/>
      <c r="K193" s="896"/>
      <c r="L193" s="896"/>
      <c r="M193" s="896"/>
      <c r="N193" s="896"/>
      <c r="O193" s="896"/>
      <c r="S193" s="810"/>
      <c r="T193" s="810"/>
      <c r="U193" s="810"/>
      <c r="V193" s="810"/>
      <c r="W193" s="810"/>
      <c r="X193" s="810"/>
      <c r="Y193" s="810"/>
      <c r="Z193" s="810"/>
      <c r="AA193" s="810"/>
      <c r="AB193" s="810"/>
      <c r="AC193" s="810"/>
      <c r="AD193" s="810"/>
      <c r="AE193" s="810"/>
      <c r="AF193" s="810"/>
      <c r="AG193" s="810"/>
      <c r="AH193" s="810"/>
      <c r="AI193" s="810"/>
      <c r="AJ193" s="810"/>
      <c r="AK193" s="810"/>
      <c r="AL193" s="810"/>
      <c r="AM193" s="810"/>
      <c r="AN193" s="810"/>
      <c r="AO193" s="810"/>
      <c r="AP193" s="810"/>
      <c r="AQ193" s="810"/>
      <c r="AR193" s="810"/>
    </row>
    <row r="194" spans="2:44" x14ac:dyDescent="0.25">
      <c r="B194" s="3"/>
      <c r="C194" s="3"/>
      <c r="D194" s="3"/>
      <c r="E194" s="896"/>
      <c r="F194" s="896"/>
      <c r="G194" s="896"/>
      <c r="H194" s="896"/>
      <c r="I194" s="896"/>
      <c r="J194" s="896"/>
      <c r="K194" s="896"/>
      <c r="L194" s="896"/>
      <c r="M194" s="896"/>
      <c r="N194" s="896"/>
      <c r="O194" s="896"/>
      <c r="S194" s="810"/>
      <c r="T194" s="810"/>
      <c r="U194" s="810"/>
      <c r="V194" s="810"/>
      <c r="W194" s="810"/>
      <c r="X194" s="810"/>
      <c r="Y194" s="810"/>
      <c r="Z194" s="810"/>
      <c r="AA194" s="810"/>
      <c r="AB194" s="810"/>
      <c r="AC194" s="810"/>
      <c r="AD194" s="810"/>
      <c r="AE194" s="810"/>
      <c r="AF194" s="810"/>
      <c r="AG194" s="810"/>
      <c r="AH194" s="810"/>
      <c r="AI194" s="810"/>
      <c r="AJ194" s="810"/>
      <c r="AK194" s="810"/>
      <c r="AL194" s="810"/>
      <c r="AM194" s="810"/>
      <c r="AN194" s="810"/>
      <c r="AO194" s="810"/>
      <c r="AP194" s="810"/>
      <c r="AQ194" s="810"/>
      <c r="AR194" s="810"/>
    </row>
    <row r="195" spans="2:44" x14ac:dyDescent="0.25">
      <c r="B195" s="3"/>
      <c r="C195" s="3"/>
      <c r="D195" s="3"/>
      <c r="E195" s="896"/>
      <c r="F195" s="896"/>
      <c r="G195" s="896"/>
      <c r="H195" s="896"/>
      <c r="I195" s="896"/>
      <c r="J195" s="896"/>
      <c r="K195" s="896"/>
      <c r="L195" s="896"/>
      <c r="M195" s="896"/>
      <c r="N195" s="896"/>
      <c r="O195" s="896"/>
      <c r="S195" s="810"/>
      <c r="T195" s="810"/>
      <c r="U195" s="810"/>
      <c r="V195" s="810"/>
      <c r="W195" s="810"/>
      <c r="X195" s="810"/>
      <c r="Y195" s="810"/>
      <c r="Z195" s="810"/>
      <c r="AA195" s="810"/>
      <c r="AB195" s="810"/>
      <c r="AC195" s="810"/>
      <c r="AD195" s="810"/>
      <c r="AE195" s="810"/>
      <c r="AF195" s="810"/>
      <c r="AG195" s="810"/>
      <c r="AH195" s="810"/>
      <c r="AI195" s="810"/>
      <c r="AJ195" s="810"/>
      <c r="AK195" s="810"/>
      <c r="AL195" s="810"/>
      <c r="AM195" s="810"/>
      <c r="AN195" s="810"/>
      <c r="AO195" s="810"/>
      <c r="AP195" s="810"/>
      <c r="AQ195" s="810"/>
      <c r="AR195" s="810"/>
    </row>
    <row r="196" spans="2:44" x14ac:dyDescent="0.25">
      <c r="B196" s="3"/>
      <c r="C196" s="3"/>
      <c r="D196" s="3"/>
      <c r="E196" s="896"/>
      <c r="F196" s="896"/>
      <c r="G196" s="896"/>
      <c r="H196" s="896"/>
      <c r="I196" s="896"/>
      <c r="J196" s="896"/>
      <c r="K196" s="896"/>
      <c r="L196" s="896"/>
      <c r="M196" s="896"/>
      <c r="N196" s="896"/>
      <c r="O196" s="896"/>
      <c r="S196" s="810"/>
      <c r="T196" s="810"/>
      <c r="U196" s="810"/>
      <c r="V196" s="810"/>
      <c r="W196" s="810"/>
      <c r="X196" s="810"/>
      <c r="Y196" s="810"/>
      <c r="Z196" s="810"/>
      <c r="AA196" s="810"/>
      <c r="AB196" s="810"/>
      <c r="AC196" s="810"/>
      <c r="AD196" s="810"/>
      <c r="AE196" s="810"/>
      <c r="AF196" s="810"/>
      <c r="AG196" s="810"/>
      <c r="AH196" s="810"/>
      <c r="AI196" s="810"/>
      <c r="AJ196" s="810"/>
      <c r="AK196" s="810"/>
      <c r="AL196" s="810"/>
      <c r="AM196" s="810"/>
      <c r="AN196" s="810"/>
      <c r="AO196" s="810"/>
      <c r="AP196" s="810"/>
      <c r="AQ196" s="810"/>
      <c r="AR196" s="810"/>
    </row>
    <row r="197" spans="2:44" x14ac:dyDescent="0.25">
      <c r="B197" s="3"/>
      <c r="C197" s="3"/>
      <c r="D197" s="3"/>
      <c r="E197" s="896"/>
      <c r="F197" s="896"/>
      <c r="G197" s="896"/>
      <c r="H197" s="896"/>
      <c r="I197" s="896"/>
      <c r="J197" s="896"/>
      <c r="K197" s="896"/>
      <c r="L197" s="896"/>
      <c r="M197" s="896"/>
      <c r="N197" s="896"/>
      <c r="O197" s="896"/>
      <c r="S197" s="810"/>
      <c r="T197" s="810"/>
      <c r="U197" s="810"/>
      <c r="V197" s="810"/>
      <c r="W197" s="810"/>
      <c r="X197" s="810"/>
      <c r="Y197" s="810"/>
      <c r="Z197" s="810"/>
      <c r="AA197" s="810"/>
      <c r="AB197" s="810"/>
      <c r="AC197" s="810"/>
      <c r="AD197" s="810"/>
      <c r="AE197" s="810"/>
      <c r="AF197" s="810"/>
      <c r="AG197" s="810"/>
      <c r="AH197" s="810"/>
      <c r="AI197" s="810"/>
      <c r="AJ197" s="810"/>
      <c r="AK197" s="810"/>
      <c r="AL197" s="810"/>
      <c r="AM197" s="810"/>
      <c r="AN197" s="810"/>
      <c r="AO197" s="810"/>
      <c r="AP197" s="810"/>
      <c r="AQ197" s="810"/>
      <c r="AR197" s="810"/>
    </row>
    <row r="198" spans="2:44" x14ac:dyDescent="0.25">
      <c r="B198" s="3"/>
      <c r="C198" s="3"/>
      <c r="D198" s="3"/>
      <c r="E198" s="896"/>
      <c r="F198" s="896"/>
      <c r="G198" s="896"/>
      <c r="H198" s="896"/>
      <c r="I198" s="896"/>
      <c r="J198" s="896"/>
      <c r="K198" s="896"/>
      <c r="L198" s="896"/>
      <c r="M198" s="896"/>
      <c r="N198" s="896"/>
      <c r="O198" s="896"/>
      <c r="S198" s="810"/>
      <c r="T198" s="810"/>
      <c r="U198" s="810"/>
      <c r="V198" s="810"/>
      <c r="W198" s="810"/>
      <c r="X198" s="810"/>
      <c r="Y198" s="810"/>
      <c r="Z198" s="810"/>
      <c r="AA198" s="810"/>
      <c r="AB198" s="810"/>
      <c r="AC198" s="810"/>
      <c r="AD198" s="810"/>
      <c r="AE198" s="810"/>
      <c r="AF198" s="810"/>
      <c r="AG198" s="810"/>
      <c r="AH198" s="810"/>
      <c r="AI198" s="810"/>
      <c r="AJ198" s="810"/>
      <c r="AK198" s="810"/>
      <c r="AL198" s="810"/>
      <c r="AM198" s="810"/>
      <c r="AN198" s="810"/>
      <c r="AO198" s="810"/>
      <c r="AP198" s="810"/>
      <c r="AQ198" s="810"/>
      <c r="AR198" s="810"/>
    </row>
    <row r="199" spans="2:44" x14ac:dyDescent="0.25">
      <c r="B199" s="3"/>
      <c r="C199" s="3"/>
      <c r="D199" s="3"/>
      <c r="E199" s="896"/>
      <c r="F199" s="896"/>
      <c r="G199" s="896"/>
      <c r="H199" s="896"/>
      <c r="I199" s="896"/>
      <c r="J199" s="896"/>
      <c r="K199" s="896"/>
      <c r="L199" s="896"/>
      <c r="M199" s="896"/>
      <c r="N199" s="896"/>
      <c r="O199" s="896"/>
      <c r="S199" s="810"/>
      <c r="T199" s="810"/>
      <c r="U199" s="810"/>
      <c r="V199" s="810"/>
      <c r="W199" s="810"/>
      <c r="X199" s="810"/>
      <c r="Y199" s="810"/>
      <c r="Z199" s="810"/>
      <c r="AA199" s="810"/>
      <c r="AB199" s="810"/>
      <c r="AC199" s="810"/>
      <c r="AD199" s="810"/>
      <c r="AE199" s="810"/>
      <c r="AF199" s="810"/>
      <c r="AG199" s="810"/>
      <c r="AH199" s="810"/>
      <c r="AI199" s="810"/>
      <c r="AJ199" s="810"/>
      <c r="AK199" s="810"/>
      <c r="AL199" s="810"/>
      <c r="AM199" s="810"/>
      <c r="AN199" s="810"/>
      <c r="AO199" s="810"/>
      <c r="AP199" s="810"/>
      <c r="AQ199" s="810"/>
      <c r="AR199" s="810"/>
    </row>
    <row r="200" spans="2:44" x14ac:dyDescent="0.25">
      <c r="B200" s="3"/>
      <c r="C200" s="3"/>
      <c r="D200" s="3"/>
      <c r="E200" s="896"/>
      <c r="F200" s="896"/>
      <c r="G200" s="896"/>
      <c r="H200" s="896"/>
      <c r="I200" s="896"/>
      <c r="J200" s="896"/>
      <c r="K200" s="896"/>
      <c r="L200" s="896"/>
      <c r="M200" s="896"/>
      <c r="N200" s="896"/>
      <c r="O200" s="896"/>
      <c r="S200" s="810"/>
      <c r="T200" s="810"/>
      <c r="U200" s="810"/>
      <c r="V200" s="810"/>
      <c r="W200" s="810"/>
      <c r="X200" s="810"/>
      <c r="Y200" s="810"/>
      <c r="Z200" s="810"/>
      <c r="AA200" s="810"/>
      <c r="AB200" s="810"/>
      <c r="AC200" s="810"/>
      <c r="AD200" s="810"/>
      <c r="AE200" s="810"/>
      <c r="AF200" s="810"/>
      <c r="AG200" s="810"/>
      <c r="AH200" s="810"/>
      <c r="AI200" s="810"/>
      <c r="AJ200" s="810"/>
      <c r="AK200" s="810"/>
      <c r="AL200" s="810"/>
      <c r="AM200" s="810"/>
      <c r="AN200" s="810"/>
      <c r="AO200" s="810"/>
      <c r="AP200" s="810"/>
      <c r="AQ200" s="810"/>
      <c r="AR200" s="810"/>
    </row>
    <row r="201" spans="2:44" x14ac:dyDescent="0.25">
      <c r="B201" s="3"/>
      <c r="C201" s="3"/>
      <c r="D201" s="3"/>
      <c r="E201" s="896"/>
      <c r="F201" s="896"/>
      <c r="G201" s="896"/>
      <c r="H201" s="896"/>
      <c r="I201" s="896"/>
      <c r="J201" s="896"/>
      <c r="K201" s="896"/>
      <c r="L201" s="896"/>
      <c r="M201" s="896"/>
      <c r="N201" s="896"/>
      <c r="O201" s="896"/>
      <c r="S201" s="810"/>
      <c r="T201" s="810"/>
      <c r="U201" s="810"/>
      <c r="V201" s="810"/>
      <c r="W201" s="810"/>
      <c r="X201" s="810"/>
      <c r="Y201" s="810"/>
      <c r="Z201" s="810"/>
      <c r="AA201" s="810"/>
      <c r="AB201" s="810"/>
      <c r="AC201" s="810"/>
      <c r="AD201" s="810"/>
      <c r="AE201" s="810"/>
      <c r="AF201" s="810"/>
      <c r="AG201" s="810"/>
      <c r="AH201" s="810"/>
      <c r="AI201" s="810"/>
      <c r="AJ201" s="810"/>
      <c r="AK201" s="810"/>
      <c r="AL201" s="810"/>
      <c r="AM201" s="810"/>
      <c r="AN201" s="810"/>
      <c r="AO201" s="810"/>
      <c r="AP201" s="810"/>
      <c r="AQ201" s="810"/>
      <c r="AR201" s="810"/>
    </row>
    <row r="202" spans="2:44" x14ac:dyDescent="0.25">
      <c r="B202" s="3"/>
      <c r="C202" s="3"/>
      <c r="D202" s="3"/>
      <c r="E202" s="896"/>
      <c r="F202" s="896"/>
      <c r="G202" s="896"/>
      <c r="H202" s="896"/>
      <c r="I202" s="896"/>
      <c r="J202" s="896"/>
      <c r="K202" s="896"/>
      <c r="L202" s="896"/>
      <c r="M202" s="896"/>
      <c r="N202" s="896"/>
      <c r="O202" s="896"/>
      <c r="S202" s="810"/>
      <c r="T202" s="810"/>
      <c r="U202" s="810"/>
      <c r="V202" s="810"/>
      <c r="W202" s="810"/>
      <c r="X202" s="810"/>
      <c r="Y202" s="810"/>
      <c r="Z202" s="810"/>
      <c r="AA202" s="810"/>
      <c r="AB202" s="810"/>
      <c r="AC202" s="810"/>
      <c r="AD202" s="810"/>
      <c r="AE202" s="810"/>
      <c r="AF202" s="810"/>
      <c r="AG202" s="810"/>
      <c r="AH202" s="810"/>
      <c r="AI202" s="810"/>
      <c r="AJ202" s="810"/>
      <c r="AK202" s="810"/>
      <c r="AL202" s="810"/>
      <c r="AM202" s="810"/>
      <c r="AN202" s="810"/>
      <c r="AO202" s="810"/>
      <c r="AP202" s="810"/>
      <c r="AQ202" s="810"/>
      <c r="AR202" s="810"/>
    </row>
    <row r="203" spans="2:44" x14ac:dyDescent="0.25">
      <c r="B203" s="3"/>
      <c r="C203" s="3"/>
      <c r="D203" s="3"/>
      <c r="E203" s="896"/>
      <c r="F203" s="896"/>
      <c r="G203" s="896"/>
      <c r="H203" s="896"/>
      <c r="I203" s="896"/>
      <c r="J203" s="896"/>
      <c r="K203" s="896"/>
      <c r="L203" s="896"/>
      <c r="M203" s="896"/>
      <c r="N203" s="896"/>
      <c r="O203" s="896"/>
      <c r="S203" s="810"/>
      <c r="T203" s="810"/>
      <c r="U203" s="810"/>
      <c r="V203" s="810"/>
      <c r="W203" s="810"/>
      <c r="X203" s="810"/>
      <c r="Y203" s="810"/>
      <c r="Z203" s="810"/>
      <c r="AA203" s="810"/>
      <c r="AB203" s="810"/>
      <c r="AC203" s="810"/>
      <c r="AD203" s="810"/>
      <c r="AE203" s="810"/>
      <c r="AF203" s="810"/>
      <c r="AG203" s="810"/>
      <c r="AH203" s="810"/>
      <c r="AI203" s="810"/>
      <c r="AJ203" s="810"/>
      <c r="AK203" s="810"/>
      <c r="AL203" s="810"/>
      <c r="AM203" s="810"/>
      <c r="AN203" s="810"/>
      <c r="AO203" s="810"/>
      <c r="AP203" s="810"/>
      <c r="AQ203" s="810"/>
      <c r="AR203" s="810"/>
    </row>
    <row r="204" spans="2:44" x14ac:dyDescent="0.25">
      <c r="B204" s="3"/>
      <c r="C204" s="3"/>
      <c r="D204" s="3"/>
      <c r="E204" s="896"/>
      <c r="F204" s="896"/>
      <c r="G204" s="896"/>
      <c r="H204" s="896"/>
      <c r="I204" s="896"/>
      <c r="J204" s="896"/>
      <c r="K204" s="896"/>
      <c r="L204" s="896"/>
      <c r="M204" s="896"/>
      <c r="N204" s="896"/>
      <c r="O204" s="896"/>
      <c r="S204" s="810"/>
      <c r="T204" s="810"/>
      <c r="U204" s="810"/>
      <c r="V204" s="810"/>
      <c r="W204" s="810"/>
      <c r="X204" s="810"/>
      <c r="Y204" s="810"/>
      <c r="Z204" s="810"/>
      <c r="AA204" s="810"/>
      <c r="AB204" s="810"/>
      <c r="AC204" s="810"/>
      <c r="AD204" s="810"/>
      <c r="AE204" s="810"/>
      <c r="AF204" s="810"/>
      <c r="AG204" s="810"/>
      <c r="AH204" s="810"/>
      <c r="AI204" s="810"/>
      <c r="AJ204" s="810"/>
      <c r="AK204" s="810"/>
      <c r="AL204" s="810"/>
      <c r="AM204" s="810"/>
      <c r="AN204" s="810"/>
      <c r="AO204" s="810"/>
      <c r="AP204" s="810"/>
      <c r="AQ204" s="810"/>
      <c r="AR204" s="810"/>
    </row>
    <row r="205" spans="2:44" x14ac:dyDescent="0.25">
      <c r="B205" s="3"/>
      <c r="C205" s="3"/>
      <c r="D205" s="3"/>
      <c r="E205" s="896"/>
      <c r="F205" s="896"/>
      <c r="G205" s="896"/>
      <c r="H205" s="896"/>
      <c r="I205" s="896"/>
      <c r="J205" s="896"/>
      <c r="K205" s="896"/>
      <c r="L205" s="896"/>
      <c r="M205" s="896"/>
      <c r="N205" s="896"/>
      <c r="O205" s="896"/>
      <c r="S205" s="810"/>
      <c r="T205" s="810"/>
      <c r="U205" s="810"/>
      <c r="V205" s="810"/>
      <c r="W205" s="810"/>
      <c r="X205" s="810"/>
      <c r="Y205" s="810"/>
      <c r="Z205" s="810"/>
      <c r="AA205" s="810"/>
      <c r="AB205" s="810"/>
      <c r="AC205" s="810"/>
      <c r="AD205" s="810"/>
      <c r="AE205" s="810"/>
      <c r="AF205" s="810"/>
      <c r="AG205" s="810"/>
      <c r="AH205" s="810"/>
      <c r="AI205" s="810"/>
      <c r="AJ205" s="810"/>
      <c r="AK205" s="810"/>
      <c r="AL205" s="810"/>
      <c r="AM205" s="810"/>
      <c r="AN205" s="810"/>
      <c r="AO205" s="810"/>
      <c r="AP205" s="810"/>
      <c r="AQ205" s="810"/>
      <c r="AR205" s="810"/>
    </row>
    <row r="206" spans="2:44" x14ac:dyDescent="0.25">
      <c r="B206" s="3"/>
      <c r="C206" s="3"/>
      <c r="D206" s="3"/>
      <c r="E206" s="896"/>
      <c r="F206" s="896"/>
      <c r="G206" s="896"/>
      <c r="H206" s="896"/>
      <c r="I206" s="896"/>
      <c r="J206" s="896"/>
      <c r="K206" s="896"/>
      <c r="L206" s="896"/>
      <c r="M206" s="896"/>
      <c r="N206" s="896"/>
      <c r="O206" s="896"/>
      <c r="S206" s="810"/>
      <c r="T206" s="810"/>
      <c r="U206" s="810"/>
      <c r="V206" s="810"/>
      <c r="W206" s="810"/>
      <c r="X206" s="810"/>
      <c r="Y206" s="810"/>
      <c r="Z206" s="810"/>
      <c r="AA206" s="810"/>
      <c r="AB206" s="810"/>
      <c r="AC206" s="810"/>
      <c r="AD206" s="810"/>
      <c r="AE206" s="810"/>
      <c r="AF206" s="810"/>
      <c r="AG206" s="810"/>
      <c r="AH206" s="810"/>
      <c r="AI206" s="810"/>
      <c r="AJ206" s="810"/>
      <c r="AK206" s="810"/>
      <c r="AL206" s="810"/>
      <c r="AM206" s="810"/>
      <c r="AN206" s="810"/>
      <c r="AO206" s="810"/>
      <c r="AP206" s="810"/>
      <c r="AQ206" s="810"/>
      <c r="AR206" s="810"/>
    </row>
    <row r="207" spans="2:44" x14ac:dyDescent="0.25">
      <c r="B207" s="3"/>
      <c r="C207" s="3"/>
      <c r="D207" s="3"/>
      <c r="E207" s="896"/>
      <c r="F207" s="896"/>
      <c r="G207" s="896"/>
      <c r="H207" s="896"/>
      <c r="I207" s="896"/>
      <c r="J207" s="896"/>
      <c r="K207" s="896"/>
      <c r="L207" s="896"/>
      <c r="M207" s="896"/>
      <c r="N207" s="896"/>
      <c r="O207" s="896"/>
      <c r="S207" s="810"/>
      <c r="T207" s="810"/>
      <c r="U207" s="810"/>
      <c r="V207" s="810"/>
      <c r="W207" s="810"/>
      <c r="X207" s="810"/>
      <c r="Y207" s="810"/>
      <c r="Z207" s="810"/>
      <c r="AA207" s="810"/>
      <c r="AB207" s="810"/>
      <c r="AC207" s="810"/>
      <c r="AD207" s="810"/>
      <c r="AE207" s="810"/>
      <c r="AF207" s="810"/>
      <c r="AG207" s="810"/>
      <c r="AH207" s="810"/>
      <c r="AI207" s="810"/>
      <c r="AJ207" s="810"/>
      <c r="AK207" s="810"/>
      <c r="AL207" s="810"/>
      <c r="AM207" s="810"/>
      <c r="AN207" s="810"/>
      <c r="AO207" s="810"/>
      <c r="AP207" s="810"/>
      <c r="AQ207" s="810"/>
      <c r="AR207" s="810"/>
    </row>
    <row r="208" spans="2:44" x14ac:dyDescent="0.25">
      <c r="B208" s="3"/>
      <c r="C208" s="3"/>
      <c r="D208" s="3"/>
      <c r="E208" s="896"/>
      <c r="F208" s="896"/>
      <c r="G208" s="896"/>
      <c r="H208" s="896"/>
      <c r="I208" s="896"/>
      <c r="J208" s="896"/>
      <c r="K208" s="896"/>
      <c r="L208" s="896"/>
      <c r="M208" s="896"/>
      <c r="N208" s="896"/>
      <c r="O208" s="896"/>
      <c r="S208" s="810"/>
      <c r="T208" s="810"/>
      <c r="U208" s="810"/>
      <c r="V208" s="810"/>
      <c r="W208" s="810"/>
      <c r="X208" s="810"/>
      <c r="Y208" s="810"/>
      <c r="Z208" s="810"/>
      <c r="AA208" s="810"/>
      <c r="AB208" s="810"/>
      <c r="AC208" s="810"/>
      <c r="AD208" s="810"/>
      <c r="AE208" s="810"/>
      <c r="AF208" s="810"/>
      <c r="AG208" s="810"/>
      <c r="AH208" s="810"/>
      <c r="AI208" s="810"/>
      <c r="AJ208" s="810"/>
      <c r="AK208" s="810"/>
      <c r="AL208" s="810"/>
      <c r="AM208" s="810"/>
      <c r="AN208" s="810"/>
      <c r="AO208" s="810"/>
      <c r="AP208" s="810"/>
      <c r="AQ208" s="810"/>
      <c r="AR208" s="810"/>
    </row>
    <row r="209" spans="2:44" x14ac:dyDescent="0.25">
      <c r="B209" s="3"/>
      <c r="C209" s="3"/>
      <c r="D209" s="3"/>
      <c r="E209" s="896"/>
      <c r="F209" s="896"/>
      <c r="G209" s="896"/>
      <c r="H209" s="896"/>
      <c r="I209" s="896"/>
      <c r="J209" s="896"/>
      <c r="K209" s="896"/>
      <c r="L209" s="896"/>
      <c r="M209" s="896"/>
      <c r="N209" s="896"/>
      <c r="O209" s="896"/>
      <c r="S209" s="810"/>
      <c r="T209" s="810"/>
      <c r="U209" s="810"/>
      <c r="V209" s="810"/>
      <c r="W209" s="810"/>
      <c r="X209" s="810"/>
      <c r="Y209" s="810"/>
      <c r="Z209" s="810"/>
      <c r="AA209" s="810"/>
      <c r="AB209" s="810"/>
      <c r="AC209" s="810"/>
      <c r="AD209" s="810"/>
      <c r="AE209" s="810"/>
      <c r="AF209" s="810"/>
      <c r="AG209" s="810"/>
      <c r="AH209" s="810"/>
      <c r="AI209" s="810"/>
      <c r="AJ209" s="810"/>
      <c r="AK209" s="810"/>
      <c r="AL209" s="810"/>
      <c r="AM209" s="810"/>
      <c r="AN209" s="810"/>
      <c r="AO209" s="810"/>
      <c r="AP209" s="810"/>
      <c r="AQ209" s="810"/>
      <c r="AR209" s="810"/>
    </row>
    <row r="210" spans="2:44" x14ac:dyDescent="0.25">
      <c r="B210" s="3"/>
      <c r="C210" s="3"/>
      <c r="D210" s="3"/>
      <c r="E210" s="896"/>
      <c r="F210" s="896"/>
      <c r="G210" s="896"/>
      <c r="H210" s="896"/>
      <c r="I210" s="896"/>
      <c r="J210" s="896"/>
      <c r="K210" s="896"/>
      <c r="L210" s="896"/>
      <c r="M210" s="896"/>
      <c r="N210" s="896"/>
      <c r="O210" s="896"/>
      <c r="S210" s="810"/>
      <c r="T210" s="810"/>
      <c r="U210" s="810"/>
      <c r="V210" s="810"/>
      <c r="W210" s="810"/>
      <c r="X210" s="810"/>
      <c r="Y210" s="810"/>
      <c r="Z210" s="810"/>
      <c r="AA210" s="810"/>
      <c r="AB210" s="810"/>
      <c r="AC210" s="810"/>
      <c r="AD210" s="810"/>
      <c r="AE210" s="810"/>
      <c r="AF210" s="810"/>
      <c r="AG210" s="810"/>
      <c r="AH210" s="810"/>
      <c r="AI210" s="810"/>
      <c r="AJ210" s="810"/>
      <c r="AK210" s="810"/>
      <c r="AL210" s="810"/>
      <c r="AM210" s="810"/>
      <c r="AN210" s="810"/>
      <c r="AO210" s="810"/>
      <c r="AP210" s="810"/>
      <c r="AQ210" s="810"/>
      <c r="AR210" s="810"/>
    </row>
    <row r="211" spans="2:44" x14ac:dyDescent="0.25">
      <c r="B211" s="3"/>
      <c r="C211" s="3"/>
      <c r="D211" s="3"/>
      <c r="E211" s="896"/>
      <c r="F211" s="896"/>
      <c r="G211" s="896"/>
      <c r="H211" s="896"/>
      <c r="I211" s="896"/>
      <c r="J211" s="896"/>
      <c r="K211" s="896"/>
      <c r="L211" s="896"/>
      <c r="M211" s="896"/>
      <c r="N211" s="896"/>
      <c r="O211" s="896"/>
      <c r="S211" s="810"/>
      <c r="T211" s="810"/>
      <c r="U211" s="810"/>
      <c r="V211" s="810"/>
      <c r="W211" s="810"/>
      <c r="X211" s="810"/>
      <c r="Y211" s="810"/>
      <c r="Z211" s="810"/>
      <c r="AA211" s="810"/>
      <c r="AB211" s="810"/>
      <c r="AC211" s="810"/>
      <c r="AD211" s="810"/>
      <c r="AE211" s="810"/>
      <c r="AF211" s="810"/>
      <c r="AG211" s="810"/>
      <c r="AH211" s="810"/>
      <c r="AI211" s="810"/>
      <c r="AJ211" s="810"/>
      <c r="AK211" s="810"/>
      <c r="AL211" s="810"/>
      <c r="AM211" s="810"/>
      <c r="AN211" s="810"/>
      <c r="AO211" s="810"/>
      <c r="AP211" s="810"/>
      <c r="AQ211" s="810"/>
      <c r="AR211" s="810"/>
    </row>
    <row r="212" spans="2:44" x14ac:dyDescent="0.25">
      <c r="B212" s="3"/>
      <c r="C212" s="3"/>
      <c r="D212" s="3"/>
      <c r="E212" s="896"/>
      <c r="F212" s="896"/>
      <c r="G212" s="896"/>
      <c r="H212" s="896"/>
      <c r="I212" s="896"/>
      <c r="J212" s="896"/>
      <c r="K212" s="896"/>
      <c r="L212" s="896"/>
      <c r="M212" s="896"/>
      <c r="N212" s="896"/>
      <c r="O212" s="896"/>
      <c r="S212" s="810"/>
      <c r="T212" s="810"/>
      <c r="U212" s="810"/>
      <c r="V212" s="810"/>
      <c r="W212" s="810"/>
      <c r="X212" s="810"/>
      <c r="Y212" s="810"/>
      <c r="Z212" s="810"/>
      <c r="AA212" s="810"/>
      <c r="AB212" s="810"/>
      <c r="AC212" s="810"/>
      <c r="AD212" s="810"/>
      <c r="AE212" s="810"/>
      <c r="AF212" s="810"/>
      <c r="AG212" s="810"/>
      <c r="AH212" s="810"/>
      <c r="AI212" s="810"/>
      <c r="AJ212" s="810"/>
      <c r="AK212" s="810"/>
      <c r="AL212" s="810"/>
      <c r="AM212" s="810"/>
      <c r="AN212" s="810"/>
      <c r="AO212" s="810"/>
      <c r="AP212" s="810"/>
      <c r="AQ212" s="810"/>
      <c r="AR212" s="810"/>
    </row>
    <row r="213" spans="2:44" x14ac:dyDescent="0.25">
      <c r="B213" s="3"/>
      <c r="C213" s="3"/>
      <c r="D213" s="3"/>
      <c r="E213" s="896"/>
      <c r="F213" s="896"/>
      <c r="G213" s="896"/>
      <c r="H213" s="896"/>
      <c r="I213" s="896"/>
      <c r="J213" s="896"/>
      <c r="K213" s="896"/>
      <c r="L213" s="896"/>
      <c r="M213" s="896"/>
      <c r="N213" s="896"/>
      <c r="O213" s="896"/>
      <c r="S213" s="810"/>
      <c r="T213" s="810"/>
      <c r="U213" s="810"/>
      <c r="V213" s="810"/>
      <c r="W213" s="810"/>
      <c r="X213" s="810"/>
      <c r="Y213" s="810"/>
      <c r="Z213" s="810"/>
      <c r="AA213" s="810"/>
      <c r="AB213" s="810"/>
      <c r="AC213" s="810"/>
      <c r="AD213" s="810"/>
      <c r="AE213" s="810"/>
      <c r="AF213" s="810"/>
      <c r="AG213" s="810"/>
      <c r="AH213" s="810"/>
      <c r="AI213" s="810"/>
      <c r="AJ213" s="810"/>
      <c r="AK213" s="810"/>
      <c r="AL213" s="810"/>
      <c r="AM213" s="810"/>
      <c r="AN213" s="810"/>
      <c r="AO213" s="810"/>
      <c r="AP213" s="810"/>
      <c r="AQ213" s="810"/>
      <c r="AR213" s="810"/>
    </row>
    <row r="214" spans="2:44" x14ac:dyDescent="0.25">
      <c r="B214" s="3"/>
      <c r="C214" s="3"/>
      <c r="D214" s="3"/>
      <c r="E214" s="896"/>
      <c r="F214" s="896"/>
      <c r="G214" s="896"/>
      <c r="H214" s="896"/>
      <c r="I214" s="896"/>
      <c r="J214" s="896"/>
      <c r="K214" s="896"/>
      <c r="L214" s="896"/>
      <c r="M214" s="896"/>
      <c r="N214" s="896"/>
      <c r="O214" s="896"/>
      <c r="S214" s="810"/>
      <c r="T214" s="810"/>
      <c r="U214" s="810"/>
      <c r="V214" s="810"/>
      <c r="W214" s="810"/>
      <c r="X214" s="810"/>
      <c r="Y214" s="810"/>
      <c r="Z214" s="810"/>
      <c r="AA214" s="810"/>
      <c r="AB214" s="810"/>
      <c r="AC214" s="810"/>
      <c r="AD214" s="810"/>
      <c r="AE214" s="810"/>
      <c r="AF214" s="810"/>
      <c r="AG214" s="810"/>
      <c r="AH214" s="810"/>
      <c r="AI214" s="810"/>
      <c r="AJ214" s="810"/>
      <c r="AK214" s="810"/>
      <c r="AL214" s="810"/>
      <c r="AM214" s="810"/>
      <c r="AN214" s="810"/>
      <c r="AO214" s="810"/>
      <c r="AP214" s="810"/>
      <c r="AQ214" s="810"/>
      <c r="AR214" s="810"/>
    </row>
    <row r="215" spans="2:44" x14ac:dyDescent="0.25">
      <c r="B215" s="3"/>
      <c r="C215" s="3"/>
      <c r="D215" s="3"/>
      <c r="E215" s="896"/>
      <c r="F215" s="896"/>
      <c r="G215" s="896"/>
      <c r="H215" s="896"/>
      <c r="I215" s="896"/>
      <c r="J215" s="896"/>
      <c r="K215" s="896"/>
      <c r="L215" s="896"/>
      <c r="M215" s="896"/>
      <c r="N215" s="896"/>
      <c r="O215" s="896"/>
      <c r="S215" s="810"/>
      <c r="T215" s="810"/>
      <c r="U215" s="810"/>
      <c r="V215" s="810"/>
      <c r="W215" s="810"/>
      <c r="X215" s="810"/>
      <c r="Y215" s="810"/>
      <c r="Z215" s="810"/>
      <c r="AA215" s="810"/>
      <c r="AB215" s="810"/>
      <c r="AC215" s="810"/>
      <c r="AD215" s="810"/>
      <c r="AE215" s="810"/>
      <c r="AF215" s="810"/>
      <c r="AG215" s="810"/>
      <c r="AH215" s="810"/>
      <c r="AI215" s="810"/>
      <c r="AJ215" s="810"/>
      <c r="AK215" s="810"/>
      <c r="AL215" s="810"/>
      <c r="AM215" s="810"/>
      <c r="AN215" s="810"/>
      <c r="AO215" s="810"/>
      <c r="AP215" s="810"/>
      <c r="AQ215" s="810"/>
      <c r="AR215" s="810"/>
    </row>
    <row r="216" spans="2:44" x14ac:dyDescent="0.25">
      <c r="B216" s="3"/>
      <c r="C216" s="3"/>
      <c r="D216" s="3"/>
      <c r="E216" s="896"/>
      <c r="F216" s="896"/>
      <c r="G216" s="896"/>
      <c r="H216" s="896"/>
      <c r="I216" s="896"/>
      <c r="J216" s="896"/>
      <c r="K216" s="896"/>
      <c r="L216" s="896"/>
      <c r="M216" s="896"/>
      <c r="N216" s="896"/>
      <c r="O216" s="896"/>
      <c r="S216" s="810"/>
      <c r="T216" s="810"/>
      <c r="U216" s="810"/>
      <c r="V216" s="810"/>
      <c r="W216" s="810"/>
      <c r="X216" s="810"/>
      <c r="Y216" s="810"/>
      <c r="Z216" s="810"/>
      <c r="AA216" s="810"/>
      <c r="AB216" s="810"/>
      <c r="AC216" s="810"/>
      <c r="AD216" s="810"/>
      <c r="AE216" s="810"/>
      <c r="AF216" s="810"/>
      <c r="AG216" s="810"/>
      <c r="AH216" s="810"/>
      <c r="AI216" s="810"/>
      <c r="AJ216" s="810"/>
      <c r="AK216" s="810"/>
      <c r="AL216" s="810"/>
      <c r="AM216" s="810"/>
      <c r="AN216" s="810"/>
      <c r="AO216" s="810"/>
      <c r="AP216" s="810"/>
      <c r="AQ216" s="810"/>
      <c r="AR216" s="810"/>
    </row>
    <row r="217" spans="2:44" x14ac:dyDescent="0.25">
      <c r="B217" s="3"/>
      <c r="C217" s="3"/>
      <c r="D217" s="3"/>
      <c r="E217" s="896"/>
      <c r="F217" s="896"/>
      <c r="G217" s="896"/>
      <c r="H217" s="896"/>
      <c r="I217" s="896"/>
      <c r="J217" s="896"/>
      <c r="K217" s="896"/>
      <c r="L217" s="896"/>
      <c r="M217" s="896"/>
      <c r="N217" s="896"/>
      <c r="O217" s="896"/>
      <c r="S217" s="810"/>
      <c r="T217" s="810"/>
      <c r="U217" s="810"/>
      <c r="V217" s="810"/>
      <c r="W217" s="810"/>
      <c r="X217" s="810"/>
      <c r="Y217" s="810"/>
      <c r="Z217" s="810"/>
      <c r="AA217" s="810"/>
      <c r="AB217" s="810"/>
      <c r="AC217" s="810"/>
      <c r="AD217" s="810"/>
      <c r="AE217" s="810"/>
      <c r="AF217" s="810"/>
      <c r="AG217" s="810"/>
      <c r="AH217" s="810"/>
      <c r="AI217" s="810"/>
      <c r="AJ217" s="810"/>
      <c r="AK217" s="810"/>
      <c r="AL217" s="810"/>
      <c r="AM217" s="810"/>
      <c r="AN217" s="810"/>
      <c r="AO217" s="810"/>
      <c r="AP217" s="810"/>
      <c r="AQ217" s="810"/>
      <c r="AR217" s="810"/>
    </row>
    <row r="218" spans="2:44" x14ac:dyDescent="0.25">
      <c r="B218" s="3"/>
      <c r="C218" s="3"/>
      <c r="D218" s="3"/>
      <c r="E218" s="896"/>
      <c r="F218" s="896"/>
      <c r="G218" s="896"/>
      <c r="H218" s="896"/>
      <c r="I218" s="896"/>
      <c r="J218" s="896"/>
      <c r="K218" s="896"/>
      <c r="L218" s="896"/>
      <c r="M218" s="896"/>
      <c r="N218" s="896"/>
      <c r="O218" s="896"/>
      <c r="S218" s="810"/>
      <c r="T218" s="810"/>
      <c r="U218" s="810"/>
      <c r="V218" s="810"/>
      <c r="W218" s="810"/>
      <c r="X218" s="810"/>
      <c r="Y218" s="810"/>
      <c r="Z218" s="810"/>
      <c r="AA218" s="810"/>
      <c r="AB218" s="810"/>
      <c r="AC218" s="810"/>
      <c r="AD218" s="810"/>
      <c r="AE218" s="810"/>
      <c r="AF218" s="810"/>
      <c r="AG218" s="810"/>
      <c r="AH218" s="810"/>
      <c r="AI218" s="810"/>
      <c r="AJ218" s="810"/>
      <c r="AK218" s="810"/>
      <c r="AL218" s="810"/>
      <c r="AM218" s="810"/>
      <c r="AN218" s="810"/>
      <c r="AO218" s="810"/>
      <c r="AP218" s="810"/>
      <c r="AQ218" s="810"/>
      <c r="AR218" s="810"/>
    </row>
    <row r="219" spans="2:44" x14ac:dyDescent="0.25">
      <c r="B219" s="3"/>
      <c r="C219" s="3"/>
      <c r="D219" s="3"/>
      <c r="E219" s="896"/>
      <c r="F219" s="896"/>
      <c r="G219" s="896"/>
      <c r="H219" s="896"/>
      <c r="I219" s="896"/>
      <c r="J219" s="896"/>
      <c r="K219" s="896"/>
      <c r="L219" s="896"/>
      <c r="M219" s="896"/>
      <c r="N219" s="896"/>
      <c r="O219" s="896"/>
      <c r="S219" s="810"/>
      <c r="T219" s="810"/>
      <c r="U219" s="810"/>
      <c r="V219" s="810"/>
      <c r="W219" s="810"/>
      <c r="X219" s="810"/>
      <c r="Y219" s="810"/>
      <c r="Z219" s="810"/>
      <c r="AA219" s="810"/>
      <c r="AB219" s="810"/>
      <c r="AC219" s="810"/>
      <c r="AD219" s="810"/>
      <c r="AE219" s="810"/>
      <c r="AF219" s="810"/>
      <c r="AG219" s="810"/>
      <c r="AH219" s="810"/>
      <c r="AI219" s="810"/>
      <c r="AJ219" s="810"/>
      <c r="AK219" s="810"/>
      <c r="AL219" s="810"/>
      <c r="AM219" s="810"/>
      <c r="AN219" s="810"/>
      <c r="AO219" s="810"/>
      <c r="AP219" s="810"/>
      <c r="AQ219" s="810"/>
      <c r="AR219" s="810"/>
    </row>
    <row r="220" spans="2:44" x14ac:dyDescent="0.25">
      <c r="B220" s="3"/>
      <c r="C220" s="3"/>
      <c r="D220" s="3"/>
      <c r="E220" s="896"/>
      <c r="F220" s="896"/>
      <c r="G220" s="896"/>
      <c r="H220" s="896"/>
      <c r="I220" s="896"/>
      <c r="J220" s="896"/>
      <c r="K220" s="896"/>
      <c r="L220" s="896"/>
      <c r="M220" s="896"/>
      <c r="N220" s="896"/>
      <c r="O220" s="896"/>
      <c r="S220" s="810"/>
      <c r="T220" s="810"/>
      <c r="U220" s="810"/>
      <c r="V220" s="810"/>
      <c r="W220" s="810"/>
      <c r="X220" s="810"/>
      <c r="Y220" s="810"/>
      <c r="Z220" s="810"/>
      <c r="AA220" s="810"/>
      <c r="AB220" s="810"/>
      <c r="AC220" s="810"/>
      <c r="AD220" s="810"/>
      <c r="AE220" s="810"/>
      <c r="AF220" s="810"/>
      <c r="AG220" s="810"/>
      <c r="AH220" s="810"/>
      <c r="AI220" s="810"/>
      <c r="AJ220" s="810"/>
      <c r="AK220" s="810"/>
      <c r="AL220" s="810"/>
      <c r="AM220" s="810"/>
      <c r="AN220" s="810"/>
      <c r="AO220" s="810"/>
      <c r="AP220" s="810"/>
      <c r="AQ220" s="810"/>
      <c r="AR220" s="810"/>
    </row>
    <row r="221" spans="2:44" x14ac:dyDescent="0.25">
      <c r="B221" s="3"/>
      <c r="C221" s="3"/>
      <c r="D221" s="3"/>
      <c r="E221" s="896"/>
      <c r="F221" s="896"/>
      <c r="G221" s="896"/>
      <c r="H221" s="896"/>
      <c r="I221" s="896"/>
      <c r="J221" s="896"/>
      <c r="K221" s="896"/>
      <c r="L221" s="896"/>
      <c r="M221" s="896"/>
      <c r="N221" s="896"/>
      <c r="O221" s="896"/>
      <c r="S221" s="810"/>
      <c r="T221" s="810"/>
      <c r="U221" s="810"/>
      <c r="V221" s="810"/>
      <c r="W221" s="810"/>
      <c r="X221" s="810"/>
      <c r="Y221" s="810"/>
      <c r="Z221" s="810"/>
      <c r="AA221" s="810"/>
      <c r="AB221" s="810"/>
      <c r="AC221" s="810"/>
      <c r="AD221" s="810"/>
      <c r="AE221" s="810"/>
      <c r="AF221" s="810"/>
      <c r="AG221" s="810"/>
      <c r="AH221" s="810"/>
      <c r="AI221" s="810"/>
      <c r="AJ221" s="810"/>
      <c r="AK221" s="810"/>
      <c r="AL221" s="810"/>
      <c r="AM221" s="810"/>
      <c r="AN221" s="810"/>
      <c r="AO221" s="810"/>
      <c r="AP221" s="810"/>
      <c r="AQ221" s="810"/>
      <c r="AR221" s="810"/>
    </row>
    <row r="222" spans="2:44" x14ac:dyDescent="0.25">
      <c r="B222" s="3"/>
      <c r="C222" s="3"/>
      <c r="D222" s="3"/>
      <c r="E222" s="896"/>
      <c r="F222" s="896"/>
      <c r="G222" s="896"/>
      <c r="H222" s="896"/>
      <c r="I222" s="896"/>
      <c r="J222" s="896"/>
      <c r="K222" s="896"/>
      <c r="L222" s="896"/>
      <c r="M222" s="896"/>
      <c r="N222" s="896"/>
      <c r="O222" s="896"/>
      <c r="S222" s="810"/>
      <c r="T222" s="810"/>
      <c r="U222" s="810"/>
      <c r="V222" s="810"/>
      <c r="W222" s="810"/>
      <c r="X222" s="810"/>
      <c r="Y222" s="810"/>
      <c r="Z222" s="810"/>
      <c r="AA222" s="810"/>
      <c r="AB222" s="810"/>
      <c r="AC222" s="810"/>
      <c r="AD222" s="810"/>
      <c r="AE222" s="810"/>
      <c r="AF222" s="810"/>
      <c r="AG222" s="810"/>
      <c r="AH222" s="810"/>
      <c r="AI222" s="810"/>
      <c r="AJ222" s="810"/>
      <c r="AK222" s="810"/>
      <c r="AL222" s="810"/>
      <c r="AM222" s="810"/>
      <c r="AN222" s="810"/>
      <c r="AO222" s="810"/>
      <c r="AP222" s="810"/>
      <c r="AQ222" s="810"/>
      <c r="AR222" s="810"/>
    </row>
    <row r="223" spans="2:44" x14ac:dyDescent="0.25">
      <c r="B223" s="3"/>
      <c r="C223" s="3"/>
      <c r="D223" s="3"/>
      <c r="E223" s="896"/>
      <c r="F223" s="896"/>
      <c r="G223" s="896"/>
      <c r="H223" s="896"/>
      <c r="I223" s="896"/>
      <c r="J223" s="896"/>
      <c r="K223" s="896"/>
      <c r="L223" s="896"/>
      <c r="M223" s="896"/>
      <c r="N223" s="896"/>
      <c r="O223" s="896"/>
      <c r="S223" s="810"/>
      <c r="T223" s="810"/>
      <c r="U223" s="810"/>
      <c r="V223" s="810"/>
      <c r="W223" s="810"/>
      <c r="X223" s="810"/>
      <c r="Y223" s="810"/>
      <c r="Z223" s="810"/>
      <c r="AA223" s="810"/>
      <c r="AB223" s="810"/>
      <c r="AC223" s="810"/>
      <c r="AD223" s="810"/>
      <c r="AE223" s="810"/>
      <c r="AF223" s="810"/>
      <c r="AG223" s="810"/>
      <c r="AH223" s="810"/>
      <c r="AI223" s="810"/>
      <c r="AJ223" s="810"/>
      <c r="AK223" s="810"/>
      <c r="AL223" s="810"/>
      <c r="AM223" s="810"/>
      <c r="AN223" s="810"/>
      <c r="AO223" s="810"/>
      <c r="AP223" s="810"/>
      <c r="AQ223" s="810"/>
      <c r="AR223" s="810"/>
    </row>
    <row r="224" spans="2:44" x14ac:dyDescent="0.25">
      <c r="B224" s="3"/>
      <c r="C224" s="3"/>
      <c r="D224" s="3"/>
      <c r="E224" s="896"/>
      <c r="F224" s="896"/>
      <c r="G224" s="896"/>
      <c r="H224" s="896"/>
      <c r="I224" s="896"/>
      <c r="J224" s="896"/>
      <c r="K224" s="896"/>
      <c r="L224" s="896"/>
      <c r="M224" s="896"/>
      <c r="N224" s="896"/>
      <c r="O224" s="896"/>
      <c r="S224" s="810"/>
      <c r="T224" s="810"/>
      <c r="U224" s="810"/>
      <c r="V224" s="810"/>
      <c r="W224" s="810"/>
      <c r="X224" s="810"/>
      <c r="Y224" s="810"/>
      <c r="Z224" s="810"/>
      <c r="AA224" s="810"/>
      <c r="AB224" s="810"/>
      <c r="AC224" s="810"/>
      <c r="AD224" s="810"/>
      <c r="AE224" s="810"/>
      <c r="AF224" s="810"/>
      <c r="AG224" s="810"/>
      <c r="AH224" s="810"/>
      <c r="AI224" s="810"/>
      <c r="AJ224" s="810"/>
      <c r="AK224" s="810"/>
      <c r="AL224" s="810"/>
      <c r="AM224" s="810"/>
      <c r="AN224" s="810"/>
      <c r="AO224" s="810"/>
      <c r="AP224" s="810"/>
      <c r="AQ224" s="810"/>
      <c r="AR224" s="810"/>
    </row>
    <row r="225" spans="2:44" x14ac:dyDescent="0.25">
      <c r="B225" s="3"/>
      <c r="C225" s="3"/>
      <c r="D225" s="3"/>
      <c r="E225" s="896"/>
      <c r="F225" s="896"/>
      <c r="G225" s="896"/>
      <c r="H225" s="896"/>
      <c r="I225" s="896"/>
      <c r="J225" s="896"/>
      <c r="K225" s="896"/>
      <c r="L225" s="896"/>
      <c r="M225" s="896"/>
      <c r="N225" s="896"/>
      <c r="O225" s="896"/>
      <c r="S225" s="810"/>
      <c r="T225" s="810"/>
      <c r="U225" s="810"/>
      <c r="V225" s="810"/>
      <c r="W225" s="810"/>
      <c r="X225" s="810"/>
      <c r="Y225" s="810"/>
      <c r="Z225" s="810"/>
      <c r="AA225" s="810"/>
      <c r="AB225" s="810"/>
      <c r="AC225" s="810"/>
      <c r="AD225" s="810"/>
      <c r="AE225" s="810"/>
      <c r="AF225" s="810"/>
      <c r="AG225" s="810"/>
      <c r="AH225" s="810"/>
      <c r="AI225" s="810"/>
      <c r="AJ225" s="810"/>
      <c r="AK225" s="810"/>
      <c r="AL225" s="810"/>
      <c r="AM225" s="810"/>
      <c r="AN225" s="810"/>
      <c r="AO225" s="810"/>
      <c r="AP225" s="810"/>
      <c r="AQ225" s="810"/>
      <c r="AR225" s="810"/>
    </row>
    <row r="226" spans="2:44" x14ac:dyDescent="0.25">
      <c r="B226" s="3"/>
      <c r="C226" s="3"/>
      <c r="D226" s="3"/>
      <c r="E226" s="896"/>
      <c r="F226" s="896"/>
      <c r="G226" s="896"/>
      <c r="H226" s="896"/>
      <c r="I226" s="896"/>
      <c r="J226" s="896"/>
      <c r="K226" s="896"/>
      <c r="L226" s="896"/>
      <c r="M226" s="896"/>
      <c r="N226" s="896"/>
      <c r="O226" s="896"/>
      <c r="S226" s="810"/>
      <c r="T226" s="810"/>
      <c r="U226" s="810"/>
      <c r="V226" s="810"/>
      <c r="W226" s="810"/>
      <c r="X226" s="810"/>
      <c r="Y226" s="810"/>
      <c r="Z226" s="810"/>
      <c r="AA226" s="810"/>
      <c r="AB226" s="810"/>
      <c r="AC226" s="810"/>
      <c r="AD226" s="810"/>
      <c r="AE226" s="810"/>
      <c r="AF226" s="810"/>
      <c r="AG226" s="810"/>
      <c r="AH226" s="810"/>
      <c r="AI226" s="810"/>
      <c r="AJ226" s="810"/>
      <c r="AK226" s="810"/>
      <c r="AL226" s="810"/>
      <c r="AM226" s="810"/>
      <c r="AN226" s="810"/>
      <c r="AO226" s="810"/>
      <c r="AP226" s="810"/>
      <c r="AQ226" s="810"/>
      <c r="AR226" s="810"/>
    </row>
    <row r="227" spans="2:44" x14ac:dyDescent="0.25">
      <c r="B227" s="3"/>
      <c r="C227" s="3"/>
      <c r="D227" s="3"/>
      <c r="E227" s="896"/>
      <c r="F227" s="896"/>
      <c r="G227" s="896"/>
      <c r="H227" s="896"/>
      <c r="I227" s="896"/>
      <c r="J227" s="896"/>
      <c r="K227" s="896"/>
      <c r="L227" s="896"/>
      <c r="M227" s="896"/>
      <c r="N227" s="896"/>
      <c r="O227" s="896"/>
      <c r="S227" s="810"/>
      <c r="T227" s="810"/>
      <c r="U227" s="810"/>
      <c r="V227" s="810"/>
      <c r="W227" s="810"/>
      <c r="X227" s="810"/>
      <c r="Y227" s="810"/>
      <c r="Z227" s="810"/>
      <c r="AA227" s="810"/>
      <c r="AB227" s="810"/>
      <c r="AC227" s="810"/>
      <c r="AD227" s="810"/>
      <c r="AE227" s="810"/>
      <c r="AF227" s="810"/>
      <c r="AG227" s="810"/>
      <c r="AH227" s="810"/>
      <c r="AI227" s="810"/>
      <c r="AJ227" s="810"/>
      <c r="AK227" s="810"/>
      <c r="AL227" s="810"/>
      <c r="AM227" s="810"/>
      <c r="AN227" s="810"/>
      <c r="AO227" s="810"/>
      <c r="AP227" s="810"/>
      <c r="AQ227" s="810"/>
      <c r="AR227" s="810"/>
    </row>
    <row r="228" spans="2:44" x14ac:dyDescent="0.25">
      <c r="B228" s="3"/>
      <c r="C228" s="3"/>
      <c r="D228" s="3"/>
      <c r="E228" s="896"/>
      <c r="F228" s="896"/>
      <c r="G228" s="896"/>
      <c r="H228" s="896"/>
      <c r="I228" s="896"/>
      <c r="J228" s="896"/>
      <c r="K228" s="896"/>
      <c r="L228" s="896"/>
      <c r="M228" s="896"/>
      <c r="N228" s="896"/>
      <c r="O228" s="896"/>
      <c r="S228" s="810"/>
      <c r="T228" s="810"/>
      <c r="U228" s="810"/>
      <c r="V228" s="810"/>
      <c r="W228" s="810"/>
      <c r="X228" s="810"/>
      <c r="Y228" s="810"/>
      <c r="Z228" s="810"/>
      <c r="AA228" s="810"/>
      <c r="AB228" s="810"/>
      <c r="AC228" s="810"/>
      <c r="AD228" s="810"/>
      <c r="AE228" s="810"/>
      <c r="AF228" s="810"/>
      <c r="AG228" s="810"/>
      <c r="AH228" s="810"/>
      <c r="AI228" s="810"/>
      <c r="AJ228" s="810"/>
      <c r="AK228" s="810"/>
      <c r="AL228" s="810"/>
      <c r="AM228" s="810"/>
      <c r="AN228" s="810"/>
      <c r="AO228" s="810"/>
      <c r="AP228" s="810"/>
      <c r="AQ228" s="810"/>
      <c r="AR228" s="810"/>
    </row>
    <row r="229" spans="2:44" x14ac:dyDescent="0.25">
      <c r="B229" s="3"/>
      <c r="C229" s="3"/>
      <c r="D229" s="3"/>
      <c r="E229" s="896"/>
      <c r="F229" s="896"/>
      <c r="G229" s="896"/>
      <c r="H229" s="896"/>
      <c r="I229" s="896"/>
      <c r="J229" s="896"/>
      <c r="K229" s="896"/>
      <c r="L229" s="896"/>
      <c r="M229" s="896"/>
      <c r="N229" s="896"/>
      <c r="O229" s="896"/>
      <c r="S229" s="810"/>
      <c r="T229" s="810"/>
      <c r="U229" s="810"/>
      <c r="V229" s="810"/>
      <c r="W229" s="810"/>
      <c r="X229" s="810"/>
      <c r="Y229" s="810"/>
      <c r="Z229" s="810"/>
      <c r="AA229" s="810"/>
      <c r="AB229" s="810"/>
      <c r="AC229" s="810"/>
      <c r="AD229" s="810"/>
      <c r="AE229" s="810"/>
      <c r="AF229" s="810"/>
      <c r="AG229" s="810"/>
      <c r="AH229" s="810"/>
      <c r="AI229" s="810"/>
      <c r="AJ229" s="810"/>
      <c r="AK229" s="810"/>
      <c r="AL229" s="810"/>
      <c r="AM229" s="810"/>
      <c r="AN229" s="810"/>
      <c r="AO229" s="810"/>
      <c r="AP229" s="810"/>
      <c r="AQ229" s="810"/>
      <c r="AR229" s="810"/>
    </row>
    <row r="230" spans="2:44" x14ac:dyDescent="0.25">
      <c r="B230" s="3"/>
      <c r="C230" s="3"/>
      <c r="D230" s="3"/>
      <c r="E230" s="896"/>
      <c r="F230" s="896"/>
      <c r="G230" s="896"/>
      <c r="H230" s="896"/>
      <c r="I230" s="896"/>
      <c r="J230" s="896"/>
      <c r="K230" s="896"/>
      <c r="L230" s="896"/>
      <c r="M230" s="896"/>
      <c r="N230" s="896"/>
      <c r="O230" s="896"/>
      <c r="S230" s="810"/>
      <c r="T230" s="810"/>
      <c r="U230" s="810"/>
      <c r="V230" s="810"/>
      <c r="W230" s="810"/>
      <c r="X230" s="810"/>
      <c r="Y230" s="810"/>
      <c r="Z230" s="810"/>
      <c r="AA230" s="810"/>
      <c r="AB230" s="810"/>
      <c r="AC230" s="810"/>
      <c r="AD230" s="810"/>
      <c r="AE230" s="810"/>
      <c r="AF230" s="810"/>
      <c r="AG230" s="810"/>
      <c r="AH230" s="810"/>
      <c r="AI230" s="810"/>
      <c r="AJ230" s="810"/>
      <c r="AK230" s="810"/>
      <c r="AL230" s="810"/>
      <c r="AM230" s="810"/>
      <c r="AN230" s="810"/>
      <c r="AO230" s="810"/>
      <c r="AP230" s="810"/>
      <c r="AQ230" s="810"/>
      <c r="AR230" s="810"/>
    </row>
    <row r="231" spans="2:44" x14ac:dyDescent="0.25">
      <c r="B231" s="3"/>
      <c r="C231" s="3"/>
      <c r="D231" s="3"/>
      <c r="E231" s="896"/>
      <c r="F231" s="896"/>
      <c r="G231" s="896"/>
      <c r="H231" s="896"/>
      <c r="I231" s="896"/>
      <c r="J231" s="896"/>
      <c r="K231" s="896"/>
      <c r="L231" s="896"/>
      <c r="M231" s="896"/>
      <c r="N231" s="896"/>
      <c r="O231" s="896"/>
      <c r="S231" s="810"/>
      <c r="T231" s="810"/>
      <c r="U231" s="810"/>
      <c r="V231" s="810"/>
      <c r="W231" s="810"/>
      <c r="X231" s="810"/>
      <c r="Y231" s="810"/>
      <c r="Z231" s="810"/>
      <c r="AA231" s="810"/>
      <c r="AB231" s="810"/>
      <c r="AC231" s="810"/>
      <c r="AD231" s="810"/>
      <c r="AE231" s="810"/>
      <c r="AF231" s="810"/>
      <c r="AG231" s="810"/>
      <c r="AH231" s="810"/>
      <c r="AI231" s="810"/>
      <c r="AJ231" s="810"/>
      <c r="AK231" s="810"/>
      <c r="AL231" s="810"/>
      <c r="AM231" s="810"/>
      <c r="AN231" s="810"/>
      <c r="AO231" s="810"/>
      <c r="AP231" s="810"/>
      <c r="AQ231" s="810"/>
      <c r="AR231" s="810"/>
    </row>
    <row r="232" spans="2:44" x14ac:dyDescent="0.25">
      <c r="B232" s="3"/>
      <c r="C232" s="3"/>
      <c r="D232" s="3"/>
      <c r="E232" s="896"/>
      <c r="F232" s="896"/>
      <c r="G232" s="896"/>
      <c r="H232" s="896"/>
      <c r="I232" s="896"/>
      <c r="J232" s="896"/>
      <c r="K232" s="896"/>
      <c r="L232" s="896"/>
      <c r="M232" s="896"/>
      <c r="N232" s="896"/>
      <c r="O232" s="896"/>
      <c r="S232" s="810"/>
      <c r="T232" s="810"/>
      <c r="U232" s="810"/>
      <c r="V232" s="810"/>
      <c r="W232" s="810"/>
      <c r="X232" s="810"/>
      <c r="Y232" s="810"/>
      <c r="Z232" s="810"/>
      <c r="AA232" s="810"/>
      <c r="AB232" s="810"/>
      <c r="AC232" s="810"/>
      <c r="AD232" s="810"/>
      <c r="AE232" s="810"/>
      <c r="AF232" s="810"/>
      <c r="AG232" s="810"/>
      <c r="AH232" s="810"/>
      <c r="AI232" s="810"/>
      <c r="AJ232" s="810"/>
      <c r="AK232" s="810"/>
      <c r="AL232" s="810"/>
      <c r="AM232" s="810"/>
      <c r="AN232" s="810"/>
      <c r="AO232" s="810"/>
      <c r="AP232" s="810"/>
      <c r="AQ232" s="810"/>
      <c r="AR232" s="810"/>
    </row>
    <row r="233" spans="2:44" x14ac:dyDescent="0.25">
      <c r="B233" s="3"/>
      <c r="C233" s="3"/>
      <c r="D233" s="3"/>
      <c r="E233" s="896"/>
      <c r="F233" s="896"/>
      <c r="G233" s="896"/>
      <c r="H233" s="896"/>
      <c r="I233" s="896"/>
      <c r="J233" s="896"/>
      <c r="K233" s="896"/>
      <c r="L233" s="896"/>
      <c r="M233" s="896"/>
      <c r="N233" s="896"/>
      <c r="O233" s="896"/>
      <c r="S233" s="810"/>
      <c r="T233" s="810"/>
      <c r="U233" s="810"/>
      <c r="V233" s="810"/>
      <c r="W233" s="810"/>
      <c r="X233" s="810"/>
      <c r="Y233" s="810"/>
      <c r="Z233" s="810"/>
      <c r="AA233" s="810"/>
      <c r="AB233" s="810"/>
      <c r="AC233" s="810"/>
      <c r="AD233" s="810"/>
      <c r="AE233" s="810"/>
      <c r="AF233" s="810"/>
      <c r="AG233" s="810"/>
      <c r="AH233" s="810"/>
      <c r="AI233" s="810"/>
      <c r="AJ233" s="810"/>
      <c r="AK233" s="810"/>
      <c r="AL233" s="810"/>
      <c r="AM233" s="810"/>
      <c r="AN233" s="810"/>
      <c r="AO233" s="810"/>
      <c r="AP233" s="810"/>
      <c r="AQ233" s="810"/>
      <c r="AR233" s="810"/>
    </row>
    <row r="234" spans="2:44" x14ac:dyDescent="0.25">
      <c r="B234" s="3"/>
      <c r="C234" s="3"/>
      <c r="D234" s="3"/>
      <c r="E234" s="896"/>
      <c r="F234" s="896"/>
      <c r="G234" s="896"/>
      <c r="H234" s="896"/>
      <c r="I234" s="896"/>
      <c r="J234" s="896"/>
      <c r="K234" s="896"/>
      <c r="L234" s="896"/>
      <c r="M234" s="896"/>
      <c r="N234" s="896"/>
      <c r="O234" s="896"/>
      <c r="S234" s="810"/>
      <c r="T234" s="810"/>
      <c r="U234" s="810"/>
      <c r="V234" s="810"/>
      <c r="W234" s="810"/>
      <c r="X234" s="810"/>
      <c r="Y234" s="810"/>
      <c r="Z234" s="810"/>
      <c r="AA234" s="810"/>
      <c r="AB234" s="810"/>
      <c r="AC234" s="810"/>
      <c r="AD234" s="810"/>
      <c r="AE234" s="810"/>
      <c r="AF234" s="810"/>
      <c r="AG234" s="810"/>
      <c r="AH234" s="810"/>
      <c r="AI234" s="810"/>
      <c r="AJ234" s="810"/>
      <c r="AK234" s="810"/>
      <c r="AL234" s="810"/>
      <c r="AM234" s="810"/>
      <c r="AN234" s="810"/>
      <c r="AO234" s="810"/>
      <c r="AP234" s="810"/>
      <c r="AQ234" s="810"/>
      <c r="AR234" s="810"/>
    </row>
    <row r="235" spans="2:44" x14ac:dyDescent="0.25">
      <c r="B235" s="3"/>
      <c r="C235" s="3"/>
      <c r="D235" s="3"/>
      <c r="E235" s="896"/>
      <c r="F235" s="896"/>
      <c r="G235" s="896"/>
      <c r="H235" s="896"/>
      <c r="I235" s="896"/>
      <c r="J235" s="896"/>
      <c r="K235" s="896"/>
      <c r="L235" s="896"/>
      <c r="M235" s="896"/>
      <c r="N235" s="896"/>
      <c r="O235" s="896"/>
      <c r="S235" s="810"/>
      <c r="T235" s="810"/>
      <c r="U235" s="810"/>
      <c r="V235" s="810"/>
      <c r="W235" s="810"/>
      <c r="X235" s="810"/>
      <c r="Y235" s="810"/>
      <c r="Z235" s="810"/>
      <c r="AA235" s="810"/>
      <c r="AB235" s="810"/>
      <c r="AC235" s="810"/>
      <c r="AD235" s="810"/>
      <c r="AE235" s="810"/>
      <c r="AF235" s="810"/>
      <c r="AG235" s="810"/>
      <c r="AH235" s="810"/>
      <c r="AI235" s="810"/>
      <c r="AJ235" s="810"/>
      <c r="AK235" s="810"/>
      <c r="AL235" s="810"/>
      <c r="AM235" s="810"/>
      <c r="AN235" s="810"/>
      <c r="AO235" s="810"/>
      <c r="AP235" s="810"/>
      <c r="AQ235" s="810"/>
      <c r="AR235" s="810"/>
    </row>
    <row r="236" spans="2:44" x14ac:dyDescent="0.25">
      <c r="B236" s="3"/>
      <c r="C236" s="3"/>
      <c r="D236" s="3"/>
      <c r="E236" s="896"/>
      <c r="F236" s="896"/>
      <c r="G236" s="896"/>
      <c r="H236" s="896"/>
      <c r="I236" s="896"/>
      <c r="J236" s="896"/>
      <c r="K236" s="896"/>
      <c r="L236" s="896"/>
      <c r="M236" s="896"/>
      <c r="N236" s="896"/>
      <c r="O236" s="896"/>
      <c r="S236" s="810"/>
      <c r="T236" s="810"/>
      <c r="U236" s="810"/>
      <c r="V236" s="810"/>
      <c r="W236" s="810"/>
      <c r="X236" s="810"/>
      <c r="Y236" s="810"/>
      <c r="Z236" s="810"/>
      <c r="AA236" s="810"/>
      <c r="AB236" s="810"/>
      <c r="AC236" s="810"/>
      <c r="AD236" s="810"/>
      <c r="AE236" s="810"/>
      <c r="AF236" s="810"/>
      <c r="AG236" s="810"/>
      <c r="AH236" s="810"/>
      <c r="AI236" s="810"/>
      <c r="AJ236" s="810"/>
      <c r="AK236" s="810"/>
      <c r="AL236" s="810"/>
      <c r="AM236" s="810"/>
      <c r="AN236" s="810"/>
      <c r="AO236" s="810"/>
      <c r="AP236" s="810"/>
      <c r="AQ236" s="810"/>
      <c r="AR236" s="810"/>
    </row>
    <row r="237" spans="2:44" x14ac:dyDescent="0.25">
      <c r="B237" s="3"/>
      <c r="C237" s="3"/>
      <c r="D237" s="3"/>
      <c r="E237" s="896"/>
      <c r="F237" s="896"/>
      <c r="G237" s="896"/>
      <c r="H237" s="896"/>
      <c r="I237" s="896"/>
      <c r="J237" s="896"/>
      <c r="K237" s="896"/>
      <c r="L237" s="896"/>
      <c r="M237" s="896"/>
      <c r="N237" s="896"/>
      <c r="O237" s="896"/>
      <c r="S237" s="810"/>
      <c r="T237" s="810"/>
      <c r="U237" s="810"/>
      <c r="V237" s="810"/>
      <c r="W237" s="810"/>
      <c r="X237" s="810"/>
      <c r="Y237" s="810"/>
      <c r="Z237" s="810"/>
      <c r="AA237" s="810"/>
      <c r="AB237" s="810"/>
      <c r="AC237" s="810"/>
      <c r="AD237" s="810"/>
      <c r="AE237" s="810"/>
      <c r="AF237" s="810"/>
      <c r="AG237" s="810"/>
      <c r="AH237" s="810"/>
      <c r="AI237" s="810"/>
      <c r="AJ237" s="810"/>
      <c r="AK237" s="810"/>
      <c r="AL237" s="810"/>
      <c r="AM237" s="810"/>
      <c r="AN237" s="810"/>
      <c r="AO237" s="810"/>
      <c r="AP237" s="810"/>
      <c r="AQ237" s="810"/>
      <c r="AR237" s="810"/>
    </row>
    <row r="238" spans="2:44" x14ac:dyDescent="0.25">
      <c r="B238" s="3"/>
      <c r="C238" s="3"/>
      <c r="D238" s="3"/>
      <c r="E238" s="896"/>
      <c r="F238" s="896"/>
      <c r="G238" s="896"/>
      <c r="H238" s="896"/>
      <c r="I238" s="896"/>
      <c r="J238" s="896"/>
      <c r="K238" s="896"/>
      <c r="L238" s="896"/>
      <c r="M238" s="896"/>
      <c r="N238" s="896"/>
      <c r="O238" s="896"/>
      <c r="S238" s="810"/>
      <c r="T238" s="810"/>
      <c r="U238" s="810"/>
      <c r="V238" s="810"/>
      <c r="W238" s="810"/>
      <c r="X238" s="810"/>
      <c r="Y238" s="810"/>
      <c r="Z238" s="810"/>
      <c r="AA238" s="810"/>
      <c r="AB238" s="810"/>
      <c r="AC238" s="810"/>
      <c r="AD238" s="810"/>
      <c r="AE238" s="810"/>
      <c r="AF238" s="810"/>
      <c r="AG238" s="810"/>
      <c r="AH238" s="810"/>
      <c r="AI238" s="810"/>
      <c r="AJ238" s="810"/>
      <c r="AK238" s="810"/>
      <c r="AL238" s="810"/>
      <c r="AM238" s="810"/>
      <c r="AN238" s="810"/>
      <c r="AO238" s="810"/>
      <c r="AP238" s="810"/>
      <c r="AQ238" s="810"/>
      <c r="AR238" s="810"/>
    </row>
    <row r="239" spans="2:44" x14ac:dyDescent="0.25">
      <c r="B239" s="3"/>
      <c r="C239" s="3"/>
      <c r="D239" s="3"/>
      <c r="E239" s="896"/>
      <c r="F239" s="896"/>
      <c r="G239" s="896"/>
      <c r="H239" s="896"/>
      <c r="I239" s="896"/>
      <c r="J239" s="896"/>
      <c r="K239" s="896"/>
      <c r="L239" s="896"/>
      <c r="M239" s="896"/>
      <c r="N239" s="896"/>
      <c r="O239" s="896"/>
      <c r="S239" s="810"/>
      <c r="T239" s="810"/>
      <c r="U239" s="810"/>
      <c r="V239" s="810"/>
      <c r="W239" s="810"/>
      <c r="X239" s="810"/>
      <c r="Y239" s="810"/>
      <c r="Z239" s="810"/>
      <c r="AA239" s="810"/>
      <c r="AB239" s="810"/>
      <c r="AC239" s="810"/>
      <c r="AD239" s="810"/>
      <c r="AE239" s="810"/>
      <c r="AF239" s="810"/>
      <c r="AG239" s="810"/>
      <c r="AH239" s="810"/>
      <c r="AI239" s="810"/>
      <c r="AJ239" s="810"/>
      <c r="AK239" s="810"/>
      <c r="AL239" s="810"/>
      <c r="AM239" s="810"/>
      <c r="AN239" s="810"/>
      <c r="AO239" s="810"/>
      <c r="AP239" s="810"/>
      <c r="AQ239" s="810"/>
      <c r="AR239" s="810"/>
    </row>
    <row r="240" spans="2:44" x14ac:dyDescent="0.25">
      <c r="B240" s="3"/>
      <c r="C240" s="3"/>
      <c r="D240" s="3"/>
      <c r="E240" s="896"/>
      <c r="F240" s="896"/>
      <c r="G240" s="896"/>
      <c r="H240" s="896"/>
      <c r="I240" s="896"/>
      <c r="J240" s="896"/>
      <c r="K240" s="896"/>
      <c r="L240" s="896"/>
      <c r="M240" s="896"/>
      <c r="N240" s="896"/>
      <c r="O240" s="896"/>
      <c r="S240" s="810"/>
      <c r="T240" s="810"/>
      <c r="U240" s="810"/>
      <c r="V240" s="810"/>
      <c r="W240" s="810"/>
      <c r="X240" s="810"/>
      <c r="Y240" s="810"/>
      <c r="Z240" s="810"/>
      <c r="AA240" s="810"/>
      <c r="AB240" s="810"/>
      <c r="AC240" s="810"/>
      <c r="AD240" s="810"/>
      <c r="AE240" s="810"/>
      <c r="AF240" s="810"/>
      <c r="AG240" s="810"/>
      <c r="AH240" s="810"/>
      <c r="AI240" s="810"/>
      <c r="AJ240" s="810"/>
      <c r="AK240" s="810"/>
      <c r="AL240" s="810"/>
      <c r="AM240" s="810"/>
      <c r="AN240" s="810"/>
      <c r="AO240" s="810"/>
      <c r="AP240" s="810"/>
      <c r="AQ240" s="810"/>
      <c r="AR240" s="810"/>
    </row>
    <row r="241" spans="2:44" x14ac:dyDescent="0.25">
      <c r="B241" s="3"/>
      <c r="C241" s="3"/>
      <c r="D241" s="3"/>
      <c r="E241" s="896"/>
      <c r="F241" s="896"/>
      <c r="G241" s="896"/>
      <c r="H241" s="896"/>
      <c r="I241" s="896"/>
      <c r="J241" s="896"/>
      <c r="K241" s="896"/>
      <c r="L241" s="896"/>
      <c r="M241" s="896"/>
      <c r="N241" s="896"/>
      <c r="O241" s="896"/>
      <c r="S241" s="810"/>
      <c r="T241" s="810"/>
      <c r="U241" s="810"/>
      <c r="V241" s="810"/>
      <c r="W241" s="810"/>
      <c r="X241" s="810"/>
      <c r="Y241" s="810"/>
      <c r="Z241" s="810"/>
      <c r="AA241" s="810"/>
      <c r="AB241" s="810"/>
      <c r="AC241" s="810"/>
      <c r="AD241" s="810"/>
      <c r="AE241" s="810"/>
      <c r="AF241" s="810"/>
      <c r="AG241" s="810"/>
      <c r="AH241" s="810"/>
      <c r="AI241" s="810"/>
      <c r="AJ241" s="810"/>
      <c r="AK241" s="810"/>
      <c r="AL241" s="810"/>
      <c r="AM241" s="810"/>
      <c r="AN241" s="810"/>
      <c r="AO241" s="810"/>
      <c r="AP241" s="810"/>
      <c r="AQ241" s="810"/>
      <c r="AR241" s="810"/>
    </row>
    <row r="242" spans="2:44" x14ac:dyDescent="0.25">
      <c r="B242" s="3"/>
      <c r="C242" s="3"/>
      <c r="D242" s="3"/>
      <c r="E242" s="896"/>
      <c r="F242" s="896"/>
      <c r="G242" s="896"/>
      <c r="H242" s="896"/>
      <c r="I242" s="896"/>
      <c r="J242" s="896"/>
      <c r="K242" s="896"/>
      <c r="L242" s="896"/>
      <c r="M242" s="896"/>
      <c r="N242" s="896"/>
      <c r="O242" s="896"/>
      <c r="S242" s="810"/>
      <c r="T242" s="810"/>
      <c r="U242" s="810"/>
      <c r="V242" s="810"/>
      <c r="W242" s="810"/>
      <c r="X242" s="810"/>
      <c r="Y242" s="810"/>
      <c r="Z242" s="810"/>
      <c r="AA242" s="810"/>
      <c r="AB242" s="810"/>
      <c r="AC242" s="810"/>
      <c r="AD242" s="810"/>
      <c r="AE242" s="810"/>
      <c r="AF242" s="810"/>
      <c r="AG242" s="810"/>
      <c r="AH242" s="810"/>
      <c r="AI242" s="810"/>
      <c r="AJ242" s="810"/>
      <c r="AK242" s="810"/>
      <c r="AL242" s="810"/>
      <c r="AM242" s="810"/>
      <c r="AN242" s="810"/>
      <c r="AO242" s="810"/>
      <c r="AP242" s="810"/>
      <c r="AQ242" s="810"/>
      <c r="AR242" s="810"/>
    </row>
    <row r="243" spans="2:44" x14ac:dyDescent="0.25">
      <c r="B243" s="3"/>
      <c r="C243" s="3"/>
      <c r="D243" s="3"/>
      <c r="E243" s="896"/>
      <c r="F243" s="896"/>
      <c r="G243" s="896"/>
      <c r="H243" s="896"/>
      <c r="I243" s="896"/>
      <c r="J243" s="896"/>
      <c r="K243" s="896"/>
      <c r="L243" s="896"/>
      <c r="M243" s="896"/>
      <c r="N243" s="896"/>
      <c r="O243" s="896"/>
      <c r="S243" s="810"/>
      <c r="T243" s="810"/>
      <c r="U243" s="810"/>
      <c r="V243" s="810"/>
      <c r="W243" s="810"/>
      <c r="X243" s="810"/>
      <c r="Y243" s="810"/>
      <c r="Z243" s="810"/>
      <c r="AA243" s="810"/>
      <c r="AB243" s="810"/>
      <c r="AC243" s="810"/>
      <c r="AD243" s="810"/>
      <c r="AE243" s="810"/>
      <c r="AF243" s="810"/>
      <c r="AG243" s="810"/>
      <c r="AH243" s="810"/>
      <c r="AI243" s="810"/>
      <c r="AJ243" s="810"/>
      <c r="AK243" s="810"/>
      <c r="AL243" s="810"/>
      <c r="AM243" s="810"/>
      <c r="AN243" s="810"/>
      <c r="AO243" s="810"/>
      <c r="AP243" s="810"/>
      <c r="AQ243" s="810"/>
      <c r="AR243" s="810"/>
    </row>
    <row r="244" spans="2:44" x14ac:dyDescent="0.25">
      <c r="B244" s="3"/>
      <c r="C244" s="3"/>
      <c r="D244" s="3"/>
      <c r="E244" s="896"/>
      <c r="F244" s="896"/>
      <c r="G244" s="896"/>
      <c r="H244" s="896"/>
      <c r="I244" s="896"/>
      <c r="J244" s="896"/>
      <c r="K244" s="896"/>
      <c r="L244" s="896"/>
      <c r="M244" s="896"/>
      <c r="N244" s="896"/>
      <c r="O244" s="896"/>
      <c r="S244" s="810"/>
      <c r="T244" s="810"/>
      <c r="U244" s="810"/>
      <c r="V244" s="810"/>
      <c r="W244" s="810"/>
      <c r="X244" s="810"/>
      <c r="Y244" s="810"/>
      <c r="Z244" s="810"/>
      <c r="AA244" s="810"/>
      <c r="AB244" s="810"/>
      <c r="AC244" s="810"/>
      <c r="AD244" s="810"/>
      <c r="AE244" s="810"/>
      <c r="AF244" s="810"/>
      <c r="AG244" s="810"/>
      <c r="AH244" s="810"/>
      <c r="AI244" s="810"/>
      <c r="AJ244" s="810"/>
      <c r="AK244" s="810"/>
      <c r="AL244" s="810"/>
      <c r="AM244" s="810"/>
      <c r="AN244" s="810"/>
      <c r="AO244" s="810"/>
      <c r="AP244" s="810"/>
      <c r="AQ244" s="810"/>
      <c r="AR244" s="810"/>
    </row>
    <row r="245" spans="2:44" x14ac:dyDescent="0.25">
      <c r="B245" s="3"/>
      <c r="C245" s="3"/>
      <c r="D245" s="3"/>
      <c r="E245" s="896"/>
      <c r="F245" s="896"/>
      <c r="G245" s="896"/>
      <c r="H245" s="896"/>
      <c r="I245" s="896"/>
      <c r="J245" s="896"/>
      <c r="K245" s="896"/>
      <c r="L245" s="896"/>
      <c r="M245" s="896"/>
      <c r="N245" s="896"/>
      <c r="O245" s="896"/>
      <c r="S245" s="810"/>
      <c r="T245" s="810"/>
      <c r="U245" s="810"/>
      <c r="V245" s="810"/>
      <c r="W245" s="810"/>
      <c r="X245" s="810"/>
      <c r="Y245" s="810"/>
      <c r="Z245" s="810"/>
      <c r="AA245" s="810"/>
      <c r="AB245" s="810"/>
      <c r="AC245" s="810"/>
      <c r="AD245" s="810"/>
      <c r="AE245" s="810"/>
      <c r="AF245" s="810"/>
      <c r="AG245" s="810"/>
      <c r="AH245" s="810"/>
      <c r="AI245" s="810"/>
      <c r="AJ245" s="810"/>
      <c r="AK245" s="810"/>
      <c r="AL245" s="810"/>
      <c r="AM245" s="810"/>
      <c r="AN245" s="810"/>
      <c r="AO245" s="810"/>
      <c r="AP245" s="810"/>
      <c r="AQ245" s="810"/>
      <c r="AR245" s="810"/>
    </row>
    <row r="246" spans="2:44" x14ac:dyDescent="0.25">
      <c r="B246" s="3"/>
      <c r="C246" s="3"/>
      <c r="D246" s="3"/>
      <c r="E246" s="896"/>
      <c r="F246" s="896"/>
      <c r="G246" s="896"/>
      <c r="H246" s="896"/>
      <c r="I246" s="896"/>
      <c r="J246" s="896"/>
      <c r="K246" s="896"/>
      <c r="L246" s="896"/>
      <c r="M246" s="896"/>
      <c r="N246" s="896"/>
      <c r="O246" s="896"/>
      <c r="S246" s="810"/>
      <c r="T246" s="810"/>
      <c r="U246" s="810"/>
      <c r="V246" s="810"/>
      <c r="W246" s="810"/>
      <c r="X246" s="810"/>
      <c r="Y246" s="810"/>
      <c r="Z246" s="810"/>
      <c r="AA246" s="810"/>
      <c r="AB246" s="810"/>
      <c r="AC246" s="810"/>
      <c r="AD246" s="810"/>
      <c r="AE246" s="810"/>
      <c r="AF246" s="810"/>
      <c r="AG246" s="810"/>
      <c r="AH246" s="810"/>
      <c r="AI246" s="810"/>
      <c r="AJ246" s="810"/>
      <c r="AK246" s="810"/>
      <c r="AL246" s="810"/>
      <c r="AM246" s="810"/>
      <c r="AN246" s="810"/>
      <c r="AO246" s="810"/>
      <c r="AP246" s="810"/>
      <c r="AQ246" s="810"/>
      <c r="AR246" s="810"/>
    </row>
    <row r="247" spans="2:44" x14ac:dyDescent="0.25">
      <c r="B247" s="3"/>
      <c r="C247" s="3"/>
      <c r="D247" s="3"/>
      <c r="E247" s="896"/>
      <c r="F247" s="896"/>
      <c r="G247" s="896"/>
      <c r="H247" s="896"/>
      <c r="I247" s="896"/>
      <c r="J247" s="896"/>
      <c r="K247" s="896"/>
      <c r="L247" s="896"/>
      <c r="M247" s="896"/>
      <c r="N247" s="896"/>
      <c r="O247" s="896"/>
      <c r="S247" s="810"/>
      <c r="T247" s="810"/>
      <c r="U247" s="810"/>
      <c r="V247" s="810"/>
      <c r="W247" s="810"/>
      <c r="X247" s="810"/>
      <c r="Y247" s="810"/>
      <c r="Z247" s="810"/>
      <c r="AA247" s="810"/>
      <c r="AB247" s="810"/>
      <c r="AC247" s="810"/>
      <c r="AD247" s="810"/>
      <c r="AE247" s="810"/>
      <c r="AF247" s="810"/>
      <c r="AG247" s="810"/>
      <c r="AH247" s="810"/>
      <c r="AI247" s="810"/>
      <c r="AJ247" s="810"/>
      <c r="AK247" s="810"/>
      <c r="AL247" s="810"/>
      <c r="AM247" s="810"/>
      <c r="AN247" s="810"/>
      <c r="AO247" s="810"/>
      <c r="AP247" s="810"/>
      <c r="AQ247" s="810"/>
      <c r="AR247" s="810"/>
    </row>
    <row r="248" spans="2:44" x14ac:dyDescent="0.25">
      <c r="B248" s="3"/>
      <c r="C248" s="3"/>
      <c r="D248" s="3"/>
      <c r="E248" s="896"/>
      <c r="F248" s="896"/>
      <c r="G248" s="896"/>
      <c r="H248" s="896"/>
      <c r="I248" s="896"/>
      <c r="J248" s="896"/>
      <c r="K248" s="896"/>
      <c r="L248" s="896"/>
      <c r="M248" s="896"/>
      <c r="N248" s="896"/>
      <c r="O248" s="896"/>
      <c r="S248" s="810"/>
      <c r="T248" s="810"/>
      <c r="U248" s="810"/>
      <c r="V248" s="810"/>
      <c r="W248" s="810"/>
      <c r="X248" s="810"/>
      <c r="Y248" s="810"/>
      <c r="Z248" s="810"/>
      <c r="AA248" s="810"/>
      <c r="AB248" s="810"/>
      <c r="AC248" s="810"/>
      <c r="AD248" s="810"/>
      <c r="AE248" s="810"/>
      <c r="AF248" s="810"/>
      <c r="AG248" s="810"/>
      <c r="AH248" s="810"/>
      <c r="AI248" s="810"/>
      <c r="AJ248" s="810"/>
      <c r="AK248" s="810"/>
      <c r="AL248" s="810"/>
      <c r="AM248" s="810"/>
      <c r="AN248" s="810"/>
      <c r="AO248" s="810"/>
      <c r="AP248" s="810"/>
      <c r="AQ248" s="810"/>
      <c r="AR248" s="810"/>
    </row>
    <row r="249" spans="2:44" x14ac:dyDescent="0.25">
      <c r="B249" s="3"/>
      <c r="C249" s="3"/>
      <c r="D249" s="3"/>
      <c r="E249" s="896"/>
      <c r="F249" s="896"/>
      <c r="G249" s="896"/>
      <c r="H249" s="896"/>
      <c r="I249" s="896"/>
      <c r="J249" s="896"/>
      <c r="K249" s="896"/>
      <c r="L249" s="896"/>
      <c r="M249" s="896"/>
      <c r="N249" s="896"/>
      <c r="O249" s="896"/>
      <c r="S249" s="810"/>
      <c r="T249" s="810"/>
      <c r="U249" s="810"/>
      <c r="V249" s="810"/>
      <c r="W249" s="810"/>
      <c r="X249" s="810"/>
      <c r="Y249" s="810"/>
      <c r="Z249" s="810"/>
      <c r="AA249" s="810"/>
      <c r="AB249" s="810"/>
      <c r="AC249" s="810"/>
      <c r="AD249" s="810"/>
      <c r="AE249" s="810"/>
      <c r="AF249" s="810"/>
      <c r="AG249" s="810"/>
      <c r="AH249" s="810"/>
      <c r="AI249" s="810"/>
      <c r="AJ249" s="810"/>
      <c r="AK249" s="810"/>
      <c r="AL249" s="810"/>
      <c r="AM249" s="810"/>
      <c r="AN249" s="810"/>
      <c r="AO249" s="810"/>
      <c r="AP249" s="810"/>
      <c r="AQ249" s="810"/>
      <c r="AR249" s="810"/>
    </row>
    <row r="250" spans="2:44" x14ac:dyDescent="0.25">
      <c r="B250" s="3"/>
      <c r="C250" s="3"/>
      <c r="D250" s="3"/>
      <c r="E250" s="896"/>
      <c r="F250" s="896"/>
      <c r="G250" s="896"/>
      <c r="H250" s="896"/>
      <c r="I250" s="896"/>
      <c r="J250" s="896"/>
      <c r="K250" s="896"/>
      <c r="L250" s="896"/>
      <c r="M250" s="896"/>
      <c r="N250" s="896"/>
      <c r="O250" s="896"/>
      <c r="S250" s="810"/>
      <c r="T250" s="810"/>
      <c r="U250" s="810"/>
      <c r="V250" s="810"/>
      <c r="W250" s="810"/>
      <c r="X250" s="810"/>
      <c r="Y250" s="810"/>
      <c r="Z250" s="810"/>
      <c r="AA250" s="810"/>
      <c r="AB250" s="810"/>
      <c r="AC250" s="810"/>
      <c r="AD250" s="810"/>
      <c r="AE250" s="810"/>
      <c r="AF250" s="810"/>
      <c r="AG250" s="810"/>
      <c r="AH250" s="810"/>
      <c r="AI250" s="810"/>
      <c r="AJ250" s="810"/>
      <c r="AK250" s="810"/>
      <c r="AL250" s="810"/>
      <c r="AM250" s="810"/>
      <c r="AN250" s="810"/>
      <c r="AO250" s="810"/>
      <c r="AP250" s="810"/>
      <c r="AQ250" s="810"/>
      <c r="AR250" s="810"/>
    </row>
    <row r="251" spans="2:44" x14ac:dyDescent="0.25">
      <c r="B251" s="3"/>
      <c r="C251" s="3"/>
      <c r="D251" s="3"/>
      <c r="E251" s="896"/>
      <c r="F251" s="896"/>
      <c r="G251" s="896"/>
      <c r="H251" s="896"/>
      <c r="I251" s="896"/>
      <c r="J251" s="896"/>
      <c r="K251" s="896"/>
      <c r="L251" s="896"/>
      <c r="M251" s="896"/>
      <c r="N251" s="896"/>
      <c r="O251" s="896"/>
      <c r="S251" s="810"/>
      <c r="T251" s="810"/>
      <c r="U251" s="810"/>
      <c r="V251" s="810"/>
      <c r="W251" s="810"/>
      <c r="X251" s="810"/>
      <c r="Y251" s="810"/>
      <c r="Z251" s="810"/>
      <c r="AA251" s="810"/>
      <c r="AB251" s="810"/>
      <c r="AC251" s="810"/>
      <c r="AD251" s="810"/>
      <c r="AE251" s="810"/>
      <c r="AF251" s="810"/>
      <c r="AG251" s="810"/>
      <c r="AH251" s="810"/>
      <c r="AI251" s="810"/>
      <c r="AJ251" s="810"/>
      <c r="AK251" s="810"/>
      <c r="AL251" s="810"/>
      <c r="AM251" s="810"/>
      <c r="AN251" s="810"/>
      <c r="AO251" s="810"/>
      <c r="AP251" s="810"/>
      <c r="AQ251" s="810"/>
      <c r="AR251" s="810"/>
    </row>
    <row r="252" spans="2:44" x14ac:dyDescent="0.25">
      <c r="B252" s="3"/>
      <c r="C252" s="3"/>
      <c r="D252" s="3"/>
      <c r="E252" s="896"/>
      <c r="F252" s="896"/>
      <c r="G252" s="896"/>
      <c r="H252" s="896"/>
      <c r="I252" s="896"/>
      <c r="J252" s="896"/>
      <c r="K252" s="896"/>
      <c r="L252" s="896"/>
      <c r="M252" s="896"/>
      <c r="N252" s="896"/>
      <c r="O252" s="896"/>
      <c r="S252" s="810"/>
      <c r="T252" s="810"/>
      <c r="U252" s="810"/>
      <c r="V252" s="810"/>
      <c r="W252" s="810"/>
      <c r="X252" s="810"/>
      <c r="Y252" s="810"/>
      <c r="Z252" s="810"/>
      <c r="AA252" s="810"/>
      <c r="AB252" s="810"/>
      <c r="AC252" s="810"/>
      <c r="AD252" s="810"/>
      <c r="AE252" s="810"/>
      <c r="AF252" s="810"/>
      <c r="AG252" s="810"/>
      <c r="AH252" s="810"/>
      <c r="AI252" s="810"/>
      <c r="AJ252" s="810"/>
      <c r="AK252" s="810"/>
      <c r="AL252" s="810"/>
      <c r="AM252" s="810"/>
      <c r="AN252" s="810"/>
      <c r="AO252" s="810"/>
      <c r="AP252" s="810"/>
      <c r="AQ252" s="810"/>
      <c r="AR252" s="810"/>
    </row>
    <row r="253" spans="2:44" x14ac:dyDescent="0.25">
      <c r="B253" s="3"/>
      <c r="C253" s="3"/>
      <c r="D253" s="3"/>
      <c r="E253" s="896"/>
      <c r="F253" s="896"/>
      <c r="G253" s="896"/>
      <c r="H253" s="896"/>
      <c r="I253" s="896"/>
      <c r="J253" s="896"/>
      <c r="K253" s="896"/>
      <c r="L253" s="896"/>
      <c r="M253" s="896"/>
      <c r="N253" s="896"/>
      <c r="O253" s="896"/>
      <c r="S253" s="810"/>
      <c r="T253" s="810"/>
      <c r="U253" s="810"/>
      <c r="V253" s="810"/>
      <c r="W253" s="810"/>
      <c r="X253" s="810"/>
      <c r="Y253" s="810"/>
      <c r="Z253" s="810"/>
      <c r="AA253" s="810"/>
      <c r="AB253" s="810"/>
      <c r="AC253" s="810"/>
      <c r="AD253" s="810"/>
      <c r="AE253" s="810"/>
      <c r="AF253" s="810"/>
      <c r="AG253" s="810"/>
      <c r="AH253" s="810"/>
      <c r="AI253" s="810"/>
      <c r="AJ253" s="810"/>
      <c r="AK253" s="810"/>
      <c r="AL253" s="810"/>
      <c r="AM253" s="810"/>
      <c r="AN253" s="810"/>
      <c r="AO253" s="810"/>
      <c r="AP253" s="810"/>
      <c r="AQ253" s="810"/>
      <c r="AR253" s="810"/>
    </row>
    <row r="254" spans="2:44" x14ac:dyDescent="0.25">
      <c r="B254" s="3"/>
      <c r="C254" s="3"/>
      <c r="D254" s="3"/>
      <c r="E254" s="896"/>
      <c r="F254" s="896"/>
      <c r="G254" s="896"/>
      <c r="H254" s="896"/>
      <c r="I254" s="896"/>
      <c r="J254" s="896"/>
      <c r="K254" s="896"/>
      <c r="L254" s="896"/>
      <c r="M254" s="896"/>
      <c r="N254" s="896"/>
      <c r="O254" s="896"/>
      <c r="S254" s="810"/>
      <c r="T254" s="810"/>
      <c r="U254" s="810"/>
      <c r="V254" s="810"/>
      <c r="W254" s="810"/>
      <c r="X254" s="810"/>
      <c r="Y254" s="810"/>
      <c r="Z254" s="810"/>
      <c r="AA254" s="810"/>
      <c r="AB254" s="810"/>
      <c r="AC254" s="810"/>
      <c r="AD254" s="810"/>
      <c r="AE254" s="810"/>
      <c r="AF254" s="810"/>
      <c r="AG254" s="810"/>
      <c r="AH254" s="810"/>
      <c r="AI254" s="810"/>
      <c r="AJ254" s="810"/>
      <c r="AK254" s="810"/>
      <c r="AL254" s="810"/>
      <c r="AM254" s="810"/>
      <c r="AN254" s="810"/>
      <c r="AO254" s="810"/>
      <c r="AP254" s="810"/>
      <c r="AQ254" s="810"/>
      <c r="AR254" s="810"/>
    </row>
    <row r="255" spans="2:44" x14ac:dyDescent="0.25">
      <c r="B255" s="3"/>
      <c r="C255" s="3"/>
      <c r="D255" s="3"/>
      <c r="E255" s="896"/>
      <c r="F255" s="896"/>
      <c r="G255" s="896"/>
      <c r="H255" s="896"/>
      <c r="I255" s="896"/>
      <c r="J255" s="896"/>
      <c r="K255" s="896"/>
      <c r="L255" s="896"/>
      <c r="M255" s="896"/>
      <c r="N255" s="896"/>
      <c r="O255" s="896"/>
      <c r="S255" s="810"/>
      <c r="T255" s="810"/>
      <c r="U255" s="810"/>
      <c r="V255" s="810"/>
      <c r="W255" s="810"/>
      <c r="X255" s="810"/>
      <c r="Y255" s="810"/>
      <c r="Z255" s="810"/>
      <c r="AA255" s="810"/>
      <c r="AB255" s="810"/>
      <c r="AC255" s="810"/>
      <c r="AD255" s="810"/>
      <c r="AE255" s="810"/>
      <c r="AF255" s="810"/>
      <c r="AG255" s="810"/>
      <c r="AH255" s="810"/>
      <c r="AI255" s="810"/>
      <c r="AJ255" s="810"/>
      <c r="AK255" s="810"/>
      <c r="AL255" s="810"/>
      <c r="AM255" s="810"/>
      <c r="AN255" s="810"/>
      <c r="AO255" s="810"/>
      <c r="AP255" s="810"/>
      <c r="AQ255" s="810"/>
      <c r="AR255" s="810"/>
    </row>
    <row r="256" spans="2:44" x14ac:dyDescent="0.25">
      <c r="B256" s="3"/>
      <c r="C256" s="3"/>
      <c r="D256" s="3"/>
      <c r="E256" s="896"/>
      <c r="F256" s="896"/>
      <c r="G256" s="896"/>
      <c r="H256" s="896"/>
      <c r="I256" s="896"/>
      <c r="J256" s="896"/>
      <c r="K256" s="896"/>
      <c r="L256" s="896"/>
      <c r="M256" s="896"/>
      <c r="N256" s="896"/>
      <c r="O256" s="896"/>
      <c r="S256" s="810"/>
      <c r="T256" s="810"/>
      <c r="U256" s="810"/>
      <c r="V256" s="810"/>
      <c r="W256" s="810"/>
      <c r="X256" s="810"/>
      <c r="Y256" s="810"/>
      <c r="Z256" s="810"/>
      <c r="AA256" s="810"/>
      <c r="AB256" s="810"/>
      <c r="AC256" s="810"/>
      <c r="AD256" s="810"/>
      <c r="AE256" s="810"/>
      <c r="AF256" s="810"/>
      <c r="AG256" s="810"/>
      <c r="AH256" s="810"/>
      <c r="AI256" s="810"/>
      <c r="AJ256" s="810"/>
      <c r="AK256" s="810"/>
      <c r="AL256" s="810"/>
      <c r="AM256" s="810"/>
      <c r="AN256" s="810"/>
      <c r="AO256" s="810"/>
      <c r="AP256" s="810"/>
      <c r="AQ256" s="810"/>
      <c r="AR256" s="810"/>
    </row>
    <row r="257" spans="2:44" x14ac:dyDescent="0.25">
      <c r="B257" s="3"/>
      <c r="C257" s="3"/>
      <c r="D257" s="3"/>
      <c r="E257" s="896"/>
      <c r="F257" s="896"/>
      <c r="G257" s="896"/>
      <c r="H257" s="896"/>
      <c r="I257" s="896"/>
      <c r="J257" s="896"/>
      <c r="K257" s="896"/>
      <c r="L257" s="896"/>
      <c r="M257" s="896"/>
      <c r="N257" s="896"/>
      <c r="O257" s="896"/>
      <c r="S257" s="810"/>
      <c r="T257" s="810"/>
      <c r="U257" s="810"/>
      <c r="V257" s="810"/>
      <c r="W257" s="810"/>
      <c r="X257" s="810"/>
      <c r="Y257" s="810"/>
      <c r="Z257" s="810"/>
      <c r="AA257" s="810"/>
      <c r="AB257" s="810"/>
      <c r="AC257" s="810"/>
      <c r="AD257" s="810"/>
      <c r="AE257" s="810"/>
      <c r="AF257" s="810"/>
      <c r="AG257" s="810"/>
      <c r="AH257" s="810"/>
      <c r="AI257" s="810"/>
      <c r="AJ257" s="810"/>
      <c r="AK257" s="810"/>
      <c r="AL257" s="810"/>
      <c r="AM257" s="810"/>
      <c r="AN257" s="810"/>
      <c r="AO257" s="810"/>
      <c r="AP257" s="810"/>
      <c r="AQ257" s="810"/>
      <c r="AR257" s="810"/>
    </row>
    <row r="258" spans="2:44" x14ac:dyDescent="0.25">
      <c r="B258" s="3"/>
      <c r="C258" s="3"/>
      <c r="D258" s="3"/>
      <c r="E258" s="896"/>
      <c r="F258" s="896"/>
      <c r="G258" s="896"/>
      <c r="H258" s="896"/>
      <c r="I258" s="896"/>
      <c r="J258" s="896"/>
      <c r="K258" s="896"/>
      <c r="L258" s="896"/>
      <c r="M258" s="896"/>
      <c r="N258" s="896"/>
      <c r="O258" s="896"/>
      <c r="S258" s="810"/>
      <c r="T258" s="810"/>
      <c r="U258" s="810"/>
      <c r="V258" s="810"/>
      <c r="W258" s="810"/>
      <c r="X258" s="810"/>
      <c r="Y258" s="810"/>
      <c r="Z258" s="810"/>
      <c r="AA258" s="810"/>
      <c r="AB258" s="810"/>
      <c r="AC258" s="810"/>
      <c r="AD258" s="810"/>
      <c r="AE258" s="810"/>
      <c r="AF258" s="810"/>
      <c r="AG258" s="810"/>
      <c r="AH258" s="810"/>
      <c r="AI258" s="810"/>
      <c r="AJ258" s="810"/>
      <c r="AK258" s="810"/>
      <c r="AL258" s="810"/>
      <c r="AM258" s="810"/>
      <c r="AN258" s="810"/>
      <c r="AO258" s="810"/>
      <c r="AP258" s="810"/>
      <c r="AQ258" s="810"/>
      <c r="AR258" s="810"/>
    </row>
    <row r="259" spans="2:44" x14ac:dyDescent="0.25">
      <c r="B259" s="3"/>
      <c r="C259" s="3"/>
      <c r="D259" s="3"/>
      <c r="E259" s="896"/>
      <c r="F259" s="896"/>
      <c r="G259" s="896"/>
      <c r="H259" s="896"/>
      <c r="I259" s="896"/>
      <c r="J259" s="896"/>
      <c r="K259" s="896"/>
      <c r="L259" s="896"/>
      <c r="M259" s="896"/>
      <c r="N259" s="896"/>
      <c r="O259" s="896"/>
      <c r="S259" s="810"/>
      <c r="T259" s="810"/>
      <c r="U259" s="810"/>
      <c r="V259" s="810"/>
      <c r="W259" s="810"/>
      <c r="X259" s="810"/>
      <c r="Y259" s="810"/>
      <c r="Z259" s="810"/>
      <c r="AA259" s="810"/>
      <c r="AB259" s="810"/>
      <c r="AC259" s="810"/>
      <c r="AD259" s="810"/>
      <c r="AE259" s="810"/>
      <c r="AF259" s="810"/>
      <c r="AG259" s="810"/>
      <c r="AH259" s="810"/>
      <c r="AI259" s="810"/>
      <c r="AJ259" s="810"/>
      <c r="AK259" s="810"/>
      <c r="AL259" s="810"/>
      <c r="AM259" s="810"/>
      <c r="AN259" s="810"/>
      <c r="AO259" s="810"/>
      <c r="AP259" s="810"/>
      <c r="AQ259" s="810"/>
      <c r="AR259" s="810"/>
    </row>
    <row r="260" spans="2:44" x14ac:dyDescent="0.25">
      <c r="B260" s="3"/>
      <c r="C260" s="3"/>
      <c r="D260" s="3"/>
      <c r="E260" s="896"/>
      <c r="F260" s="896"/>
      <c r="G260" s="896"/>
      <c r="H260" s="896"/>
      <c r="I260" s="896"/>
      <c r="J260" s="896"/>
      <c r="K260" s="896"/>
      <c r="L260" s="896"/>
      <c r="M260" s="896"/>
      <c r="N260" s="896"/>
      <c r="O260" s="896"/>
      <c r="S260" s="810"/>
      <c r="T260" s="810"/>
      <c r="U260" s="810"/>
      <c r="V260" s="810"/>
      <c r="W260" s="810"/>
      <c r="X260" s="810"/>
      <c r="Y260" s="810"/>
      <c r="Z260" s="810"/>
      <c r="AA260" s="810"/>
      <c r="AB260" s="810"/>
      <c r="AC260" s="810"/>
      <c r="AD260" s="810"/>
      <c r="AE260" s="810"/>
      <c r="AF260" s="810"/>
      <c r="AG260" s="810"/>
      <c r="AH260" s="810"/>
      <c r="AI260" s="810"/>
      <c r="AJ260" s="810"/>
      <c r="AK260" s="810"/>
      <c r="AL260" s="810"/>
      <c r="AM260" s="810"/>
      <c r="AN260" s="810"/>
      <c r="AO260" s="810"/>
      <c r="AP260" s="810"/>
      <c r="AQ260" s="810"/>
      <c r="AR260" s="810"/>
    </row>
    <row r="261" spans="2:44" x14ac:dyDescent="0.25">
      <c r="B261" s="3"/>
      <c r="C261" s="3"/>
      <c r="D261" s="3"/>
      <c r="E261" s="896"/>
      <c r="F261" s="896"/>
      <c r="G261" s="896"/>
      <c r="H261" s="896"/>
      <c r="I261" s="896"/>
      <c r="J261" s="896"/>
      <c r="K261" s="896"/>
      <c r="L261" s="896"/>
      <c r="M261" s="896"/>
      <c r="N261" s="896"/>
      <c r="O261" s="896"/>
      <c r="S261" s="810"/>
      <c r="T261" s="810"/>
      <c r="U261" s="810"/>
      <c r="V261" s="810"/>
      <c r="W261" s="810"/>
      <c r="X261" s="810"/>
      <c r="Y261" s="810"/>
      <c r="Z261" s="810"/>
      <c r="AA261" s="810"/>
      <c r="AB261" s="810"/>
      <c r="AC261" s="810"/>
      <c r="AD261" s="810"/>
      <c r="AE261" s="810"/>
      <c r="AF261" s="810"/>
      <c r="AG261" s="810"/>
      <c r="AH261" s="810"/>
      <c r="AI261" s="810"/>
      <c r="AJ261" s="810"/>
      <c r="AK261" s="810"/>
      <c r="AL261" s="810"/>
      <c r="AM261" s="810"/>
      <c r="AN261" s="810"/>
      <c r="AO261" s="810"/>
      <c r="AP261" s="810"/>
      <c r="AQ261" s="810"/>
      <c r="AR261" s="810"/>
    </row>
    <row r="262" spans="2:44" x14ac:dyDescent="0.25">
      <c r="B262" s="3"/>
      <c r="C262" s="3"/>
      <c r="D262" s="3"/>
      <c r="E262" s="896"/>
      <c r="F262" s="896"/>
      <c r="G262" s="896"/>
      <c r="H262" s="896"/>
      <c r="I262" s="896"/>
      <c r="J262" s="896"/>
      <c r="K262" s="896"/>
      <c r="L262" s="896"/>
      <c r="M262" s="896"/>
      <c r="N262" s="896"/>
      <c r="O262" s="896"/>
      <c r="S262" s="810"/>
      <c r="T262" s="810"/>
      <c r="U262" s="810"/>
      <c r="V262" s="810"/>
      <c r="W262" s="810"/>
      <c r="X262" s="810"/>
      <c r="Y262" s="810"/>
      <c r="Z262" s="810"/>
      <c r="AA262" s="810"/>
      <c r="AB262" s="810"/>
      <c r="AC262" s="810"/>
      <c r="AD262" s="810"/>
      <c r="AE262" s="810"/>
      <c r="AF262" s="810"/>
      <c r="AG262" s="810"/>
      <c r="AH262" s="810"/>
      <c r="AI262" s="810"/>
      <c r="AJ262" s="810"/>
      <c r="AK262" s="810"/>
      <c r="AL262" s="810"/>
      <c r="AM262" s="810"/>
      <c r="AN262" s="810"/>
      <c r="AO262" s="810"/>
      <c r="AP262" s="810"/>
      <c r="AQ262" s="810"/>
      <c r="AR262" s="810"/>
    </row>
    <row r="263" spans="2:44" x14ac:dyDescent="0.25">
      <c r="B263" s="3"/>
      <c r="C263" s="3"/>
      <c r="D263" s="3"/>
      <c r="E263" s="896"/>
      <c r="F263" s="896"/>
      <c r="G263" s="896"/>
      <c r="H263" s="896"/>
      <c r="I263" s="896"/>
      <c r="J263" s="896"/>
      <c r="K263" s="896"/>
      <c r="L263" s="896"/>
      <c r="M263" s="896"/>
      <c r="N263" s="896"/>
      <c r="O263" s="896"/>
      <c r="S263" s="810"/>
      <c r="T263" s="810"/>
      <c r="U263" s="810"/>
      <c r="V263" s="810"/>
      <c r="W263" s="810"/>
      <c r="X263" s="810"/>
      <c r="Y263" s="810"/>
      <c r="Z263" s="810"/>
      <c r="AA263" s="810"/>
      <c r="AB263" s="810"/>
      <c r="AC263" s="810"/>
      <c r="AD263" s="810"/>
      <c r="AE263" s="810"/>
      <c r="AF263" s="810"/>
      <c r="AG263" s="810"/>
      <c r="AH263" s="810"/>
      <c r="AI263" s="810"/>
      <c r="AJ263" s="810"/>
      <c r="AK263" s="810"/>
      <c r="AL263" s="810"/>
      <c r="AM263" s="810"/>
      <c r="AN263" s="810"/>
      <c r="AO263" s="810"/>
      <c r="AP263" s="810"/>
      <c r="AQ263" s="810"/>
      <c r="AR263" s="810"/>
    </row>
    <row r="264" spans="2:44" x14ac:dyDescent="0.25">
      <c r="B264" s="3"/>
      <c r="C264" s="3"/>
      <c r="D264" s="3"/>
      <c r="E264" s="896"/>
      <c r="F264" s="896"/>
      <c r="G264" s="896"/>
      <c r="H264" s="896"/>
      <c r="I264" s="896"/>
      <c r="J264" s="896"/>
      <c r="K264" s="896"/>
      <c r="L264" s="896"/>
      <c r="M264" s="896"/>
      <c r="N264" s="896"/>
      <c r="O264" s="896"/>
      <c r="S264" s="810"/>
      <c r="T264" s="810"/>
      <c r="U264" s="810"/>
      <c r="V264" s="810"/>
      <c r="W264" s="810"/>
      <c r="X264" s="810"/>
      <c r="Y264" s="810"/>
      <c r="Z264" s="810"/>
      <c r="AA264" s="810"/>
      <c r="AB264" s="810"/>
      <c r="AC264" s="810"/>
      <c r="AD264" s="810"/>
      <c r="AE264" s="810"/>
      <c r="AF264" s="810"/>
      <c r="AG264" s="810"/>
      <c r="AH264" s="810"/>
      <c r="AI264" s="810"/>
      <c r="AJ264" s="810"/>
      <c r="AK264" s="810"/>
      <c r="AL264" s="810"/>
      <c r="AM264" s="810"/>
      <c r="AN264" s="810"/>
      <c r="AO264" s="810"/>
      <c r="AP264" s="810"/>
      <c r="AQ264" s="810"/>
      <c r="AR264" s="810"/>
    </row>
    <row r="265" spans="2:44" x14ac:dyDescent="0.25">
      <c r="B265" s="3"/>
      <c r="C265" s="3"/>
      <c r="D265" s="3"/>
      <c r="E265" s="896"/>
      <c r="F265" s="896"/>
      <c r="G265" s="896"/>
      <c r="H265" s="896"/>
      <c r="I265" s="896"/>
      <c r="J265" s="896"/>
      <c r="K265" s="896"/>
      <c r="L265" s="896"/>
      <c r="M265" s="896"/>
      <c r="N265" s="896"/>
      <c r="O265" s="896"/>
      <c r="S265" s="810"/>
      <c r="T265" s="810"/>
      <c r="U265" s="810"/>
      <c r="V265" s="810"/>
      <c r="W265" s="810"/>
      <c r="X265" s="810"/>
      <c r="Y265" s="810"/>
      <c r="Z265" s="810"/>
      <c r="AA265" s="810"/>
      <c r="AB265" s="810"/>
      <c r="AC265" s="810"/>
      <c r="AD265" s="810"/>
      <c r="AE265" s="810"/>
      <c r="AF265" s="810"/>
      <c r="AG265" s="810"/>
      <c r="AH265" s="810"/>
      <c r="AI265" s="810"/>
      <c r="AJ265" s="810"/>
      <c r="AK265" s="810"/>
      <c r="AL265" s="810"/>
      <c r="AM265" s="810"/>
      <c r="AN265" s="810"/>
      <c r="AO265" s="810"/>
      <c r="AP265" s="810"/>
      <c r="AQ265" s="810"/>
      <c r="AR265" s="810"/>
    </row>
    <row r="266" spans="2:44" x14ac:dyDescent="0.25">
      <c r="B266" s="3"/>
      <c r="C266" s="3"/>
      <c r="D266" s="3"/>
      <c r="E266" s="896"/>
      <c r="F266" s="896"/>
      <c r="G266" s="896"/>
      <c r="H266" s="896"/>
      <c r="I266" s="896"/>
      <c r="J266" s="896"/>
      <c r="K266" s="896"/>
      <c r="L266" s="896"/>
      <c r="M266" s="896"/>
      <c r="N266" s="896"/>
      <c r="O266" s="896"/>
      <c r="S266" s="810"/>
      <c r="T266" s="810"/>
      <c r="U266" s="810"/>
      <c r="V266" s="810"/>
      <c r="W266" s="810"/>
      <c r="X266" s="810"/>
      <c r="Y266" s="810"/>
      <c r="Z266" s="810"/>
      <c r="AA266" s="810"/>
      <c r="AB266" s="810"/>
      <c r="AC266" s="810"/>
      <c r="AD266" s="810"/>
      <c r="AE266" s="810"/>
      <c r="AF266" s="810"/>
      <c r="AG266" s="810"/>
      <c r="AH266" s="810"/>
      <c r="AI266" s="810"/>
      <c r="AJ266" s="810"/>
      <c r="AK266" s="810"/>
      <c r="AL266" s="810"/>
      <c r="AM266" s="810"/>
      <c r="AN266" s="810"/>
      <c r="AO266" s="810"/>
      <c r="AP266" s="810"/>
      <c r="AQ266" s="810"/>
      <c r="AR266" s="810"/>
    </row>
    <row r="267" spans="2:44" x14ac:dyDescent="0.25">
      <c r="B267" s="3"/>
      <c r="C267" s="3"/>
      <c r="D267" s="3"/>
      <c r="E267" s="896"/>
      <c r="F267" s="896"/>
      <c r="G267" s="896"/>
      <c r="H267" s="896"/>
      <c r="I267" s="896"/>
      <c r="J267" s="896"/>
      <c r="K267" s="896"/>
      <c r="L267" s="896"/>
      <c r="M267" s="896"/>
      <c r="N267" s="896"/>
      <c r="O267" s="896"/>
      <c r="S267" s="810"/>
      <c r="T267" s="810"/>
      <c r="U267" s="810"/>
      <c r="V267" s="810"/>
      <c r="W267" s="810"/>
      <c r="X267" s="810"/>
      <c r="Y267" s="810"/>
      <c r="Z267" s="810"/>
      <c r="AA267" s="810"/>
      <c r="AB267" s="810"/>
      <c r="AC267" s="810"/>
      <c r="AD267" s="810"/>
      <c r="AE267" s="810"/>
      <c r="AF267" s="810"/>
      <c r="AG267" s="810"/>
      <c r="AH267" s="810"/>
      <c r="AI267" s="810"/>
      <c r="AJ267" s="810"/>
      <c r="AK267" s="810"/>
      <c r="AL267" s="810"/>
      <c r="AM267" s="810"/>
      <c r="AN267" s="810"/>
      <c r="AO267" s="810"/>
      <c r="AP267" s="810"/>
      <c r="AQ267" s="810"/>
      <c r="AR267" s="810"/>
    </row>
    <row r="268" spans="2:44" x14ac:dyDescent="0.25">
      <c r="B268" s="3"/>
      <c r="C268" s="3"/>
      <c r="D268" s="3"/>
      <c r="E268" s="896"/>
      <c r="F268" s="896"/>
      <c r="G268" s="896"/>
      <c r="H268" s="896"/>
      <c r="I268" s="896"/>
      <c r="J268" s="896"/>
      <c r="K268" s="896"/>
      <c r="L268" s="896"/>
      <c r="M268" s="896"/>
      <c r="N268" s="896"/>
      <c r="O268" s="896"/>
      <c r="S268" s="810"/>
      <c r="T268" s="810"/>
      <c r="U268" s="810"/>
      <c r="V268" s="810"/>
      <c r="W268" s="810"/>
      <c r="X268" s="810"/>
      <c r="Y268" s="810"/>
      <c r="Z268" s="810"/>
      <c r="AA268" s="810"/>
      <c r="AB268" s="810"/>
      <c r="AC268" s="810"/>
      <c r="AD268" s="810"/>
      <c r="AE268" s="810"/>
      <c r="AF268" s="810"/>
      <c r="AG268" s="810"/>
      <c r="AH268" s="810"/>
      <c r="AI268" s="810"/>
      <c r="AJ268" s="810"/>
      <c r="AK268" s="810"/>
      <c r="AL268" s="810"/>
      <c r="AM268" s="810"/>
      <c r="AN268" s="810"/>
      <c r="AO268" s="810"/>
      <c r="AP268" s="810"/>
      <c r="AQ268" s="810"/>
      <c r="AR268" s="810"/>
    </row>
    <row r="269" spans="2:44" x14ac:dyDescent="0.25">
      <c r="B269" s="3"/>
      <c r="C269" s="3"/>
      <c r="D269" s="3"/>
      <c r="E269" s="896"/>
      <c r="F269" s="896"/>
      <c r="G269" s="896"/>
      <c r="H269" s="896"/>
      <c r="I269" s="896"/>
      <c r="J269" s="896"/>
      <c r="K269" s="896"/>
      <c r="L269" s="896"/>
      <c r="M269" s="896"/>
      <c r="N269" s="896"/>
      <c r="O269" s="896"/>
      <c r="S269" s="810"/>
      <c r="T269" s="810"/>
      <c r="U269" s="810"/>
      <c r="V269" s="810"/>
      <c r="W269" s="810"/>
      <c r="X269" s="810"/>
      <c r="Y269" s="810"/>
      <c r="Z269" s="810"/>
      <c r="AA269" s="810"/>
      <c r="AB269" s="810"/>
      <c r="AC269" s="810"/>
      <c r="AD269" s="810"/>
      <c r="AE269" s="810"/>
      <c r="AF269" s="810"/>
      <c r="AG269" s="810"/>
      <c r="AH269" s="810"/>
      <c r="AI269" s="810"/>
      <c r="AJ269" s="810"/>
      <c r="AK269" s="810"/>
      <c r="AL269" s="810"/>
      <c r="AM269" s="810"/>
      <c r="AN269" s="810"/>
      <c r="AO269" s="810"/>
      <c r="AP269" s="810"/>
      <c r="AQ269" s="810"/>
      <c r="AR269" s="810"/>
    </row>
    <row r="270" spans="2:44" x14ac:dyDescent="0.25">
      <c r="B270" s="3"/>
      <c r="C270" s="3"/>
      <c r="D270" s="3"/>
      <c r="E270" s="896"/>
      <c r="F270" s="896"/>
      <c r="G270" s="896"/>
      <c r="H270" s="896"/>
      <c r="I270" s="896"/>
      <c r="J270" s="896"/>
      <c r="K270" s="896"/>
      <c r="L270" s="896"/>
      <c r="M270" s="896"/>
      <c r="N270" s="896"/>
      <c r="O270" s="896"/>
      <c r="S270" s="810"/>
      <c r="T270" s="810"/>
      <c r="U270" s="810"/>
      <c r="V270" s="810"/>
      <c r="W270" s="810"/>
      <c r="X270" s="810"/>
      <c r="Y270" s="810"/>
      <c r="Z270" s="810"/>
      <c r="AA270" s="810"/>
      <c r="AB270" s="810"/>
      <c r="AC270" s="810"/>
      <c r="AD270" s="810"/>
      <c r="AE270" s="810"/>
      <c r="AF270" s="810"/>
      <c r="AG270" s="810"/>
      <c r="AH270" s="810"/>
      <c r="AI270" s="810"/>
      <c r="AJ270" s="810"/>
      <c r="AK270" s="810"/>
      <c r="AL270" s="810"/>
      <c r="AM270" s="810"/>
      <c r="AN270" s="810"/>
      <c r="AO270" s="810"/>
      <c r="AP270" s="810"/>
      <c r="AQ270" s="810"/>
      <c r="AR270" s="810"/>
    </row>
    <row r="271" spans="2:44" x14ac:dyDescent="0.25">
      <c r="B271" s="3"/>
      <c r="C271" s="3"/>
      <c r="D271" s="3"/>
      <c r="E271" s="896"/>
      <c r="F271" s="896"/>
      <c r="G271" s="896"/>
      <c r="H271" s="896"/>
      <c r="I271" s="896"/>
      <c r="J271" s="896"/>
      <c r="K271" s="896"/>
      <c r="L271" s="896"/>
      <c r="M271" s="896"/>
      <c r="N271" s="896"/>
      <c r="O271" s="896"/>
      <c r="S271" s="810"/>
      <c r="T271" s="810"/>
      <c r="U271" s="810"/>
      <c r="V271" s="810"/>
      <c r="W271" s="810"/>
      <c r="X271" s="810"/>
      <c r="Y271" s="810"/>
      <c r="Z271" s="810"/>
      <c r="AA271" s="810"/>
      <c r="AB271" s="810"/>
      <c r="AC271" s="810"/>
      <c r="AD271" s="810"/>
      <c r="AE271" s="810"/>
      <c r="AF271" s="810"/>
      <c r="AG271" s="810"/>
      <c r="AH271" s="810"/>
      <c r="AI271" s="810"/>
      <c r="AJ271" s="810"/>
      <c r="AK271" s="810"/>
      <c r="AL271" s="810"/>
      <c r="AM271" s="810"/>
      <c r="AN271" s="810"/>
      <c r="AO271" s="810"/>
      <c r="AP271" s="810"/>
      <c r="AQ271" s="810"/>
      <c r="AR271" s="810"/>
    </row>
    <row r="272" spans="2:44" x14ac:dyDescent="0.25">
      <c r="B272" s="3"/>
      <c r="C272" s="3"/>
      <c r="D272" s="3"/>
      <c r="E272" s="896"/>
      <c r="F272" s="896"/>
      <c r="G272" s="896"/>
      <c r="H272" s="896"/>
      <c r="I272" s="896"/>
      <c r="J272" s="896"/>
      <c r="K272" s="896"/>
      <c r="L272" s="896"/>
      <c r="M272" s="896"/>
      <c r="N272" s="896"/>
      <c r="O272" s="896"/>
      <c r="S272" s="810"/>
      <c r="T272" s="810"/>
      <c r="U272" s="810"/>
      <c r="V272" s="810"/>
      <c r="W272" s="810"/>
      <c r="X272" s="810"/>
      <c r="Y272" s="810"/>
      <c r="Z272" s="810"/>
      <c r="AA272" s="810"/>
      <c r="AB272" s="810"/>
      <c r="AC272" s="810"/>
      <c r="AD272" s="810"/>
      <c r="AE272" s="810"/>
      <c r="AF272" s="810"/>
      <c r="AG272" s="810"/>
      <c r="AH272" s="810"/>
      <c r="AI272" s="810"/>
      <c r="AJ272" s="810"/>
      <c r="AK272" s="810"/>
      <c r="AL272" s="810"/>
      <c r="AM272" s="810"/>
      <c r="AN272" s="810"/>
      <c r="AO272" s="810"/>
      <c r="AP272" s="810"/>
      <c r="AQ272" s="810"/>
      <c r="AR272" s="810"/>
    </row>
    <row r="273" spans="2:44" x14ac:dyDescent="0.25">
      <c r="B273" s="3"/>
      <c r="C273" s="3"/>
      <c r="D273" s="3"/>
      <c r="E273" s="896"/>
      <c r="F273" s="896"/>
      <c r="G273" s="896"/>
      <c r="H273" s="896"/>
      <c r="I273" s="896"/>
      <c r="J273" s="896"/>
      <c r="K273" s="896"/>
      <c r="L273" s="896"/>
      <c r="M273" s="896"/>
      <c r="N273" s="896"/>
      <c r="O273" s="896"/>
      <c r="S273" s="810"/>
      <c r="T273" s="810"/>
      <c r="U273" s="810"/>
      <c r="V273" s="810"/>
      <c r="W273" s="810"/>
      <c r="X273" s="810"/>
      <c r="Y273" s="810"/>
      <c r="Z273" s="810"/>
      <c r="AA273" s="810"/>
      <c r="AB273" s="810"/>
      <c r="AC273" s="810"/>
      <c r="AD273" s="810"/>
      <c r="AE273" s="810"/>
      <c r="AF273" s="810"/>
      <c r="AG273" s="810"/>
      <c r="AH273" s="810"/>
      <c r="AI273" s="810"/>
      <c r="AJ273" s="810"/>
      <c r="AK273" s="810"/>
      <c r="AL273" s="810"/>
      <c r="AM273" s="810"/>
      <c r="AN273" s="810"/>
      <c r="AO273" s="810"/>
      <c r="AP273" s="810"/>
      <c r="AQ273" s="810"/>
      <c r="AR273" s="810"/>
    </row>
    <row r="274" spans="2:44" x14ac:dyDescent="0.25">
      <c r="B274" s="3"/>
      <c r="C274" s="3"/>
      <c r="D274" s="3"/>
      <c r="E274" s="896"/>
      <c r="F274" s="896"/>
      <c r="G274" s="896"/>
      <c r="H274" s="896"/>
      <c r="I274" s="896"/>
      <c r="J274" s="896"/>
      <c r="K274" s="896"/>
      <c r="L274" s="896"/>
      <c r="M274" s="896"/>
      <c r="N274" s="896"/>
      <c r="O274" s="896"/>
      <c r="S274" s="810"/>
      <c r="T274" s="810"/>
      <c r="U274" s="810"/>
      <c r="V274" s="810"/>
      <c r="W274" s="810"/>
      <c r="X274" s="810"/>
      <c r="Y274" s="810"/>
      <c r="Z274" s="810"/>
      <c r="AA274" s="810"/>
      <c r="AB274" s="810"/>
      <c r="AC274" s="810"/>
      <c r="AD274" s="810"/>
      <c r="AE274" s="810"/>
      <c r="AF274" s="810"/>
      <c r="AG274" s="810"/>
      <c r="AH274" s="810"/>
      <c r="AI274" s="810"/>
      <c r="AJ274" s="810"/>
      <c r="AK274" s="810"/>
      <c r="AL274" s="810"/>
      <c r="AM274" s="810"/>
      <c r="AN274" s="810"/>
      <c r="AO274" s="810"/>
      <c r="AP274" s="810"/>
      <c r="AQ274" s="810"/>
      <c r="AR274" s="810"/>
    </row>
    <row r="275" spans="2:44" x14ac:dyDescent="0.25">
      <c r="B275" s="3"/>
      <c r="C275" s="3"/>
      <c r="D275" s="3"/>
      <c r="E275" s="896"/>
      <c r="F275" s="896"/>
      <c r="G275" s="896"/>
      <c r="H275" s="896"/>
      <c r="I275" s="896"/>
      <c r="J275" s="896"/>
      <c r="K275" s="896"/>
      <c r="L275" s="896"/>
      <c r="M275" s="896"/>
      <c r="N275" s="896"/>
      <c r="O275" s="896"/>
      <c r="S275" s="810"/>
      <c r="T275" s="810"/>
      <c r="U275" s="810"/>
      <c r="V275" s="810"/>
      <c r="W275" s="810"/>
      <c r="X275" s="810"/>
      <c r="Y275" s="810"/>
      <c r="Z275" s="810"/>
      <c r="AA275" s="810"/>
      <c r="AB275" s="810"/>
      <c r="AC275" s="810"/>
      <c r="AD275" s="810"/>
      <c r="AE275" s="810"/>
      <c r="AF275" s="810"/>
      <c r="AG275" s="810"/>
      <c r="AH275" s="810"/>
      <c r="AI275" s="810"/>
      <c r="AJ275" s="810"/>
      <c r="AK275" s="810"/>
      <c r="AL275" s="810"/>
      <c r="AM275" s="810"/>
      <c r="AN275" s="810"/>
      <c r="AO275" s="810"/>
      <c r="AP275" s="810"/>
      <c r="AQ275" s="810"/>
      <c r="AR275" s="810"/>
    </row>
    <row r="276" spans="2:44" x14ac:dyDescent="0.25">
      <c r="B276" s="3"/>
      <c r="C276" s="3"/>
      <c r="D276" s="3"/>
      <c r="E276" s="896"/>
      <c r="F276" s="896"/>
      <c r="G276" s="896"/>
      <c r="H276" s="896"/>
      <c r="I276" s="896"/>
      <c r="J276" s="896"/>
      <c r="K276" s="896"/>
      <c r="L276" s="896"/>
      <c r="M276" s="896"/>
      <c r="N276" s="896"/>
      <c r="O276" s="896"/>
      <c r="S276" s="810"/>
      <c r="T276" s="810"/>
      <c r="U276" s="810"/>
      <c r="V276" s="810"/>
      <c r="W276" s="810"/>
      <c r="X276" s="810"/>
      <c r="Y276" s="810"/>
      <c r="Z276" s="810"/>
      <c r="AA276" s="810"/>
      <c r="AB276" s="810"/>
      <c r="AC276" s="810"/>
      <c r="AD276" s="810"/>
      <c r="AE276" s="810"/>
      <c r="AF276" s="810"/>
      <c r="AG276" s="810"/>
      <c r="AH276" s="810"/>
      <c r="AI276" s="810"/>
      <c r="AJ276" s="810"/>
      <c r="AK276" s="810"/>
      <c r="AL276" s="810"/>
      <c r="AM276" s="810"/>
      <c r="AN276" s="810"/>
      <c r="AO276" s="810"/>
      <c r="AP276" s="810"/>
      <c r="AQ276" s="810"/>
      <c r="AR276" s="810"/>
    </row>
    <row r="277" spans="2:44" x14ac:dyDescent="0.25">
      <c r="B277" s="3"/>
      <c r="C277" s="3"/>
      <c r="D277" s="3"/>
      <c r="E277" s="896"/>
      <c r="F277" s="896"/>
      <c r="G277" s="896"/>
      <c r="H277" s="896"/>
      <c r="I277" s="896"/>
      <c r="J277" s="896"/>
      <c r="K277" s="896"/>
      <c r="L277" s="896"/>
      <c r="M277" s="896"/>
      <c r="N277" s="896"/>
      <c r="O277" s="896"/>
      <c r="S277" s="810"/>
      <c r="T277" s="810"/>
      <c r="U277" s="810"/>
      <c r="V277" s="810"/>
      <c r="W277" s="810"/>
      <c r="X277" s="810"/>
      <c r="Y277" s="810"/>
      <c r="Z277" s="810"/>
      <c r="AA277" s="810"/>
      <c r="AB277" s="810"/>
      <c r="AC277" s="810"/>
      <c r="AD277" s="810"/>
      <c r="AE277" s="810"/>
      <c r="AF277" s="810"/>
      <c r="AG277" s="810"/>
      <c r="AH277" s="810"/>
      <c r="AI277" s="810"/>
      <c r="AJ277" s="810"/>
      <c r="AK277" s="810"/>
      <c r="AL277" s="810"/>
      <c r="AM277" s="810"/>
      <c r="AN277" s="810"/>
      <c r="AO277" s="810"/>
      <c r="AP277" s="810"/>
      <c r="AQ277" s="810"/>
      <c r="AR277" s="810"/>
    </row>
    <row r="278" spans="2:44" x14ac:dyDescent="0.25">
      <c r="B278" s="3"/>
      <c r="C278" s="3"/>
      <c r="D278" s="3"/>
      <c r="E278" s="896"/>
      <c r="F278" s="896"/>
      <c r="G278" s="896"/>
      <c r="H278" s="896"/>
      <c r="I278" s="896"/>
      <c r="J278" s="896"/>
      <c r="K278" s="896"/>
      <c r="L278" s="896"/>
      <c r="M278" s="896"/>
      <c r="N278" s="896"/>
      <c r="O278" s="896"/>
      <c r="S278" s="810"/>
      <c r="T278" s="810"/>
      <c r="U278" s="810"/>
      <c r="V278" s="810"/>
      <c r="W278" s="810"/>
      <c r="X278" s="810"/>
      <c r="Y278" s="810"/>
      <c r="Z278" s="810"/>
      <c r="AA278" s="810"/>
      <c r="AB278" s="810"/>
      <c r="AC278" s="810"/>
      <c r="AD278" s="810"/>
      <c r="AE278" s="810"/>
      <c r="AF278" s="810"/>
      <c r="AG278" s="810"/>
      <c r="AH278" s="810"/>
      <c r="AI278" s="810"/>
      <c r="AJ278" s="810"/>
      <c r="AK278" s="810"/>
      <c r="AL278" s="810"/>
      <c r="AM278" s="810"/>
      <c r="AN278" s="810"/>
      <c r="AO278" s="810"/>
      <c r="AP278" s="810"/>
      <c r="AQ278" s="810"/>
      <c r="AR278" s="810"/>
    </row>
    <row r="279" spans="2:44" x14ac:dyDescent="0.25">
      <c r="B279" s="3"/>
      <c r="C279" s="3"/>
      <c r="D279" s="3"/>
      <c r="E279" s="896"/>
      <c r="F279" s="896"/>
      <c r="G279" s="896"/>
      <c r="H279" s="896"/>
      <c r="I279" s="896"/>
      <c r="J279" s="896"/>
      <c r="K279" s="896"/>
      <c r="L279" s="896"/>
      <c r="M279" s="896"/>
      <c r="N279" s="896"/>
      <c r="O279" s="896"/>
      <c r="S279" s="810"/>
      <c r="T279" s="810"/>
      <c r="U279" s="810"/>
      <c r="V279" s="810"/>
      <c r="W279" s="810"/>
      <c r="X279" s="810"/>
      <c r="Y279" s="810"/>
      <c r="Z279" s="810"/>
      <c r="AA279" s="810"/>
      <c r="AB279" s="810"/>
      <c r="AC279" s="810"/>
      <c r="AD279" s="810"/>
      <c r="AE279" s="810"/>
      <c r="AF279" s="810"/>
      <c r="AG279" s="810"/>
      <c r="AH279" s="810"/>
      <c r="AI279" s="810"/>
      <c r="AJ279" s="810"/>
      <c r="AK279" s="810"/>
      <c r="AL279" s="810"/>
      <c r="AM279" s="810"/>
      <c r="AN279" s="810"/>
      <c r="AO279" s="810"/>
      <c r="AP279" s="810"/>
      <c r="AQ279" s="810"/>
      <c r="AR279" s="810"/>
    </row>
    <row r="280" spans="2:44" x14ac:dyDescent="0.25">
      <c r="B280" s="3"/>
      <c r="C280" s="3"/>
      <c r="D280" s="3"/>
      <c r="E280" s="896"/>
      <c r="F280" s="896"/>
      <c r="G280" s="896"/>
      <c r="H280" s="896"/>
      <c r="I280" s="896"/>
      <c r="J280" s="896"/>
      <c r="K280" s="896"/>
      <c r="L280" s="896"/>
      <c r="M280" s="896"/>
      <c r="N280" s="896"/>
      <c r="O280" s="896"/>
      <c r="S280" s="810"/>
      <c r="T280" s="810"/>
      <c r="U280" s="810"/>
      <c r="V280" s="810"/>
      <c r="W280" s="810"/>
      <c r="X280" s="810"/>
      <c r="Y280" s="810"/>
      <c r="Z280" s="810"/>
      <c r="AA280" s="810"/>
      <c r="AB280" s="810"/>
      <c r="AC280" s="810"/>
      <c r="AD280" s="810"/>
      <c r="AE280" s="810"/>
      <c r="AF280" s="810"/>
      <c r="AG280" s="810"/>
      <c r="AH280" s="810"/>
      <c r="AI280" s="810"/>
      <c r="AJ280" s="810"/>
      <c r="AK280" s="810"/>
      <c r="AL280" s="810"/>
      <c r="AM280" s="810"/>
      <c r="AN280" s="810"/>
      <c r="AO280" s="810"/>
      <c r="AP280" s="810"/>
      <c r="AQ280" s="810"/>
      <c r="AR280" s="810"/>
    </row>
    <row r="281" spans="2:44" x14ac:dyDescent="0.25">
      <c r="B281" s="3"/>
      <c r="C281" s="3"/>
      <c r="D281" s="3"/>
      <c r="E281" s="896"/>
      <c r="F281" s="896"/>
      <c r="G281" s="896"/>
      <c r="H281" s="896"/>
      <c r="I281" s="896"/>
      <c r="J281" s="896"/>
      <c r="K281" s="896"/>
      <c r="L281" s="896"/>
      <c r="M281" s="896"/>
      <c r="N281" s="896"/>
      <c r="O281" s="896"/>
      <c r="S281" s="810"/>
      <c r="T281" s="810"/>
      <c r="U281" s="810"/>
      <c r="V281" s="810"/>
      <c r="W281" s="810"/>
      <c r="X281" s="810"/>
      <c r="Y281" s="810"/>
      <c r="Z281" s="810"/>
      <c r="AA281" s="810"/>
      <c r="AB281" s="810"/>
      <c r="AC281" s="810"/>
      <c r="AD281" s="810"/>
      <c r="AE281" s="810"/>
      <c r="AF281" s="810"/>
      <c r="AG281" s="810"/>
      <c r="AH281" s="810"/>
      <c r="AI281" s="810"/>
      <c r="AJ281" s="810"/>
      <c r="AK281" s="810"/>
      <c r="AL281" s="810"/>
      <c r="AM281" s="810"/>
      <c r="AN281" s="810"/>
      <c r="AO281" s="810"/>
      <c r="AP281" s="810"/>
      <c r="AQ281" s="810"/>
      <c r="AR281" s="810"/>
    </row>
    <row r="282" spans="2:44" x14ac:dyDescent="0.25">
      <c r="B282" s="3"/>
      <c r="C282" s="3"/>
      <c r="D282" s="3"/>
      <c r="E282" s="896"/>
      <c r="F282" s="896"/>
      <c r="G282" s="896"/>
      <c r="H282" s="896"/>
      <c r="I282" s="896"/>
      <c r="J282" s="896"/>
      <c r="K282" s="896"/>
      <c r="L282" s="896"/>
      <c r="M282" s="896"/>
      <c r="N282" s="896"/>
      <c r="O282" s="896"/>
      <c r="S282" s="810"/>
      <c r="T282" s="810"/>
      <c r="U282" s="810"/>
      <c r="V282" s="810"/>
      <c r="W282" s="810"/>
      <c r="X282" s="810"/>
      <c r="Y282" s="810"/>
      <c r="Z282" s="810"/>
      <c r="AA282" s="810"/>
      <c r="AB282" s="810"/>
      <c r="AC282" s="810"/>
      <c r="AD282" s="810"/>
      <c r="AE282" s="810"/>
      <c r="AF282" s="810"/>
      <c r="AG282" s="810"/>
      <c r="AH282" s="810"/>
      <c r="AI282" s="810"/>
      <c r="AJ282" s="810"/>
      <c r="AK282" s="810"/>
      <c r="AL282" s="810"/>
      <c r="AM282" s="810"/>
      <c r="AN282" s="810"/>
      <c r="AO282" s="810"/>
      <c r="AP282" s="810"/>
      <c r="AQ282" s="810"/>
      <c r="AR282" s="810"/>
    </row>
    <row r="283" spans="2:44" x14ac:dyDescent="0.25">
      <c r="B283" s="3"/>
      <c r="C283" s="3"/>
      <c r="D283" s="3"/>
      <c r="E283" s="896"/>
      <c r="F283" s="896"/>
      <c r="G283" s="896"/>
      <c r="H283" s="896"/>
      <c r="I283" s="896"/>
      <c r="J283" s="896"/>
      <c r="K283" s="896"/>
      <c r="L283" s="896"/>
      <c r="M283" s="896"/>
      <c r="N283" s="896"/>
      <c r="O283" s="896"/>
      <c r="S283" s="810"/>
      <c r="T283" s="810"/>
      <c r="U283" s="810"/>
      <c r="V283" s="810"/>
      <c r="W283" s="810"/>
      <c r="X283" s="810"/>
      <c r="Y283" s="810"/>
      <c r="Z283" s="810"/>
      <c r="AA283" s="810"/>
      <c r="AB283" s="810"/>
      <c r="AC283" s="810"/>
      <c r="AD283" s="810"/>
      <c r="AE283" s="810"/>
      <c r="AF283" s="810"/>
      <c r="AG283" s="810"/>
      <c r="AH283" s="810"/>
      <c r="AI283" s="810"/>
      <c r="AJ283" s="810"/>
      <c r="AK283" s="810"/>
      <c r="AL283" s="810"/>
      <c r="AM283" s="810"/>
      <c r="AN283" s="810"/>
      <c r="AO283" s="810"/>
      <c r="AP283" s="810"/>
      <c r="AQ283" s="810"/>
      <c r="AR283" s="810"/>
    </row>
    <row r="284" spans="2:44" x14ac:dyDescent="0.25">
      <c r="B284" s="3"/>
      <c r="C284" s="3"/>
      <c r="D284" s="3"/>
      <c r="E284" s="896"/>
      <c r="F284" s="896"/>
      <c r="G284" s="896"/>
      <c r="H284" s="896"/>
      <c r="I284" s="896"/>
      <c r="J284" s="896"/>
      <c r="K284" s="896"/>
      <c r="L284" s="896"/>
      <c r="M284" s="896"/>
      <c r="N284" s="896"/>
      <c r="O284" s="896"/>
      <c r="S284" s="810"/>
      <c r="T284" s="810"/>
      <c r="U284" s="810"/>
      <c r="V284" s="810"/>
      <c r="W284" s="810"/>
      <c r="X284" s="810"/>
      <c r="Y284" s="810"/>
      <c r="Z284" s="810"/>
      <c r="AA284" s="810"/>
      <c r="AB284" s="810"/>
      <c r="AC284" s="810"/>
      <c r="AD284" s="810"/>
      <c r="AE284" s="810"/>
      <c r="AF284" s="810"/>
      <c r="AG284" s="810"/>
      <c r="AH284" s="810"/>
      <c r="AI284" s="810"/>
      <c r="AJ284" s="810"/>
      <c r="AK284" s="810"/>
      <c r="AL284" s="810"/>
      <c r="AM284" s="810"/>
      <c r="AN284" s="810"/>
      <c r="AO284" s="810"/>
      <c r="AP284" s="810"/>
      <c r="AQ284" s="810"/>
      <c r="AR284" s="810"/>
    </row>
    <row r="285" spans="2:44" x14ac:dyDescent="0.25">
      <c r="B285" s="3"/>
      <c r="C285" s="3"/>
      <c r="D285" s="3"/>
      <c r="E285" s="896"/>
      <c r="F285" s="896"/>
      <c r="G285" s="896"/>
      <c r="H285" s="896"/>
      <c r="I285" s="896"/>
      <c r="J285" s="896"/>
      <c r="K285" s="896"/>
      <c r="L285" s="896"/>
      <c r="M285" s="896"/>
      <c r="N285" s="896"/>
      <c r="O285" s="896"/>
      <c r="S285" s="810"/>
      <c r="T285" s="810"/>
      <c r="U285" s="810"/>
      <c r="V285" s="810"/>
      <c r="W285" s="810"/>
      <c r="X285" s="810"/>
      <c r="Y285" s="810"/>
      <c r="Z285" s="810"/>
      <c r="AA285" s="810"/>
      <c r="AB285" s="810"/>
      <c r="AC285" s="810"/>
      <c r="AD285" s="810"/>
      <c r="AE285" s="810"/>
      <c r="AF285" s="810"/>
      <c r="AG285" s="810"/>
      <c r="AH285" s="810"/>
      <c r="AI285" s="810"/>
      <c r="AJ285" s="810"/>
      <c r="AK285" s="810"/>
      <c r="AL285" s="810"/>
      <c r="AM285" s="810"/>
      <c r="AN285" s="810"/>
      <c r="AO285" s="810"/>
      <c r="AP285" s="810"/>
      <c r="AQ285" s="810"/>
      <c r="AR285" s="810"/>
    </row>
    <row r="286" spans="2:44" x14ac:dyDescent="0.25">
      <c r="B286" s="3"/>
      <c r="C286" s="3"/>
      <c r="D286" s="3"/>
      <c r="E286" s="896"/>
      <c r="F286" s="896"/>
      <c r="G286" s="896"/>
      <c r="H286" s="896"/>
      <c r="I286" s="896"/>
      <c r="J286" s="896"/>
      <c r="K286" s="896"/>
      <c r="L286" s="896"/>
      <c r="M286" s="896"/>
      <c r="N286" s="896"/>
      <c r="O286" s="896"/>
      <c r="S286" s="810"/>
      <c r="T286" s="810"/>
      <c r="U286" s="810"/>
      <c r="V286" s="810"/>
      <c r="W286" s="810"/>
      <c r="X286" s="810"/>
      <c r="Y286" s="810"/>
      <c r="Z286" s="810"/>
      <c r="AA286" s="810"/>
      <c r="AB286" s="810"/>
      <c r="AC286" s="810"/>
      <c r="AD286" s="810"/>
      <c r="AE286" s="810"/>
      <c r="AF286" s="810"/>
      <c r="AG286" s="810"/>
      <c r="AH286" s="810"/>
      <c r="AI286" s="810"/>
      <c r="AJ286" s="810"/>
      <c r="AK286" s="810"/>
      <c r="AL286" s="810"/>
      <c r="AM286" s="810"/>
      <c r="AN286" s="810"/>
      <c r="AO286" s="810"/>
      <c r="AP286" s="810"/>
      <c r="AQ286" s="810"/>
      <c r="AR286" s="810"/>
    </row>
    <row r="287" spans="2:44" x14ac:dyDescent="0.25">
      <c r="B287" s="3"/>
      <c r="C287" s="3"/>
      <c r="D287" s="3"/>
      <c r="E287" s="896"/>
      <c r="F287" s="896"/>
      <c r="G287" s="896"/>
      <c r="H287" s="896"/>
      <c r="I287" s="896"/>
      <c r="J287" s="896"/>
      <c r="K287" s="896"/>
      <c r="L287" s="896"/>
      <c r="M287" s="896"/>
      <c r="N287" s="896"/>
      <c r="O287" s="896"/>
      <c r="S287" s="810"/>
      <c r="T287" s="810"/>
      <c r="U287" s="810"/>
      <c r="V287" s="810"/>
      <c r="W287" s="810"/>
      <c r="X287" s="810"/>
      <c r="Y287" s="810"/>
      <c r="Z287" s="810"/>
      <c r="AA287" s="810"/>
      <c r="AB287" s="810"/>
      <c r="AC287" s="810"/>
      <c r="AD287" s="810"/>
      <c r="AE287" s="810"/>
      <c r="AF287" s="810"/>
      <c r="AG287" s="810"/>
      <c r="AH287" s="810"/>
      <c r="AI287" s="810"/>
      <c r="AJ287" s="810"/>
      <c r="AK287" s="810"/>
      <c r="AL287" s="810"/>
      <c r="AM287" s="810"/>
      <c r="AN287" s="810"/>
      <c r="AO287" s="810"/>
      <c r="AP287" s="810"/>
      <c r="AQ287" s="810"/>
      <c r="AR287" s="810"/>
    </row>
    <row r="288" spans="2:44" x14ac:dyDescent="0.25">
      <c r="B288" s="3"/>
      <c r="C288" s="3"/>
      <c r="D288" s="3"/>
      <c r="E288" s="896"/>
      <c r="F288" s="896"/>
      <c r="G288" s="896"/>
      <c r="H288" s="896"/>
      <c r="I288" s="896"/>
      <c r="J288" s="896"/>
      <c r="K288" s="896"/>
      <c r="L288" s="896"/>
      <c r="M288" s="896"/>
      <c r="N288" s="896"/>
      <c r="O288" s="896"/>
      <c r="S288" s="810"/>
      <c r="T288" s="810"/>
      <c r="U288" s="810"/>
      <c r="V288" s="810"/>
      <c r="W288" s="810"/>
      <c r="X288" s="810"/>
      <c r="Y288" s="810"/>
      <c r="Z288" s="810"/>
      <c r="AA288" s="810"/>
      <c r="AB288" s="810"/>
      <c r="AC288" s="810"/>
      <c r="AD288" s="810"/>
      <c r="AE288" s="810"/>
      <c r="AF288" s="810"/>
      <c r="AG288" s="810"/>
      <c r="AH288" s="810"/>
      <c r="AI288" s="810"/>
      <c r="AJ288" s="810"/>
      <c r="AK288" s="810"/>
      <c r="AL288" s="810"/>
      <c r="AM288" s="810"/>
      <c r="AN288" s="810"/>
      <c r="AO288" s="810"/>
      <c r="AP288" s="810"/>
      <c r="AQ288" s="810"/>
      <c r="AR288" s="810"/>
    </row>
    <row r="289" spans="2:44" x14ac:dyDescent="0.25">
      <c r="B289" s="3"/>
      <c r="C289" s="3"/>
      <c r="D289" s="3"/>
      <c r="E289" s="896"/>
      <c r="F289" s="896"/>
      <c r="G289" s="896"/>
      <c r="H289" s="896"/>
      <c r="I289" s="896"/>
      <c r="J289" s="896"/>
      <c r="K289" s="896"/>
      <c r="L289" s="896"/>
      <c r="M289" s="896"/>
      <c r="N289" s="896"/>
      <c r="O289" s="896"/>
      <c r="S289" s="810"/>
      <c r="T289" s="810"/>
      <c r="U289" s="810"/>
      <c r="V289" s="810"/>
      <c r="W289" s="810"/>
      <c r="X289" s="810"/>
      <c r="Y289" s="810"/>
      <c r="Z289" s="810"/>
      <c r="AA289" s="810"/>
      <c r="AB289" s="810"/>
      <c r="AC289" s="810"/>
      <c r="AD289" s="810"/>
      <c r="AE289" s="810"/>
      <c r="AF289" s="810"/>
      <c r="AG289" s="810"/>
      <c r="AH289" s="810"/>
      <c r="AI289" s="810"/>
      <c r="AJ289" s="810"/>
      <c r="AK289" s="810"/>
      <c r="AL289" s="810"/>
      <c r="AM289" s="810"/>
      <c r="AN289" s="810"/>
      <c r="AO289" s="810"/>
      <c r="AP289" s="810"/>
      <c r="AQ289" s="810"/>
      <c r="AR289" s="810"/>
    </row>
    <row r="290" spans="2:44" x14ac:dyDescent="0.25">
      <c r="B290" s="3"/>
      <c r="C290" s="3"/>
      <c r="D290" s="3"/>
      <c r="E290" s="896"/>
      <c r="F290" s="896"/>
      <c r="G290" s="896"/>
      <c r="H290" s="896"/>
      <c r="I290" s="896"/>
      <c r="J290" s="896"/>
      <c r="K290" s="896"/>
      <c r="L290" s="896"/>
      <c r="M290" s="896"/>
      <c r="N290" s="896"/>
      <c r="O290" s="896"/>
      <c r="S290" s="810"/>
      <c r="T290" s="810"/>
      <c r="U290" s="810"/>
      <c r="V290" s="810"/>
      <c r="W290" s="810"/>
      <c r="X290" s="810"/>
      <c r="Y290" s="810"/>
      <c r="Z290" s="810"/>
      <c r="AA290" s="810"/>
      <c r="AB290" s="810"/>
      <c r="AC290" s="810"/>
      <c r="AD290" s="810"/>
      <c r="AE290" s="810"/>
      <c r="AF290" s="810"/>
      <c r="AG290" s="810"/>
      <c r="AH290" s="810"/>
      <c r="AI290" s="810"/>
      <c r="AJ290" s="810"/>
      <c r="AK290" s="810"/>
      <c r="AL290" s="810"/>
      <c r="AM290" s="810"/>
      <c r="AN290" s="810"/>
      <c r="AO290" s="810"/>
      <c r="AP290" s="810"/>
      <c r="AQ290" s="810"/>
      <c r="AR290" s="810"/>
    </row>
    <row r="291" spans="2:44" x14ac:dyDescent="0.25">
      <c r="B291" s="3"/>
      <c r="C291" s="3"/>
      <c r="D291" s="3"/>
      <c r="E291" s="896"/>
      <c r="F291" s="896"/>
      <c r="G291" s="896"/>
      <c r="H291" s="896"/>
      <c r="I291" s="896"/>
      <c r="J291" s="896"/>
      <c r="K291" s="896"/>
      <c r="L291" s="896"/>
      <c r="M291" s="896"/>
      <c r="N291" s="896"/>
      <c r="O291" s="896"/>
      <c r="S291" s="810"/>
      <c r="T291" s="810"/>
      <c r="U291" s="810"/>
      <c r="V291" s="810"/>
      <c r="W291" s="810"/>
      <c r="X291" s="810"/>
      <c r="Y291" s="810"/>
      <c r="Z291" s="810"/>
      <c r="AA291" s="810"/>
      <c r="AB291" s="810"/>
      <c r="AC291" s="810"/>
      <c r="AD291" s="810"/>
      <c r="AE291" s="810"/>
      <c r="AF291" s="810"/>
      <c r="AG291" s="810"/>
      <c r="AH291" s="810"/>
      <c r="AI291" s="810"/>
      <c r="AJ291" s="810"/>
      <c r="AK291" s="810"/>
      <c r="AL291" s="810"/>
      <c r="AM291" s="810"/>
      <c r="AN291" s="810"/>
      <c r="AO291" s="810"/>
      <c r="AP291" s="810"/>
      <c r="AQ291" s="810"/>
      <c r="AR291" s="810"/>
    </row>
    <row r="292" spans="2:44" x14ac:dyDescent="0.25">
      <c r="B292" s="3"/>
      <c r="C292" s="3"/>
      <c r="D292" s="3"/>
      <c r="E292" s="896"/>
      <c r="F292" s="896"/>
      <c r="G292" s="896"/>
      <c r="H292" s="896"/>
      <c r="I292" s="896"/>
      <c r="J292" s="896"/>
      <c r="K292" s="896"/>
      <c r="L292" s="896"/>
      <c r="M292" s="896"/>
      <c r="N292" s="896"/>
      <c r="O292" s="896"/>
      <c r="S292" s="810"/>
      <c r="T292" s="810"/>
      <c r="U292" s="810"/>
      <c r="V292" s="810"/>
      <c r="W292" s="810"/>
      <c r="X292" s="810"/>
      <c r="Y292" s="810"/>
      <c r="Z292" s="810"/>
      <c r="AA292" s="810"/>
      <c r="AB292" s="810"/>
      <c r="AC292" s="810"/>
      <c r="AD292" s="810"/>
      <c r="AE292" s="810"/>
      <c r="AF292" s="810"/>
      <c r="AG292" s="810"/>
      <c r="AH292" s="810"/>
      <c r="AI292" s="810"/>
      <c r="AJ292" s="810"/>
      <c r="AK292" s="810"/>
      <c r="AL292" s="810"/>
      <c r="AM292" s="810"/>
      <c r="AN292" s="810"/>
      <c r="AO292" s="810"/>
      <c r="AP292" s="810"/>
      <c r="AQ292" s="810"/>
      <c r="AR292" s="810"/>
    </row>
    <row r="293" spans="2:44" x14ac:dyDescent="0.25">
      <c r="B293" s="3"/>
      <c r="C293" s="3"/>
      <c r="D293" s="3"/>
      <c r="E293" s="896"/>
      <c r="F293" s="896"/>
      <c r="G293" s="896"/>
      <c r="H293" s="896"/>
      <c r="I293" s="896"/>
      <c r="J293" s="896"/>
      <c r="K293" s="896"/>
      <c r="L293" s="896"/>
      <c r="M293" s="896"/>
      <c r="N293" s="896"/>
      <c r="O293" s="896"/>
      <c r="S293" s="810"/>
      <c r="T293" s="810"/>
      <c r="U293" s="810"/>
      <c r="V293" s="810"/>
      <c r="W293" s="810"/>
      <c r="X293" s="810"/>
      <c r="Y293" s="810"/>
      <c r="Z293" s="810"/>
      <c r="AA293" s="810"/>
      <c r="AB293" s="810"/>
      <c r="AC293" s="810"/>
      <c r="AD293" s="810"/>
      <c r="AE293" s="810"/>
      <c r="AF293" s="810"/>
      <c r="AG293" s="810"/>
      <c r="AH293" s="810"/>
      <c r="AI293" s="810"/>
      <c r="AJ293" s="810"/>
      <c r="AK293" s="810"/>
      <c r="AL293" s="810"/>
      <c r="AM293" s="810"/>
      <c r="AN293" s="810"/>
      <c r="AO293" s="810"/>
      <c r="AP293" s="810"/>
      <c r="AQ293" s="810"/>
      <c r="AR293" s="810"/>
    </row>
    <row r="294" spans="2:44" x14ac:dyDescent="0.25">
      <c r="B294" s="3"/>
      <c r="C294" s="3"/>
      <c r="D294" s="3"/>
      <c r="E294" s="896"/>
      <c r="F294" s="896"/>
      <c r="G294" s="896"/>
      <c r="H294" s="896"/>
      <c r="I294" s="896"/>
      <c r="J294" s="896"/>
      <c r="K294" s="896"/>
      <c r="L294" s="896"/>
      <c r="M294" s="896"/>
      <c r="N294" s="896"/>
      <c r="O294" s="896"/>
      <c r="S294" s="810"/>
      <c r="T294" s="810"/>
      <c r="U294" s="810"/>
      <c r="V294" s="810"/>
      <c r="W294" s="810"/>
      <c r="X294" s="810"/>
      <c r="Y294" s="810"/>
      <c r="Z294" s="810"/>
      <c r="AA294" s="810"/>
      <c r="AB294" s="810"/>
      <c r="AC294" s="810"/>
      <c r="AD294" s="810"/>
      <c r="AE294" s="810"/>
      <c r="AF294" s="810"/>
      <c r="AG294" s="810"/>
      <c r="AH294" s="810"/>
      <c r="AI294" s="810"/>
      <c r="AJ294" s="810"/>
      <c r="AK294" s="810"/>
      <c r="AL294" s="810"/>
      <c r="AM294" s="810"/>
      <c r="AN294" s="810"/>
      <c r="AO294" s="810"/>
      <c r="AP294" s="810"/>
      <c r="AQ294" s="810"/>
      <c r="AR294" s="810"/>
    </row>
    <row r="295" spans="2:44" x14ac:dyDescent="0.25">
      <c r="B295" s="3"/>
      <c r="C295" s="3"/>
      <c r="D295" s="3"/>
      <c r="E295" s="896"/>
      <c r="F295" s="896"/>
      <c r="G295" s="896"/>
      <c r="H295" s="896"/>
      <c r="I295" s="896"/>
      <c r="J295" s="896"/>
      <c r="K295" s="896"/>
      <c r="L295" s="896"/>
      <c r="M295" s="896"/>
      <c r="N295" s="896"/>
      <c r="O295" s="896"/>
      <c r="S295" s="810"/>
      <c r="T295" s="810"/>
      <c r="U295" s="810"/>
      <c r="V295" s="810"/>
      <c r="W295" s="810"/>
      <c r="X295" s="810"/>
      <c r="Y295" s="810"/>
      <c r="Z295" s="810"/>
      <c r="AA295" s="810"/>
      <c r="AB295" s="810"/>
      <c r="AC295" s="810"/>
      <c r="AD295" s="810"/>
      <c r="AE295" s="810"/>
      <c r="AF295" s="810"/>
      <c r="AG295" s="810"/>
      <c r="AH295" s="810"/>
      <c r="AI295" s="810"/>
      <c r="AJ295" s="810"/>
      <c r="AK295" s="810"/>
      <c r="AL295" s="810"/>
      <c r="AM295" s="810"/>
      <c r="AN295" s="810"/>
      <c r="AO295" s="810"/>
      <c r="AP295" s="810"/>
      <c r="AQ295" s="810"/>
      <c r="AR295" s="810"/>
    </row>
    <row r="296" spans="2:44" x14ac:dyDescent="0.25">
      <c r="B296" s="3"/>
      <c r="C296" s="3"/>
      <c r="D296" s="3"/>
      <c r="E296" s="896"/>
      <c r="F296" s="896"/>
      <c r="G296" s="896"/>
      <c r="H296" s="896"/>
      <c r="I296" s="896"/>
      <c r="J296" s="896"/>
      <c r="K296" s="896"/>
      <c r="L296" s="896"/>
      <c r="M296" s="896"/>
      <c r="N296" s="896"/>
      <c r="O296" s="896"/>
      <c r="S296" s="810"/>
      <c r="T296" s="810"/>
      <c r="U296" s="810"/>
      <c r="V296" s="810"/>
      <c r="W296" s="810"/>
      <c r="X296" s="810"/>
      <c r="Y296" s="810"/>
      <c r="Z296" s="810"/>
      <c r="AA296" s="810"/>
      <c r="AB296" s="810"/>
      <c r="AC296" s="810"/>
      <c r="AD296" s="810"/>
      <c r="AE296" s="810"/>
      <c r="AF296" s="810"/>
      <c r="AG296" s="810"/>
      <c r="AH296" s="810"/>
      <c r="AI296" s="810"/>
      <c r="AJ296" s="810"/>
      <c r="AK296" s="810"/>
      <c r="AL296" s="810"/>
      <c r="AM296" s="810"/>
      <c r="AN296" s="810"/>
      <c r="AO296" s="810"/>
      <c r="AP296" s="810"/>
      <c r="AQ296" s="810"/>
      <c r="AR296" s="810"/>
    </row>
    <row r="297" spans="2:44" x14ac:dyDescent="0.25">
      <c r="B297" s="3"/>
      <c r="C297" s="3"/>
      <c r="D297" s="3"/>
      <c r="E297" s="896"/>
      <c r="F297" s="896"/>
      <c r="G297" s="896"/>
      <c r="H297" s="896"/>
      <c r="I297" s="896"/>
      <c r="J297" s="896"/>
      <c r="K297" s="896"/>
      <c r="L297" s="896"/>
      <c r="M297" s="896"/>
      <c r="N297" s="896"/>
      <c r="O297" s="896"/>
      <c r="S297" s="810"/>
      <c r="T297" s="810"/>
      <c r="U297" s="810"/>
      <c r="V297" s="810"/>
      <c r="W297" s="810"/>
      <c r="X297" s="810"/>
      <c r="Y297" s="810"/>
      <c r="Z297" s="810"/>
      <c r="AA297" s="810"/>
      <c r="AB297" s="810"/>
      <c r="AC297" s="810"/>
      <c r="AD297" s="810"/>
      <c r="AE297" s="810"/>
      <c r="AF297" s="810"/>
      <c r="AG297" s="810"/>
      <c r="AH297" s="810"/>
      <c r="AI297" s="810"/>
      <c r="AJ297" s="810"/>
      <c r="AK297" s="810"/>
      <c r="AL297" s="810"/>
      <c r="AM297" s="810"/>
      <c r="AN297" s="810"/>
      <c r="AO297" s="810"/>
      <c r="AP297" s="810"/>
      <c r="AQ297" s="810"/>
      <c r="AR297" s="810"/>
    </row>
    <row r="298" spans="2:44" x14ac:dyDescent="0.25">
      <c r="B298" s="3"/>
      <c r="C298" s="3"/>
      <c r="D298" s="3"/>
      <c r="E298" s="896"/>
      <c r="F298" s="896"/>
      <c r="G298" s="896"/>
      <c r="H298" s="896"/>
      <c r="I298" s="896"/>
      <c r="J298" s="896"/>
      <c r="K298" s="896"/>
      <c r="L298" s="896"/>
      <c r="M298" s="896"/>
      <c r="N298" s="896"/>
      <c r="O298" s="896"/>
      <c r="S298" s="810"/>
      <c r="T298" s="810"/>
      <c r="U298" s="810"/>
      <c r="V298" s="810"/>
      <c r="W298" s="810"/>
      <c r="X298" s="810"/>
      <c r="Y298" s="810"/>
      <c r="Z298" s="810"/>
      <c r="AA298" s="810"/>
      <c r="AB298" s="810"/>
      <c r="AC298" s="810"/>
      <c r="AD298" s="810"/>
      <c r="AE298" s="810"/>
      <c r="AF298" s="810"/>
      <c r="AG298" s="810"/>
      <c r="AH298" s="810"/>
      <c r="AI298" s="810"/>
      <c r="AJ298" s="810"/>
      <c r="AK298" s="810"/>
      <c r="AL298" s="810"/>
      <c r="AM298" s="810"/>
      <c r="AN298" s="810"/>
      <c r="AO298" s="810"/>
      <c r="AP298" s="810"/>
      <c r="AQ298" s="810"/>
      <c r="AR298" s="810"/>
    </row>
    <row r="299" spans="2:44" x14ac:dyDescent="0.25">
      <c r="B299" s="3"/>
      <c r="C299" s="3"/>
      <c r="D299" s="3"/>
      <c r="E299" s="896"/>
      <c r="F299" s="896"/>
      <c r="G299" s="896"/>
      <c r="H299" s="896"/>
      <c r="I299" s="896"/>
      <c r="J299" s="896"/>
      <c r="K299" s="896"/>
      <c r="L299" s="896"/>
      <c r="M299" s="896"/>
      <c r="N299" s="896"/>
      <c r="O299" s="896"/>
      <c r="S299" s="810"/>
      <c r="T299" s="810"/>
      <c r="U299" s="810"/>
      <c r="V299" s="810"/>
      <c r="W299" s="810"/>
      <c r="X299" s="810"/>
      <c r="Y299" s="810"/>
      <c r="Z299" s="810"/>
      <c r="AA299" s="810"/>
      <c r="AB299" s="810"/>
      <c r="AC299" s="810"/>
      <c r="AD299" s="810"/>
      <c r="AE299" s="810"/>
      <c r="AF299" s="810"/>
      <c r="AG299" s="810"/>
      <c r="AH299" s="810"/>
      <c r="AI299" s="810"/>
      <c r="AJ299" s="810"/>
      <c r="AK299" s="810"/>
      <c r="AL299" s="810"/>
      <c r="AM299" s="810"/>
      <c r="AN299" s="810"/>
      <c r="AO299" s="810"/>
      <c r="AP299" s="810"/>
      <c r="AQ299" s="810"/>
      <c r="AR299" s="810"/>
    </row>
    <row r="300" spans="2:44" x14ac:dyDescent="0.25">
      <c r="B300" s="3"/>
      <c r="C300" s="3"/>
      <c r="D300" s="3"/>
      <c r="E300" s="896"/>
      <c r="F300" s="896"/>
      <c r="G300" s="896"/>
      <c r="H300" s="896"/>
      <c r="I300" s="896"/>
      <c r="J300" s="896"/>
      <c r="K300" s="896"/>
      <c r="L300" s="896"/>
      <c r="M300" s="896"/>
      <c r="N300" s="896"/>
      <c r="O300" s="896"/>
      <c r="S300" s="810"/>
      <c r="T300" s="810"/>
      <c r="U300" s="810"/>
      <c r="V300" s="810"/>
      <c r="W300" s="810"/>
      <c r="X300" s="810"/>
      <c r="Y300" s="810"/>
      <c r="Z300" s="810"/>
      <c r="AA300" s="810"/>
      <c r="AB300" s="810"/>
      <c r="AC300" s="810"/>
      <c r="AD300" s="810"/>
      <c r="AE300" s="810"/>
      <c r="AF300" s="810"/>
      <c r="AG300" s="810"/>
      <c r="AH300" s="810"/>
      <c r="AI300" s="810"/>
      <c r="AJ300" s="810"/>
      <c r="AK300" s="810"/>
      <c r="AL300" s="810"/>
      <c r="AM300" s="810"/>
      <c r="AN300" s="810"/>
      <c r="AO300" s="810"/>
      <c r="AP300" s="810"/>
      <c r="AQ300" s="810"/>
      <c r="AR300" s="810"/>
    </row>
    <row r="301" spans="2:44" x14ac:dyDescent="0.25">
      <c r="B301" s="3"/>
      <c r="C301" s="3"/>
      <c r="D301" s="3"/>
      <c r="E301" s="896"/>
      <c r="F301" s="896"/>
      <c r="G301" s="896"/>
      <c r="H301" s="896"/>
      <c r="I301" s="896"/>
      <c r="J301" s="896"/>
      <c r="K301" s="896"/>
      <c r="L301" s="896"/>
      <c r="M301" s="896"/>
      <c r="N301" s="896"/>
      <c r="O301" s="896"/>
      <c r="S301" s="810"/>
      <c r="T301" s="810"/>
      <c r="U301" s="810"/>
      <c r="V301" s="810"/>
      <c r="W301" s="810"/>
      <c r="X301" s="810"/>
      <c r="Y301" s="810"/>
      <c r="Z301" s="810"/>
      <c r="AA301" s="810"/>
      <c r="AB301" s="810"/>
      <c r="AC301" s="810"/>
      <c r="AD301" s="810"/>
      <c r="AE301" s="810"/>
      <c r="AF301" s="810"/>
      <c r="AG301" s="810"/>
      <c r="AH301" s="810"/>
      <c r="AI301" s="810"/>
      <c r="AJ301" s="810"/>
      <c r="AK301" s="810"/>
      <c r="AL301" s="810"/>
      <c r="AM301" s="810"/>
      <c r="AN301" s="810"/>
      <c r="AO301" s="810"/>
      <c r="AP301" s="810"/>
      <c r="AQ301" s="810"/>
      <c r="AR301" s="810"/>
    </row>
    <row r="302" spans="2:44" x14ac:dyDescent="0.25">
      <c r="B302" s="3"/>
      <c r="C302" s="3"/>
      <c r="D302" s="3"/>
      <c r="E302" s="896"/>
      <c r="F302" s="896"/>
      <c r="G302" s="896"/>
      <c r="H302" s="896"/>
      <c r="I302" s="896"/>
      <c r="J302" s="896"/>
      <c r="K302" s="896"/>
      <c r="L302" s="896"/>
      <c r="M302" s="896"/>
      <c r="N302" s="896"/>
      <c r="O302" s="896"/>
      <c r="S302" s="810"/>
      <c r="T302" s="810"/>
      <c r="U302" s="810"/>
      <c r="V302" s="810"/>
      <c r="W302" s="810"/>
      <c r="X302" s="810"/>
      <c r="Y302" s="810"/>
      <c r="Z302" s="810"/>
      <c r="AA302" s="810"/>
      <c r="AB302" s="810"/>
      <c r="AC302" s="810"/>
      <c r="AD302" s="810"/>
      <c r="AE302" s="810"/>
      <c r="AF302" s="810"/>
      <c r="AG302" s="810"/>
      <c r="AH302" s="810"/>
      <c r="AI302" s="810"/>
      <c r="AJ302" s="810"/>
      <c r="AK302" s="810"/>
      <c r="AL302" s="810"/>
      <c r="AM302" s="810"/>
      <c r="AN302" s="810"/>
      <c r="AO302" s="810"/>
      <c r="AP302" s="810"/>
      <c r="AQ302" s="810"/>
      <c r="AR302" s="810"/>
    </row>
    <row r="303" spans="2:44" x14ac:dyDescent="0.25">
      <c r="B303" s="3"/>
      <c r="C303" s="3"/>
      <c r="D303" s="3"/>
      <c r="E303" s="896"/>
      <c r="F303" s="896"/>
      <c r="G303" s="896"/>
      <c r="H303" s="896"/>
      <c r="I303" s="896"/>
      <c r="J303" s="896"/>
      <c r="K303" s="896"/>
      <c r="L303" s="896"/>
      <c r="M303" s="896"/>
      <c r="N303" s="896"/>
      <c r="O303" s="896"/>
      <c r="S303" s="810"/>
      <c r="T303" s="810"/>
      <c r="U303" s="810"/>
      <c r="V303" s="810"/>
      <c r="W303" s="810"/>
      <c r="X303" s="810"/>
      <c r="Y303" s="810"/>
      <c r="Z303" s="810"/>
      <c r="AA303" s="810"/>
      <c r="AB303" s="810"/>
      <c r="AC303" s="810"/>
      <c r="AD303" s="810"/>
      <c r="AE303" s="810"/>
      <c r="AF303" s="810"/>
      <c r="AG303" s="810"/>
      <c r="AH303" s="810"/>
      <c r="AI303" s="810"/>
      <c r="AJ303" s="810"/>
      <c r="AK303" s="810"/>
      <c r="AL303" s="810"/>
      <c r="AM303" s="810"/>
      <c r="AN303" s="810"/>
      <c r="AO303" s="810"/>
      <c r="AP303" s="810"/>
      <c r="AQ303" s="810"/>
      <c r="AR303" s="810"/>
    </row>
    <row r="304" spans="2:44" x14ac:dyDescent="0.25">
      <c r="B304" s="3"/>
      <c r="C304" s="3"/>
      <c r="D304" s="3"/>
      <c r="E304" s="896"/>
      <c r="F304" s="896"/>
      <c r="G304" s="896"/>
      <c r="H304" s="896"/>
      <c r="I304" s="896"/>
      <c r="J304" s="896"/>
      <c r="K304" s="896"/>
      <c r="L304" s="896"/>
      <c r="M304" s="896"/>
      <c r="N304" s="896"/>
      <c r="O304" s="896"/>
      <c r="S304" s="810"/>
      <c r="T304" s="810"/>
      <c r="U304" s="810"/>
      <c r="V304" s="810"/>
      <c r="W304" s="810"/>
      <c r="X304" s="810"/>
      <c r="Y304" s="810"/>
      <c r="Z304" s="810"/>
      <c r="AA304" s="810"/>
      <c r="AB304" s="810"/>
      <c r="AC304" s="810"/>
      <c r="AD304" s="810"/>
      <c r="AE304" s="810"/>
      <c r="AF304" s="810"/>
      <c r="AG304" s="810"/>
      <c r="AH304" s="810"/>
      <c r="AI304" s="810"/>
      <c r="AJ304" s="810"/>
      <c r="AK304" s="810"/>
      <c r="AL304" s="810"/>
      <c r="AM304" s="810"/>
      <c r="AN304" s="810"/>
      <c r="AO304" s="810"/>
      <c r="AP304" s="810"/>
      <c r="AQ304" s="810"/>
      <c r="AR304" s="810"/>
    </row>
    <row r="305" spans="2:44" x14ac:dyDescent="0.25">
      <c r="B305" s="3"/>
      <c r="C305" s="3"/>
      <c r="D305" s="3"/>
      <c r="E305" s="896"/>
      <c r="F305" s="896"/>
      <c r="G305" s="896"/>
      <c r="H305" s="896"/>
      <c r="I305" s="896"/>
      <c r="J305" s="896"/>
      <c r="K305" s="896"/>
      <c r="L305" s="896"/>
      <c r="M305" s="896"/>
      <c r="N305" s="896"/>
      <c r="O305" s="896"/>
      <c r="S305" s="810"/>
      <c r="T305" s="810"/>
      <c r="U305" s="810"/>
      <c r="V305" s="810"/>
      <c r="W305" s="810"/>
      <c r="X305" s="810"/>
      <c r="Y305" s="810"/>
      <c r="Z305" s="810"/>
      <c r="AA305" s="810"/>
      <c r="AB305" s="810"/>
      <c r="AC305" s="810"/>
      <c r="AD305" s="810"/>
      <c r="AE305" s="810"/>
      <c r="AF305" s="810"/>
      <c r="AG305" s="810"/>
      <c r="AH305" s="810"/>
      <c r="AI305" s="810"/>
      <c r="AJ305" s="810"/>
      <c r="AK305" s="810"/>
      <c r="AL305" s="810"/>
      <c r="AM305" s="810"/>
      <c r="AN305" s="810"/>
      <c r="AO305" s="810"/>
      <c r="AP305" s="810"/>
      <c r="AQ305" s="810"/>
      <c r="AR305" s="810"/>
    </row>
    <row r="306" spans="2:44" x14ac:dyDescent="0.25">
      <c r="B306" s="3"/>
      <c r="C306" s="3"/>
      <c r="D306" s="3"/>
      <c r="E306" s="896"/>
      <c r="F306" s="896"/>
      <c r="G306" s="896"/>
      <c r="H306" s="896"/>
      <c r="I306" s="896"/>
      <c r="J306" s="896"/>
      <c r="K306" s="896"/>
      <c r="L306" s="896"/>
      <c r="M306" s="896"/>
      <c r="N306" s="896"/>
      <c r="O306" s="896"/>
      <c r="S306" s="810"/>
      <c r="T306" s="810"/>
      <c r="U306" s="810"/>
      <c r="V306" s="810"/>
      <c r="W306" s="810"/>
      <c r="X306" s="810"/>
      <c r="Y306" s="810"/>
      <c r="Z306" s="810"/>
      <c r="AA306" s="810"/>
      <c r="AB306" s="810"/>
      <c r="AC306" s="810"/>
      <c r="AD306" s="810"/>
      <c r="AE306" s="810"/>
      <c r="AF306" s="810"/>
      <c r="AG306" s="810"/>
      <c r="AH306" s="810"/>
      <c r="AI306" s="810"/>
      <c r="AJ306" s="810"/>
      <c r="AK306" s="810"/>
      <c r="AL306" s="810"/>
      <c r="AM306" s="810"/>
      <c r="AN306" s="810"/>
      <c r="AO306" s="810"/>
      <c r="AP306" s="810"/>
      <c r="AQ306" s="810"/>
      <c r="AR306" s="810"/>
    </row>
    <row r="307" spans="2:44" x14ac:dyDescent="0.25">
      <c r="B307" s="3"/>
      <c r="C307" s="3"/>
      <c r="D307" s="3"/>
      <c r="E307" s="896"/>
      <c r="F307" s="896"/>
      <c r="G307" s="896"/>
      <c r="H307" s="896"/>
      <c r="I307" s="896"/>
      <c r="J307" s="896"/>
      <c r="K307" s="896"/>
      <c r="L307" s="896"/>
      <c r="M307" s="896"/>
      <c r="N307" s="896"/>
      <c r="O307" s="896"/>
      <c r="S307" s="810"/>
      <c r="T307" s="810"/>
      <c r="U307" s="810"/>
      <c r="V307" s="810"/>
      <c r="W307" s="810"/>
      <c r="X307" s="810"/>
      <c r="Y307" s="810"/>
      <c r="Z307" s="810"/>
      <c r="AA307" s="810"/>
      <c r="AB307" s="810"/>
      <c r="AC307" s="810"/>
      <c r="AD307" s="810"/>
      <c r="AE307" s="810"/>
      <c r="AF307" s="810"/>
      <c r="AG307" s="810"/>
      <c r="AH307" s="810"/>
      <c r="AI307" s="810"/>
      <c r="AJ307" s="810"/>
      <c r="AK307" s="810"/>
      <c r="AL307" s="810"/>
      <c r="AM307" s="810"/>
      <c r="AN307" s="810"/>
      <c r="AO307" s="810"/>
      <c r="AP307" s="810"/>
      <c r="AQ307" s="810"/>
      <c r="AR307" s="810"/>
    </row>
    <row r="308" spans="2:44" x14ac:dyDescent="0.25">
      <c r="B308" s="3"/>
      <c r="C308" s="3"/>
      <c r="D308" s="3"/>
      <c r="E308" s="896"/>
      <c r="F308" s="896"/>
      <c r="G308" s="896"/>
      <c r="H308" s="896"/>
      <c r="I308" s="896"/>
      <c r="J308" s="896"/>
      <c r="K308" s="896"/>
      <c r="L308" s="896"/>
      <c r="M308" s="896"/>
      <c r="N308" s="896"/>
      <c r="O308" s="896"/>
      <c r="S308" s="810"/>
      <c r="T308" s="810"/>
      <c r="U308" s="810"/>
      <c r="V308" s="810"/>
      <c r="W308" s="810"/>
      <c r="X308" s="810"/>
      <c r="Y308" s="810"/>
      <c r="Z308" s="810"/>
      <c r="AA308" s="810"/>
      <c r="AB308" s="810"/>
      <c r="AC308" s="810"/>
      <c r="AD308" s="810"/>
      <c r="AE308" s="810"/>
      <c r="AF308" s="810"/>
      <c r="AG308" s="810"/>
      <c r="AH308" s="810"/>
      <c r="AI308" s="810"/>
      <c r="AJ308" s="810"/>
      <c r="AK308" s="810"/>
      <c r="AL308" s="810"/>
      <c r="AM308" s="810"/>
      <c r="AN308" s="810"/>
      <c r="AO308" s="810"/>
      <c r="AP308" s="810"/>
      <c r="AQ308" s="810"/>
      <c r="AR308" s="810"/>
    </row>
    <row r="309" spans="2:44" x14ac:dyDescent="0.25">
      <c r="B309" s="3"/>
      <c r="C309" s="3"/>
      <c r="D309" s="3"/>
      <c r="E309" s="896"/>
      <c r="F309" s="896"/>
      <c r="G309" s="896"/>
      <c r="H309" s="896"/>
      <c r="I309" s="896"/>
      <c r="J309" s="896"/>
      <c r="K309" s="896"/>
      <c r="L309" s="896"/>
      <c r="M309" s="896"/>
      <c r="N309" s="896"/>
      <c r="O309" s="896"/>
      <c r="S309" s="810"/>
      <c r="T309" s="810"/>
      <c r="U309" s="810"/>
      <c r="V309" s="810"/>
      <c r="W309" s="810"/>
      <c r="X309" s="810"/>
      <c r="Y309" s="810"/>
      <c r="Z309" s="810"/>
      <c r="AA309" s="810"/>
      <c r="AB309" s="810"/>
      <c r="AC309" s="810"/>
      <c r="AD309" s="810"/>
      <c r="AE309" s="810"/>
      <c r="AF309" s="810"/>
      <c r="AG309" s="810"/>
      <c r="AH309" s="810"/>
      <c r="AI309" s="810"/>
      <c r="AJ309" s="810"/>
      <c r="AK309" s="810"/>
      <c r="AL309" s="810"/>
      <c r="AM309" s="810"/>
      <c r="AN309" s="810"/>
      <c r="AO309" s="810"/>
      <c r="AP309" s="810"/>
      <c r="AQ309" s="810"/>
      <c r="AR309" s="810"/>
    </row>
    <row r="310" spans="2:44" x14ac:dyDescent="0.25">
      <c r="B310" s="3"/>
      <c r="C310" s="3"/>
      <c r="D310" s="3"/>
      <c r="E310" s="896"/>
      <c r="F310" s="896"/>
      <c r="G310" s="896"/>
      <c r="H310" s="896"/>
      <c r="I310" s="896"/>
      <c r="J310" s="896"/>
      <c r="K310" s="896"/>
      <c r="L310" s="896"/>
      <c r="M310" s="896"/>
      <c r="N310" s="896"/>
      <c r="O310" s="896"/>
      <c r="S310" s="810"/>
      <c r="T310" s="810"/>
      <c r="U310" s="810"/>
      <c r="V310" s="810"/>
      <c r="W310" s="810"/>
      <c r="X310" s="810"/>
      <c r="Y310" s="810"/>
      <c r="Z310" s="810"/>
      <c r="AA310" s="810"/>
      <c r="AB310" s="810"/>
      <c r="AC310" s="810"/>
      <c r="AD310" s="810"/>
      <c r="AE310" s="810"/>
      <c r="AF310" s="810"/>
      <c r="AG310" s="810"/>
      <c r="AH310" s="810"/>
      <c r="AI310" s="810"/>
      <c r="AJ310" s="810"/>
      <c r="AK310" s="810"/>
      <c r="AL310" s="810"/>
      <c r="AM310" s="810"/>
      <c r="AN310" s="810"/>
      <c r="AO310" s="810"/>
      <c r="AP310" s="810"/>
      <c r="AQ310" s="810"/>
      <c r="AR310" s="810"/>
    </row>
    <row r="311" spans="2:44" x14ac:dyDescent="0.25">
      <c r="B311" s="3"/>
      <c r="C311" s="3"/>
      <c r="D311" s="3"/>
      <c r="E311" s="896"/>
      <c r="F311" s="896"/>
      <c r="G311" s="896"/>
      <c r="H311" s="896"/>
      <c r="I311" s="896"/>
      <c r="J311" s="896"/>
      <c r="K311" s="896"/>
      <c r="L311" s="896"/>
      <c r="M311" s="896"/>
      <c r="N311" s="896"/>
      <c r="O311" s="896"/>
      <c r="S311" s="810"/>
      <c r="T311" s="810"/>
      <c r="U311" s="810"/>
      <c r="V311" s="810"/>
      <c r="W311" s="810"/>
      <c r="X311" s="810"/>
      <c r="Y311" s="810"/>
      <c r="Z311" s="810"/>
      <c r="AA311" s="810"/>
      <c r="AB311" s="810"/>
      <c r="AC311" s="810"/>
      <c r="AD311" s="810"/>
      <c r="AE311" s="810"/>
      <c r="AF311" s="810"/>
      <c r="AG311" s="810"/>
      <c r="AH311" s="810"/>
      <c r="AI311" s="810"/>
      <c r="AJ311" s="810"/>
      <c r="AK311" s="810"/>
      <c r="AL311" s="810"/>
      <c r="AM311" s="810"/>
      <c r="AN311" s="810"/>
      <c r="AO311" s="810"/>
      <c r="AP311" s="810"/>
      <c r="AQ311" s="810"/>
      <c r="AR311" s="810"/>
    </row>
    <row r="312" spans="2:44" x14ac:dyDescent="0.25">
      <c r="B312" s="3"/>
      <c r="C312" s="3"/>
      <c r="D312" s="3"/>
      <c r="E312" s="896"/>
      <c r="F312" s="896"/>
      <c r="G312" s="896"/>
      <c r="H312" s="896"/>
      <c r="I312" s="896"/>
      <c r="J312" s="896"/>
      <c r="K312" s="896"/>
      <c r="L312" s="896"/>
      <c r="M312" s="896"/>
      <c r="N312" s="896"/>
      <c r="O312" s="896"/>
      <c r="S312" s="810"/>
      <c r="T312" s="810"/>
      <c r="U312" s="810"/>
      <c r="V312" s="810"/>
      <c r="W312" s="810"/>
      <c r="X312" s="810"/>
      <c r="Y312" s="810"/>
      <c r="Z312" s="810"/>
      <c r="AA312" s="810"/>
      <c r="AB312" s="810"/>
      <c r="AC312" s="810"/>
      <c r="AD312" s="810"/>
      <c r="AE312" s="810"/>
      <c r="AF312" s="810"/>
      <c r="AG312" s="810"/>
      <c r="AH312" s="810"/>
      <c r="AI312" s="810"/>
      <c r="AJ312" s="810"/>
      <c r="AK312" s="810"/>
      <c r="AL312" s="810"/>
      <c r="AM312" s="810"/>
      <c r="AN312" s="810"/>
      <c r="AO312" s="810"/>
      <c r="AP312" s="810"/>
      <c r="AQ312" s="810"/>
      <c r="AR312" s="810"/>
    </row>
    <row r="313" spans="2:44" x14ac:dyDescent="0.25">
      <c r="B313" s="3"/>
      <c r="C313" s="3"/>
      <c r="D313" s="3"/>
      <c r="E313" s="896"/>
      <c r="F313" s="896"/>
      <c r="G313" s="896"/>
      <c r="H313" s="896"/>
      <c r="I313" s="896"/>
      <c r="J313" s="896"/>
      <c r="K313" s="896"/>
      <c r="L313" s="896"/>
      <c r="M313" s="896"/>
      <c r="N313" s="896"/>
      <c r="O313" s="896"/>
      <c r="S313" s="810"/>
      <c r="T313" s="810"/>
      <c r="U313" s="810"/>
      <c r="V313" s="810"/>
      <c r="W313" s="810"/>
      <c r="X313" s="810"/>
      <c r="Y313" s="810"/>
      <c r="Z313" s="810"/>
      <c r="AA313" s="810"/>
      <c r="AB313" s="810"/>
      <c r="AC313" s="810"/>
      <c r="AD313" s="810"/>
      <c r="AE313" s="810"/>
      <c r="AF313" s="810"/>
      <c r="AG313" s="810"/>
      <c r="AH313" s="810"/>
      <c r="AI313" s="810"/>
      <c r="AJ313" s="810"/>
      <c r="AK313" s="810"/>
      <c r="AL313" s="810"/>
      <c r="AM313" s="810"/>
      <c r="AN313" s="810"/>
      <c r="AO313" s="810"/>
      <c r="AP313" s="810"/>
      <c r="AQ313" s="810"/>
      <c r="AR313" s="810"/>
    </row>
    <row r="314" spans="2:44" x14ac:dyDescent="0.25">
      <c r="B314" s="3"/>
      <c r="C314" s="3"/>
      <c r="D314" s="3"/>
      <c r="E314" s="896"/>
      <c r="F314" s="896"/>
      <c r="G314" s="896"/>
      <c r="H314" s="896"/>
      <c r="I314" s="896"/>
      <c r="J314" s="896"/>
      <c r="K314" s="896"/>
      <c r="L314" s="896"/>
      <c r="M314" s="896"/>
      <c r="N314" s="896"/>
      <c r="O314" s="896"/>
      <c r="S314" s="810"/>
      <c r="T314" s="810"/>
      <c r="U314" s="810"/>
      <c r="V314" s="810"/>
      <c r="W314" s="810"/>
      <c r="X314" s="810"/>
      <c r="Y314" s="810"/>
      <c r="Z314" s="810"/>
      <c r="AA314" s="810"/>
      <c r="AB314" s="810"/>
      <c r="AC314" s="810"/>
      <c r="AD314" s="810"/>
      <c r="AE314" s="810"/>
      <c r="AF314" s="810"/>
      <c r="AG314" s="810"/>
      <c r="AH314" s="810"/>
      <c r="AI314" s="810"/>
      <c r="AJ314" s="810"/>
      <c r="AK314" s="810"/>
      <c r="AL314" s="810"/>
      <c r="AM314" s="810"/>
      <c r="AN314" s="810"/>
      <c r="AO314" s="810"/>
      <c r="AP314" s="810"/>
      <c r="AQ314" s="810"/>
      <c r="AR314" s="810"/>
    </row>
    <row r="315" spans="2:44" x14ac:dyDescent="0.25">
      <c r="B315" s="3"/>
      <c r="C315" s="3"/>
      <c r="D315" s="3"/>
      <c r="E315" s="896"/>
      <c r="F315" s="896"/>
      <c r="G315" s="896"/>
      <c r="H315" s="896"/>
      <c r="I315" s="896"/>
      <c r="J315" s="896"/>
      <c r="K315" s="896"/>
      <c r="L315" s="896"/>
      <c r="M315" s="896"/>
      <c r="N315" s="896"/>
      <c r="O315" s="896"/>
      <c r="S315" s="810"/>
      <c r="T315" s="810"/>
      <c r="U315" s="810"/>
      <c r="V315" s="810"/>
      <c r="W315" s="810"/>
      <c r="X315" s="810"/>
      <c r="Y315" s="810"/>
      <c r="Z315" s="810"/>
      <c r="AA315" s="810"/>
      <c r="AB315" s="810"/>
      <c r="AC315" s="810"/>
      <c r="AD315" s="810"/>
      <c r="AE315" s="810"/>
      <c r="AF315" s="810"/>
      <c r="AG315" s="810"/>
      <c r="AH315" s="810"/>
      <c r="AI315" s="810"/>
      <c r="AJ315" s="810"/>
      <c r="AK315" s="810"/>
      <c r="AL315" s="810"/>
      <c r="AM315" s="810"/>
      <c r="AN315" s="810"/>
      <c r="AO315" s="810"/>
      <c r="AP315" s="810"/>
      <c r="AQ315" s="810"/>
      <c r="AR315" s="810"/>
    </row>
    <row r="316" spans="2:44" x14ac:dyDescent="0.25">
      <c r="B316" s="3"/>
      <c r="C316" s="3"/>
      <c r="D316" s="3"/>
      <c r="E316" s="896"/>
      <c r="F316" s="896"/>
      <c r="G316" s="896"/>
      <c r="H316" s="896"/>
      <c r="I316" s="896"/>
      <c r="J316" s="896"/>
      <c r="K316" s="896"/>
      <c r="L316" s="896"/>
      <c r="M316" s="896"/>
      <c r="N316" s="896"/>
      <c r="O316" s="896"/>
      <c r="S316" s="810"/>
      <c r="T316" s="810"/>
      <c r="U316" s="810"/>
      <c r="V316" s="810"/>
      <c r="W316" s="810"/>
      <c r="X316" s="810"/>
      <c r="Y316" s="810"/>
      <c r="Z316" s="810"/>
      <c r="AA316" s="810"/>
      <c r="AB316" s="810"/>
      <c r="AC316" s="810"/>
      <c r="AD316" s="810"/>
      <c r="AE316" s="810"/>
      <c r="AF316" s="810"/>
      <c r="AG316" s="810"/>
      <c r="AH316" s="810"/>
      <c r="AI316" s="810"/>
      <c r="AJ316" s="810"/>
      <c r="AK316" s="810"/>
      <c r="AL316" s="810"/>
      <c r="AM316" s="810"/>
      <c r="AN316" s="810"/>
      <c r="AO316" s="810"/>
      <c r="AP316" s="810"/>
      <c r="AQ316" s="810"/>
      <c r="AR316" s="810"/>
    </row>
    <row r="317" spans="2:44" x14ac:dyDescent="0.25">
      <c r="B317" s="3"/>
      <c r="C317" s="3"/>
      <c r="D317" s="3"/>
      <c r="E317" s="896"/>
      <c r="F317" s="896"/>
      <c r="G317" s="896"/>
      <c r="H317" s="896"/>
      <c r="I317" s="896"/>
      <c r="J317" s="896"/>
      <c r="K317" s="896"/>
      <c r="L317" s="896"/>
      <c r="M317" s="896"/>
      <c r="N317" s="896"/>
      <c r="O317" s="896"/>
      <c r="S317" s="810"/>
      <c r="T317" s="810"/>
      <c r="U317" s="810"/>
      <c r="V317" s="810"/>
      <c r="W317" s="810"/>
      <c r="X317" s="810"/>
      <c r="Y317" s="810"/>
      <c r="Z317" s="810"/>
      <c r="AA317" s="810"/>
      <c r="AB317" s="810"/>
      <c r="AC317" s="810"/>
      <c r="AD317" s="810"/>
      <c r="AE317" s="810"/>
      <c r="AF317" s="810"/>
      <c r="AG317" s="810"/>
      <c r="AH317" s="810"/>
      <c r="AI317" s="810"/>
      <c r="AJ317" s="810"/>
      <c r="AK317" s="810"/>
      <c r="AL317" s="810"/>
      <c r="AM317" s="810"/>
      <c r="AN317" s="810"/>
      <c r="AO317" s="810"/>
      <c r="AP317" s="810"/>
      <c r="AQ317" s="810"/>
      <c r="AR317" s="810"/>
    </row>
    <row r="318" spans="2:44" x14ac:dyDescent="0.25">
      <c r="B318" s="3"/>
      <c r="C318" s="3"/>
      <c r="D318" s="3"/>
      <c r="E318" s="896"/>
      <c r="F318" s="896"/>
      <c r="G318" s="896"/>
      <c r="H318" s="896"/>
      <c r="I318" s="896"/>
      <c r="J318" s="896"/>
      <c r="K318" s="896"/>
      <c r="L318" s="896"/>
      <c r="M318" s="896"/>
      <c r="N318" s="896"/>
      <c r="O318" s="896"/>
      <c r="S318" s="810"/>
      <c r="T318" s="810"/>
      <c r="U318" s="810"/>
      <c r="V318" s="810"/>
      <c r="W318" s="810"/>
      <c r="X318" s="810"/>
      <c r="Y318" s="810"/>
      <c r="Z318" s="810"/>
      <c r="AA318" s="810"/>
      <c r="AB318" s="810"/>
      <c r="AC318" s="810"/>
      <c r="AD318" s="810"/>
      <c r="AE318" s="810"/>
      <c r="AF318" s="810"/>
      <c r="AG318" s="810"/>
      <c r="AH318" s="810"/>
      <c r="AI318" s="810"/>
      <c r="AJ318" s="810"/>
      <c r="AK318" s="810"/>
      <c r="AL318" s="810"/>
      <c r="AM318" s="810"/>
      <c r="AN318" s="810"/>
      <c r="AO318" s="810"/>
      <c r="AP318" s="810"/>
      <c r="AQ318" s="810"/>
      <c r="AR318" s="810"/>
    </row>
    <row r="319" spans="2:44" x14ac:dyDescent="0.25">
      <c r="B319" s="3"/>
      <c r="C319" s="3"/>
      <c r="D319" s="3"/>
      <c r="E319" s="896"/>
      <c r="F319" s="896"/>
      <c r="G319" s="896"/>
      <c r="H319" s="896"/>
      <c r="I319" s="896"/>
      <c r="J319" s="896"/>
      <c r="K319" s="896"/>
      <c r="L319" s="896"/>
      <c r="M319" s="896"/>
      <c r="N319" s="896"/>
      <c r="O319" s="896"/>
      <c r="S319" s="810"/>
      <c r="T319" s="810"/>
      <c r="U319" s="810"/>
      <c r="V319" s="810"/>
      <c r="W319" s="810"/>
      <c r="X319" s="810"/>
      <c r="Y319" s="810"/>
      <c r="Z319" s="810"/>
      <c r="AA319" s="810"/>
      <c r="AB319" s="810"/>
      <c r="AC319" s="810"/>
      <c r="AD319" s="810"/>
      <c r="AE319" s="810"/>
      <c r="AF319" s="810"/>
      <c r="AG319" s="810"/>
      <c r="AH319" s="810"/>
      <c r="AI319" s="810"/>
      <c r="AJ319" s="810"/>
      <c r="AK319" s="810"/>
      <c r="AL319" s="810"/>
      <c r="AM319" s="810"/>
      <c r="AN319" s="810"/>
      <c r="AO319" s="810"/>
      <c r="AP319" s="810"/>
      <c r="AQ319" s="810"/>
      <c r="AR319" s="810"/>
    </row>
    <row r="320" spans="2:44" x14ac:dyDescent="0.25">
      <c r="B320" s="3"/>
      <c r="C320" s="3"/>
      <c r="D320" s="3"/>
      <c r="E320" s="896"/>
      <c r="F320" s="896"/>
      <c r="G320" s="896"/>
      <c r="H320" s="896"/>
      <c r="I320" s="896"/>
      <c r="J320" s="896"/>
      <c r="K320" s="896"/>
      <c r="L320" s="896"/>
      <c r="M320" s="896"/>
      <c r="N320" s="896"/>
      <c r="O320" s="896"/>
      <c r="S320" s="810"/>
      <c r="T320" s="810"/>
      <c r="U320" s="810"/>
      <c r="V320" s="810"/>
      <c r="W320" s="810"/>
      <c r="X320" s="810"/>
      <c r="Y320" s="810"/>
      <c r="Z320" s="810"/>
      <c r="AA320" s="810"/>
      <c r="AB320" s="810"/>
      <c r="AC320" s="810"/>
      <c r="AD320" s="810"/>
      <c r="AE320" s="810"/>
      <c r="AF320" s="810"/>
      <c r="AG320" s="810"/>
      <c r="AH320" s="810"/>
      <c r="AI320" s="810"/>
      <c r="AJ320" s="810"/>
      <c r="AK320" s="810"/>
      <c r="AL320" s="810"/>
      <c r="AM320" s="810"/>
      <c r="AN320" s="810"/>
      <c r="AO320" s="810"/>
      <c r="AP320" s="810"/>
      <c r="AQ320" s="810"/>
      <c r="AR320" s="810"/>
    </row>
    <row r="321" spans="2:44" x14ac:dyDescent="0.25">
      <c r="B321" s="3"/>
      <c r="C321" s="3"/>
      <c r="D321" s="3"/>
      <c r="E321" s="896"/>
      <c r="F321" s="896"/>
      <c r="G321" s="896"/>
      <c r="H321" s="896"/>
      <c r="I321" s="896"/>
      <c r="J321" s="896"/>
      <c r="K321" s="896"/>
      <c r="L321" s="896"/>
      <c r="M321" s="896"/>
      <c r="N321" s="896"/>
      <c r="O321" s="896"/>
      <c r="S321" s="810"/>
      <c r="T321" s="810"/>
      <c r="U321" s="810"/>
      <c r="V321" s="810"/>
      <c r="W321" s="810"/>
      <c r="X321" s="810"/>
      <c r="Y321" s="810"/>
      <c r="Z321" s="810"/>
      <c r="AA321" s="810"/>
      <c r="AB321" s="810"/>
      <c r="AC321" s="810"/>
      <c r="AD321" s="810"/>
      <c r="AE321" s="810"/>
      <c r="AF321" s="810"/>
      <c r="AG321" s="810"/>
      <c r="AH321" s="810"/>
      <c r="AI321" s="810"/>
      <c r="AJ321" s="810"/>
      <c r="AK321" s="810"/>
      <c r="AL321" s="810"/>
      <c r="AM321" s="810"/>
      <c r="AN321" s="810"/>
      <c r="AO321" s="810"/>
      <c r="AP321" s="810"/>
      <c r="AQ321" s="810"/>
      <c r="AR321" s="810"/>
    </row>
    <row r="322" spans="2:44" x14ac:dyDescent="0.25">
      <c r="B322" s="3"/>
      <c r="C322" s="3"/>
      <c r="D322" s="3"/>
      <c r="E322" s="896"/>
      <c r="F322" s="896"/>
      <c r="G322" s="896"/>
      <c r="H322" s="896"/>
      <c r="I322" s="896"/>
      <c r="J322" s="896"/>
      <c r="K322" s="896"/>
      <c r="L322" s="896"/>
      <c r="M322" s="896"/>
      <c r="N322" s="896"/>
      <c r="O322" s="896"/>
      <c r="S322" s="810"/>
      <c r="T322" s="810"/>
      <c r="U322" s="810"/>
      <c r="V322" s="810"/>
      <c r="W322" s="810"/>
      <c r="X322" s="810"/>
      <c r="Y322" s="810"/>
      <c r="Z322" s="810"/>
      <c r="AA322" s="810"/>
      <c r="AB322" s="810"/>
      <c r="AC322" s="810"/>
      <c r="AD322" s="810"/>
      <c r="AE322" s="810"/>
      <c r="AF322" s="810"/>
      <c r="AG322" s="810"/>
      <c r="AH322" s="810"/>
      <c r="AI322" s="810"/>
      <c r="AJ322" s="810"/>
      <c r="AK322" s="810"/>
      <c r="AL322" s="810"/>
      <c r="AM322" s="810"/>
      <c r="AN322" s="810"/>
      <c r="AO322" s="810"/>
      <c r="AP322" s="810"/>
      <c r="AQ322" s="810"/>
      <c r="AR322" s="810"/>
    </row>
    <row r="323" spans="2:44" x14ac:dyDescent="0.25">
      <c r="B323" s="3"/>
      <c r="C323" s="3"/>
      <c r="D323" s="3"/>
      <c r="E323" s="896"/>
      <c r="F323" s="896"/>
      <c r="G323" s="896"/>
      <c r="H323" s="896"/>
      <c r="I323" s="896"/>
      <c r="J323" s="896"/>
      <c r="K323" s="896"/>
      <c r="L323" s="896"/>
      <c r="M323" s="896"/>
      <c r="N323" s="896"/>
      <c r="O323" s="896"/>
      <c r="S323" s="810"/>
      <c r="T323" s="810"/>
      <c r="U323" s="810"/>
      <c r="V323" s="810"/>
      <c r="W323" s="810"/>
      <c r="X323" s="810"/>
      <c r="Y323" s="810"/>
      <c r="Z323" s="810"/>
      <c r="AA323" s="810"/>
      <c r="AB323" s="810"/>
      <c r="AC323" s="810"/>
      <c r="AD323" s="810"/>
      <c r="AE323" s="810"/>
      <c r="AF323" s="810"/>
      <c r="AG323" s="810"/>
      <c r="AH323" s="810"/>
      <c r="AI323" s="810"/>
      <c r="AJ323" s="810"/>
      <c r="AK323" s="810"/>
      <c r="AL323" s="810"/>
      <c r="AM323" s="810"/>
      <c r="AN323" s="810"/>
      <c r="AO323" s="810"/>
      <c r="AP323" s="810"/>
      <c r="AQ323" s="810"/>
      <c r="AR323" s="810"/>
    </row>
    <row r="324" spans="2:44" x14ac:dyDescent="0.25">
      <c r="B324" s="3"/>
      <c r="C324" s="3"/>
      <c r="D324" s="3"/>
      <c r="E324" s="896"/>
      <c r="F324" s="896"/>
      <c r="G324" s="896"/>
      <c r="H324" s="896"/>
      <c r="I324" s="896"/>
      <c r="J324" s="896"/>
      <c r="K324" s="896"/>
      <c r="L324" s="896"/>
      <c r="M324" s="896"/>
      <c r="N324" s="896"/>
      <c r="O324" s="896"/>
      <c r="S324" s="810"/>
      <c r="T324" s="810"/>
      <c r="U324" s="810"/>
      <c r="V324" s="810"/>
      <c r="W324" s="810"/>
      <c r="X324" s="810"/>
      <c r="Y324" s="810"/>
      <c r="Z324" s="810"/>
      <c r="AA324" s="810"/>
      <c r="AB324" s="810"/>
      <c r="AC324" s="810"/>
      <c r="AD324" s="810"/>
      <c r="AE324" s="810"/>
      <c r="AF324" s="810"/>
      <c r="AG324" s="810"/>
      <c r="AH324" s="810"/>
      <c r="AI324" s="810"/>
      <c r="AJ324" s="810"/>
      <c r="AK324" s="810"/>
      <c r="AL324" s="810"/>
      <c r="AM324" s="810"/>
      <c r="AN324" s="810"/>
      <c r="AO324" s="810"/>
      <c r="AP324" s="810"/>
      <c r="AQ324" s="810"/>
      <c r="AR324" s="810"/>
    </row>
    <row r="325" spans="2:44" x14ac:dyDescent="0.25">
      <c r="B325" s="3"/>
      <c r="C325" s="3"/>
      <c r="D325" s="3"/>
      <c r="E325" s="896"/>
      <c r="F325" s="896"/>
      <c r="G325" s="896"/>
      <c r="H325" s="896"/>
      <c r="I325" s="896"/>
      <c r="J325" s="896"/>
      <c r="K325" s="896"/>
      <c r="L325" s="896"/>
      <c r="M325" s="896"/>
      <c r="N325" s="896"/>
      <c r="O325" s="896"/>
      <c r="S325" s="810"/>
      <c r="T325" s="810"/>
      <c r="U325" s="810"/>
      <c r="V325" s="810"/>
      <c r="W325" s="810"/>
      <c r="X325" s="810"/>
      <c r="Y325" s="810"/>
      <c r="Z325" s="810"/>
      <c r="AA325" s="810"/>
      <c r="AB325" s="810"/>
      <c r="AC325" s="810"/>
      <c r="AD325" s="810"/>
      <c r="AE325" s="810"/>
      <c r="AF325" s="810"/>
      <c r="AG325" s="810"/>
      <c r="AH325" s="810"/>
      <c r="AI325" s="810"/>
      <c r="AJ325" s="810"/>
      <c r="AK325" s="810"/>
      <c r="AL325" s="810"/>
      <c r="AM325" s="810"/>
      <c r="AN325" s="810"/>
      <c r="AO325" s="810"/>
      <c r="AP325" s="810"/>
      <c r="AQ325" s="810"/>
      <c r="AR325" s="810"/>
    </row>
    <row r="326" spans="2:44" x14ac:dyDescent="0.25">
      <c r="B326" s="3"/>
      <c r="C326" s="3"/>
      <c r="D326" s="3"/>
      <c r="E326" s="896"/>
      <c r="F326" s="896"/>
      <c r="G326" s="896"/>
      <c r="H326" s="896"/>
      <c r="I326" s="896"/>
      <c r="J326" s="896"/>
      <c r="K326" s="896"/>
      <c r="L326" s="896"/>
      <c r="M326" s="896"/>
      <c r="N326" s="896"/>
      <c r="O326" s="896"/>
      <c r="S326" s="810"/>
      <c r="T326" s="810"/>
      <c r="U326" s="810"/>
      <c r="V326" s="810"/>
      <c r="W326" s="810"/>
      <c r="X326" s="810"/>
      <c r="Y326" s="810"/>
      <c r="Z326" s="810"/>
      <c r="AA326" s="810"/>
      <c r="AB326" s="810"/>
      <c r="AC326" s="810"/>
      <c r="AD326" s="810"/>
      <c r="AE326" s="810"/>
      <c r="AF326" s="810"/>
      <c r="AG326" s="810"/>
      <c r="AH326" s="810"/>
      <c r="AI326" s="810"/>
      <c r="AJ326" s="810"/>
      <c r="AK326" s="810"/>
      <c r="AL326" s="810"/>
      <c r="AM326" s="810"/>
      <c r="AN326" s="810"/>
      <c r="AO326" s="810"/>
      <c r="AP326" s="810"/>
      <c r="AQ326" s="810"/>
      <c r="AR326" s="810"/>
    </row>
    <row r="327" spans="2:44" x14ac:dyDescent="0.25">
      <c r="B327" s="3"/>
      <c r="C327" s="3"/>
      <c r="D327" s="3"/>
      <c r="E327" s="896"/>
      <c r="F327" s="896"/>
      <c r="G327" s="896"/>
      <c r="H327" s="896"/>
      <c r="I327" s="896"/>
      <c r="J327" s="896"/>
      <c r="K327" s="896"/>
      <c r="L327" s="896"/>
      <c r="M327" s="896"/>
      <c r="N327" s="896"/>
      <c r="O327" s="896"/>
      <c r="S327" s="810"/>
      <c r="T327" s="810"/>
      <c r="U327" s="810"/>
      <c r="V327" s="810"/>
      <c r="W327" s="810"/>
      <c r="X327" s="810"/>
      <c r="Y327" s="810"/>
      <c r="Z327" s="810"/>
      <c r="AA327" s="810"/>
      <c r="AB327" s="810"/>
      <c r="AC327" s="810"/>
      <c r="AD327" s="810"/>
      <c r="AE327" s="810"/>
      <c r="AF327" s="810"/>
      <c r="AG327" s="810"/>
      <c r="AH327" s="810"/>
      <c r="AI327" s="810"/>
      <c r="AJ327" s="810"/>
      <c r="AK327" s="810"/>
      <c r="AL327" s="810"/>
      <c r="AM327" s="810"/>
      <c r="AN327" s="810"/>
      <c r="AO327" s="810"/>
      <c r="AP327" s="810"/>
      <c r="AQ327" s="810"/>
      <c r="AR327" s="810"/>
    </row>
    <row r="328" spans="2:44" x14ac:dyDescent="0.25">
      <c r="B328" s="3"/>
      <c r="C328" s="3"/>
      <c r="D328" s="3"/>
      <c r="E328" s="896"/>
      <c r="F328" s="896"/>
      <c r="G328" s="896"/>
      <c r="H328" s="896"/>
      <c r="I328" s="896"/>
      <c r="J328" s="896"/>
      <c r="K328" s="896"/>
      <c r="L328" s="896"/>
      <c r="M328" s="896"/>
      <c r="N328" s="896"/>
      <c r="O328" s="896"/>
      <c r="S328" s="810"/>
      <c r="T328" s="810"/>
      <c r="U328" s="810"/>
      <c r="V328" s="810"/>
      <c r="W328" s="810"/>
      <c r="X328" s="810"/>
      <c r="Y328" s="810"/>
      <c r="Z328" s="810"/>
      <c r="AA328" s="810"/>
      <c r="AB328" s="810"/>
      <c r="AC328" s="810"/>
      <c r="AD328" s="810"/>
      <c r="AE328" s="810"/>
      <c r="AF328" s="810"/>
      <c r="AG328" s="810"/>
      <c r="AH328" s="810"/>
      <c r="AI328" s="810"/>
      <c r="AJ328" s="810"/>
      <c r="AK328" s="810"/>
      <c r="AL328" s="810"/>
      <c r="AM328" s="810"/>
      <c r="AN328" s="810"/>
      <c r="AO328" s="810"/>
      <c r="AP328" s="810"/>
      <c r="AQ328" s="810"/>
      <c r="AR328" s="810"/>
    </row>
    <row r="329" spans="2:44" x14ac:dyDescent="0.25">
      <c r="B329" s="3"/>
      <c r="C329" s="3"/>
      <c r="D329" s="3"/>
      <c r="E329" s="896"/>
      <c r="F329" s="896"/>
      <c r="G329" s="896"/>
      <c r="H329" s="896"/>
      <c r="I329" s="896"/>
      <c r="J329" s="896"/>
      <c r="K329" s="896"/>
      <c r="L329" s="896"/>
      <c r="M329" s="896"/>
      <c r="N329" s="896"/>
      <c r="O329" s="896"/>
      <c r="S329" s="810"/>
      <c r="T329" s="810"/>
      <c r="U329" s="810"/>
      <c r="V329" s="810"/>
      <c r="W329" s="810"/>
      <c r="X329" s="810"/>
      <c r="Y329" s="810"/>
      <c r="Z329" s="810"/>
      <c r="AA329" s="810"/>
      <c r="AB329" s="810"/>
      <c r="AC329" s="810"/>
      <c r="AD329" s="810"/>
      <c r="AE329" s="810"/>
      <c r="AF329" s="810"/>
      <c r="AG329" s="810"/>
      <c r="AH329" s="810"/>
      <c r="AI329" s="810"/>
      <c r="AJ329" s="810"/>
      <c r="AK329" s="810"/>
      <c r="AL329" s="810"/>
      <c r="AM329" s="810"/>
      <c r="AN329" s="810"/>
      <c r="AO329" s="810"/>
      <c r="AP329" s="810"/>
      <c r="AQ329" s="810"/>
      <c r="AR329" s="810"/>
    </row>
    <row r="330" spans="2:44" x14ac:dyDescent="0.25">
      <c r="B330" s="3"/>
      <c r="C330" s="3"/>
      <c r="D330" s="3"/>
      <c r="E330" s="896"/>
      <c r="F330" s="896"/>
      <c r="G330" s="896"/>
      <c r="H330" s="896"/>
      <c r="I330" s="896"/>
      <c r="J330" s="896"/>
      <c r="K330" s="896"/>
      <c r="L330" s="896"/>
      <c r="M330" s="896"/>
      <c r="N330" s="896"/>
      <c r="O330" s="896"/>
      <c r="S330" s="810"/>
      <c r="T330" s="810"/>
      <c r="U330" s="810"/>
      <c r="V330" s="810"/>
      <c r="W330" s="810"/>
      <c r="X330" s="810"/>
      <c r="Y330" s="810"/>
      <c r="Z330" s="810"/>
      <c r="AA330" s="810"/>
      <c r="AB330" s="810"/>
      <c r="AC330" s="810"/>
      <c r="AD330" s="810"/>
      <c r="AE330" s="810"/>
      <c r="AF330" s="810"/>
      <c r="AG330" s="810"/>
      <c r="AH330" s="810"/>
      <c r="AI330" s="810"/>
      <c r="AJ330" s="810"/>
      <c r="AK330" s="810"/>
      <c r="AL330" s="810"/>
      <c r="AM330" s="810"/>
      <c r="AN330" s="810"/>
      <c r="AO330" s="810"/>
      <c r="AP330" s="810"/>
      <c r="AQ330" s="810"/>
      <c r="AR330" s="810"/>
    </row>
    <row r="331" spans="2:44" x14ac:dyDescent="0.25">
      <c r="B331" s="3"/>
      <c r="C331" s="3"/>
      <c r="D331" s="3"/>
      <c r="E331" s="896"/>
      <c r="F331" s="896"/>
      <c r="G331" s="896"/>
      <c r="H331" s="896"/>
      <c r="I331" s="896"/>
      <c r="J331" s="896"/>
      <c r="K331" s="896"/>
      <c r="L331" s="896"/>
      <c r="M331" s="896"/>
      <c r="N331" s="896"/>
      <c r="O331" s="896"/>
      <c r="S331" s="810"/>
      <c r="T331" s="810"/>
      <c r="U331" s="810"/>
      <c r="V331" s="810"/>
      <c r="W331" s="810"/>
      <c r="X331" s="810"/>
      <c r="Y331" s="810"/>
      <c r="Z331" s="810"/>
      <c r="AA331" s="810"/>
      <c r="AB331" s="810"/>
      <c r="AC331" s="810"/>
      <c r="AD331" s="810"/>
      <c r="AE331" s="810"/>
      <c r="AF331" s="810"/>
      <c r="AG331" s="810"/>
      <c r="AH331" s="810"/>
      <c r="AI331" s="810"/>
      <c r="AJ331" s="810"/>
      <c r="AK331" s="810"/>
      <c r="AL331" s="810"/>
      <c r="AM331" s="810"/>
      <c r="AN331" s="810"/>
      <c r="AO331" s="810"/>
      <c r="AP331" s="810"/>
      <c r="AQ331" s="810"/>
      <c r="AR331" s="810"/>
    </row>
    <row r="332" spans="2:44" x14ac:dyDescent="0.25">
      <c r="B332" s="3"/>
      <c r="C332" s="3"/>
      <c r="D332" s="3"/>
      <c r="E332" s="896"/>
      <c r="F332" s="896"/>
      <c r="G332" s="896"/>
      <c r="H332" s="896"/>
      <c r="I332" s="896"/>
      <c r="J332" s="896"/>
      <c r="K332" s="896"/>
      <c r="L332" s="896"/>
      <c r="M332" s="896"/>
      <c r="N332" s="896"/>
      <c r="O332" s="896"/>
      <c r="S332" s="810"/>
      <c r="T332" s="810"/>
      <c r="U332" s="810"/>
      <c r="V332" s="810"/>
      <c r="W332" s="810"/>
      <c r="X332" s="810"/>
      <c r="Y332" s="810"/>
      <c r="Z332" s="810"/>
      <c r="AA332" s="810"/>
      <c r="AB332" s="810"/>
      <c r="AC332" s="810"/>
      <c r="AD332" s="810"/>
      <c r="AE332" s="810"/>
      <c r="AF332" s="810"/>
      <c r="AG332" s="810"/>
      <c r="AH332" s="810"/>
      <c r="AI332" s="810"/>
      <c r="AJ332" s="810"/>
      <c r="AK332" s="810"/>
      <c r="AL332" s="810"/>
      <c r="AM332" s="810"/>
      <c r="AN332" s="810"/>
      <c r="AO332" s="810"/>
      <c r="AP332" s="810"/>
      <c r="AQ332" s="810"/>
      <c r="AR332" s="810"/>
    </row>
    <row r="333" spans="2:44" x14ac:dyDescent="0.25">
      <c r="B333" s="3"/>
      <c r="C333" s="3"/>
      <c r="D333" s="3"/>
      <c r="E333" s="896"/>
      <c r="F333" s="896"/>
      <c r="G333" s="896"/>
      <c r="H333" s="896"/>
      <c r="I333" s="896"/>
      <c r="J333" s="896"/>
      <c r="K333" s="896"/>
      <c r="L333" s="896"/>
      <c r="M333" s="896"/>
      <c r="N333" s="896"/>
      <c r="O333" s="896"/>
      <c r="S333" s="810"/>
      <c r="T333" s="810"/>
      <c r="U333" s="810"/>
      <c r="V333" s="810"/>
      <c r="W333" s="810"/>
      <c r="X333" s="810"/>
      <c r="Y333" s="810"/>
      <c r="Z333" s="810"/>
      <c r="AA333" s="810"/>
      <c r="AB333" s="810"/>
      <c r="AC333" s="810"/>
      <c r="AD333" s="810"/>
      <c r="AE333" s="810"/>
      <c r="AF333" s="810"/>
      <c r="AG333" s="810"/>
      <c r="AH333" s="810"/>
      <c r="AI333" s="810"/>
      <c r="AJ333" s="810"/>
      <c r="AK333" s="810"/>
      <c r="AL333" s="810"/>
      <c r="AM333" s="810"/>
      <c r="AN333" s="810"/>
      <c r="AO333" s="810"/>
      <c r="AP333" s="810"/>
      <c r="AQ333" s="810"/>
      <c r="AR333" s="810"/>
    </row>
    <row r="334" spans="2:44" x14ac:dyDescent="0.25">
      <c r="B334" s="3"/>
      <c r="C334" s="3"/>
      <c r="D334" s="3"/>
      <c r="E334" s="896"/>
      <c r="F334" s="896"/>
      <c r="G334" s="896"/>
      <c r="H334" s="896"/>
      <c r="I334" s="896"/>
      <c r="J334" s="896"/>
      <c r="K334" s="896"/>
      <c r="L334" s="896"/>
      <c r="M334" s="896"/>
      <c r="N334" s="896"/>
      <c r="O334" s="896"/>
      <c r="S334" s="810"/>
      <c r="T334" s="810"/>
      <c r="U334" s="810"/>
      <c r="V334" s="810"/>
      <c r="W334" s="810"/>
      <c r="X334" s="810"/>
      <c r="Y334" s="810"/>
      <c r="Z334" s="810"/>
      <c r="AA334" s="810"/>
      <c r="AB334" s="810"/>
      <c r="AC334" s="810"/>
      <c r="AD334" s="810"/>
      <c r="AE334" s="810"/>
      <c r="AF334" s="810"/>
      <c r="AG334" s="810"/>
      <c r="AH334" s="810"/>
      <c r="AI334" s="810"/>
      <c r="AJ334" s="810"/>
      <c r="AK334" s="810"/>
      <c r="AL334" s="810"/>
      <c r="AM334" s="810"/>
      <c r="AN334" s="810"/>
      <c r="AO334" s="810"/>
      <c r="AP334" s="810"/>
      <c r="AQ334" s="810"/>
      <c r="AR334" s="810"/>
    </row>
    <row r="335" spans="2:44" x14ac:dyDescent="0.25">
      <c r="B335" s="3"/>
      <c r="C335" s="3"/>
      <c r="D335" s="3"/>
      <c r="E335" s="896"/>
      <c r="F335" s="896"/>
      <c r="G335" s="896"/>
      <c r="H335" s="896"/>
      <c r="I335" s="896"/>
      <c r="J335" s="896"/>
      <c r="K335" s="896"/>
      <c r="L335" s="896"/>
      <c r="M335" s="896"/>
      <c r="N335" s="896"/>
      <c r="O335" s="896"/>
      <c r="S335" s="810"/>
      <c r="T335" s="810"/>
      <c r="U335" s="810"/>
      <c r="V335" s="810"/>
      <c r="W335" s="810"/>
      <c r="X335" s="810"/>
      <c r="Y335" s="810"/>
      <c r="Z335" s="810"/>
      <c r="AA335" s="810"/>
      <c r="AB335" s="810"/>
      <c r="AC335" s="810"/>
      <c r="AD335" s="810"/>
      <c r="AE335" s="810"/>
      <c r="AF335" s="810"/>
      <c r="AG335" s="810"/>
      <c r="AH335" s="810"/>
      <c r="AI335" s="810"/>
      <c r="AJ335" s="810"/>
      <c r="AK335" s="810"/>
      <c r="AL335" s="810"/>
      <c r="AM335" s="810"/>
      <c r="AN335" s="810"/>
      <c r="AO335" s="810"/>
      <c r="AP335" s="810"/>
      <c r="AQ335" s="810"/>
      <c r="AR335" s="810"/>
    </row>
    <row r="336" spans="2:44" x14ac:dyDescent="0.25">
      <c r="B336" s="3"/>
      <c r="C336" s="3"/>
      <c r="D336" s="3"/>
      <c r="E336" s="896"/>
      <c r="F336" s="896"/>
      <c r="G336" s="896"/>
      <c r="H336" s="896"/>
      <c r="I336" s="896"/>
      <c r="J336" s="896"/>
      <c r="K336" s="896"/>
      <c r="L336" s="896"/>
      <c r="M336" s="896"/>
      <c r="N336" s="896"/>
      <c r="O336" s="896"/>
      <c r="S336" s="810"/>
      <c r="T336" s="810"/>
      <c r="U336" s="810"/>
      <c r="V336" s="810"/>
      <c r="W336" s="810"/>
      <c r="X336" s="810"/>
      <c r="Y336" s="810"/>
      <c r="Z336" s="810"/>
      <c r="AA336" s="810"/>
      <c r="AB336" s="810"/>
      <c r="AC336" s="810"/>
      <c r="AD336" s="810"/>
      <c r="AE336" s="810"/>
      <c r="AF336" s="810"/>
      <c r="AG336" s="810"/>
      <c r="AH336" s="810"/>
      <c r="AI336" s="810"/>
      <c r="AJ336" s="810"/>
      <c r="AK336" s="810"/>
      <c r="AL336" s="810"/>
      <c r="AM336" s="810"/>
      <c r="AN336" s="810"/>
      <c r="AO336" s="810"/>
      <c r="AP336" s="810"/>
      <c r="AQ336" s="810"/>
      <c r="AR336" s="810"/>
    </row>
    <row r="337" spans="2:44" x14ac:dyDescent="0.25">
      <c r="B337" s="3"/>
      <c r="C337" s="3"/>
      <c r="D337" s="3"/>
      <c r="E337" s="896"/>
      <c r="F337" s="896"/>
      <c r="G337" s="896"/>
      <c r="H337" s="896"/>
      <c r="I337" s="896"/>
      <c r="J337" s="896"/>
      <c r="K337" s="896"/>
      <c r="L337" s="896"/>
      <c r="M337" s="896"/>
      <c r="N337" s="896"/>
      <c r="O337" s="896"/>
      <c r="S337" s="810"/>
      <c r="T337" s="810"/>
      <c r="U337" s="810"/>
      <c r="V337" s="810"/>
      <c r="W337" s="810"/>
      <c r="X337" s="810"/>
      <c r="Y337" s="810"/>
      <c r="Z337" s="810"/>
      <c r="AA337" s="810"/>
      <c r="AB337" s="810"/>
      <c r="AC337" s="810"/>
      <c r="AD337" s="810"/>
      <c r="AE337" s="810"/>
      <c r="AF337" s="810"/>
      <c r="AG337" s="810"/>
      <c r="AH337" s="810"/>
      <c r="AI337" s="810"/>
      <c r="AJ337" s="810"/>
      <c r="AK337" s="810"/>
      <c r="AL337" s="810"/>
      <c r="AM337" s="810"/>
      <c r="AN337" s="810"/>
      <c r="AO337" s="810"/>
      <c r="AP337" s="810"/>
      <c r="AQ337" s="810"/>
      <c r="AR337" s="810"/>
    </row>
    <row r="338" spans="2:44" x14ac:dyDescent="0.25">
      <c r="B338" s="3"/>
      <c r="C338" s="3"/>
      <c r="D338" s="3"/>
      <c r="E338" s="896"/>
      <c r="F338" s="896"/>
      <c r="G338" s="896"/>
      <c r="H338" s="896"/>
      <c r="I338" s="896"/>
      <c r="J338" s="896"/>
      <c r="K338" s="896"/>
      <c r="L338" s="896"/>
      <c r="M338" s="896"/>
      <c r="N338" s="896"/>
      <c r="O338" s="896"/>
      <c r="S338" s="810"/>
      <c r="T338" s="810"/>
      <c r="U338" s="810"/>
      <c r="V338" s="810"/>
      <c r="W338" s="810"/>
      <c r="X338" s="810"/>
      <c r="Y338" s="810"/>
      <c r="Z338" s="810"/>
      <c r="AA338" s="810"/>
      <c r="AB338" s="810"/>
      <c r="AC338" s="810"/>
      <c r="AD338" s="810"/>
      <c r="AE338" s="810"/>
      <c r="AF338" s="810"/>
      <c r="AG338" s="810"/>
      <c r="AH338" s="810"/>
      <c r="AI338" s="810"/>
      <c r="AJ338" s="810"/>
      <c r="AK338" s="810"/>
      <c r="AL338" s="810"/>
      <c r="AM338" s="810"/>
      <c r="AN338" s="810"/>
      <c r="AO338" s="810"/>
      <c r="AP338" s="810"/>
      <c r="AQ338" s="810"/>
      <c r="AR338" s="810"/>
    </row>
    <row r="339" spans="2:44" x14ac:dyDescent="0.25">
      <c r="B339" s="3"/>
      <c r="C339" s="3"/>
      <c r="D339" s="3"/>
      <c r="E339" s="896"/>
      <c r="F339" s="896"/>
      <c r="G339" s="896"/>
      <c r="H339" s="896"/>
      <c r="I339" s="896"/>
      <c r="J339" s="896"/>
      <c r="K339" s="896"/>
      <c r="L339" s="896"/>
      <c r="M339" s="896"/>
      <c r="N339" s="896"/>
      <c r="O339" s="896"/>
      <c r="S339" s="810"/>
      <c r="T339" s="810"/>
      <c r="U339" s="810"/>
      <c r="V339" s="810"/>
      <c r="W339" s="810"/>
      <c r="X339" s="810"/>
      <c r="Y339" s="810"/>
      <c r="Z339" s="810"/>
      <c r="AA339" s="810"/>
      <c r="AB339" s="810"/>
      <c r="AC339" s="810"/>
      <c r="AD339" s="810"/>
      <c r="AE339" s="810"/>
      <c r="AF339" s="810"/>
      <c r="AG339" s="810"/>
      <c r="AH339" s="810"/>
      <c r="AI339" s="810"/>
      <c r="AJ339" s="810"/>
      <c r="AK339" s="810"/>
      <c r="AL339" s="810"/>
      <c r="AM339" s="810"/>
      <c r="AN339" s="810"/>
      <c r="AO339" s="810"/>
      <c r="AP339" s="810"/>
      <c r="AQ339" s="810"/>
      <c r="AR339" s="810"/>
    </row>
    <row r="340" spans="2:44" x14ac:dyDescent="0.25">
      <c r="B340" s="3"/>
      <c r="C340" s="3"/>
      <c r="D340" s="3"/>
      <c r="E340" s="896"/>
      <c r="F340" s="896"/>
      <c r="G340" s="896"/>
      <c r="H340" s="896"/>
      <c r="I340" s="896"/>
      <c r="J340" s="896"/>
      <c r="K340" s="896"/>
      <c r="L340" s="896"/>
      <c r="M340" s="896"/>
      <c r="N340" s="896"/>
      <c r="O340" s="896"/>
      <c r="S340" s="810"/>
      <c r="T340" s="810"/>
      <c r="U340" s="810"/>
      <c r="V340" s="810"/>
      <c r="W340" s="810"/>
      <c r="X340" s="810"/>
      <c r="Y340" s="810"/>
      <c r="Z340" s="810"/>
      <c r="AA340" s="810"/>
      <c r="AB340" s="810"/>
      <c r="AC340" s="810"/>
      <c r="AD340" s="810"/>
      <c r="AE340" s="810"/>
      <c r="AF340" s="810"/>
      <c r="AG340" s="810"/>
      <c r="AH340" s="810"/>
      <c r="AI340" s="810"/>
      <c r="AJ340" s="810"/>
      <c r="AK340" s="810"/>
      <c r="AL340" s="810"/>
      <c r="AM340" s="810"/>
      <c r="AN340" s="810"/>
      <c r="AO340" s="810"/>
      <c r="AP340" s="810"/>
      <c r="AQ340" s="810"/>
      <c r="AR340" s="810"/>
    </row>
    <row r="341" spans="2:44" x14ac:dyDescent="0.25">
      <c r="B341" s="3"/>
      <c r="C341" s="3"/>
      <c r="D341" s="3"/>
      <c r="E341" s="896"/>
      <c r="F341" s="896"/>
      <c r="G341" s="896"/>
      <c r="H341" s="896"/>
      <c r="I341" s="896"/>
      <c r="J341" s="896"/>
      <c r="K341" s="896"/>
      <c r="L341" s="896"/>
      <c r="M341" s="896"/>
      <c r="N341" s="896"/>
      <c r="O341" s="896"/>
      <c r="S341" s="810"/>
      <c r="T341" s="810"/>
      <c r="U341" s="810"/>
      <c r="V341" s="810"/>
      <c r="W341" s="810"/>
      <c r="X341" s="810"/>
      <c r="Y341" s="810"/>
      <c r="Z341" s="810"/>
      <c r="AA341" s="810"/>
      <c r="AB341" s="810"/>
      <c r="AC341" s="810"/>
      <c r="AD341" s="810"/>
      <c r="AE341" s="810"/>
      <c r="AF341" s="810"/>
      <c r="AG341" s="810"/>
      <c r="AH341" s="810"/>
      <c r="AI341" s="810"/>
      <c r="AJ341" s="810"/>
      <c r="AK341" s="810"/>
      <c r="AL341" s="810"/>
      <c r="AM341" s="810"/>
      <c r="AN341" s="810"/>
      <c r="AO341" s="810"/>
      <c r="AP341" s="810"/>
      <c r="AQ341" s="810"/>
      <c r="AR341" s="810"/>
    </row>
    <row r="342" spans="2:44" x14ac:dyDescent="0.25">
      <c r="B342" s="3"/>
      <c r="C342" s="3"/>
      <c r="D342" s="3"/>
      <c r="E342" s="896"/>
      <c r="F342" s="896"/>
      <c r="G342" s="896"/>
      <c r="H342" s="896"/>
      <c r="I342" s="896"/>
      <c r="J342" s="896"/>
      <c r="K342" s="896"/>
      <c r="L342" s="896"/>
      <c r="M342" s="896"/>
      <c r="N342" s="896"/>
      <c r="O342" s="896"/>
      <c r="S342" s="810"/>
      <c r="T342" s="810"/>
      <c r="U342" s="810"/>
      <c r="V342" s="810"/>
      <c r="W342" s="810"/>
      <c r="X342" s="810"/>
      <c r="Y342" s="810"/>
      <c r="Z342" s="810"/>
      <c r="AA342" s="810"/>
      <c r="AB342" s="810"/>
      <c r="AC342" s="810"/>
      <c r="AD342" s="810"/>
      <c r="AE342" s="810"/>
      <c r="AF342" s="810"/>
      <c r="AG342" s="810"/>
      <c r="AH342" s="810"/>
      <c r="AI342" s="810"/>
      <c r="AJ342" s="810"/>
      <c r="AK342" s="810"/>
      <c r="AL342" s="810"/>
      <c r="AM342" s="810"/>
      <c r="AN342" s="810"/>
      <c r="AO342" s="810"/>
      <c r="AP342" s="810"/>
      <c r="AQ342" s="810"/>
      <c r="AR342" s="810"/>
    </row>
    <row r="343" spans="2:44" x14ac:dyDescent="0.25">
      <c r="B343" s="3"/>
      <c r="C343" s="3"/>
      <c r="D343" s="3"/>
      <c r="E343" s="896"/>
      <c r="F343" s="896"/>
      <c r="G343" s="896"/>
      <c r="H343" s="896"/>
      <c r="I343" s="896"/>
      <c r="J343" s="896"/>
      <c r="K343" s="896"/>
      <c r="L343" s="896"/>
      <c r="M343" s="896"/>
      <c r="N343" s="896"/>
      <c r="O343" s="896"/>
      <c r="S343" s="810"/>
      <c r="T343" s="810"/>
      <c r="U343" s="810"/>
      <c r="V343" s="810"/>
      <c r="W343" s="810"/>
      <c r="X343" s="810"/>
      <c r="Y343" s="810"/>
      <c r="Z343" s="810"/>
      <c r="AA343" s="810"/>
      <c r="AB343" s="810"/>
      <c r="AC343" s="810"/>
      <c r="AD343" s="810"/>
      <c r="AE343" s="810"/>
      <c r="AF343" s="810"/>
      <c r="AG343" s="810"/>
      <c r="AH343" s="810"/>
      <c r="AI343" s="810"/>
      <c r="AJ343" s="810"/>
      <c r="AK343" s="810"/>
      <c r="AL343" s="810"/>
      <c r="AM343" s="810"/>
      <c r="AN343" s="810"/>
      <c r="AO343" s="810"/>
      <c r="AP343" s="810"/>
      <c r="AQ343" s="810"/>
      <c r="AR343" s="810"/>
    </row>
    <row r="344" spans="2:44" x14ac:dyDescent="0.25">
      <c r="B344" s="3"/>
      <c r="C344" s="3"/>
      <c r="D344" s="3"/>
      <c r="E344" s="896"/>
      <c r="F344" s="896"/>
      <c r="G344" s="896"/>
      <c r="H344" s="896"/>
      <c r="I344" s="896"/>
      <c r="J344" s="896"/>
      <c r="K344" s="896"/>
      <c r="L344" s="896"/>
      <c r="M344" s="896"/>
      <c r="N344" s="896"/>
      <c r="O344" s="896"/>
      <c r="S344" s="810"/>
      <c r="T344" s="810"/>
      <c r="U344" s="810"/>
      <c r="V344" s="810"/>
      <c r="W344" s="810"/>
      <c r="X344" s="810"/>
      <c r="Y344" s="810"/>
      <c r="Z344" s="810"/>
      <c r="AA344" s="810"/>
      <c r="AB344" s="810"/>
      <c r="AC344" s="810"/>
      <c r="AD344" s="810"/>
      <c r="AE344" s="810"/>
      <c r="AF344" s="810"/>
      <c r="AG344" s="810"/>
      <c r="AH344" s="810"/>
      <c r="AI344" s="810"/>
      <c r="AJ344" s="810"/>
      <c r="AK344" s="810"/>
      <c r="AL344" s="810"/>
      <c r="AM344" s="810"/>
      <c r="AN344" s="810"/>
      <c r="AO344" s="810"/>
      <c r="AP344" s="810"/>
      <c r="AQ344" s="810"/>
      <c r="AR344" s="810"/>
    </row>
    <row r="345" spans="2:44" x14ac:dyDescent="0.25">
      <c r="B345" s="3"/>
      <c r="C345" s="3"/>
      <c r="D345" s="3"/>
      <c r="E345" s="896"/>
      <c r="F345" s="896"/>
      <c r="G345" s="896"/>
      <c r="H345" s="896"/>
      <c r="I345" s="896"/>
      <c r="J345" s="896"/>
      <c r="K345" s="896"/>
      <c r="L345" s="896"/>
      <c r="M345" s="896"/>
      <c r="N345" s="896"/>
      <c r="O345" s="896"/>
      <c r="S345" s="810"/>
      <c r="T345" s="810"/>
      <c r="U345" s="810"/>
      <c r="V345" s="810"/>
      <c r="W345" s="810"/>
      <c r="X345" s="810"/>
      <c r="Y345" s="810"/>
      <c r="Z345" s="810"/>
      <c r="AA345" s="810"/>
      <c r="AB345" s="810"/>
      <c r="AC345" s="810"/>
      <c r="AD345" s="810"/>
      <c r="AE345" s="810"/>
      <c r="AF345" s="810"/>
      <c r="AG345" s="810"/>
      <c r="AH345" s="810"/>
      <c r="AI345" s="810"/>
      <c r="AJ345" s="810"/>
      <c r="AK345" s="810"/>
      <c r="AL345" s="810"/>
      <c r="AM345" s="810"/>
      <c r="AN345" s="810"/>
      <c r="AO345" s="810"/>
      <c r="AP345" s="810"/>
      <c r="AQ345" s="810"/>
      <c r="AR345" s="810"/>
    </row>
    <row r="346" spans="2:44" x14ac:dyDescent="0.25">
      <c r="B346" s="3"/>
      <c r="C346" s="3"/>
      <c r="D346" s="3"/>
      <c r="E346" s="896"/>
      <c r="F346" s="896"/>
      <c r="G346" s="896"/>
      <c r="H346" s="896"/>
      <c r="I346" s="896"/>
      <c r="J346" s="896"/>
      <c r="K346" s="896"/>
      <c r="L346" s="896"/>
      <c r="M346" s="896"/>
      <c r="N346" s="896"/>
      <c r="O346" s="896"/>
      <c r="S346" s="810"/>
      <c r="T346" s="810"/>
      <c r="U346" s="810"/>
      <c r="V346" s="810"/>
      <c r="W346" s="810"/>
      <c r="X346" s="810"/>
      <c r="Y346" s="810"/>
      <c r="Z346" s="810"/>
      <c r="AA346" s="810"/>
      <c r="AB346" s="810"/>
      <c r="AC346" s="810"/>
      <c r="AD346" s="810"/>
      <c r="AE346" s="810"/>
      <c r="AF346" s="810"/>
      <c r="AG346" s="810"/>
      <c r="AH346" s="810"/>
      <c r="AI346" s="810"/>
      <c r="AJ346" s="810"/>
      <c r="AK346" s="810"/>
      <c r="AL346" s="810"/>
      <c r="AM346" s="810"/>
      <c r="AN346" s="810"/>
      <c r="AO346" s="810"/>
      <c r="AP346" s="810"/>
      <c r="AQ346" s="810"/>
      <c r="AR346" s="810"/>
    </row>
    <row r="347" spans="2:44" x14ac:dyDescent="0.25">
      <c r="B347" s="3"/>
      <c r="C347" s="3"/>
      <c r="D347" s="3"/>
      <c r="E347" s="896"/>
      <c r="F347" s="896"/>
      <c r="G347" s="896"/>
      <c r="H347" s="896"/>
      <c r="I347" s="896"/>
      <c r="J347" s="896"/>
      <c r="K347" s="896"/>
      <c r="L347" s="896"/>
      <c r="M347" s="896"/>
      <c r="N347" s="896"/>
      <c r="O347" s="896"/>
      <c r="S347" s="810"/>
      <c r="T347" s="810"/>
      <c r="U347" s="810"/>
      <c r="V347" s="810"/>
      <c r="W347" s="810"/>
      <c r="X347" s="810"/>
      <c r="Y347" s="810"/>
      <c r="Z347" s="810"/>
      <c r="AA347" s="810"/>
      <c r="AB347" s="810"/>
      <c r="AC347" s="810"/>
      <c r="AD347" s="810"/>
      <c r="AE347" s="810"/>
      <c r="AF347" s="810"/>
      <c r="AG347" s="810"/>
      <c r="AH347" s="810"/>
      <c r="AI347" s="810"/>
      <c r="AJ347" s="810"/>
      <c r="AK347" s="810"/>
      <c r="AL347" s="810"/>
      <c r="AM347" s="810"/>
      <c r="AN347" s="810"/>
      <c r="AO347" s="810"/>
      <c r="AP347" s="810"/>
      <c r="AQ347" s="810"/>
      <c r="AR347" s="810"/>
    </row>
    <row r="348" spans="2:44" x14ac:dyDescent="0.25">
      <c r="B348" s="3"/>
      <c r="C348" s="3"/>
      <c r="D348" s="3"/>
      <c r="E348" s="896"/>
      <c r="F348" s="896"/>
      <c r="G348" s="896"/>
      <c r="H348" s="896"/>
      <c r="I348" s="896"/>
      <c r="J348" s="896"/>
      <c r="K348" s="896"/>
      <c r="L348" s="896"/>
      <c r="M348" s="896"/>
      <c r="N348" s="896"/>
      <c r="O348" s="896"/>
      <c r="S348" s="810"/>
      <c r="T348" s="810"/>
      <c r="U348" s="810"/>
      <c r="V348" s="810"/>
      <c r="W348" s="810"/>
      <c r="X348" s="810"/>
      <c r="Y348" s="810"/>
      <c r="Z348" s="810"/>
      <c r="AA348" s="810"/>
      <c r="AB348" s="810"/>
      <c r="AC348" s="810"/>
      <c r="AD348" s="810"/>
      <c r="AE348" s="810"/>
      <c r="AF348" s="810"/>
      <c r="AG348" s="810"/>
      <c r="AH348" s="810"/>
      <c r="AI348" s="810"/>
      <c r="AJ348" s="810"/>
      <c r="AK348" s="810"/>
      <c r="AL348" s="810"/>
      <c r="AM348" s="810"/>
      <c r="AN348" s="810"/>
      <c r="AO348" s="810"/>
      <c r="AP348" s="810"/>
      <c r="AQ348" s="810"/>
      <c r="AR348" s="810"/>
    </row>
    <row r="349" spans="2:44" x14ac:dyDescent="0.25">
      <c r="B349" s="3"/>
      <c r="C349" s="3"/>
      <c r="D349" s="3"/>
      <c r="E349" s="896"/>
      <c r="F349" s="896"/>
      <c r="G349" s="896"/>
      <c r="H349" s="896"/>
      <c r="I349" s="896"/>
      <c r="J349" s="896"/>
      <c r="K349" s="896"/>
      <c r="L349" s="896"/>
      <c r="M349" s="896"/>
      <c r="N349" s="896"/>
      <c r="O349" s="896"/>
      <c r="S349" s="810"/>
      <c r="T349" s="810"/>
      <c r="U349" s="810"/>
      <c r="V349" s="810"/>
      <c r="W349" s="810"/>
      <c r="X349" s="810"/>
      <c r="Y349" s="810"/>
      <c r="Z349" s="810"/>
      <c r="AA349" s="810"/>
      <c r="AB349" s="810"/>
      <c r="AC349" s="810"/>
      <c r="AD349" s="810"/>
      <c r="AE349" s="810"/>
      <c r="AF349" s="810"/>
      <c r="AG349" s="810"/>
      <c r="AH349" s="810"/>
      <c r="AI349" s="810"/>
      <c r="AJ349" s="810"/>
      <c r="AK349" s="810"/>
      <c r="AL349" s="810"/>
      <c r="AM349" s="810"/>
      <c r="AN349" s="810"/>
      <c r="AO349" s="810"/>
      <c r="AP349" s="810"/>
      <c r="AQ349" s="810"/>
      <c r="AR349" s="810"/>
    </row>
    <row r="350" spans="2:44" x14ac:dyDescent="0.25">
      <c r="B350" s="3"/>
      <c r="C350" s="3"/>
      <c r="D350" s="3"/>
      <c r="E350" s="896"/>
      <c r="F350" s="896"/>
      <c r="G350" s="896"/>
      <c r="H350" s="896"/>
      <c r="I350" s="896"/>
      <c r="J350" s="896"/>
      <c r="K350" s="896"/>
      <c r="L350" s="896"/>
      <c r="M350" s="896"/>
      <c r="N350" s="896"/>
      <c r="O350" s="896"/>
      <c r="S350" s="810"/>
      <c r="T350" s="810"/>
      <c r="U350" s="810"/>
      <c r="V350" s="810"/>
      <c r="W350" s="810"/>
      <c r="X350" s="810"/>
      <c r="Y350" s="810"/>
      <c r="Z350" s="810"/>
      <c r="AA350" s="810"/>
      <c r="AB350" s="810"/>
      <c r="AC350" s="810"/>
      <c r="AD350" s="810"/>
      <c r="AE350" s="810"/>
      <c r="AF350" s="810"/>
      <c r="AG350" s="810"/>
      <c r="AH350" s="810"/>
      <c r="AI350" s="810"/>
      <c r="AJ350" s="810"/>
      <c r="AK350" s="810"/>
      <c r="AL350" s="810"/>
      <c r="AM350" s="810"/>
      <c r="AN350" s="810"/>
      <c r="AO350" s="810"/>
      <c r="AP350" s="810"/>
      <c r="AQ350" s="810"/>
      <c r="AR350" s="810"/>
    </row>
    <row r="351" spans="2:44" x14ac:dyDescent="0.25">
      <c r="B351" s="3"/>
      <c r="C351" s="3"/>
      <c r="D351" s="3"/>
      <c r="E351" s="896"/>
      <c r="F351" s="896"/>
      <c r="G351" s="896"/>
      <c r="H351" s="896"/>
      <c r="I351" s="896"/>
      <c r="J351" s="896"/>
      <c r="K351" s="896"/>
      <c r="L351" s="896"/>
      <c r="M351" s="896"/>
      <c r="N351" s="896"/>
      <c r="O351" s="896"/>
      <c r="S351" s="810"/>
      <c r="T351" s="810"/>
      <c r="U351" s="810"/>
      <c r="V351" s="810"/>
      <c r="W351" s="810"/>
      <c r="X351" s="810"/>
      <c r="Y351" s="810"/>
      <c r="Z351" s="810"/>
      <c r="AA351" s="810"/>
      <c r="AB351" s="810"/>
      <c r="AC351" s="810"/>
      <c r="AD351" s="810"/>
      <c r="AE351" s="810"/>
      <c r="AF351" s="810"/>
      <c r="AG351" s="810"/>
      <c r="AH351" s="810"/>
      <c r="AI351" s="810"/>
      <c r="AJ351" s="810"/>
      <c r="AK351" s="810"/>
      <c r="AL351" s="810"/>
      <c r="AM351" s="810"/>
      <c r="AN351" s="810"/>
      <c r="AO351" s="810"/>
      <c r="AP351" s="810"/>
      <c r="AQ351" s="810"/>
      <c r="AR351" s="810"/>
    </row>
    <row r="352" spans="2:44" x14ac:dyDescent="0.25">
      <c r="B352" s="3"/>
      <c r="C352" s="3"/>
      <c r="D352" s="3"/>
      <c r="E352" s="896"/>
      <c r="F352" s="896"/>
      <c r="G352" s="896"/>
      <c r="H352" s="896"/>
      <c r="I352" s="896"/>
      <c r="J352" s="896"/>
      <c r="K352" s="896"/>
      <c r="L352" s="896"/>
      <c r="M352" s="896"/>
      <c r="N352" s="896"/>
      <c r="O352" s="896"/>
      <c r="S352" s="810"/>
      <c r="T352" s="810"/>
      <c r="U352" s="810"/>
      <c r="V352" s="810"/>
      <c r="W352" s="810"/>
      <c r="X352" s="810"/>
      <c r="Y352" s="810"/>
      <c r="Z352" s="810"/>
      <c r="AA352" s="810"/>
      <c r="AB352" s="810"/>
      <c r="AC352" s="810"/>
      <c r="AD352" s="810"/>
      <c r="AE352" s="810"/>
      <c r="AF352" s="810"/>
      <c r="AG352" s="810"/>
      <c r="AH352" s="810"/>
      <c r="AI352" s="810"/>
      <c r="AJ352" s="810"/>
      <c r="AK352" s="810"/>
      <c r="AL352" s="810"/>
      <c r="AM352" s="810"/>
      <c r="AN352" s="810"/>
      <c r="AO352" s="810"/>
      <c r="AP352" s="810"/>
      <c r="AQ352" s="810"/>
      <c r="AR352" s="810"/>
    </row>
    <row r="353" spans="2:44" x14ac:dyDescent="0.25">
      <c r="B353" s="3"/>
      <c r="C353" s="3"/>
      <c r="D353" s="3"/>
      <c r="E353" s="896"/>
      <c r="F353" s="896"/>
      <c r="G353" s="896"/>
      <c r="H353" s="896"/>
      <c r="I353" s="896"/>
      <c r="J353" s="896"/>
      <c r="K353" s="896"/>
      <c r="L353" s="896"/>
      <c r="M353" s="896"/>
      <c r="N353" s="896"/>
      <c r="O353" s="896"/>
      <c r="S353" s="810"/>
      <c r="T353" s="810"/>
      <c r="U353" s="810"/>
      <c r="V353" s="810"/>
      <c r="W353" s="810"/>
      <c r="X353" s="810"/>
      <c r="Y353" s="810"/>
      <c r="Z353" s="810"/>
      <c r="AA353" s="810"/>
      <c r="AB353" s="810"/>
      <c r="AC353" s="810"/>
      <c r="AD353" s="810"/>
      <c r="AE353" s="810"/>
      <c r="AF353" s="810"/>
      <c r="AG353" s="810"/>
      <c r="AH353" s="810"/>
      <c r="AI353" s="810"/>
      <c r="AJ353" s="810"/>
      <c r="AK353" s="810"/>
      <c r="AL353" s="810"/>
      <c r="AM353" s="810"/>
      <c r="AN353" s="810"/>
      <c r="AO353" s="810"/>
      <c r="AP353" s="810"/>
      <c r="AQ353" s="810"/>
      <c r="AR353" s="810"/>
    </row>
    <row r="354" spans="2:44" x14ac:dyDescent="0.25">
      <c r="B354" s="3"/>
      <c r="C354" s="3"/>
      <c r="D354" s="3"/>
      <c r="E354" s="896"/>
      <c r="F354" s="896"/>
      <c r="G354" s="896"/>
      <c r="H354" s="896"/>
      <c r="I354" s="896"/>
      <c r="J354" s="896"/>
      <c r="K354" s="896"/>
      <c r="L354" s="896"/>
      <c r="M354" s="896"/>
      <c r="N354" s="896"/>
      <c r="O354" s="896"/>
      <c r="S354" s="810"/>
      <c r="T354" s="810"/>
      <c r="U354" s="810"/>
      <c r="V354" s="810"/>
      <c r="W354" s="810"/>
      <c r="X354" s="810"/>
      <c r="Y354" s="810"/>
      <c r="Z354" s="810"/>
      <c r="AA354" s="810"/>
      <c r="AB354" s="810"/>
      <c r="AC354" s="810"/>
      <c r="AD354" s="810"/>
      <c r="AE354" s="810"/>
      <c r="AF354" s="810"/>
      <c r="AG354" s="810"/>
      <c r="AH354" s="810"/>
      <c r="AI354" s="810"/>
      <c r="AJ354" s="810"/>
      <c r="AK354" s="810"/>
      <c r="AL354" s="810"/>
      <c r="AM354" s="810"/>
      <c r="AN354" s="810"/>
      <c r="AO354" s="810"/>
      <c r="AP354" s="810"/>
      <c r="AQ354" s="810"/>
      <c r="AR354" s="810"/>
    </row>
    <row r="355" spans="2:44" x14ac:dyDescent="0.25">
      <c r="B355" s="3"/>
      <c r="C355" s="3"/>
      <c r="D355" s="3"/>
      <c r="E355" s="896"/>
      <c r="F355" s="896"/>
      <c r="G355" s="896"/>
      <c r="H355" s="896"/>
      <c r="I355" s="896"/>
      <c r="J355" s="896"/>
      <c r="K355" s="896"/>
      <c r="L355" s="896"/>
      <c r="M355" s="896"/>
      <c r="N355" s="896"/>
      <c r="O355" s="896"/>
      <c r="S355" s="810"/>
      <c r="T355" s="810"/>
      <c r="U355" s="810"/>
      <c r="V355" s="810"/>
      <c r="W355" s="810"/>
      <c r="X355" s="810"/>
      <c r="Y355" s="810"/>
      <c r="Z355" s="810"/>
      <c r="AA355" s="810"/>
      <c r="AB355" s="810"/>
      <c r="AC355" s="810"/>
      <c r="AD355" s="810"/>
      <c r="AE355" s="810"/>
      <c r="AF355" s="810"/>
      <c r="AG355" s="810"/>
      <c r="AH355" s="810"/>
      <c r="AI355" s="810"/>
      <c r="AJ355" s="810"/>
      <c r="AK355" s="810"/>
      <c r="AL355" s="810"/>
      <c r="AM355" s="810"/>
      <c r="AN355" s="810"/>
      <c r="AO355" s="810"/>
      <c r="AP355" s="810"/>
      <c r="AQ355" s="810"/>
      <c r="AR355" s="810"/>
    </row>
    <row r="356" spans="2:44" x14ac:dyDescent="0.25">
      <c r="B356" s="3"/>
      <c r="C356" s="3"/>
      <c r="D356" s="3"/>
      <c r="E356" s="896"/>
      <c r="F356" s="896"/>
      <c r="G356" s="896"/>
      <c r="H356" s="896"/>
      <c r="I356" s="896"/>
      <c r="J356" s="896"/>
      <c r="K356" s="896"/>
      <c r="L356" s="896"/>
      <c r="M356" s="896"/>
      <c r="N356" s="896"/>
      <c r="O356" s="896"/>
      <c r="S356" s="810"/>
      <c r="T356" s="810"/>
      <c r="U356" s="810"/>
      <c r="V356" s="810"/>
      <c r="W356" s="810"/>
      <c r="X356" s="810"/>
      <c r="Y356" s="810"/>
      <c r="Z356" s="810"/>
      <c r="AA356" s="810"/>
      <c r="AB356" s="810"/>
      <c r="AC356" s="810"/>
      <c r="AD356" s="810"/>
      <c r="AE356" s="810"/>
      <c r="AF356" s="810"/>
      <c r="AG356" s="810"/>
      <c r="AH356" s="810"/>
      <c r="AI356" s="810"/>
      <c r="AJ356" s="810"/>
      <c r="AK356" s="810"/>
      <c r="AL356" s="810"/>
      <c r="AM356" s="810"/>
      <c r="AN356" s="810"/>
      <c r="AO356" s="810"/>
      <c r="AP356" s="810"/>
      <c r="AQ356" s="810"/>
      <c r="AR356" s="810"/>
    </row>
    <row r="357" spans="2:44" x14ac:dyDescent="0.25">
      <c r="B357" s="3"/>
      <c r="C357" s="3"/>
      <c r="D357" s="3"/>
      <c r="E357" s="896"/>
      <c r="F357" s="896"/>
      <c r="G357" s="896"/>
      <c r="H357" s="896"/>
      <c r="I357" s="896"/>
      <c r="J357" s="896"/>
      <c r="K357" s="896"/>
      <c r="L357" s="896"/>
      <c r="M357" s="896"/>
      <c r="N357" s="896"/>
      <c r="O357" s="896"/>
      <c r="S357" s="810"/>
      <c r="T357" s="810"/>
      <c r="U357" s="810"/>
      <c r="V357" s="810"/>
      <c r="W357" s="810"/>
      <c r="X357" s="810"/>
      <c r="Y357" s="810"/>
      <c r="Z357" s="810"/>
      <c r="AA357" s="810"/>
      <c r="AB357" s="810"/>
      <c r="AC357" s="810"/>
      <c r="AD357" s="810"/>
      <c r="AE357" s="810"/>
      <c r="AF357" s="810"/>
      <c r="AG357" s="810"/>
      <c r="AH357" s="810"/>
      <c r="AI357" s="810"/>
      <c r="AJ357" s="810"/>
      <c r="AK357" s="810"/>
      <c r="AL357" s="810"/>
      <c r="AM357" s="810"/>
      <c r="AN357" s="810"/>
      <c r="AO357" s="810"/>
      <c r="AP357" s="810"/>
      <c r="AQ357" s="810"/>
      <c r="AR357" s="810"/>
    </row>
    <row r="358" spans="2:44" x14ac:dyDescent="0.25">
      <c r="B358" s="3"/>
      <c r="C358" s="3"/>
      <c r="D358" s="3"/>
      <c r="E358" s="896"/>
      <c r="F358" s="896"/>
      <c r="G358" s="896"/>
      <c r="H358" s="896"/>
      <c r="I358" s="896"/>
      <c r="J358" s="896"/>
      <c r="K358" s="896"/>
      <c r="L358" s="896"/>
      <c r="M358" s="896"/>
      <c r="N358" s="896"/>
      <c r="O358" s="896"/>
      <c r="S358" s="810"/>
      <c r="T358" s="810"/>
      <c r="U358" s="810"/>
      <c r="V358" s="810"/>
      <c r="W358" s="810"/>
      <c r="X358" s="810"/>
      <c r="Y358" s="810"/>
      <c r="Z358" s="810"/>
      <c r="AA358" s="810"/>
      <c r="AB358" s="810"/>
      <c r="AC358" s="810"/>
      <c r="AD358" s="810"/>
      <c r="AE358" s="810"/>
      <c r="AF358" s="810"/>
      <c r="AG358" s="810"/>
      <c r="AH358" s="810"/>
      <c r="AI358" s="810"/>
      <c r="AJ358" s="810"/>
      <c r="AK358" s="810"/>
      <c r="AL358" s="810"/>
      <c r="AM358" s="810"/>
      <c r="AN358" s="810"/>
      <c r="AO358" s="810"/>
      <c r="AP358" s="810"/>
      <c r="AQ358" s="810"/>
      <c r="AR358" s="810"/>
    </row>
    <row r="359" spans="2:44" x14ac:dyDescent="0.25">
      <c r="B359" s="3"/>
      <c r="C359" s="3"/>
      <c r="D359" s="3"/>
      <c r="E359" s="896"/>
      <c r="F359" s="896"/>
      <c r="G359" s="896"/>
      <c r="H359" s="896"/>
      <c r="I359" s="896"/>
      <c r="J359" s="896"/>
      <c r="K359" s="896"/>
      <c r="L359" s="896"/>
      <c r="M359" s="896"/>
      <c r="N359" s="896"/>
      <c r="O359" s="896"/>
      <c r="S359" s="810"/>
      <c r="T359" s="810"/>
      <c r="U359" s="810"/>
      <c r="V359" s="810"/>
      <c r="W359" s="810"/>
      <c r="X359" s="810"/>
      <c r="Y359" s="810"/>
      <c r="Z359" s="810"/>
      <c r="AA359" s="810"/>
      <c r="AB359" s="810"/>
      <c r="AC359" s="810"/>
      <c r="AD359" s="810"/>
      <c r="AE359" s="810"/>
      <c r="AF359" s="810"/>
      <c r="AG359" s="810"/>
      <c r="AH359" s="810"/>
      <c r="AI359" s="810"/>
      <c r="AJ359" s="810"/>
      <c r="AK359" s="810"/>
      <c r="AL359" s="810"/>
      <c r="AM359" s="810"/>
      <c r="AN359" s="810"/>
      <c r="AO359" s="810"/>
      <c r="AP359" s="810"/>
      <c r="AQ359" s="810"/>
      <c r="AR359" s="810"/>
    </row>
    <row r="360" spans="2:44" x14ac:dyDescent="0.25">
      <c r="B360" s="3"/>
      <c r="C360" s="3"/>
      <c r="D360" s="3"/>
      <c r="E360" s="896"/>
      <c r="F360" s="896"/>
      <c r="G360" s="896"/>
      <c r="H360" s="896"/>
      <c r="I360" s="896"/>
      <c r="J360" s="896"/>
      <c r="K360" s="896"/>
      <c r="L360" s="896"/>
      <c r="M360" s="896"/>
      <c r="N360" s="896"/>
      <c r="O360" s="896"/>
      <c r="S360" s="810"/>
      <c r="T360" s="810"/>
      <c r="U360" s="810"/>
      <c r="V360" s="810"/>
      <c r="W360" s="810"/>
      <c r="X360" s="810"/>
      <c r="Y360" s="810"/>
      <c r="Z360" s="810"/>
      <c r="AA360" s="810"/>
      <c r="AB360" s="810"/>
      <c r="AC360" s="810"/>
      <c r="AD360" s="810"/>
      <c r="AE360" s="810"/>
      <c r="AF360" s="810"/>
      <c r="AG360" s="810"/>
      <c r="AH360" s="810"/>
      <c r="AI360" s="810"/>
      <c r="AJ360" s="810"/>
      <c r="AK360" s="810"/>
      <c r="AL360" s="810"/>
      <c r="AM360" s="810"/>
      <c r="AN360" s="810"/>
      <c r="AO360" s="810"/>
      <c r="AP360" s="810"/>
      <c r="AQ360" s="810"/>
      <c r="AR360" s="810"/>
    </row>
    <row r="361" spans="2:44" x14ac:dyDescent="0.25">
      <c r="B361" s="3"/>
      <c r="C361" s="3"/>
      <c r="D361" s="3"/>
      <c r="E361" s="896"/>
      <c r="F361" s="896"/>
      <c r="G361" s="896"/>
      <c r="H361" s="896"/>
      <c r="I361" s="896"/>
      <c r="J361" s="896"/>
      <c r="K361" s="896"/>
      <c r="L361" s="896"/>
      <c r="M361" s="896"/>
      <c r="N361" s="896"/>
      <c r="O361" s="896"/>
      <c r="S361" s="810"/>
      <c r="T361" s="810"/>
      <c r="U361" s="810"/>
      <c r="V361" s="810"/>
      <c r="W361" s="810"/>
      <c r="X361" s="810"/>
      <c r="Y361" s="810"/>
      <c r="Z361" s="810"/>
      <c r="AA361" s="810"/>
      <c r="AB361" s="810"/>
      <c r="AC361" s="810"/>
      <c r="AD361" s="810"/>
      <c r="AE361" s="810"/>
      <c r="AF361" s="810"/>
      <c r="AG361" s="810"/>
      <c r="AH361" s="810"/>
      <c r="AI361" s="810"/>
      <c r="AJ361" s="810"/>
      <c r="AK361" s="810"/>
      <c r="AL361" s="810"/>
      <c r="AM361" s="810"/>
      <c r="AN361" s="810"/>
      <c r="AO361" s="810"/>
      <c r="AP361" s="810"/>
      <c r="AQ361" s="810"/>
      <c r="AR361" s="810"/>
    </row>
    <row r="362" spans="2:44" x14ac:dyDescent="0.25">
      <c r="B362" s="3"/>
      <c r="C362" s="3"/>
      <c r="D362" s="3"/>
      <c r="E362" s="896"/>
      <c r="F362" s="896"/>
      <c r="G362" s="896"/>
      <c r="H362" s="896"/>
      <c r="I362" s="896"/>
      <c r="J362" s="896"/>
      <c r="K362" s="896"/>
      <c r="L362" s="896"/>
      <c r="M362" s="896"/>
      <c r="N362" s="896"/>
      <c r="O362" s="896"/>
      <c r="S362" s="810"/>
      <c r="T362" s="810"/>
      <c r="U362" s="810"/>
      <c r="V362" s="810"/>
      <c r="W362" s="810"/>
      <c r="X362" s="810"/>
      <c r="Y362" s="810"/>
      <c r="Z362" s="810"/>
      <c r="AA362" s="810"/>
      <c r="AB362" s="810"/>
      <c r="AC362" s="810"/>
      <c r="AD362" s="810"/>
      <c r="AE362" s="810"/>
      <c r="AF362" s="810"/>
      <c r="AG362" s="810"/>
      <c r="AH362" s="810"/>
      <c r="AI362" s="810"/>
      <c r="AJ362" s="810"/>
      <c r="AK362" s="810"/>
      <c r="AL362" s="810"/>
      <c r="AM362" s="810"/>
      <c r="AN362" s="810"/>
      <c r="AO362" s="810"/>
      <c r="AP362" s="810"/>
      <c r="AQ362" s="810"/>
      <c r="AR362" s="810"/>
    </row>
    <row r="363" spans="2:44" x14ac:dyDescent="0.25">
      <c r="B363" s="3"/>
      <c r="C363" s="3"/>
      <c r="D363" s="3"/>
      <c r="E363" s="896"/>
      <c r="F363" s="896"/>
      <c r="G363" s="896"/>
      <c r="H363" s="896"/>
      <c r="I363" s="896"/>
      <c r="J363" s="896"/>
      <c r="K363" s="896"/>
      <c r="L363" s="896"/>
      <c r="M363" s="896"/>
      <c r="N363" s="896"/>
      <c r="O363" s="896"/>
      <c r="S363" s="810"/>
      <c r="T363" s="810"/>
      <c r="U363" s="810"/>
      <c r="V363" s="810"/>
      <c r="W363" s="810"/>
      <c r="X363" s="810"/>
      <c r="Y363" s="810"/>
      <c r="Z363" s="810"/>
      <c r="AA363" s="810"/>
      <c r="AB363" s="810"/>
      <c r="AC363" s="810"/>
      <c r="AD363" s="810"/>
      <c r="AE363" s="810"/>
      <c r="AF363" s="810"/>
      <c r="AG363" s="810"/>
      <c r="AH363" s="810"/>
      <c r="AI363" s="810"/>
      <c r="AJ363" s="810"/>
      <c r="AK363" s="810"/>
      <c r="AL363" s="810"/>
      <c r="AM363" s="810"/>
      <c r="AN363" s="810"/>
      <c r="AO363" s="810"/>
      <c r="AP363" s="810"/>
      <c r="AQ363" s="810"/>
      <c r="AR363" s="810"/>
    </row>
    <row r="364" spans="2:44" x14ac:dyDescent="0.25">
      <c r="B364" s="3"/>
      <c r="C364" s="3"/>
      <c r="D364" s="3"/>
      <c r="E364" s="896"/>
      <c r="F364" s="896"/>
      <c r="G364" s="896"/>
      <c r="H364" s="896"/>
      <c r="I364" s="896"/>
      <c r="J364" s="896"/>
      <c r="K364" s="896"/>
      <c r="L364" s="896"/>
      <c r="M364" s="896"/>
      <c r="N364" s="896"/>
      <c r="O364" s="896"/>
      <c r="S364" s="810"/>
      <c r="T364" s="810"/>
      <c r="U364" s="810"/>
      <c r="V364" s="810"/>
      <c r="W364" s="810"/>
      <c r="X364" s="810"/>
      <c r="Y364" s="810"/>
      <c r="Z364" s="810"/>
      <c r="AA364" s="810"/>
      <c r="AB364" s="810"/>
      <c r="AC364" s="810"/>
      <c r="AD364" s="810"/>
      <c r="AE364" s="810"/>
      <c r="AF364" s="810"/>
      <c r="AG364" s="810"/>
      <c r="AH364" s="810"/>
      <c r="AI364" s="810"/>
      <c r="AJ364" s="810"/>
      <c r="AK364" s="810"/>
      <c r="AL364" s="810"/>
      <c r="AM364" s="810"/>
      <c r="AN364" s="810"/>
      <c r="AO364" s="810"/>
      <c r="AP364" s="810"/>
      <c r="AQ364" s="810"/>
      <c r="AR364" s="810"/>
    </row>
    <row r="365" spans="2:44" x14ac:dyDescent="0.25">
      <c r="B365" s="3"/>
      <c r="C365" s="3"/>
      <c r="D365" s="3"/>
      <c r="E365" s="896"/>
      <c r="F365" s="896"/>
      <c r="G365" s="896"/>
      <c r="H365" s="896"/>
      <c r="I365" s="896"/>
      <c r="J365" s="896"/>
      <c r="K365" s="896"/>
      <c r="L365" s="896"/>
      <c r="M365" s="896"/>
      <c r="N365" s="896"/>
      <c r="O365" s="896"/>
      <c r="S365" s="810"/>
      <c r="T365" s="810"/>
      <c r="U365" s="810"/>
      <c r="V365" s="810"/>
      <c r="W365" s="810"/>
      <c r="X365" s="810"/>
      <c r="Y365" s="810"/>
      <c r="Z365" s="810"/>
      <c r="AA365" s="810"/>
      <c r="AB365" s="810"/>
      <c r="AC365" s="810"/>
      <c r="AD365" s="810"/>
      <c r="AE365" s="810"/>
      <c r="AF365" s="810"/>
      <c r="AG365" s="810"/>
      <c r="AH365" s="810"/>
      <c r="AI365" s="810"/>
      <c r="AJ365" s="810"/>
      <c r="AK365" s="810"/>
      <c r="AL365" s="810"/>
      <c r="AM365" s="810"/>
      <c r="AN365" s="810"/>
      <c r="AO365" s="810"/>
      <c r="AP365" s="810"/>
      <c r="AQ365" s="810"/>
      <c r="AR365" s="810"/>
    </row>
    <row r="366" spans="2:44" x14ac:dyDescent="0.25">
      <c r="B366" s="3"/>
      <c r="C366" s="3"/>
      <c r="D366" s="3"/>
      <c r="E366" s="896"/>
      <c r="F366" s="896"/>
      <c r="G366" s="896"/>
      <c r="H366" s="896"/>
      <c r="I366" s="896"/>
      <c r="J366" s="896"/>
      <c r="K366" s="896"/>
      <c r="L366" s="896"/>
      <c r="M366" s="896"/>
      <c r="N366" s="896"/>
      <c r="O366" s="896"/>
      <c r="S366" s="810"/>
      <c r="T366" s="810"/>
      <c r="U366" s="810"/>
      <c r="V366" s="810"/>
      <c r="W366" s="810"/>
      <c r="X366" s="810"/>
      <c r="Y366" s="810"/>
      <c r="Z366" s="810"/>
      <c r="AA366" s="810"/>
      <c r="AB366" s="810"/>
      <c r="AC366" s="810"/>
      <c r="AD366" s="810"/>
      <c r="AE366" s="810"/>
      <c r="AF366" s="810"/>
      <c r="AG366" s="810"/>
      <c r="AH366" s="810"/>
      <c r="AI366" s="810"/>
      <c r="AJ366" s="810"/>
      <c r="AK366" s="810"/>
      <c r="AL366" s="810"/>
      <c r="AM366" s="810"/>
      <c r="AN366" s="810"/>
      <c r="AO366" s="810"/>
      <c r="AP366" s="810"/>
      <c r="AQ366" s="810"/>
      <c r="AR366" s="810"/>
    </row>
    <row r="367" spans="2:44" x14ac:dyDescent="0.25">
      <c r="B367" s="3"/>
      <c r="C367" s="3"/>
      <c r="D367" s="3"/>
      <c r="E367" s="896"/>
      <c r="F367" s="896"/>
      <c r="G367" s="896"/>
      <c r="H367" s="896"/>
      <c r="I367" s="896"/>
      <c r="J367" s="896"/>
      <c r="K367" s="896"/>
      <c r="L367" s="896"/>
      <c r="M367" s="896"/>
      <c r="N367" s="896"/>
      <c r="O367" s="896"/>
      <c r="S367" s="810"/>
      <c r="T367" s="810"/>
      <c r="U367" s="810"/>
      <c r="V367" s="810"/>
      <c r="W367" s="810"/>
      <c r="X367" s="810"/>
      <c r="Y367" s="810"/>
      <c r="Z367" s="810"/>
      <c r="AA367" s="810"/>
      <c r="AB367" s="810"/>
      <c r="AC367" s="810"/>
      <c r="AD367" s="810"/>
      <c r="AE367" s="810"/>
      <c r="AF367" s="810"/>
      <c r="AG367" s="810"/>
      <c r="AH367" s="810"/>
      <c r="AI367" s="810"/>
      <c r="AJ367" s="810"/>
      <c r="AK367" s="810"/>
      <c r="AL367" s="810"/>
      <c r="AM367" s="810"/>
      <c r="AN367" s="810"/>
      <c r="AO367" s="810"/>
      <c r="AP367" s="810"/>
      <c r="AQ367" s="810"/>
      <c r="AR367" s="810"/>
    </row>
    <row r="368" spans="2:44" x14ac:dyDescent="0.25">
      <c r="B368" s="3"/>
      <c r="C368" s="3"/>
      <c r="D368" s="3"/>
      <c r="E368" s="896"/>
      <c r="F368" s="896"/>
      <c r="G368" s="896"/>
      <c r="H368" s="896"/>
      <c r="I368" s="896"/>
      <c r="J368" s="896"/>
      <c r="K368" s="896"/>
      <c r="L368" s="896"/>
      <c r="M368" s="896"/>
      <c r="N368" s="896"/>
      <c r="O368" s="896"/>
      <c r="S368" s="810"/>
      <c r="T368" s="810"/>
      <c r="U368" s="810"/>
      <c r="V368" s="810"/>
      <c r="W368" s="810"/>
      <c r="X368" s="810"/>
      <c r="Y368" s="810"/>
      <c r="Z368" s="810"/>
      <c r="AA368" s="810"/>
      <c r="AB368" s="810"/>
      <c r="AC368" s="810"/>
      <c r="AD368" s="810"/>
      <c r="AE368" s="810"/>
      <c r="AF368" s="810"/>
      <c r="AG368" s="810"/>
      <c r="AH368" s="810"/>
      <c r="AI368" s="810"/>
      <c r="AJ368" s="810"/>
      <c r="AK368" s="810"/>
      <c r="AL368" s="810"/>
      <c r="AM368" s="810"/>
      <c r="AN368" s="810"/>
      <c r="AO368" s="810"/>
      <c r="AP368" s="810"/>
      <c r="AQ368" s="810"/>
      <c r="AR368" s="810"/>
    </row>
    <row r="369" spans="2:44" x14ac:dyDescent="0.25">
      <c r="B369" s="3"/>
      <c r="C369" s="3"/>
      <c r="D369" s="3"/>
      <c r="E369" s="896"/>
      <c r="F369" s="896"/>
      <c r="G369" s="896"/>
      <c r="H369" s="896"/>
      <c r="I369" s="896"/>
      <c r="J369" s="896"/>
      <c r="K369" s="896"/>
      <c r="L369" s="896"/>
      <c r="M369" s="896"/>
      <c r="N369" s="896"/>
      <c r="O369" s="896"/>
      <c r="S369" s="810"/>
      <c r="T369" s="810"/>
      <c r="U369" s="810"/>
      <c r="V369" s="810"/>
      <c r="W369" s="810"/>
      <c r="X369" s="810"/>
      <c r="Y369" s="810"/>
      <c r="Z369" s="810"/>
      <c r="AA369" s="810"/>
      <c r="AB369" s="810"/>
      <c r="AC369" s="810"/>
      <c r="AD369" s="810"/>
      <c r="AE369" s="810"/>
      <c r="AF369" s="810"/>
      <c r="AG369" s="810"/>
      <c r="AH369" s="810"/>
      <c r="AI369" s="810"/>
      <c r="AJ369" s="810"/>
      <c r="AK369" s="810"/>
      <c r="AL369" s="810"/>
      <c r="AM369" s="810"/>
      <c r="AN369" s="810"/>
      <c r="AO369" s="810"/>
      <c r="AP369" s="810"/>
      <c r="AQ369" s="810"/>
      <c r="AR369" s="810"/>
    </row>
    <row r="370" spans="2:44" x14ac:dyDescent="0.25">
      <c r="B370" s="3"/>
      <c r="C370" s="3"/>
      <c r="D370" s="3"/>
      <c r="E370" s="896"/>
      <c r="F370" s="896"/>
      <c r="G370" s="896"/>
      <c r="H370" s="896"/>
      <c r="I370" s="896"/>
      <c r="J370" s="896"/>
      <c r="K370" s="896"/>
      <c r="L370" s="896"/>
      <c r="M370" s="896"/>
      <c r="N370" s="896"/>
      <c r="O370" s="896"/>
      <c r="S370" s="810"/>
      <c r="T370" s="810"/>
      <c r="U370" s="810"/>
      <c r="V370" s="810"/>
      <c r="W370" s="810"/>
      <c r="X370" s="810"/>
      <c r="Y370" s="810"/>
      <c r="Z370" s="810"/>
      <c r="AA370" s="810"/>
      <c r="AB370" s="810"/>
      <c r="AC370" s="810"/>
      <c r="AD370" s="810"/>
      <c r="AE370" s="810"/>
      <c r="AF370" s="810"/>
      <c r="AG370" s="810"/>
      <c r="AH370" s="810"/>
      <c r="AI370" s="810"/>
      <c r="AJ370" s="810"/>
      <c r="AK370" s="810"/>
      <c r="AL370" s="810"/>
      <c r="AM370" s="810"/>
      <c r="AN370" s="810"/>
      <c r="AO370" s="810"/>
      <c r="AP370" s="810"/>
      <c r="AQ370" s="810"/>
      <c r="AR370" s="810"/>
    </row>
    <row r="371" spans="2:44" x14ac:dyDescent="0.25">
      <c r="B371" s="3"/>
      <c r="C371" s="3"/>
      <c r="D371" s="3"/>
      <c r="E371" s="896"/>
      <c r="F371" s="896"/>
      <c r="G371" s="896"/>
      <c r="H371" s="896"/>
      <c r="I371" s="896"/>
      <c r="J371" s="896"/>
      <c r="K371" s="896"/>
      <c r="L371" s="896"/>
      <c r="M371" s="896"/>
      <c r="N371" s="896"/>
      <c r="O371" s="896"/>
      <c r="S371" s="810"/>
      <c r="T371" s="810"/>
      <c r="U371" s="810"/>
      <c r="V371" s="810"/>
      <c r="W371" s="810"/>
      <c r="X371" s="810"/>
      <c r="Y371" s="810"/>
      <c r="Z371" s="810"/>
      <c r="AA371" s="810"/>
      <c r="AB371" s="810"/>
      <c r="AC371" s="810"/>
      <c r="AD371" s="810"/>
      <c r="AE371" s="810"/>
      <c r="AF371" s="810"/>
      <c r="AG371" s="810"/>
      <c r="AH371" s="810"/>
      <c r="AI371" s="810"/>
      <c r="AJ371" s="810"/>
      <c r="AK371" s="810"/>
      <c r="AL371" s="810"/>
      <c r="AM371" s="810"/>
      <c r="AN371" s="810"/>
      <c r="AO371" s="810"/>
      <c r="AP371" s="810"/>
      <c r="AQ371" s="810"/>
      <c r="AR371" s="810"/>
    </row>
    <row r="372" spans="2:44" x14ac:dyDescent="0.25">
      <c r="B372" s="3"/>
      <c r="C372" s="3"/>
      <c r="D372" s="3"/>
      <c r="E372" s="896"/>
      <c r="F372" s="896"/>
      <c r="G372" s="896"/>
      <c r="H372" s="896"/>
      <c r="I372" s="896"/>
      <c r="J372" s="896"/>
      <c r="K372" s="896"/>
      <c r="L372" s="896"/>
      <c r="M372" s="896"/>
      <c r="N372" s="896"/>
      <c r="O372" s="896"/>
      <c r="S372" s="810"/>
      <c r="T372" s="810"/>
      <c r="U372" s="810"/>
      <c r="V372" s="810"/>
      <c r="W372" s="810"/>
      <c r="X372" s="810"/>
      <c r="Y372" s="810"/>
      <c r="Z372" s="810"/>
      <c r="AA372" s="810"/>
      <c r="AB372" s="810"/>
      <c r="AC372" s="810"/>
      <c r="AD372" s="810"/>
      <c r="AE372" s="810"/>
      <c r="AF372" s="810"/>
      <c r="AG372" s="810"/>
      <c r="AH372" s="810"/>
      <c r="AI372" s="810"/>
      <c r="AJ372" s="810"/>
      <c r="AK372" s="810"/>
      <c r="AL372" s="810"/>
      <c r="AM372" s="810"/>
      <c r="AN372" s="810"/>
      <c r="AO372" s="810"/>
      <c r="AP372" s="810"/>
      <c r="AQ372" s="810"/>
      <c r="AR372" s="810"/>
    </row>
    <row r="373" spans="2:44" x14ac:dyDescent="0.25">
      <c r="B373" s="3"/>
      <c r="C373" s="3"/>
      <c r="D373" s="3"/>
      <c r="E373" s="896"/>
      <c r="F373" s="896"/>
      <c r="G373" s="896"/>
      <c r="H373" s="896"/>
      <c r="I373" s="896"/>
      <c r="J373" s="896"/>
      <c r="K373" s="896"/>
      <c r="L373" s="896"/>
      <c r="M373" s="896"/>
      <c r="N373" s="896"/>
      <c r="O373" s="896"/>
      <c r="S373" s="810"/>
      <c r="T373" s="810"/>
      <c r="U373" s="810"/>
      <c r="V373" s="810"/>
      <c r="W373" s="810"/>
      <c r="X373" s="810"/>
      <c r="Y373" s="810"/>
      <c r="Z373" s="810"/>
      <c r="AA373" s="810"/>
      <c r="AB373" s="810"/>
      <c r="AC373" s="810"/>
      <c r="AD373" s="810"/>
      <c r="AE373" s="810"/>
      <c r="AF373" s="810"/>
      <c r="AG373" s="810"/>
      <c r="AH373" s="810"/>
      <c r="AI373" s="810"/>
      <c r="AJ373" s="810"/>
      <c r="AK373" s="810"/>
      <c r="AL373" s="810"/>
      <c r="AM373" s="810"/>
      <c r="AN373" s="810"/>
      <c r="AO373" s="810"/>
      <c r="AP373" s="810"/>
      <c r="AQ373" s="810"/>
      <c r="AR373" s="810"/>
    </row>
    <row r="374" spans="2:44" x14ac:dyDescent="0.25">
      <c r="B374" s="3"/>
      <c r="C374" s="3"/>
      <c r="D374" s="3"/>
      <c r="E374" s="896"/>
      <c r="F374" s="896"/>
      <c r="G374" s="896"/>
      <c r="H374" s="896"/>
      <c r="I374" s="896"/>
      <c r="J374" s="896"/>
      <c r="K374" s="896"/>
      <c r="L374" s="896"/>
      <c r="M374" s="896"/>
      <c r="N374" s="896"/>
      <c r="O374" s="896"/>
      <c r="S374" s="810"/>
      <c r="T374" s="810"/>
      <c r="U374" s="810"/>
      <c r="V374" s="810"/>
      <c r="W374" s="810"/>
      <c r="X374" s="810"/>
      <c r="Y374" s="810"/>
      <c r="Z374" s="810"/>
      <c r="AA374" s="810"/>
      <c r="AB374" s="810"/>
      <c r="AC374" s="810"/>
      <c r="AD374" s="810"/>
      <c r="AE374" s="810"/>
      <c r="AF374" s="810"/>
      <c r="AG374" s="810"/>
      <c r="AH374" s="810"/>
      <c r="AI374" s="810"/>
      <c r="AJ374" s="810"/>
      <c r="AK374" s="810"/>
      <c r="AL374" s="810"/>
      <c r="AM374" s="810"/>
      <c r="AN374" s="810"/>
      <c r="AO374" s="810"/>
      <c r="AP374" s="810"/>
      <c r="AQ374" s="810"/>
      <c r="AR374" s="810"/>
    </row>
    <row r="375" spans="2:44" x14ac:dyDescent="0.25">
      <c r="B375" s="3"/>
      <c r="C375" s="3"/>
      <c r="D375" s="3"/>
      <c r="E375" s="896"/>
      <c r="F375" s="896"/>
      <c r="G375" s="896"/>
      <c r="H375" s="896"/>
      <c r="I375" s="896"/>
      <c r="J375" s="896"/>
      <c r="K375" s="896"/>
      <c r="L375" s="896"/>
      <c r="M375" s="896"/>
      <c r="N375" s="896"/>
      <c r="O375" s="896"/>
      <c r="S375" s="810"/>
      <c r="T375" s="810"/>
      <c r="U375" s="810"/>
      <c r="V375" s="810"/>
      <c r="W375" s="810"/>
      <c r="X375" s="810"/>
      <c r="Y375" s="810"/>
      <c r="Z375" s="810"/>
      <c r="AA375" s="810"/>
      <c r="AB375" s="810"/>
      <c r="AC375" s="810"/>
      <c r="AD375" s="810"/>
      <c r="AE375" s="810"/>
      <c r="AF375" s="810"/>
      <c r="AG375" s="810"/>
      <c r="AH375" s="810"/>
      <c r="AI375" s="810"/>
      <c r="AJ375" s="810"/>
      <c r="AK375" s="810"/>
      <c r="AL375" s="810"/>
      <c r="AM375" s="810"/>
      <c r="AN375" s="810"/>
      <c r="AO375" s="810"/>
      <c r="AP375" s="810"/>
      <c r="AQ375" s="810"/>
      <c r="AR375" s="810"/>
    </row>
    <row r="376" spans="2:44" x14ac:dyDescent="0.25">
      <c r="B376" s="3"/>
      <c r="C376" s="3"/>
      <c r="D376" s="3"/>
      <c r="E376" s="896"/>
      <c r="F376" s="896"/>
      <c r="G376" s="896"/>
      <c r="H376" s="896"/>
      <c r="I376" s="896"/>
      <c r="J376" s="896"/>
      <c r="K376" s="896"/>
      <c r="L376" s="896"/>
      <c r="M376" s="896"/>
      <c r="N376" s="896"/>
      <c r="O376" s="896"/>
      <c r="S376" s="810"/>
      <c r="T376" s="810"/>
      <c r="U376" s="810"/>
      <c r="V376" s="810"/>
      <c r="W376" s="810"/>
      <c r="X376" s="810"/>
      <c r="Y376" s="810"/>
      <c r="Z376" s="810"/>
      <c r="AA376" s="810"/>
      <c r="AB376" s="810"/>
      <c r="AC376" s="810"/>
      <c r="AD376" s="810"/>
      <c r="AE376" s="810"/>
      <c r="AF376" s="810"/>
      <c r="AG376" s="810"/>
      <c r="AH376" s="810"/>
      <c r="AI376" s="810"/>
      <c r="AJ376" s="810"/>
      <c r="AK376" s="810"/>
      <c r="AL376" s="810"/>
      <c r="AM376" s="810"/>
      <c r="AN376" s="810"/>
      <c r="AO376" s="810"/>
      <c r="AP376" s="810"/>
      <c r="AQ376" s="810"/>
      <c r="AR376" s="810"/>
    </row>
    <row r="377" spans="2:44" x14ac:dyDescent="0.25">
      <c r="B377" s="3"/>
      <c r="C377" s="3"/>
      <c r="D377" s="3"/>
      <c r="E377" s="896"/>
      <c r="F377" s="896"/>
      <c r="G377" s="896"/>
      <c r="H377" s="896"/>
      <c r="I377" s="896"/>
      <c r="J377" s="896"/>
      <c r="K377" s="896"/>
      <c r="L377" s="896"/>
      <c r="M377" s="896"/>
      <c r="N377" s="896"/>
      <c r="O377" s="896"/>
      <c r="S377" s="810"/>
      <c r="T377" s="810"/>
      <c r="U377" s="810"/>
      <c r="V377" s="810"/>
      <c r="W377" s="810"/>
      <c r="X377" s="810"/>
      <c r="Y377" s="810"/>
      <c r="Z377" s="810"/>
      <c r="AA377" s="810"/>
      <c r="AB377" s="810"/>
      <c r="AC377" s="810"/>
      <c r="AD377" s="810"/>
      <c r="AE377" s="810"/>
      <c r="AF377" s="810"/>
      <c r="AG377" s="810"/>
      <c r="AH377" s="810"/>
      <c r="AI377" s="810"/>
      <c r="AJ377" s="810"/>
      <c r="AK377" s="810"/>
      <c r="AL377" s="810"/>
      <c r="AM377" s="810"/>
      <c r="AN377" s="810"/>
      <c r="AO377" s="810"/>
      <c r="AP377" s="810"/>
      <c r="AQ377" s="810"/>
      <c r="AR377" s="810"/>
    </row>
    <row r="378" spans="2:44" x14ac:dyDescent="0.25">
      <c r="B378" s="3"/>
      <c r="C378" s="3"/>
      <c r="D378" s="3"/>
      <c r="E378" s="896"/>
      <c r="F378" s="896"/>
      <c r="G378" s="896"/>
      <c r="H378" s="896"/>
      <c r="I378" s="896"/>
      <c r="J378" s="896"/>
      <c r="K378" s="896"/>
      <c r="L378" s="896"/>
      <c r="M378" s="896"/>
      <c r="N378" s="896"/>
      <c r="O378" s="896"/>
      <c r="S378" s="810"/>
      <c r="T378" s="810"/>
      <c r="U378" s="810"/>
      <c r="V378" s="810"/>
      <c r="W378" s="810"/>
      <c r="X378" s="810"/>
      <c r="Y378" s="810"/>
      <c r="Z378" s="810"/>
      <c r="AA378" s="810"/>
      <c r="AB378" s="810"/>
      <c r="AC378" s="810"/>
      <c r="AD378" s="810"/>
      <c r="AE378" s="810"/>
      <c r="AF378" s="810"/>
      <c r="AG378" s="810"/>
      <c r="AH378" s="810"/>
      <c r="AI378" s="810"/>
      <c r="AJ378" s="810"/>
      <c r="AK378" s="810"/>
      <c r="AL378" s="810"/>
      <c r="AM378" s="810"/>
      <c r="AN378" s="810"/>
      <c r="AO378" s="810"/>
      <c r="AP378" s="810"/>
      <c r="AQ378" s="810"/>
      <c r="AR378" s="810"/>
    </row>
    <row r="379" spans="2:44" x14ac:dyDescent="0.25">
      <c r="B379" s="3"/>
      <c r="C379" s="3"/>
      <c r="D379" s="3"/>
      <c r="E379" s="896"/>
      <c r="F379" s="896"/>
      <c r="G379" s="896"/>
      <c r="H379" s="896"/>
      <c r="I379" s="896"/>
      <c r="J379" s="896"/>
      <c r="K379" s="896"/>
      <c r="L379" s="896"/>
      <c r="M379" s="896"/>
      <c r="N379" s="896"/>
      <c r="O379" s="896"/>
      <c r="S379" s="810"/>
      <c r="T379" s="810"/>
      <c r="U379" s="810"/>
      <c r="V379" s="810"/>
      <c r="W379" s="810"/>
      <c r="X379" s="810"/>
      <c r="Y379" s="810"/>
      <c r="Z379" s="810"/>
      <c r="AA379" s="810"/>
      <c r="AB379" s="810"/>
      <c r="AC379" s="810"/>
      <c r="AD379" s="810"/>
      <c r="AE379" s="810"/>
      <c r="AF379" s="810"/>
      <c r="AG379" s="810"/>
      <c r="AH379" s="810"/>
      <c r="AI379" s="810"/>
      <c r="AJ379" s="810"/>
      <c r="AK379" s="810"/>
      <c r="AL379" s="810"/>
      <c r="AM379" s="810"/>
      <c r="AN379" s="810"/>
      <c r="AO379" s="810"/>
      <c r="AP379" s="810"/>
      <c r="AQ379" s="810"/>
      <c r="AR379" s="810"/>
    </row>
    <row r="380" spans="2:44" x14ac:dyDescent="0.25">
      <c r="B380" s="3"/>
      <c r="C380" s="3"/>
      <c r="D380" s="3"/>
      <c r="E380" s="896"/>
      <c r="F380" s="896"/>
      <c r="G380" s="896"/>
      <c r="H380" s="896"/>
      <c r="I380" s="896"/>
      <c r="J380" s="896"/>
      <c r="K380" s="896"/>
      <c r="L380" s="896"/>
      <c r="M380" s="896"/>
      <c r="N380" s="896"/>
      <c r="O380" s="896"/>
      <c r="S380" s="810"/>
      <c r="T380" s="810"/>
      <c r="U380" s="810"/>
      <c r="V380" s="810"/>
      <c r="W380" s="810"/>
      <c r="X380" s="810"/>
      <c r="Y380" s="810"/>
      <c r="Z380" s="810"/>
      <c r="AA380" s="810"/>
      <c r="AB380" s="810"/>
      <c r="AC380" s="810"/>
      <c r="AD380" s="810"/>
      <c r="AE380" s="810"/>
      <c r="AF380" s="810"/>
      <c r="AG380" s="810"/>
      <c r="AH380" s="810"/>
      <c r="AI380" s="810"/>
      <c r="AJ380" s="810"/>
      <c r="AK380" s="810"/>
      <c r="AL380" s="810"/>
      <c r="AM380" s="810"/>
      <c r="AN380" s="810"/>
      <c r="AO380" s="810"/>
      <c r="AP380" s="810"/>
      <c r="AQ380" s="810"/>
      <c r="AR380" s="810"/>
    </row>
    <row r="381" spans="2:44" x14ac:dyDescent="0.25">
      <c r="B381" s="3"/>
      <c r="C381" s="3"/>
      <c r="D381" s="3"/>
      <c r="E381" s="896"/>
      <c r="F381" s="896"/>
      <c r="G381" s="896"/>
      <c r="H381" s="896"/>
      <c r="I381" s="896"/>
      <c r="J381" s="896"/>
      <c r="K381" s="896"/>
      <c r="L381" s="896"/>
      <c r="M381" s="896"/>
      <c r="N381" s="896"/>
      <c r="O381" s="896"/>
      <c r="S381" s="810"/>
      <c r="T381" s="810"/>
      <c r="U381" s="810"/>
      <c r="V381" s="810"/>
      <c r="W381" s="810"/>
      <c r="X381" s="810"/>
      <c r="Y381" s="810"/>
      <c r="Z381" s="810"/>
      <c r="AA381" s="810"/>
      <c r="AB381" s="810"/>
      <c r="AC381" s="810"/>
      <c r="AD381" s="810"/>
      <c r="AE381" s="810"/>
      <c r="AF381" s="810"/>
      <c r="AG381" s="810"/>
      <c r="AH381" s="810"/>
      <c r="AI381" s="810"/>
      <c r="AJ381" s="810"/>
      <c r="AK381" s="810"/>
      <c r="AL381" s="810"/>
      <c r="AM381" s="810"/>
      <c r="AN381" s="810"/>
      <c r="AO381" s="810"/>
      <c r="AP381" s="810"/>
      <c r="AQ381" s="810"/>
      <c r="AR381" s="810"/>
    </row>
    <row r="382" spans="2:44" x14ac:dyDescent="0.25">
      <c r="B382" s="3"/>
      <c r="C382" s="3"/>
      <c r="D382" s="3"/>
      <c r="E382" s="896"/>
      <c r="F382" s="896"/>
      <c r="G382" s="896"/>
      <c r="H382" s="896"/>
      <c r="I382" s="896"/>
      <c r="J382" s="896"/>
      <c r="K382" s="896"/>
      <c r="L382" s="896"/>
      <c r="M382" s="896"/>
      <c r="N382" s="896"/>
      <c r="O382" s="896"/>
      <c r="S382" s="810"/>
      <c r="T382" s="810"/>
      <c r="U382" s="810"/>
      <c r="V382" s="810"/>
      <c r="W382" s="810"/>
      <c r="X382" s="810"/>
      <c r="Y382" s="810"/>
      <c r="Z382" s="810"/>
      <c r="AA382" s="810"/>
      <c r="AB382" s="810"/>
      <c r="AC382" s="810"/>
      <c r="AD382" s="810"/>
      <c r="AE382" s="810"/>
      <c r="AF382" s="810"/>
      <c r="AG382" s="810"/>
      <c r="AH382" s="810"/>
      <c r="AI382" s="810"/>
      <c r="AJ382" s="810"/>
      <c r="AK382" s="810"/>
      <c r="AL382" s="810"/>
      <c r="AM382" s="810"/>
      <c r="AN382" s="810"/>
      <c r="AO382" s="810"/>
      <c r="AP382" s="810"/>
      <c r="AQ382" s="810"/>
      <c r="AR382" s="810"/>
    </row>
    <row r="383" spans="2:44" x14ac:dyDescent="0.25">
      <c r="B383" s="3"/>
      <c r="C383" s="3"/>
      <c r="D383" s="3"/>
      <c r="E383" s="896"/>
      <c r="F383" s="896"/>
      <c r="G383" s="896"/>
      <c r="H383" s="896"/>
      <c r="I383" s="896"/>
      <c r="J383" s="896"/>
      <c r="K383" s="896"/>
      <c r="L383" s="896"/>
      <c r="M383" s="896"/>
      <c r="N383" s="896"/>
      <c r="O383" s="896"/>
      <c r="S383" s="810"/>
      <c r="T383" s="810"/>
      <c r="U383" s="810"/>
      <c r="V383" s="810"/>
      <c r="W383" s="810"/>
      <c r="X383" s="810"/>
      <c r="Y383" s="810"/>
      <c r="Z383" s="810"/>
      <c r="AA383" s="810"/>
      <c r="AB383" s="810"/>
      <c r="AC383" s="810"/>
      <c r="AD383" s="810"/>
      <c r="AE383" s="810"/>
      <c r="AF383" s="810"/>
      <c r="AG383" s="810"/>
      <c r="AH383" s="810"/>
      <c r="AI383" s="810"/>
      <c r="AJ383" s="810"/>
      <c r="AK383" s="810"/>
      <c r="AL383" s="810"/>
      <c r="AM383" s="810"/>
      <c r="AN383" s="810"/>
      <c r="AO383" s="810"/>
      <c r="AP383" s="810"/>
      <c r="AQ383" s="810"/>
      <c r="AR383" s="810"/>
    </row>
    <row r="384" spans="2:44" x14ac:dyDescent="0.25">
      <c r="B384" s="3"/>
      <c r="C384" s="3"/>
      <c r="D384" s="3"/>
      <c r="E384" s="896"/>
      <c r="F384" s="896"/>
      <c r="G384" s="896"/>
      <c r="H384" s="896"/>
      <c r="I384" s="896"/>
      <c r="J384" s="896"/>
      <c r="K384" s="896"/>
      <c r="L384" s="896"/>
      <c r="M384" s="896"/>
      <c r="N384" s="896"/>
      <c r="O384" s="896"/>
      <c r="S384" s="810"/>
      <c r="T384" s="810"/>
      <c r="U384" s="810"/>
      <c r="V384" s="810"/>
      <c r="W384" s="810"/>
      <c r="X384" s="810"/>
      <c r="Y384" s="810"/>
      <c r="Z384" s="810"/>
      <c r="AA384" s="810"/>
      <c r="AB384" s="810"/>
      <c r="AC384" s="810"/>
      <c r="AD384" s="810"/>
      <c r="AE384" s="810"/>
      <c r="AF384" s="810"/>
      <c r="AG384" s="810"/>
      <c r="AH384" s="810"/>
      <c r="AI384" s="810"/>
      <c r="AJ384" s="810"/>
      <c r="AK384" s="810"/>
      <c r="AL384" s="810"/>
      <c r="AM384" s="810"/>
      <c r="AN384" s="810"/>
      <c r="AO384" s="810"/>
      <c r="AP384" s="810"/>
      <c r="AQ384" s="810"/>
      <c r="AR384" s="810"/>
    </row>
    <row r="385" spans="2:44" x14ac:dyDescent="0.25">
      <c r="B385" s="3"/>
      <c r="C385" s="3"/>
      <c r="D385" s="3"/>
      <c r="E385" s="896"/>
      <c r="F385" s="896"/>
      <c r="G385" s="896"/>
      <c r="H385" s="896"/>
      <c r="I385" s="896"/>
      <c r="J385" s="896"/>
      <c r="K385" s="896"/>
      <c r="L385" s="896"/>
      <c r="M385" s="896"/>
      <c r="N385" s="896"/>
      <c r="O385" s="896"/>
      <c r="S385" s="810"/>
      <c r="T385" s="810"/>
      <c r="U385" s="810"/>
      <c r="V385" s="810"/>
      <c r="W385" s="810"/>
      <c r="X385" s="810"/>
      <c r="Y385" s="810"/>
      <c r="Z385" s="810"/>
      <c r="AA385" s="810"/>
      <c r="AB385" s="810"/>
      <c r="AC385" s="810"/>
      <c r="AD385" s="810"/>
      <c r="AE385" s="810"/>
      <c r="AF385" s="810"/>
      <c r="AG385" s="810"/>
      <c r="AH385" s="810"/>
      <c r="AI385" s="810"/>
      <c r="AJ385" s="810"/>
      <c r="AK385" s="810"/>
      <c r="AL385" s="810"/>
      <c r="AM385" s="810"/>
      <c r="AN385" s="810"/>
      <c r="AO385" s="810"/>
      <c r="AP385" s="810"/>
      <c r="AQ385" s="810"/>
      <c r="AR385" s="810"/>
    </row>
    <row r="386" spans="2:44" x14ac:dyDescent="0.25">
      <c r="B386" s="3"/>
      <c r="C386" s="3"/>
      <c r="D386" s="3"/>
      <c r="E386" s="896"/>
      <c r="F386" s="896"/>
      <c r="G386" s="896"/>
      <c r="H386" s="896"/>
      <c r="I386" s="896"/>
      <c r="J386" s="896"/>
      <c r="K386" s="896"/>
      <c r="L386" s="896"/>
      <c r="M386" s="896"/>
      <c r="N386" s="896"/>
      <c r="O386" s="896"/>
      <c r="S386" s="810"/>
      <c r="T386" s="810"/>
      <c r="U386" s="810"/>
      <c r="V386" s="810"/>
      <c r="W386" s="810"/>
      <c r="X386" s="810"/>
      <c r="Y386" s="810"/>
      <c r="Z386" s="810"/>
      <c r="AA386" s="810"/>
      <c r="AB386" s="810"/>
      <c r="AC386" s="810"/>
      <c r="AD386" s="810"/>
      <c r="AE386" s="810"/>
      <c r="AF386" s="810"/>
      <c r="AG386" s="810"/>
      <c r="AH386" s="810"/>
      <c r="AI386" s="810"/>
      <c r="AJ386" s="810"/>
      <c r="AK386" s="810"/>
      <c r="AL386" s="810"/>
      <c r="AM386" s="810"/>
      <c r="AN386" s="810"/>
      <c r="AO386" s="810"/>
      <c r="AP386" s="810"/>
      <c r="AQ386" s="810"/>
      <c r="AR386" s="810"/>
    </row>
    <row r="387" spans="2:44" x14ac:dyDescent="0.25">
      <c r="B387" s="3"/>
      <c r="C387" s="3"/>
      <c r="D387" s="3"/>
      <c r="E387" s="896"/>
      <c r="F387" s="896"/>
      <c r="G387" s="896"/>
      <c r="H387" s="896"/>
      <c r="I387" s="896"/>
      <c r="J387" s="896"/>
      <c r="K387" s="896"/>
      <c r="L387" s="896"/>
      <c r="M387" s="896"/>
      <c r="N387" s="896"/>
      <c r="O387" s="896"/>
      <c r="S387" s="810"/>
      <c r="T387" s="810"/>
      <c r="U387" s="810"/>
      <c r="V387" s="810"/>
      <c r="W387" s="810"/>
      <c r="X387" s="810"/>
      <c r="Y387" s="810"/>
      <c r="Z387" s="810"/>
      <c r="AA387" s="810"/>
      <c r="AB387" s="810"/>
      <c r="AC387" s="810"/>
      <c r="AD387" s="810"/>
      <c r="AE387" s="810"/>
      <c r="AF387" s="810"/>
      <c r="AG387" s="810"/>
      <c r="AH387" s="810"/>
      <c r="AI387" s="810"/>
      <c r="AJ387" s="810"/>
      <c r="AK387" s="810"/>
      <c r="AL387" s="810"/>
      <c r="AM387" s="810"/>
      <c r="AN387" s="810"/>
      <c r="AO387" s="810"/>
      <c r="AP387" s="810"/>
      <c r="AQ387" s="810"/>
      <c r="AR387" s="810"/>
    </row>
    <row r="388" spans="2:44" x14ac:dyDescent="0.25">
      <c r="B388" s="3"/>
      <c r="C388" s="3"/>
      <c r="D388" s="3"/>
      <c r="E388" s="896"/>
      <c r="F388" s="896"/>
      <c r="G388" s="896"/>
      <c r="H388" s="896"/>
      <c r="I388" s="896"/>
      <c r="J388" s="896"/>
      <c r="K388" s="896"/>
      <c r="L388" s="896"/>
      <c r="M388" s="896"/>
      <c r="N388" s="896"/>
      <c r="O388" s="896"/>
      <c r="S388" s="810"/>
      <c r="T388" s="810"/>
      <c r="U388" s="810"/>
      <c r="V388" s="810"/>
      <c r="W388" s="810"/>
      <c r="X388" s="810"/>
      <c r="Y388" s="810"/>
      <c r="Z388" s="810"/>
      <c r="AA388" s="810"/>
      <c r="AB388" s="810"/>
      <c r="AC388" s="810"/>
      <c r="AD388" s="810"/>
      <c r="AE388" s="810"/>
      <c r="AF388" s="810"/>
      <c r="AG388" s="810"/>
      <c r="AH388" s="810"/>
      <c r="AI388" s="810"/>
      <c r="AJ388" s="810"/>
      <c r="AK388" s="810"/>
      <c r="AL388" s="810"/>
      <c r="AM388" s="810"/>
      <c r="AN388" s="810"/>
      <c r="AO388" s="810"/>
      <c r="AP388" s="810"/>
      <c r="AQ388" s="810"/>
      <c r="AR388" s="810"/>
    </row>
    <row r="389" spans="2:44" x14ac:dyDescent="0.25">
      <c r="B389" s="3"/>
      <c r="C389" s="3"/>
      <c r="D389" s="3"/>
      <c r="E389" s="896"/>
      <c r="F389" s="896"/>
      <c r="G389" s="896"/>
      <c r="H389" s="896"/>
      <c r="I389" s="896"/>
      <c r="J389" s="896"/>
      <c r="K389" s="896"/>
      <c r="L389" s="896"/>
      <c r="M389" s="896"/>
      <c r="N389" s="896"/>
      <c r="O389" s="896"/>
      <c r="S389" s="810"/>
      <c r="T389" s="810"/>
      <c r="U389" s="810"/>
      <c r="V389" s="810"/>
      <c r="W389" s="810"/>
      <c r="X389" s="810"/>
      <c r="Y389" s="810"/>
      <c r="Z389" s="810"/>
      <c r="AA389" s="810"/>
      <c r="AB389" s="810"/>
      <c r="AC389" s="810"/>
      <c r="AD389" s="810"/>
      <c r="AE389" s="810"/>
      <c r="AF389" s="810"/>
      <c r="AG389" s="810"/>
      <c r="AH389" s="810"/>
      <c r="AI389" s="810"/>
      <c r="AJ389" s="810"/>
      <c r="AK389" s="810"/>
      <c r="AL389" s="810"/>
      <c r="AM389" s="810"/>
      <c r="AN389" s="810"/>
      <c r="AO389" s="810"/>
      <c r="AP389" s="810"/>
      <c r="AQ389" s="810"/>
      <c r="AR389" s="810"/>
    </row>
    <row r="390" spans="2:44" x14ac:dyDescent="0.25">
      <c r="B390" s="3"/>
      <c r="C390" s="3"/>
      <c r="D390" s="3"/>
      <c r="E390" s="896"/>
      <c r="F390" s="896"/>
      <c r="G390" s="896"/>
      <c r="H390" s="896"/>
      <c r="I390" s="896"/>
      <c r="J390" s="896"/>
      <c r="K390" s="896"/>
      <c r="L390" s="896"/>
      <c r="M390" s="896"/>
      <c r="N390" s="896"/>
      <c r="O390" s="896"/>
      <c r="S390" s="810"/>
      <c r="T390" s="810"/>
      <c r="U390" s="810"/>
      <c r="V390" s="810"/>
      <c r="W390" s="810"/>
      <c r="X390" s="810"/>
      <c r="Y390" s="810"/>
      <c r="Z390" s="810"/>
      <c r="AA390" s="810"/>
      <c r="AB390" s="810"/>
      <c r="AC390" s="810"/>
      <c r="AD390" s="810"/>
      <c r="AE390" s="810"/>
      <c r="AF390" s="810"/>
      <c r="AG390" s="810"/>
      <c r="AH390" s="810"/>
      <c r="AI390" s="810"/>
      <c r="AJ390" s="810"/>
      <c r="AK390" s="810"/>
      <c r="AL390" s="810"/>
      <c r="AM390" s="810"/>
      <c r="AN390" s="810"/>
      <c r="AO390" s="810"/>
      <c r="AP390" s="810"/>
      <c r="AQ390" s="810"/>
      <c r="AR390" s="810"/>
    </row>
    <row r="391" spans="2:44" x14ac:dyDescent="0.25">
      <c r="B391" s="3"/>
      <c r="C391" s="3"/>
      <c r="D391" s="3"/>
      <c r="E391" s="896"/>
      <c r="F391" s="896"/>
      <c r="G391" s="896"/>
      <c r="H391" s="896"/>
      <c r="I391" s="896"/>
      <c r="J391" s="896"/>
      <c r="K391" s="896"/>
      <c r="L391" s="896"/>
      <c r="M391" s="896"/>
      <c r="N391" s="896"/>
      <c r="O391" s="896"/>
      <c r="S391" s="810"/>
      <c r="T391" s="810"/>
      <c r="U391" s="810"/>
      <c r="V391" s="810"/>
      <c r="W391" s="810"/>
      <c r="X391" s="810"/>
      <c r="Y391" s="810"/>
      <c r="Z391" s="810"/>
      <c r="AA391" s="810"/>
      <c r="AB391" s="810"/>
      <c r="AC391" s="810"/>
      <c r="AD391" s="810"/>
      <c r="AE391" s="810"/>
      <c r="AF391" s="810"/>
      <c r="AG391" s="810"/>
      <c r="AH391" s="810"/>
      <c r="AI391" s="810"/>
      <c r="AJ391" s="810"/>
      <c r="AK391" s="810"/>
      <c r="AL391" s="810"/>
      <c r="AM391" s="810"/>
      <c r="AN391" s="810"/>
      <c r="AO391" s="810"/>
      <c r="AP391" s="810"/>
      <c r="AQ391" s="810"/>
      <c r="AR391" s="810"/>
    </row>
    <row r="392" spans="2:44" x14ac:dyDescent="0.25">
      <c r="B392" s="3"/>
      <c r="C392" s="3"/>
      <c r="D392" s="3"/>
      <c r="E392" s="896"/>
      <c r="F392" s="896"/>
      <c r="G392" s="896"/>
      <c r="H392" s="896"/>
      <c r="I392" s="896"/>
      <c r="J392" s="896"/>
      <c r="K392" s="896"/>
      <c r="L392" s="896"/>
      <c r="M392" s="896"/>
      <c r="N392" s="896"/>
      <c r="O392" s="896"/>
      <c r="S392" s="810"/>
      <c r="T392" s="810"/>
      <c r="U392" s="810"/>
      <c r="V392" s="810"/>
      <c r="W392" s="810"/>
      <c r="X392" s="810"/>
      <c r="Y392" s="810"/>
      <c r="Z392" s="810"/>
      <c r="AA392" s="810"/>
      <c r="AB392" s="810"/>
      <c r="AC392" s="810"/>
      <c r="AD392" s="810"/>
      <c r="AE392" s="810"/>
      <c r="AF392" s="810"/>
      <c r="AG392" s="810"/>
      <c r="AH392" s="810"/>
      <c r="AI392" s="810"/>
      <c r="AJ392" s="810"/>
      <c r="AK392" s="810"/>
      <c r="AL392" s="810"/>
      <c r="AM392" s="810"/>
      <c r="AN392" s="810"/>
      <c r="AO392" s="810"/>
      <c r="AP392" s="810"/>
      <c r="AQ392" s="810"/>
      <c r="AR392" s="810"/>
    </row>
    <row r="393" spans="2:44" x14ac:dyDescent="0.25">
      <c r="B393" s="3"/>
      <c r="C393" s="3"/>
      <c r="D393" s="3"/>
      <c r="E393" s="896"/>
      <c r="F393" s="896"/>
      <c r="G393" s="896"/>
      <c r="H393" s="896"/>
      <c r="I393" s="896"/>
      <c r="J393" s="896"/>
      <c r="K393" s="896"/>
      <c r="L393" s="896"/>
      <c r="M393" s="896"/>
      <c r="N393" s="896"/>
      <c r="O393" s="896"/>
      <c r="S393" s="810"/>
      <c r="T393" s="810"/>
      <c r="U393" s="810"/>
      <c r="V393" s="810"/>
      <c r="W393" s="810"/>
      <c r="X393" s="810"/>
      <c r="Y393" s="810"/>
      <c r="Z393" s="810"/>
      <c r="AA393" s="810"/>
      <c r="AB393" s="810"/>
      <c r="AC393" s="810"/>
      <c r="AD393" s="810"/>
      <c r="AE393" s="810"/>
      <c r="AF393" s="810"/>
      <c r="AG393" s="810"/>
      <c r="AH393" s="810"/>
      <c r="AI393" s="810"/>
      <c r="AJ393" s="810"/>
      <c r="AK393" s="810"/>
      <c r="AL393" s="810"/>
      <c r="AM393" s="810"/>
      <c r="AN393" s="810"/>
      <c r="AO393" s="810"/>
      <c r="AP393" s="810"/>
      <c r="AQ393" s="810"/>
      <c r="AR393" s="810"/>
    </row>
    <row r="394" spans="2:44" x14ac:dyDescent="0.25">
      <c r="B394" s="3"/>
      <c r="C394" s="3"/>
      <c r="D394" s="3"/>
      <c r="E394" s="896"/>
      <c r="F394" s="896"/>
      <c r="G394" s="896"/>
      <c r="H394" s="896"/>
      <c r="I394" s="896"/>
      <c r="J394" s="896"/>
      <c r="K394" s="896"/>
      <c r="L394" s="896"/>
      <c r="M394" s="896"/>
      <c r="N394" s="896"/>
      <c r="O394" s="896"/>
      <c r="S394" s="810"/>
      <c r="T394" s="810"/>
      <c r="U394" s="810"/>
      <c r="V394" s="810"/>
      <c r="W394" s="810"/>
      <c r="X394" s="810"/>
      <c r="Y394" s="810"/>
      <c r="Z394" s="810"/>
      <c r="AA394" s="810"/>
      <c r="AB394" s="810"/>
      <c r="AC394" s="810"/>
      <c r="AD394" s="810"/>
      <c r="AE394" s="810"/>
      <c r="AF394" s="810"/>
      <c r="AG394" s="810"/>
      <c r="AH394" s="810"/>
      <c r="AI394" s="810"/>
      <c r="AJ394" s="810"/>
      <c r="AK394" s="810"/>
      <c r="AL394" s="810"/>
      <c r="AM394" s="810"/>
      <c r="AN394" s="810"/>
      <c r="AO394" s="810"/>
      <c r="AP394" s="810"/>
      <c r="AQ394" s="810"/>
      <c r="AR394" s="810"/>
    </row>
    <row r="395" spans="2:44" x14ac:dyDescent="0.25">
      <c r="B395" s="3"/>
      <c r="C395" s="3"/>
      <c r="D395" s="3"/>
      <c r="E395" s="896"/>
      <c r="F395" s="896"/>
      <c r="G395" s="896"/>
      <c r="H395" s="896"/>
      <c r="I395" s="896"/>
      <c r="J395" s="896"/>
      <c r="K395" s="896"/>
      <c r="L395" s="896"/>
      <c r="M395" s="896"/>
      <c r="N395" s="896"/>
      <c r="O395" s="896"/>
      <c r="S395" s="810"/>
      <c r="T395" s="810"/>
      <c r="U395" s="810"/>
      <c r="V395" s="810"/>
      <c r="W395" s="810"/>
      <c r="X395" s="810"/>
      <c r="Y395" s="810"/>
      <c r="Z395" s="810"/>
      <c r="AA395" s="810"/>
      <c r="AB395" s="810"/>
      <c r="AC395" s="810"/>
      <c r="AD395" s="810"/>
      <c r="AE395" s="810"/>
      <c r="AF395" s="810"/>
      <c r="AG395" s="810"/>
      <c r="AH395" s="810"/>
      <c r="AI395" s="810"/>
      <c r="AJ395" s="810"/>
      <c r="AK395" s="810"/>
      <c r="AL395" s="810"/>
      <c r="AM395" s="810"/>
      <c r="AN395" s="810"/>
      <c r="AO395" s="810"/>
      <c r="AP395" s="810"/>
      <c r="AQ395" s="810"/>
      <c r="AR395" s="810"/>
    </row>
    <row r="396" spans="2:44" x14ac:dyDescent="0.25">
      <c r="B396" s="3"/>
      <c r="C396" s="3"/>
      <c r="D396" s="3"/>
      <c r="E396" s="896"/>
      <c r="F396" s="896"/>
      <c r="G396" s="896"/>
      <c r="H396" s="896"/>
      <c r="I396" s="896"/>
      <c r="J396" s="896"/>
      <c r="K396" s="896"/>
      <c r="L396" s="896"/>
      <c r="M396" s="896"/>
      <c r="N396" s="896"/>
      <c r="O396" s="896"/>
      <c r="S396" s="810"/>
      <c r="T396" s="810"/>
      <c r="U396" s="810"/>
      <c r="V396" s="810"/>
      <c r="W396" s="810"/>
      <c r="X396" s="810"/>
      <c r="Y396" s="810"/>
      <c r="Z396" s="810"/>
      <c r="AA396" s="810"/>
      <c r="AB396" s="810"/>
      <c r="AC396" s="810"/>
      <c r="AD396" s="810"/>
      <c r="AE396" s="810"/>
      <c r="AF396" s="810"/>
      <c r="AG396" s="810"/>
      <c r="AH396" s="810"/>
      <c r="AI396" s="810"/>
      <c r="AJ396" s="810"/>
      <c r="AK396" s="810"/>
      <c r="AL396" s="810"/>
      <c r="AM396" s="810"/>
      <c r="AN396" s="810"/>
      <c r="AO396" s="810"/>
      <c r="AP396" s="810"/>
      <c r="AQ396" s="810"/>
      <c r="AR396" s="810"/>
    </row>
    <row r="397" spans="2:44" x14ac:dyDescent="0.25">
      <c r="B397" s="3"/>
      <c r="C397" s="3"/>
      <c r="D397" s="3"/>
      <c r="E397" s="896"/>
      <c r="F397" s="896"/>
      <c r="G397" s="896"/>
      <c r="H397" s="896"/>
      <c r="I397" s="896"/>
      <c r="J397" s="896"/>
      <c r="K397" s="896"/>
      <c r="L397" s="896"/>
      <c r="M397" s="896"/>
      <c r="N397" s="896"/>
      <c r="O397" s="896"/>
      <c r="S397" s="810"/>
      <c r="T397" s="810"/>
      <c r="U397" s="810"/>
      <c r="V397" s="810"/>
      <c r="W397" s="810"/>
      <c r="X397" s="810"/>
      <c r="Y397" s="810"/>
      <c r="Z397" s="810"/>
      <c r="AA397" s="810"/>
      <c r="AB397" s="810"/>
      <c r="AC397" s="810"/>
      <c r="AD397" s="810"/>
      <c r="AE397" s="810"/>
      <c r="AF397" s="810"/>
      <c r="AG397" s="810"/>
      <c r="AH397" s="810"/>
      <c r="AI397" s="810"/>
      <c r="AJ397" s="810"/>
      <c r="AK397" s="810"/>
      <c r="AL397" s="810"/>
      <c r="AM397" s="810"/>
      <c r="AN397" s="810"/>
      <c r="AO397" s="810"/>
      <c r="AP397" s="810"/>
      <c r="AQ397" s="810"/>
      <c r="AR397" s="810"/>
    </row>
    <row r="398" spans="2:44" x14ac:dyDescent="0.25">
      <c r="B398" s="3"/>
      <c r="C398" s="3"/>
      <c r="D398" s="3"/>
      <c r="E398" s="896"/>
      <c r="F398" s="896"/>
      <c r="G398" s="896"/>
      <c r="H398" s="896"/>
      <c r="I398" s="896"/>
      <c r="J398" s="896"/>
      <c r="K398" s="896"/>
      <c r="L398" s="896"/>
      <c r="M398" s="896"/>
      <c r="N398" s="896"/>
      <c r="O398" s="896"/>
      <c r="S398" s="810"/>
      <c r="T398" s="810"/>
      <c r="U398" s="810"/>
      <c r="V398" s="810"/>
      <c r="W398" s="810"/>
      <c r="X398" s="810"/>
      <c r="Y398" s="810"/>
      <c r="Z398" s="810"/>
      <c r="AA398" s="810"/>
      <c r="AB398" s="810"/>
      <c r="AC398" s="810"/>
      <c r="AD398" s="810"/>
      <c r="AE398" s="810"/>
      <c r="AF398" s="810"/>
      <c r="AG398" s="810"/>
      <c r="AH398" s="810"/>
      <c r="AI398" s="810"/>
      <c r="AJ398" s="810"/>
      <c r="AK398" s="810"/>
      <c r="AL398" s="810"/>
      <c r="AM398" s="810"/>
      <c r="AN398" s="810"/>
      <c r="AO398" s="810"/>
      <c r="AP398" s="810"/>
      <c r="AQ398" s="810"/>
      <c r="AR398" s="810"/>
    </row>
    <row r="399" spans="2:44" x14ac:dyDescent="0.25">
      <c r="B399" s="3"/>
      <c r="C399" s="3"/>
      <c r="D399" s="3"/>
      <c r="E399" s="896"/>
      <c r="F399" s="896"/>
      <c r="G399" s="896"/>
      <c r="H399" s="896"/>
      <c r="I399" s="896"/>
      <c r="J399" s="896"/>
      <c r="K399" s="896"/>
      <c r="L399" s="896"/>
      <c r="M399" s="896"/>
      <c r="N399" s="896"/>
      <c r="O399" s="896"/>
      <c r="S399" s="810"/>
      <c r="T399" s="810"/>
      <c r="U399" s="810"/>
      <c r="V399" s="810"/>
      <c r="W399" s="810"/>
      <c r="X399" s="810"/>
      <c r="Y399" s="810"/>
      <c r="Z399" s="810"/>
      <c r="AA399" s="810"/>
      <c r="AB399" s="810"/>
      <c r="AC399" s="810"/>
      <c r="AD399" s="810"/>
      <c r="AE399" s="810"/>
      <c r="AF399" s="810"/>
      <c r="AG399" s="810"/>
      <c r="AH399" s="810"/>
      <c r="AI399" s="810"/>
      <c r="AJ399" s="810"/>
      <c r="AK399" s="810"/>
      <c r="AL399" s="810"/>
      <c r="AM399" s="810"/>
      <c r="AN399" s="810"/>
      <c r="AO399" s="810"/>
      <c r="AP399" s="810"/>
      <c r="AQ399" s="810"/>
      <c r="AR399" s="810"/>
    </row>
    <row r="400" spans="2:44" x14ac:dyDescent="0.25">
      <c r="B400" s="3"/>
      <c r="C400" s="3"/>
      <c r="D400" s="3"/>
      <c r="E400" s="896"/>
      <c r="F400" s="896"/>
      <c r="G400" s="896"/>
      <c r="H400" s="896"/>
      <c r="I400" s="896"/>
      <c r="J400" s="896"/>
      <c r="K400" s="896"/>
      <c r="L400" s="896"/>
      <c r="M400" s="896"/>
      <c r="N400" s="896"/>
      <c r="O400" s="896"/>
      <c r="S400" s="810"/>
      <c r="T400" s="810"/>
      <c r="U400" s="810"/>
      <c r="V400" s="810"/>
      <c r="W400" s="810"/>
      <c r="X400" s="810"/>
      <c r="Y400" s="810"/>
      <c r="Z400" s="810"/>
      <c r="AA400" s="810"/>
      <c r="AB400" s="810"/>
      <c r="AC400" s="810"/>
      <c r="AD400" s="810"/>
      <c r="AE400" s="810"/>
      <c r="AF400" s="810"/>
      <c r="AG400" s="810"/>
      <c r="AH400" s="810"/>
      <c r="AI400" s="810"/>
      <c r="AJ400" s="810"/>
      <c r="AK400" s="810"/>
      <c r="AL400" s="810"/>
      <c r="AM400" s="810"/>
      <c r="AN400" s="810"/>
      <c r="AO400" s="810"/>
      <c r="AP400" s="810"/>
      <c r="AQ400" s="810"/>
      <c r="AR400" s="810"/>
    </row>
    <row r="401" spans="2:44" x14ac:dyDescent="0.25">
      <c r="B401" s="3"/>
      <c r="C401" s="3"/>
      <c r="D401" s="3"/>
      <c r="E401" s="896"/>
      <c r="F401" s="896"/>
      <c r="G401" s="896"/>
      <c r="H401" s="896"/>
      <c r="I401" s="896"/>
      <c r="J401" s="896"/>
      <c r="K401" s="896"/>
      <c r="L401" s="896"/>
      <c r="M401" s="896"/>
      <c r="N401" s="896"/>
      <c r="O401" s="896"/>
      <c r="S401" s="810"/>
      <c r="T401" s="810"/>
      <c r="U401" s="810"/>
      <c r="V401" s="810"/>
      <c r="W401" s="810"/>
      <c r="X401" s="810"/>
      <c r="Y401" s="810"/>
      <c r="Z401" s="810"/>
      <c r="AA401" s="810"/>
      <c r="AB401" s="810"/>
      <c r="AC401" s="810"/>
      <c r="AD401" s="810"/>
      <c r="AE401" s="810"/>
      <c r="AF401" s="810"/>
      <c r="AG401" s="810"/>
      <c r="AH401" s="810"/>
      <c r="AI401" s="810"/>
      <c r="AJ401" s="810"/>
      <c r="AK401" s="810"/>
      <c r="AL401" s="810"/>
      <c r="AM401" s="810"/>
      <c r="AN401" s="810"/>
      <c r="AO401" s="810"/>
      <c r="AP401" s="810"/>
      <c r="AQ401" s="810"/>
      <c r="AR401" s="810"/>
    </row>
    <row r="402" spans="2:44" x14ac:dyDescent="0.25">
      <c r="B402" s="3"/>
      <c r="C402" s="3"/>
      <c r="D402" s="3"/>
      <c r="E402" s="896"/>
      <c r="F402" s="896"/>
      <c r="G402" s="896"/>
      <c r="H402" s="896"/>
      <c r="I402" s="896"/>
      <c r="J402" s="896"/>
      <c r="K402" s="896"/>
      <c r="L402" s="896"/>
      <c r="M402" s="896"/>
      <c r="N402" s="896"/>
      <c r="O402" s="896"/>
      <c r="S402" s="810"/>
      <c r="T402" s="810"/>
      <c r="U402" s="810"/>
      <c r="V402" s="810"/>
      <c r="W402" s="810"/>
      <c r="X402" s="810"/>
      <c r="Y402" s="810"/>
      <c r="Z402" s="810"/>
      <c r="AA402" s="810"/>
      <c r="AB402" s="810"/>
      <c r="AC402" s="810"/>
      <c r="AD402" s="810"/>
      <c r="AE402" s="810"/>
      <c r="AF402" s="810"/>
      <c r="AG402" s="810"/>
      <c r="AH402" s="810"/>
      <c r="AI402" s="810"/>
      <c r="AJ402" s="810"/>
      <c r="AK402" s="810"/>
      <c r="AL402" s="810"/>
      <c r="AM402" s="810"/>
      <c r="AN402" s="810"/>
      <c r="AO402" s="810"/>
      <c r="AP402" s="810"/>
      <c r="AQ402" s="810"/>
      <c r="AR402" s="810"/>
    </row>
    <row r="403" spans="2:44" x14ac:dyDescent="0.25">
      <c r="B403" s="3"/>
      <c r="C403" s="3"/>
      <c r="D403" s="3"/>
      <c r="E403" s="896"/>
      <c r="F403" s="896"/>
      <c r="G403" s="896"/>
      <c r="H403" s="896"/>
      <c r="I403" s="896"/>
      <c r="J403" s="896"/>
      <c r="K403" s="896"/>
      <c r="L403" s="896"/>
      <c r="M403" s="896"/>
      <c r="N403" s="896"/>
      <c r="O403" s="896"/>
      <c r="S403" s="810"/>
      <c r="T403" s="810"/>
      <c r="U403" s="810"/>
      <c r="V403" s="810"/>
      <c r="W403" s="810"/>
      <c r="X403" s="810"/>
      <c r="Y403" s="810"/>
      <c r="Z403" s="810"/>
      <c r="AA403" s="810"/>
      <c r="AB403" s="810"/>
      <c r="AC403" s="810"/>
      <c r="AD403" s="810"/>
      <c r="AE403" s="810"/>
      <c r="AF403" s="810"/>
      <c r="AG403" s="810"/>
      <c r="AH403" s="810"/>
      <c r="AI403" s="810"/>
      <c r="AJ403" s="810"/>
      <c r="AK403" s="810"/>
      <c r="AL403" s="810"/>
      <c r="AM403" s="810"/>
      <c r="AN403" s="810"/>
      <c r="AO403" s="810"/>
      <c r="AP403" s="810"/>
      <c r="AQ403" s="810"/>
      <c r="AR403" s="810"/>
    </row>
    <row r="404" spans="2:44" x14ac:dyDescent="0.25">
      <c r="B404" s="3"/>
      <c r="C404" s="3"/>
      <c r="D404" s="3"/>
      <c r="E404" s="896"/>
      <c r="F404" s="896"/>
      <c r="G404" s="896"/>
      <c r="H404" s="896"/>
      <c r="I404" s="896"/>
      <c r="J404" s="896"/>
      <c r="K404" s="896"/>
      <c r="L404" s="896"/>
      <c r="M404" s="896"/>
      <c r="N404" s="896"/>
      <c r="O404" s="896"/>
      <c r="S404" s="810"/>
      <c r="T404" s="810"/>
      <c r="U404" s="810"/>
      <c r="V404" s="810"/>
      <c r="W404" s="810"/>
      <c r="X404" s="810"/>
      <c r="Y404" s="810"/>
      <c r="Z404" s="810"/>
      <c r="AA404" s="810"/>
      <c r="AB404" s="810"/>
      <c r="AC404" s="810"/>
      <c r="AD404" s="810"/>
      <c r="AE404" s="810"/>
      <c r="AF404" s="810"/>
      <c r="AG404" s="810"/>
      <c r="AH404" s="810"/>
      <c r="AI404" s="810"/>
      <c r="AJ404" s="810"/>
      <c r="AK404" s="810"/>
      <c r="AL404" s="810"/>
      <c r="AM404" s="810"/>
      <c r="AN404" s="810"/>
      <c r="AO404" s="810"/>
      <c r="AP404" s="810"/>
      <c r="AQ404" s="810"/>
      <c r="AR404" s="810"/>
    </row>
    <row r="405" spans="2:44" x14ac:dyDescent="0.25">
      <c r="B405" s="3"/>
      <c r="C405" s="3"/>
      <c r="D405" s="3"/>
      <c r="E405" s="896"/>
      <c r="F405" s="896"/>
      <c r="G405" s="896"/>
      <c r="H405" s="896"/>
      <c r="I405" s="896"/>
      <c r="J405" s="896"/>
      <c r="K405" s="896"/>
      <c r="L405" s="896"/>
      <c r="M405" s="896"/>
      <c r="N405" s="896"/>
      <c r="O405" s="896"/>
      <c r="S405" s="810"/>
      <c r="T405" s="810"/>
      <c r="U405" s="810"/>
      <c r="V405" s="810"/>
      <c r="W405" s="810"/>
      <c r="X405" s="810"/>
      <c r="Y405" s="810"/>
      <c r="Z405" s="810"/>
      <c r="AA405" s="810"/>
      <c r="AB405" s="810"/>
      <c r="AC405" s="810"/>
      <c r="AD405" s="810"/>
      <c r="AE405" s="810"/>
      <c r="AF405" s="810"/>
      <c r="AG405" s="810"/>
      <c r="AH405" s="810"/>
      <c r="AI405" s="810"/>
      <c r="AJ405" s="810"/>
      <c r="AK405" s="810"/>
      <c r="AL405" s="810"/>
      <c r="AM405" s="810"/>
      <c r="AN405" s="810"/>
      <c r="AO405" s="810"/>
      <c r="AP405" s="810"/>
      <c r="AQ405" s="810"/>
      <c r="AR405" s="810"/>
    </row>
    <row r="406" spans="2:44" x14ac:dyDescent="0.25">
      <c r="B406" s="3"/>
      <c r="C406" s="3"/>
      <c r="D406" s="3"/>
      <c r="E406" s="896"/>
      <c r="F406" s="896"/>
      <c r="G406" s="896"/>
      <c r="H406" s="896"/>
      <c r="I406" s="896"/>
      <c r="J406" s="896"/>
      <c r="K406" s="896"/>
      <c r="L406" s="896"/>
      <c r="M406" s="896"/>
      <c r="N406" s="896"/>
      <c r="O406" s="896"/>
      <c r="S406" s="810"/>
      <c r="T406" s="810"/>
      <c r="U406" s="810"/>
      <c r="V406" s="810"/>
      <c r="W406" s="810"/>
      <c r="X406" s="810"/>
      <c r="Y406" s="810"/>
      <c r="Z406" s="810"/>
      <c r="AA406" s="810"/>
      <c r="AB406" s="810"/>
      <c r="AC406" s="810"/>
      <c r="AD406" s="810"/>
      <c r="AE406" s="810"/>
      <c r="AF406" s="810"/>
      <c r="AG406" s="810"/>
      <c r="AH406" s="810"/>
      <c r="AI406" s="810"/>
      <c r="AJ406" s="810"/>
      <c r="AK406" s="810"/>
      <c r="AL406" s="810"/>
      <c r="AM406" s="810"/>
      <c r="AN406" s="810"/>
      <c r="AO406" s="810"/>
      <c r="AP406" s="810"/>
      <c r="AQ406" s="810"/>
      <c r="AR406" s="810"/>
    </row>
    <row r="407" spans="2:44" x14ac:dyDescent="0.25">
      <c r="B407" s="3"/>
      <c r="C407" s="3"/>
      <c r="D407" s="3"/>
      <c r="E407" s="896"/>
      <c r="F407" s="896"/>
      <c r="G407" s="896"/>
      <c r="H407" s="896"/>
      <c r="I407" s="896"/>
      <c r="J407" s="896"/>
      <c r="K407" s="896"/>
      <c r="L407" s="896"/>
      <c r="M407" s="896"/>
      <c r="N407" s="896"/>
      <c r="O407" s="896"/>
      <c r="S407" s="810"/>
      <c r="T407" s="810"/>
      <c r="U407" s="810"/>
      <c r="V407" s="810"/>
      <c r="W407" s="810"/>
      <c r="X407" s="810"/>
      <c r="Y407" s="810"/>
      <c r="Z407" s="810"/>
      <c r="AA407" s="810"/>
      <c r="AB407" s="810"/>
      <c r="AC407" s="810"/>
      <c r="AD407" s="810"/>
      <c r="AE407" s="810"/>
      <c r="AF407" s="810"/>
      <c r="AG407" s="810"/>
      <c r="AH407" s="810"/>
      <c r="AI407" s="810"/>
      <c r="AJ407" s="810"/>
      <c r="AK407" s="810"/>
      <c r="AL407" s="810"/>
      <c r="AM407" s="810"/>
      <c r="AN407" s="810"/>
      <c r="AO407" s="810"/>
      <c r="AP407" s="810"/>
      <c r="AQ407" s="810"/>
      <c r="AR407" s="810"/>
    </row>
    <row r="408" spans="2:44" x14ac:dyDescent="0.25">
      <c r="B408" s="3"/>
      <c r="C408" s="3"/>
      <c r="D408" s="3"/>
      <c r="E408" s="896"/>
      <c r="F408" s="896"/>
      <c r="G408" s="896"/>
      <c r="H408" s="896"/>
      <c r="I408" s="896"/>
      <c r="J408" s="896"/>
      <c r="K408" s="896"/>
      <c r="L408" s="896"/>
      <c r="M408" s="896"/>
      <c r="N408" s="896"/>
      <c r="O408" s="896"/>
      <c r="S408" s="810"/>
      <c r="T408" s="810"/>
      <c r="U408" s="810"/>
      <c r="V408" s="810"/>
      <c r="W408" s="810"/>
      <c r="X408" s="810"/>
      <c r="Y408" s="810"/>
      <c r="Z408" s="810"/>
      <c r="AA408" s="810"/>
      <c r="AB408" s="810"/>
      <c r="AC408" s="810"/>
      <c r="AD408" s="810"/>
      <c r="AE408" s="810"/>
      <c r="AF408" s="810"/>
      <c r="AG408" s="810"/>
      <c r="AH408" s="810"/>
      <c r="AI408" s="810"/>
      <c r="AJ408" s="810"/>
      <c r="AK408" s="810"/>
      <c r="AL408" s="810"/>
      <c r="AM408" s="810"/>
      <c r="AN408" s="810"/>
      <c r="AO408" s="810"/>
      <c r="AP408" s="810"/>
      <c r="AQ408" s="810"/>
      <c r="AR408" s="810"/>
    </row>
    <row r="409" spans="2:44" x14ac:dyDescent="0.25">
      <c r="B409" s="3"/>
      <c r="C409" s="3"/>
      <c r="D409" s="3"/>
      <c r="E409" s="896"/>
      <c r="F409" s="896"/>
      <c r="G409" s="896"/>
      <c r="H409" s="896"/>
      <c r="I409" s="896"/>
      <c r="J409" s="896"/>
      <c r="K409" s="896"/>
      <c r="L409" s="896"/>
      <c r="M409" s="896"/>
      <c r="N409" s="896"/>
      <c r="O409" s="896"/>
      <c r="S409" s="810"/>
      <c r="T409" s="810"/>
      <c r="U409" s="810"/>
      <c r="V409" s="810"/>
      <c r="W409" s="810"/>
      <c r="X409" s="810"/>
      <c r="Y409" s="810"/>
      <c r="Z409" s="810"/>
      <c r="AA409" s="810"/>
      <c r="AB409" s="810"/>
      <c r="AC409" s="810"/>
      <c r="AD409" s="810"/>
      <c r="AE409" s="810"/>
      <c r="AF409" s="810"/>
      <c r="AG409" s="810"/>
      <c r="AH409" s="810"/>
      <c r="AI409" s="810"/>
      <c r="AJ409" s="810"/>
      <c r="AK409" s="810"/>
      <c r="AL409" s="810"/>
      <c r="AM409" s="810"/>
      <c r="AN409" s="810"/>
      <c r="AO409" s="810"/>
      <c r="AP409" s="810"/>
      <c r="AQ409" s="810"/>
      <c r="AR409" s="810"/>
    </row>
    <row r="410" spans="2:44" x14ac:dyDescent="0.25">
      <c r="B410" s="3"/>
      <c r="C410" s="3"/>
      <c r="D410" s="3"/>
      <c r="E410" s="896"/>
      <c r="F410" s="896"/>
      <c r="G410" s="896"/>
      <c r="H410" s="896"/>
      <c r="I410" s="896"/>
      <c r="J410" s="896"/>
      <c r="K410" s="896"/>
      <c r="L410" s="896"/>
      <c r="M410" s="896"/>
      <c r="N410" s="896"/>
      <c r="O410" s="896"/>
      <c r="S410" s="810"/>
      <c r="T410" s="810"/>
      <c r="U410" s="810"/>
      <c r="V410" s="810"/>
      <c r="W410" s="810"/>
      <c r="X410" s="810"/>
      <c r="Y410" s="810"/>
      <c r="Z410" s="810"/>
      <c r="AA410" s="810"/>
      <c r="AB410" s="810"/>
      <c r="AC410" s="810"/>
      <c r="AD410" s="810"/>
      <c r="AE410" s="810"/>
      <c r="AF410" s="810"/>
      <c r="AG410" s="810"/>
      <c r="AH410" s="810"/>
      <c r="AI410" s="810"/>
      <c r="AJ410" s="810"/>
      <c r="AK410" s="810"/>
      <c r="AL410" s="810"/>
      <c r="AM410" s="810"/>
      <c r="AN410" s="810"/>
      <c r="AO410" s="810"/>
      <c r="AP410" s="810"/>
      <c r="AQ410" s="810"/>
      <c r="AR410" s="810"/>
    </row>
    <row r="411" spans="2:44" x14ac:dyDescent="0.25">
      <c r="B411" s="3"/>
      <c r="C411" s="3"/>
      <c r="D411" s="3"/>
      <c r="E411" s="896"/>
      <c r="F411" s="896"/>
      <c r="G411" s="896"/>
      <c r="H411" s="896"/>
      <c r="I411" s="896"/>
      <c r="J411" s="896"/>
      <c r="K411" s="896"/>
      <c r="L411" s="896"/>
      <c r="M411" s="896"/>
      <c r="N411" s="896"/>
      <c r="O411" s="896"/>
      <c r="S411" s="810"/>
      <c r="T411" s="810"/>
      <c r="U411" s="810"/>
      <c r="V411" s="810"/>
      <c r="W411" s="810"/>
      <c r="X411" s="810"/>
      <c r="Y411" s="810"/>
      <c r="Z411" s="810"/>
      <c r="AA411" s="810"/>
      <c r="AB411" s="810"/>
      <c r="AC411" s="810"/>
      <c r="AD411" s="810"/>
      <c r="AE411" s="810"/>
      <c r="AF411" s="810"/>
      <c r="AG411" s="810"/>
      <c r="AH411" s="810"/>
      <c r="AI411" s="810"/>
      <c r="AJ411" s="810"/>
      <c r="AK411" s="810"/>
      <c r="AL411" s="810"/>
      <c r="AM411" s="810"/>
      <c r="AN411" s="810"/>
      <c r="AO411" s="810"/>
      <c r="AP411" s="810"/>
      <c r="AQ411" s="810"/>
      <c r="AR411" s="810"/>
    </row>
    <row r="412" spans="2:44" x14ac:dyDescent="0.25">
      <c r="B412" s="3"/>
      <c r="C412" s="3"/>
      <c r="D412" s="3"/>
      <c r="E412" s="896"/>
      <c r="F412" s="896"/>
      <c r="G412" s="896"/>
      <c r="H412" s="896"/>
      <c r="I412" s="896"/>
      <c r="J412" s="896"/>
      <c r="K412" s="896"/>
      <c r="L412" s="896"/>
      <c r="M412" s="896"/>
      <c r="N412" s="896"/>
      <c r="O412" s="896"/>
      <c r="S412" s="810"/>
      <c r="T412" s="810"/>
      <c r="U412" s="810"/>
      <c r="V412" s="810"/>
      <c r="W412" s="810"/>
      <c r="X412" s="810"/>
      <c r="Y412" s="810"/>
      <c r="Z412" s="810"/>
      <c r="AA412" s="810"/>
      <c r="AB412" s="810"/>
      <c r="AC412" s="810"/>
      <c r="AD412" s="810"/>
      <c r="AE412" s="810"/>
      <c r="AF412" s="810"/>
      <c r="AG412" s="810"/>
      <c r="AH412" s="810"/>
      <c r="AI412" s="810"/>
      <c r="AJ412" s="810"/>
      <c r="AK412" s="810"/>
      <c r="AL412" s="810"/>
      <c r="AM412" s="810"/>
      <c r="AN412" s="810"/>
      <c r="AO412" s="810"/>
      <c r="AP412" s="810"/>
      <c r="AQ412" s="810"/>
      <c r="AR412" s="810"/>
    </row>
    <row r="413" spans="2:44" x14ac:dyDescent="0.25">
      <c r="B413" s="3"/>
      <c r="C413" s="3"/>
      <c r="D413" s="3"/>
      <c r="E413" s="896"/>
      <c r="F413" s="896"/>
      <c r="G413" s="896"/>
      <c r="H413" s="896"/>
      <c r="I413" s="896"/>
      <c r="J413" s="896"/>
      <c r="K413" s="896"/>
      <c r="L413" s="896"/>
      <c r="M413" s="896"/>
      <c r="N413" s="896"/>
      <c r="O413" s="896"/>
      <c r="S413" s="810"/>
      <c r="T413" s="810"/>
      <c r="U413" s="810"/>
      <c r="V413" s="810"/>
      <c r="W413" s="810"/>
      <c r="X413" s="810"/>
      <c r="Y413" s="810"/>
      <c r="Z413" s="810"/>
      <c r="AA413" s="810"/>
      <c r="AB413" s="810"/>
      <c r="AC413" s="810"/>
      <c r="AD413" s="810"/>
      <c r="AE413" s="810"/>
      <c r="AF413" s="810"/>
      <c r="AG413" s="810"/>
      <c r="AH413" s="810"/>
      <c r="AI413" s="810"/>
      <c r="AJ413" s="810"/>
      <c r="AK413" s="810"/>
      <c r="AL413" s="810"/>
      <c r="AM413" s="810"/>
      <c r="AN413" s="810"/>
      <c r="AO413" s="810"/>
      <c r="AP413" s="810"/>
      <c r="AQ413" s="810"/>
      <c r="AR413" s="810"/>
    </row>
    <row r="414" spans="2:44" x14ac:dyDescent="0.25">
      <c r="B414" s="3"/>
      <c r="C414" s="3"/>
      <c r="D414" s="3"/>
      <c r="E414" s="896"/>
      <c r="F414" s="896"/>
      <c r="G414" s="896"/>
      <c r="H414" s="896"/>
      <c r="I414" s="896"/>
      <c r="J414" s="896"/>
      <c r="K414" s="896"/>
      <c r="L414" s="896"/>
      <c r="M414" s="896"/>
      <c r="N414" s="896"/>
      <c r="O414" s="896"/>
      <c r="S414" s="810"/>
      <c r="T414" s="810"/>
      <c r="U414" s="810"/>
      <c r="V414" s="810"/>
      <c r="W414" s="810"/>
      <c r="X414" s="810"/>
      <c r="Y414" s="810"/>
      <c r="Z414" s="810"/>
      <c r="AA414" s="810"/>
      <c r="AB414" s="810"/>
      <c r="AC414" s="810"/>
      <c r="AD414" s="810"/>
      <c r="AE414" s="810"/>
      <c r="AF414" s="810"/>
      <c r="AG414" s="810"/>
      <c r="AH414" s="810"/>
      <c r="AI414" s="810"/>
      <c r="AJ414" s="810"/>
      <c r="AK414" s="810"/>
      <c r="AL414" s="810"/>
      <c r="AM414" s="810"/>
      <c r="AN414" s="810"/>
      <c r="AO414" s="810"/>
      <c r="AP414" s="810"/>
      <c r="AQ414" s="810"/>
      <c r="AR414" s="810"/>
    </row>
    <row r="415" spans="2:44" x14ac:dyDescent="0.25">
      <c r="B415" s="3"/>
      <c r="C415" s="3"/>
      <c r="D415" s="3"/>
      <c r="E415" s="896"/>
      <c r="F415" s="896"/>
      <c r="G415" s="896"/>
      <c r="H415" s="896"/>
      <c r="I415" s="896"/>
      <c r="J415" s="896"/>
      <c r="K415" s="896"/>
      <c r="L415" s="896"/>
      <c r="M415" s="896"/>
      <c r="N415" s="896"/>
      <c r="O415" s="896"/>
      <c r="S415" s="810"/>
      <c r="T415" s="810"/>
      <c r="U415" s="810"/>
      <c r="V415" s="810"/>
      <c r="W415" s="810"/>
      <c r="X415" s="810"/>
      <c r="Y415" s="810"/>
      <c r="Z415" s="810"/>
      <c r="AA415" s="810"/>
      <c r="AB415" s="810"/>
      <c r="AC415" s="810"/>
      <c r="AD415" s="810"/>
      <c r="AE415" s="810"/>
      <c r="AF415" s="810"/>
      <c r="AG415" s="810"/>
      <c r="AH415" s="810"/>
      <c r="AI415" s="810"/>
      <c r="AJ415" s="810"/>
      <c r="AK415" s="810"/>
      <c r="AL415" s="810"/>
      <c r="AM415" s="810"/>
      <c r="AN415" s="810"/>
      <c r="AO415" s="810"/>
      <c r="AP415" s="810"/>
      <c r="AQ415" s="810"/>
      <c r="AR415" s="810"/>
    </row>
    <row r="416" spans="2:44" x14ac:dyDescent="0.25">
      <c r="B416" s="3"/>
      <c r="C416" s="3"/>
      <c r="D416" s="3"/>
      <c r="E416" s="896"/>
      <c r="F416" s="896"/>
      <c r="G416" s="896"/>
      <c r="H416" s="896"/>
      <c r="I416" s="896"/>
      <c r="J416" s="896"/>
      <c r="K416" s="896"/>
      <c r="L416" s="896"/>
      <c r="M416" s="896"/>
      <c r="N416" s="896"/>
      <c r="O416" s="896"/>
      <c r="S416" s="810"/>
      <c r="T416" s="810"/>
      <c r="U416" s="810"/>
      <c r="V416" s="810"/>
      <c r="W416" s="810"/>
      <c r="X416" s="810"/>
      <c r="Y416" s="810"/>
      <c r="Z416" s="810"/>
      <c r="AA416" s="810"/>
      <c r="AB416" s="810"/>
      <c r="AC416" s="810"/>
      <c r="AD416" s="810"/>
      <c r="AE416" s="810"/>
      <c r="AF416" s="810"/>
      <c r="AG416" s="810"/>
      <c r="AH416" s="810"/>
      <c r="AI416" s="810"/>
      <c r="AJ416" s="810"/>
      <c r="AK416" s="810"/>
      <c r="AL416" s="810"/>
      <c r="AM416" s="810"/>
      <c r="AN416" s="810"/>
      <c r="AO416" s="810"/>
      <c r="AP416" s="810"/>
      <c r="AQ416" s="810"/>
      <c r="AR416" s="810"/>
    </row>
    <row r="417" spans="2:44" x14ac:dyDescent="0.25">
      <c r="B417" s="3"/>
      <c r="C417" s="3"/>
      <c r="D417" s="3"/>
      <c r="E417" s="896"/>
      <c r="F417" s="896"/>
      <c r="G417" s="896"/>
      <c r="H417" s="896"/>
      <c r="I417" s="896"/>
      <c r="J417" s="896"/>
      <c r="K417" s="896"/>
      <c r="L417" s="896"/>
      <c r="M417" s="896"/>
      <c r="N417" s="896"/>
      <c r="O417" s="896"/>
      <c r="S417" s="810"/>
      <c r="T417" s="810"/>
      <c r="U417" s="810"/>
      <c r="V417" s="810"/>
      <c r="W417" s="810"/>
      <c r="X417" s="810"/>
      <c r="Y417" s="810"/>
      <c r="Z417" s="810"/>
      <c r="AA417" s="810"/>
      <c r="AB417" s="810"/>
      <c r="AC417" s="810"/>
      <c r="AD417" s="810"/>
      <c r="AE417" s="810"/>
      <c r="AF417" s="810"/>
      <c r="AG417" s="810"/>
      <c r="AH417" s="810"/>
      <c r="AI417" s="810"/>
      <c r="AJ417" s="810"/>
      <c r="AK417" s="810"/>
      <c r="AL417" s="810"/>
      <c r="AM417" s="810"/>
      <c r="AN417" s="810"/>
      <c r="AO417" s="810"/>
      <c r="AP417" s="810"/>
      <c r="AQ417" s="810"/>
      <c r="AR417" s="810"/>
    </row>
    <row r="418" spans="2:44" x14ac:dyDescent="0.25">
      <c r="B418" s="3"/>
      <c r="C418" s="3"/>
      <c r="D418" s="3"/>
      <c r="E418" s="896"/>
      <c r="F418" s="896"/>
      <c r="G418" s="896"/>
      <c r="H418" s="896"/>
      <c r="I418" s="896"/>
      <c r="J418" s="896"/>
      <c r="K418" s="896"/>
      <c r="L418" s="896"/>
      <c r="M418" s="896"/>
      <c r="N418" s="896"/>
      <c r="O418" s="896"/>
      <c r="S418" s="810"/>
      <c r="T418" s="810"/>
      <c r="U418" s="810"/>
      <c r="V418" s="810"/>
      <c r="W418" s="810"/>
      <c r="X418" s="810"/>
      <c r="Y418" s="810"/>
      <c r="Z418" s="810"/>
      <c r="AA418" s="810"/>
      <c r="AB418" s="810"/>
      <c r="AC418" s="810"/>
      <c r="AD418" s="810"/>
      <c r="AE418" s="810"/>
      <c r="AF418" s="810"/>
      <c r="AG418" s="810"/>
      <c r="AH418" s="810"/>
      <c r="AI418" s="810"/>
      <c r="AJ418" s="810"/>
      <c r="AK418" s="810"/>
      <c r="AL418" s="810"/>
      <c r="AM418" s="810"/>
      <c r="AN418" s="810"/>
      <c r="AO418" s="810"/>
      <c r="AP418" s="810"/>
      <c r="AQ418" s="810"/>
      <c r="AR418" s="810"/>
    </row>
    <row r="419" spans="2:44" x14ac:dyDescent="0.25">
      <c r="B419" s="3"/>
      <c r="C419" s="3"/>
      <c r="D419" s="3"/>
      <c r="E419" s="896"/>
      <c r="F419" s="896"/>
      <c r="G419" s="896"/>
      <c r="H419" s="896"/>
      <c r="I419" s="896"/>
      <c r="J419" s="896"/>
      <c r="K419" s="896"/>
      <c r="L419" s="896"/>
      <c r="M419" s="896"/>
      <c r="N419" s="896"/>
      <c r="O419" s="896"/>
      <c r="S419" s="810"/>
      <c r="T419" s="810"/>
      <c r="U419" s="810"/>
      <c r="V419" s="810"/>
      <c r="W419" s="810"/>
      <c r="X419" s="810"/>
      <c r="Y419" s="810"/>
      <c r="Z419" s="810"/>
      <c r="AA419" s="810"/>
      <c r="AB419" s="810"/>
      <c r="AC419" s="810"/>
      <c r="AD419" s="810"/>
      <c r="AE419" s="810"/>
      <c r="AF419" s="810"/>
      <c r="AG419" s="810"/>
      <c r="AH419" s="810"/>
      <c r="AI419" s="810"/>
      <c r="AJ419" s="810"/>
      <c r="AK419" s="810"/>
      <c r="AL419" s="810"/>
      <c r="AM419" s="810"/>
      <c r="AN419" s="810"/>
      <c r="AO419" s="810"/>
      <c r="AP419" s="810"/>
      <c r="AQ419" s="810"/>
      <c r="AR419" s="810"/>
    </row>
    <row r="420" spans="2:44" x14ac:dyDescent="0.25">
      <c r="B420" s="3"/>
      <c r="C420" s="3"/>
      <c r="D420" s="3"/>
      <c r="E420" s="896"/>
      <c r="F420" s="896"/>
      <c r="G420" s="896"/>
      <c r="H420" s="896"/>
      <c r="I420" s="896"/>
      <c r="J420" s="896"/>
      <c r="K420" s="896"/>
      <c r="L420" s="896"/>
      <c r="M420" s="896"/>
      <c r="N420" s="896"/>
      <c r="O420" s="896"/>
      <c r="S420" s="810"/>
      <c r="T420" s="810"/>
      <c r="U420" s="810"/>
      <c r="V420" s="810"/>
      <c r="W420" s="810"/>
      <c r="X420" s="810"/>
      <c r="Y420" s="810"/>
      <c r="Z420" s="810"/>
      <c r="AA420" s="810"/>
      <c r="AB420" s="810"/>
      <c r="AC420" s="810"/>
      <c r="AD420" s="810"/>
      <c r="AE420" s="810"/>
      <c r="AF420" s="810"/>
      <c r="AG420" s="810"/>
      <c r="AH420" s="810"/>
      <c r="AI420" s="810"/>
      <c r="AJ420" s="810"/>
      <c r="AK420" s="810"/>
      <c r="AL420" s="810"/>
      <c r="AM420" s="810"/>
      <c r="AN420" s="810"/>
      <c r="AO420" s="810"/>
      <c r="AP420" s="810"/>
      <c r="AQ420" s="810"/>
      <c r="AR420" s="810"/>
    </row>
    <row r="421" spans="2:44" x14ac:dyDescent="0.25">
      <c r="B421" s="3"/>
      <c r="C421" s="3"/>
      <c r="D421" s="3"/>
      <c r="E421" s="896"/>
      <c r="F421" s="896"/>
      <c r="G421" s="896"/>
      <c r="H421" s="896"/>
      <c r="I421" s="896"/>
      <c r="J421" s="896"/>
      <c r="K421" s="896"/>
      <c r="L421" s="896"/>
      <c r="M421" s="896"/>
      <c r="N421" s="896"/>
      <c r="O421" s="896"/>
      <c r="S421" s="810"/>
      <c r="T421" s="810"/>
      <c r="U421" s="810"/>
      <c r="V421" s="810"/>
      <c r="W421" s="810"/>
      <c r="X421" s="810"/>
      <c r="Y421" s="810"/>
      <c r="Z421" s="810"/>
      <c r="AA421" s="810"/>
      <c r="AB421" s="810"/>
      <c r="AC421" s="810"/>
      <c r="AD421" s="810"/>
      <c r="AE421" s="810"/>
      <c r="AF421" s="810"/>
      <c r="AG421" s="810"/>
      <c r="AH421" s="810"/>
      <c r="AI421" s="810"/>
      <c r="AJ421" s="810"/>
      <c r="AK421" s="810"/>
      <c r="AL421" s="810"/>
      <c r="AM421" s="810"/>
      <c r="AN421" s="810"/>
      <c r="AO421" s="810"/>
      <c r="AP421" s="810"/>
      <c r="AQ421" s="810"/>
      <c r="AR421" s="810"/>
    </row>
    <row r="422" spans="2:44" x14ac:dyDescent="0.25">
      <c r="B422" s="3"/>
      <c r="C422" s="3"/>
      <c r="D422" s="3"/>
      <c r="E422" s="896"/>
      <c r="F422" s="896"/>
      <c r="G422" s="896"/>
      <c r="H422" s="896"/>
      <c r="I422" s="896"/>
      <c r="J422" s="896"/>
      <c r="K422" s="896"/>
      <c r="L422" s="896"/>
      <c r="M422" s="896"/>
      <c r="N422" s="896"/>
      <c r="O422" s="896"/>
      <c r="S422" s="810"/>
      <c r="T422" s="810"/>
      <c r="U422" s="810"/>
      <c r="V422" s="810"/>
      <c r="W422" s="810"/>
      <c r="X422" s="810"/>
      <c r="Y422" s="810"/>
      <c r="Z422" s="810"/>
      <c r="AA422" s="810"/>
      <c r="AB422" s="810"/>
      <c r="AC422" s="810"/>
      <c r="AD422" s="810"/>
      <c r="AE422" s="810"/>
      <c r="AF422" s="810"/>
      <c r="AG422" s="810"/>
      <c r="AH422" s="810"/>
      <c r="AI422" s="810"/>
      <c r="AJ422" s="810"/>
      <c r="AK422" s="810"/>
      <c r="AL422" s="810"/>
      <c r="AM422" s="810"/>
      <c r="AN422" s="810"/>
      <c r="AO422" s="810"/>
      <c r="AP422" s="810"/>
      <c r="AQ422" s="810"/>
      <c r="AR422" s="810"/>
    </row>
    <row r="423" spans="2:44" x14ac:dyDescent="0.25">
      <c r="B423" s="3"/>
      <c r="C423" s="3"/>
      <c r="D423" s="3"/>
      <c r="E423" s="896"/>
      <c r="F423" s="896"/>
      <c r="G423" s="896"/>
      <c r="H423" s="896"/>
      <c r="I423" s="896"/>
      <c r="J423" s="896"/>
      <c r="K423" s="896"/>
      <c r="L423" s="896"/>
      <c r="M423" s="896"/>
      <c r="N423" s="896"/>
      <c r="O423" s="896"/>
      <c r="S423" s="810"/>
      <c r="T423" s="810"/>
      <c r="U423" s="810"/>
      <c r="V423" s="810"/>
      <c r="W423" s="810"/>
      <c r="X423" s="810"/>
      <c r="Y423" s="810"/>
      <c r="Z423" s="810"/>
      <c r="AA423" s="810"/>
      <c r="AB423" s="810"/>
      <c r="AC423" s="810"/>
      <c r="AD423" s="810"/>
      <c r="AE423" s="810"/>
      <c r="AF423" s="810"/>
      <c r="AG423" s="810"/>
      <c r="AH423" s="810"/>
      <c r="AI423" s="810"/>
      <c r="AJ423" s="810"/>
      <c r="AK423" s="810"/>
      <c r="AL423" s="810"/>
      <c r="AM423" s="810"/>
      <c r="AN423" s="810"/>
      <c r="AO423" s="810"/>
      <c r="AP423" s="810"/>
      <c r="AQ423" s="810"/>
      <c r="AR423" s="810"/>
    </row>
    <row r="424" spans="2:44" x14ac:dyDescent="0.25">
      <c r="B424" s="3"/>
      <c r="C424" s="3"/>
      <c r="D424" s="3"/>
      <c r="E424" s="896"/>
      <c r="F424" s="896"/>
      <c r="G424" s="896"/>
      <c r="H424" s="896"/>
      <c r="I424" s="896"/>
      <c r="J424" s="896"/>
      <c r="K424" s="896"/>
      <c r="L424" s="896"/>
      <c r="M424" s="896"/>
      <c r="N424" s="896"/>
      <c r="O424" s="896"/>
      <c r="S424" s="810"/>
      <c r="T424" s="810"/>
      <c r="U424" s="810"/>
      <c r="V424" s="810"/>
      <c r="W424" s="810"/>
      <c r="X424" s="810"/>
      <c r="Y424" s="810"/>
      <c r="Z424" s="810"/>
      <c r="AA424" s="810"/>
      <c r="AB424" s="810"/>
      <c r="AC424" s="810"/>
      <c r="AD424" s="810"/>
      <c r="AE424" s="810"/>
      <c r="AF424" s="810"/>
      <c r="AG424" s="810"/>
      <c r="AH424" s="810"/>
      <c r="AI424" s="810"/>
      <c r="AJ424" s="810"/>
      <c r="AK424" s="810"/>
      <c r="AL424" s="810"/>
      <c r="AM424" s="810"/>
      <c r="AN424" s="810"/>
      <c r="AO424" s="810"/>
      <c r="AP424" s="810"/>
      <c r="AQ424" s="810"/>
      <c r="AR424" s="810"/>
    </row>
    <row r="425" spans="2:44" x14ac:dyDescent="0.25">
      <c r="B425" s="3"/>
      <c r="C425" s="3"/>
      <c r="D425" s="3"/>
      <c r="E425" s="896"/>
      <c r="F425" s="896"/>
      <c r="G425" s="896"/>
      <c r="H425" s="896"/>
      <c r="I425" s="896"/>
      <c r="J425" s="896"/>
      <c r="K425" s="896"/>
      <c r="L425" s="896"/>
      <c r="M425" s="896"/>
      <c r="N425" s="896"/>
      <c r="O425" s="896"/>
      <c r="S425" s="810"/>
      <c r="T425" s="810"/>
      <c r="U425" s="810"/>
      <c r="V425" s="810"/>
      <c r="W425" s="810"/>
      <c r="X425" s="810"/>
      <c r="Y425" s="810"/>
      <c r="Z425" s="810"/>
      <c r="AA425" s="810"/>
      <c r="AB425" s="810"/>
      <c r="AC425" s="810"/>
      <c r="AD425" s="810"/>
      <c r="AE425" s="810"/>
      <c r="AF425" s="810"/>
      <c r="AG425" s="810"/>
      <c r="AH425" s="810"/>
      <c r="AI425" s="810"/>
      <c r="AJ425" s="810"/>
      <c r="AK425" s="810"/>
      <c r="AL425" s="810"/>
      <c r="AM425" s="810"/>
      <c r="AN425" s="810"/>
      <c r="AO425" s="810"/>
      <c r="AP425" s="810"/>
      <c r="AQ425" s="810"/>
      <c r="AR425" s="810"/>
    </row>
    <row r="426" spans="2:44" x14ac:dyDescent="0.25">
      <c r="B426" s="3"/>
      <c r="C426" s="3"/>
      <c r="D426" s="3"/>
      <c r="E426" s="896"/>
      <c r="F426" s="896"/>
      <c r="G426" s="896"/>
      <c r="H426" s="896"/>
      <c r="I426" s="896"/>
      <c r="J426" s="896"/>
      <c r="K426" s="896"/>
      <c r="L426" s="896"/>
      <c r="M426" s="896"/>
      <c r="N426" s="896"/>
      <c r="O426" s="896"/>
      <c r="S426" s="810"/>
      <c r="T426" s="810"/>
      <c r="U426" s="810"/>
      <c r="V426" s="810"/>
      <c r="W426" s="810"/>
      <c r="X426" s="810"/>
      <c r="Y426" s="810"/>
      <c r="Z426" s="810"/>
      <c r="AA426" s="810"/>
      <c r="AB426" s="810"/>
      <c r="AC426" s="810"/>
      <c r="AD426" s="810"/>
      <c r="AE426" s="810"/>
      <c r="AF426" s="810"/>
      <c r="AG426" s="810"/>
      <c r="AH426" s="810"/>
      <c r="AI426" s="810"/>
      <c r="AJ426" s="810"/>
      <c r="AK426" s="810"/>
      <c r="AL426" s="810"/>
      <c r="AM426" s="810"/>
      <c r="AN426" s="810"/>
      <c r="AO426" s="810"/>
      <c r="AP426" s="810"/>
      <c r="AQ426" s="810"/>
      <c r="AR426" s="810"/>
    </row>
    <row r="427" spans="2:44" x14ac:dyDescent="0.25">
      <c r="B427" s="3"/>
      <c r="C427" s="3"/>
      <c r="D427" s="3"/>
      <c r="E427" s="896"/>
      <c r="F427" s="896"/>
      <c r="G427" s="896"/>
      <c r="H427" s="896"/>
      <c r="I427" s="896"/>
      <c r="J427" s="896"/>
      <c r="K427" s="896"/>
      <c r="L427" s="896"/>
      <c r="M427" s="896"/>
      <c r="N427" s="896"/>
      <c r="O427" s="896"/>
      <c r="S427" s="810"/>
      <c r="T427" s="810"/>
      <c r="U427" s="810"/>
      <c r="V427" s="810"/>
      <c r="W427" s="810"/>
      <c r="X427" s="810"/>
      <c r="Y427" s="810"/>
      <c r="Z427" s="810"/>
      <c r="AA427" s="810"/>
      <c r="AB427" s="810"/>
      <c r="AC427" s="810"/>
      <c r="AD427" s="810"/>
      <c r="AE427" s="810"/>
      <c r="AF427" s="810"/>
      <c r="AG427" s="810"/>
      <c r="AH427" s="810"/>
      <c r="AI427" s="810"/>
      <c r="AJ427" s="810"/>
      <c r="AK427" s="810"/>
      <c r="AL427" s="810"/>
      <c r="AM427" s="810"/>
      <c r="AN427" s="810"/>
      <c r="AO427" s="810"/>
      <c r="AP427" s="810"/>
      <c r="AQ427" s="810"/>
      <c r="AR427" s="810"/>
    </row>
    <row r="428" spans="2:44" x14ac:dyDescent="0.25">
      <c r="B428" s="3"/>
      <c r="C428" s="3"/>
      <c r="D428" s="3"/>
      <c r="E428" s="896"/>
      <c r="F428" s="896"/>
      <c r="G428" s="896"/>
      <c r="H428" s="896"/>
      <c r="I428" s="896"/>
      <c r="J428" s="896"/>
      <c r="K428" s="896"/>
      <c r="L428" s="896"/>
      <c r="M428" s="896"/>
      <c r="N428" s="896"/>
      <c r="O428" s="896"/>
      <c r="S428" s="810"/>
      <c r="T428" s="810"/>
      <c r="U428" s="810"/>
      <c r="V428" s="810"/>
      <c r="W428" s="810"/>
      <c r="X428" s="810"/>
      <c r="Y428" s="810"/>
      <c r="Z428" s="810"/>
      <c r="AA428" s="810"/>
      <c r="AB428" s="810"/>
      <c r="AC428" s="810"/>
      <c r="AD428" s="810"/>
      <c r="AE428" s="810"/>
      <c r="AF428" s="810"/>
      <c r="AG428" s="810"/>
      <c r="AH428" s="810"/>
      <c r="AI428" s="810"/>
      <c r="AJ428" s="810"/>
      <c r="AK428" s="810"/>
      <c r="AL428" s="810"/>
      <c r="AM428" s="810"/>
      <c r="AN428" s="810"/>
      <c r="AO428" s="810"/>
      <c r="AP428" s="810"/>
      <c r="AQ428" s="810"/>
      <c r="AR428" s="810"/>
    </row>
    <row r="429" spans="2:44" x14ac:dyDescent="0.25">
      <c r="B429" s="3"/>
      <c r="C429" s="3"/>
      <c r="D429" s="3"/>
      <c r="E429" s="896"/>
      <c r="F429" s="896"/>
      <c r="G429" s="896"/>
      <c r="H429" s="896"/>
      <c r="I429" s="896"/>
      <c r="J429" s="896"/>
      <c r="K429" s="896"/>
      <c r="L429" s="896"/>
      <c r="M429" s="896"/>
      <c r="N429" s="896"/>
      <c r="O429" s="896"/>
      <c r="S429" s="810"/>
      <c r="T429" s="810"/>
      <c r="U429" s="810"/>
      <c r="V429" s="810"/>
      <c r="W429" s="810"/>
      <c r="X429" s="810"/>
      <c r="Y429" s="810"/>
      <c r="Z429" s="810"/>
      <c r="AA429" s="810"/>
      <c r="AB429" s="810"/>
      <c r="AC429" s="810"/>
      <c r="AD429" s="810"/>
      <c r="AE429" s="810"/>
      <c r="AF429" s="810"/>
      <c r="AG429" s="810"/>
      <c r="AH429" s="810"/>
      <c r="AI429" s="810"/>
      <c r="AJ429" s="810"/>
      <c r="AK429" s="810"/>
      <c r="AL429" s="810"/>
      <c r="AM429" s="810"/>
      <c r="AN429" s="810"/>
      <c r="AO429" s="810"/>
      <c r="AP429" s="810"/>
      <c r="AQ429" s="810"/>
      <c r="AR429" s="810"/>
    </row>
    <row r="430" spans="2:44" x14ac:dyDescent="0.25">
      <c r="B430" s="3"/>
      <c r="C430" s="3"/>
      <c r="D430" s="3"/>
      <c r="E430" s="896"/>
      <c r="F430" s="896"/>
      <c r="G430" s="896"/>
      <c r="H430" s="896"/>
      <c r="I430" s="896"/>
      <c r="J430" s="896"/>
      <c r="K430" s="896"/>
      <c r="L430" s="896"/>
      <c r="M430" s="896"/>
      <c r="N430" s="896"/>
      <c r="O430" s="896"/>
      <c r="S430" s="810"/>
      <c r="T430" s="810"/>
      <c r="U430" s="810"/>
      <c r="V430" s="810"/>
      <c r="W430" s="810"/>
      <c r="X430" s="810"/>
      <c r="Y430" s="810"/>
      <c r="Z430" s="810"/>
      <c r="AA430" s="810"/>
      <c r="AB430" s="810"/>
      <c r="AC430" s="810"/>
      <c r="AD430" s="810"/>
      <c r="AE430" s="810"/>
      <c r="AF430" s="810"/>
      <c r="AG430" s="810"/>
      <c r="AH430" s="810"/>
      <c r="AI430" s="810"/>
      <c r="AJ430" s="810"/>
      <c r="AK430" s="810"/>
      <c r="AL430" s="810"/>
      <c r="AM430" s="810"/>
      <c r="AN430" s="810"/>
      <c r="AO430" s="810"/>
      <c r="AP430" s="810"/>
      <c r="AQ430" s="810"/>
      <c r="AR430" s="810"/>
    </row>
    <row r="431" spans="2:44" x14ac:dyDescent="0.25">
      <c r="B431" s="3"/>
      <c r="C431" s="3"/>
      <c r="D431" s="3"/>
      <c r="E431" s="896"/>
      <c r="F431" s="896"/>
      <c r="G431" s="896"/>
      <c r="H431" s="896"/>
      <c r="I431" s="896"/>
      <c r="J431" s="896"/>
      <c r="K431" s="896"/>
      <c r="L431" s="896"/>
      <c r="M431" s="896"/>
      <c r="N431" s="896"/>
      <c r="O431" s="896"/>
      <c r="S431" s="810"/>
      <c r="T431" s="810"/>
      <c r="U431" s="810"/>
      <c r="V431" s="810"/>
      <c r="W431" s="810"/>
      <c r="X431" s="810"/>
      <c r="Y431" s="810"/>
      <c r="Z431" s="810"/>
      <c r="AA431" s="810"/>
      <c r="AB431" s="810"/>
      <c r="AC431" s="810"/>
      <c r="AD431" s="810"/>
      <c r="AE431" s="810"/>
      <c r="AF431" s="810"/>
      <c r="AG431" s="810"/>
      <c r="AH431" s="810"/>
      <c r="AI431" s="810"/>
      <c r="AJ431" s="810"/>
      <c r="AK431" s="810"/>
      <c r="AL431" s="810"/>
      <c r="AM431" s="810"/>
      <c r="AN431" s="810"/>
      <c r="AO431" s="810"/>
      <c r="AP431" s="810"/>
      <c r="AQ431" s="810"/>
      <c r="AR431" s="810"/>
    </row>
    <row r="432" spans="2:44" x14ac:dyDescent="0.25">
      <c r="B432" s="3"/>
      <c r="C432" s="3"/>
      <c r="D432" s="3"/>
      <c r="E432" s="896"/>
      <c r="F432" s="896"/>
      <c r="G432" s="896"/>
      <c r="H432" s="896"/>
      <c r="I432" s="896"/>
      <c r="J432" s="896"/>
      <c r="K432" s="896"/>
      <c r="L432" s="896"/>
      <c r="M432" s="896"/>
      <c r="N432" s="896"/>
      <c r="O432" s="896"/>
      <c r="S432" s="810"/>
      <c r="T432" s="810"/>
      <c r="U432" s="810"/>
      <c r="V432" s="810"/>
      <c r="W432" s="810"/>
      <c r="X432" s="810"/>
      <c r="Y432" s="810"/>
      <c r="Z432" s="810"/>
      <c r="AA432" s="810"/>
      <c r="AB432" s="810"/>
      <c r="AC432" s="810"/>
      <c r="AD432" s="810"/>
      <c r="AE432" s="810"/>
      <c r="AF432" s="810"/>
      <c r="AG432" s="810"/>
      <c r="AH432" s="810"/>
      <c r="AI432" s="810"/>
      <c r="AJ432" s="810"/>
      <c r="AK432" s="810"/>
      <c r="AL432" s="810"/>
      <c r="AM432" s="810"/>
      <c r="AN432" s="810"/>
      <c r="AO432" s="810"/>
      <c r="AP432" s="810"/>
      <c r="AQ432" s="810"/>
      <c r="AR432" s="810"/>
    </row>
    <row r="433" spans="2:44" x14ac:dyDescent="0.25">
      <c r="B433" s="3"/>
      <c r="C433" s="3"/>
      <c r="D433" s="3"/>
      <c r="E433" s="896"/>
      <c r="F433" s="896"/>
      <c r="G433" s="896"/>
      <c r="H433" s="896"/>
      <c r="I433" s="896"/>
      <c r="J433" s="896"/>
      <c r="K433" s="896"/>
      <c r="L433" s="896"/>
      <c r="M433" s="896"/>
      <c r="N433" s="896"/>
      <c r="O433" s="896"/>
      <c r="S433" s="810"/>
      <c r="T433" s="810"/>
      <c r="U433" s="810"/>
      <c r="V433" s="810"/>
      <c r="W433" s="810"/>
      <c r="X433" s="810"/>
      <c r="Y433" s="810"/>
      <c r="Z433" s="810"/>
      <c r="AA433" s="810"/>
      <c r="AB433" s="810"/>
      <c r="AC433" s="810"/>
      <c r="AD433" s="810"/>
      <c r="AE433" s="810"/>
      <c r="AF433" s="810"/>
      <c r="AG433" s="810"/>
      <c r="AH433" s="810"/>
      <c r="AI433" s="810"/>
      <c r="AJ433" s="810"/>
      <c r="AK433" s="810"/>
      <c r="AL433" s="810"/>
      <c r="AM433" s="810"/>
      <c r="AN433" s="810"/>
      <c r="AO433" s="810"/>
      <c r="AP433" s="810"/>
      <c r="AQ433" s="810"/>
      <c r="AR433" s="810"/>
    </row>
    <row r="434" spans="2:44" x14ac:dyDescent="0.25">
      <c r="B434" s="3"/>
      <c r="C434" s="3"/>
      <c r="D434" s="3"/>
      <c r="E434" s="896"/>
      <c r="F434" s="896"/>
      <c r="G434" s="896"/>
      <c r="H434" s="896"/>
      <c r="I434" s="896"/>
      <c r="J434" s="896"/>
      <c r="K434" s="896"/>
      <c r="L434" s="896"/>
      <c r="M434" s="896"/>
      <c r="N434" s="896"/>
      <c r="O434" s="896"/>
      <c r="S434" s="810"/>
      <c r="T434" s="810"/>
      <c r="U434" s="810"/>
      <c r="V434" s="810"/>
      <c r="W434" s="810"/>
      <c r="X434" s="810"/>
      <c r="Y434" s="810"/>
      <c r="Z434" s="810"/>
      <c r="AA434" s="810"/>
      <c r="AB434" s="810"/>
      <c r="AC434" s="810"/>
      <c r="AD434" s="810"/>
      <c r="AE434" s="810"/>
      <c r="AF434" s="810"/>
      <c r="AG434" s="810"/>
      <c r="AH434" s="810"/>
      <c r="AI434" s="810"/>
      <c r="AJ434" s="810"/>
      <c r="AK434" s="810"/>
      <c r="AL434" s="810"/>
      <c r="AM434" s="810"/>
      <c r="AN434" s="810"/>
      <c r="AO434" s="810"/>
      <c r="AP434" s="810"/>
      <c r="AQ434" s="810"/>
      <c r="AR434" s="810"/>
    </row>
    <row r="435" spans="2:44" x14ac:dyDescent="0.25">
      <c r="B435" s="3"/>
      <c r="C435" s="3"/>
      <c r="D435" s="3"/>
      <c r="E435" s="896"/>
      <c r="F435" s="896"/>
      <c r="G435" s="896"/>
      <c r="H435" s="896"/>
      <c r="I435" s="896"/>
      <c r="J435" s="896"/>
      <c r="K435" s="896"/>
      <c r="L435" s="896"/>
      <c r="M435" s="896"/>
      <c r="N435" s="896"/>
      <c r="O435" s="896"/>
      <c r="S435" s="810"/>
      <c r="T435" s="810"/>
      <c r="U435" s="810"/>
      <c r="V435" s="810"/>
      <c r="W435" s="810"/>
      <c r="X435" s="810"/>
      <c r="Y435" s="810"/>
      <c r="Z435" s="810"/>
      <c r="AA435" s="810"/>
      <c r="AB435" s="810"/>
      <c r="AC435" s="810"/>
      <c r="AD435" s="810"/>
      <c r="AE435" s="810"/>
      <c r="AF435" s="810"/>
      <c r="AG435" s="810"/>
      <c r="AH435" s="810"/>
      <c r="AI435" s="810"/>
      <c r="AJ435" s="810"/>
      <c r="AK435" s="810"/>
      <c r="AL435" s="810"/>
      <c r="AM435" s="810"/>
      <c r="AN435" s="810"/>
      <c r="AO435" s="810"/>
      <c r="AP435" s="810"/>
      <c r="AQ435" s="810"/>
      <c r="AR435" s="810"/>
    </row>
    <row r="436" spans="2:44" x14ac:dyDescent="0.25">
      <c r="B436" s="3"/>
      <c r="C436" s="3"/>
      <c r="D436" s="3"/>
      <c r="E436" s="896"/>
      <c r="F436" s="896"/>
      <c r="G436" s="896"/>
      <c r="H436" s="896"/>
      <c r="I436" s="896"/>
      <c r="J436" s="896"/>
      <c r="K436" s="896"/>
      <c r="L436" s="896"/>
      <c r="M436" s="896"/>
      <c r="N436" s="896"/>
      <c r="O436" s="896"/>
      <c r="S436" s="810"/>
      <c r="T436" s="810"/>
      <c r="U436" s="810"/>
      <c r="V436" s="810"/>
      <c r="W436" s="810"/>
      <c r="X436" s="810"/>
      <c r="Y436" s="810"/>
      <c r="Z436" s="810"/>
      <c r="AA436" s="810"/>
      <c r="AB436" s="810"/>
      <c r="AC436" s="810"/>
      <c r="AD436" s="810"/>
      <c r="AE436" s="810"/>
      <c r="AF436" s="810"/>
      <c r="AG436" s="810"/>
      <c r="AH436" s="810"/>
      <c r="AI436" s="810"/>
      <c r="AJ436" s="810"/>
      <c r="AK436" s="810"/>
      <c r="AL436" s="810"/>
      <c r="AM436" s="810"/>
      <c r="AN436" s="810"/>
      <c r="AO436" s="810"/>
      <c r="AP436" s="810"/>
      <c r="AQ436" s="810"/>
      <c r="AR436" s="810"/>
    </row>
    <row r="437" spans="2:44" x14ac:dyDescent="0.25">
      <c r="B437" s="3"/>
      <c r="C437" s="3"/>
      <c r="D437" s="3"/>
      <c r="E437" s="896"/>
      <c r="F437" s="896"/>
      <c r="G437" s="896"/>
      <c r="H437" s="896"/>
      <c r="I437" s="896"/>
      <c r="J437" s="896"/>
      <c r="K437" s="896"/>
      <c r="L437" s="896"/>
      <c r="M437" s="896"/>
      <c r="N437" s="896"/>
      <c r="O437" s="896"/>
      <c r="S437" s="810"/>
      <c r="T437" s="810"/>
      <c r="U437" s="810"/>
      <c r="V437" s="810"/>
      <c r="W437" s="810"/>
      <c r="X437" s="810"/>
      <c r="Y437" s="810"/>
      <c r="Z437" s="810"/>
      <c r="AA437" s="810"/>
      <c r="AB437" s="810"/>
      <c r="AC437" s="810"/>
      <c r="AD437" s="810"/>
      <c r="AE437" s="810"/>
      <c r="AF437" s="810"/>
      <c r="AG437" s="810"/>
      <c r="AH437" s="810"/>
      <c r="AI437" s="810"/>
      <c r="AJ437" s="810"/>
      <c r="AK437" s="810"/>
      <c r="AL437" s="810"/>
      <c r="AM437" s="810"/>
      <c r="AN437" s="810"/>
      <c r="AO437" s="810"/>
      <c r="AP437" s="810"/>
      <c r="AQ437" s="810"/>
      <c r="AR437" s="810"/>
    </row>
    <row r="438" spans="2:44" x14ac:dyDescent="0.25">
      <c r="B438" s="3"/>
      <c r="C438" s="3"/>
      <c r="D438" s="3"/>
      <c r="E438" s="896"/>
      <c r="F438" s="896"/>
      <c r="G438" s="896"/>
      <c r="H438" s="896"/>
      <c r="I438" s="896"/>
      <c r="J438" s="896"/>
      <c r="K438" s="896"/>
      <c r="L438" s="896"/>
      <c r="M438" s="896"/>
      <c r="N438" s="896"/>
      <c r="O438" s="896"/>
      <c r="S438" s="810"/>
      <c r="T438" s="810"/>
      <c r="U438" s="810"/>
      <c r="V438" s="810"/>
      <c r="W438" s="810"/>
      <c r="X438" s="810"/>
      <c r="Y438" s="810"/>
      <c r="Z438" s="810"/>
      <c r="AA438" s="810"/>
      <c r="AB438" s="810"/>
      <c r="AC438" s="810"/>
      <c r="AD438" s="810"/>
      <c r="AE438" s="810"/>
      <c r="AF438" s="810"/>
      <c r="AG438" s="810"/>
      <c r="AH438" s="810"/>
      <c r="AI438" s="810"/>
      <c r="AJ438" s="810"/>
      <c r="AK438" s="810"/>
      <c r="AL438" s="810"/>
      <c r="AM438" s="810"/>
      <c r="AN438" s="810"/>
      <c r="AO438" s="810"/>
      <c r="AP438" s="810"/>
      <c r="AQ438" s="810"/>
      <c r="AR438" s="810"/>
    </row>
    <row r="439" spans="2:44" x14ac:dyDescent="0.25">
      <c r="B439" s="3"/>
      <c r="C439" s="3"/>
      <c r="D439" s="3"/>
      <c r="E439" s="896"/>
      <c r="F439" s="896"/>
      <c r="G439" s="896"/>
      <c r="H439" s="896"/>
      <c r="I439" s="896"/>
      <c r="J439" s="896"/>
      <c r="K439" s="896"/>
      <c r="L439" s="896"/>
      <c r="M439" s="896"/>
      <c r="N439" s="896"/>
      <c r="O439" s="896"/>
      <c r="S439" s="810"/>
      <c r="T439" s="810"/>
      <c r="U439" s="810"/>
      <c r="V439" s="810"/>
      <c r="W439" s="810"/>
      <c r="X439" s="810"/>
      <c r="Y439" s="810"/>
      <c r="Z439" s="810"/>
      <c r="AA439" s="810"/>
      <c r="AB439" s="810"/>
      <c r="AC439" s="810"/>
      <c r="AD439" s="810"/>
      <c r="AE439" s="810"/>
      <c r="AF439" s="810"/>
      <c r="AG439" s="810"/>
      <c r="AH439" s="810"/>
      <c r="AI439" s="810"/>
      <c r="AJ439" s="810"/>
      <c r="AK439" s="810"/>
      <c r="AL439" s="810"/>
      <c r="AM439" s="810"/>
      <c r="AN439" s="810"/>
      <c r="AO439" s="810"/>
      <c r="AP439" s="810"/>
      <c r="AQ439" s="810"/>
      <c r="AR439" s="810"/>
    </row>
    <row r="440" spans="2:44" x14ac:dyDescent="0.25">
      <c r="B440" s="3"/>
      <c r="C440" s="3"/>
      <c r="D440" s="3"/>
      <c r="E440" s="896"/>
      <c r="F440" s="896"/>
      <c r="G440" s="896"/>
      <c r="H440" s="896"/>
      <c r="I440" s="896"/>
      <c r="J440" s="896"/>
      <c r="K440" s="896"/>
      <c r="L440" s="896"/>
      <c r="M440" s="896"/>
      <c r="N440" s="896"/>
      <c r="O440" s="896"/>
      <c r="S440" s="810"/>
      <c r="T440" s="810"/>
      <c r="U440" s="810"/>
      <c r="V440" s="810"/>
      <c r="W440" s="810"/>
      <c r="X440" s="810"/>
      <c r="Y440" s="810"/>
      <c r="Z440" s="810"/>
      <c r="AA440" s="810"/>
      <c r="AB440" s="810"/>
      <c r="AC440" s="810"/>
      <c r="AD440" s="810"/>
      <c r="AE440" s="810"/>
      <c r="AF440" s="810"/>
      <c r="AG440" s="810"/>
      <c r="AH440" s="810"/>
      <c r="AI440" s="810"/>
      <c r="AJ440" s="810"/>
      <c r="AK440" s="810"/>
      <c r="AL440" s="810"/>
      <c r="AM440" s="810"/>
      <c r="AN440" s="810"/>
      <c r="AO440" s="810"/>
      <c r="AP440" s="810"/>
      <c r="AQ440" s="810"/>
      <c r="AR440" s="810"/>
    </row>
    <row r="441" spans="2:44" x14ac:dyDescent="0.25">
      <c r="B441" s="3"/>
      <c r="C441" s="3"/>
      <c r="D441" s="3"/>
      <c r="E441" s="896"/>
      <c r="F441" s="896"/>
      <c r="G441" s="896"/>
      <c r="H441" s="896"/>
      <c r="I441" s="896"/>
      <c r="J441" s="896"/>
      <c r="K441" s="896"/>
      <c r="L441" s="896"/>
      <c r="M441" s="896"/>
      <c r="N441" s="896"/>
      <c r="O441" s="896"/>
      <c r="S441" s="810"/>
      <c r="T441" s="810"/>
      <c r="U441" s="810"/>
      <c r="V441" s="810"/>
      <c r="W441" s="810"/>
      <c r="X441" s="810"/>
      <c r="Y441" s="810"/>
      <c r="Z441" s="810"/>
      <c r="AA441" s="810"/>
      <c r="AB441" s="810"/>
      <c r="AC441" s="810"/>
      <c r="AD441" s="810"/>
      <c r="AE441" s="810"/>
      <c r="AF441" s="810"/>
      <c r="AG441" s="810"/>
      <c r="AH441" s="810"/>
      <c r="AI441" s="810"/>
      <c r="AJ441" s="810"/>
      <c r="AK441" s="810"/>
      <c r="AL441" s="810"/>
      <c r="AM441" s="810"/>
      <c r="AN441" s="810"/>
      <c r="AO441" s="810"/>
      <c r="AP441" s="810"/>
      <c r="AQ441" s="810"/>
      <c r="AR441" s="810"/>
    </row>
    <row r="442" spans="2:44" x14ac:dyDescent="0.25">
      <c r="B442" s="3"/>
      <c r="C442" s="3"/>
      <c r="D442" s="3"/>
      <c r="E442" s="896"/>
      <c r="F442" s="896"/>
      <c r="G442" s="896"/>
      <c r="H442" s="896"/>
      <c r="I442" s="896"/>
      <c r="J442" s="896"/>
      <c r="K442" s="896"/>
      <c r="L442" s="896"/>
      <c r="M442" s="896"/>
      <c r="N442" s="896"/>
      <c r="O442" s="896"/>
      <c r="S442" s="810"/>
      <c r="T442" s="810"/>
      <c r="U442" s="810"/>
      <c r="V442" s="810"/>
      <c r="W442" s="810"/>
      <c r="X442" s="810"/>
      <c r="Y442" s="810"/>
      <c r="Z442" s="810"/>
      <c r="AA442" s="810"/>
      <c r="AB442" s="810"/>
      <c r="AC442" s="810"/>
      <c r="AD442" s="810"/>
      <c r="AE442" s="810"/>
      <c r="AF442" s="810"/>
      <c r="AG442" s="810"/>
      <c r="AH442" s="810"/>
      <c r="AI442" s="810"/>
      <c r="AJ442" s="810"/>
      <c r="AK442" s="810"/>
      <c r="AL442" s="810"/>
      <c r="AM442" s="810"/>
      <c r="AN442" s="810"/>
      <c r="AO442" s="810"/>
      <c r="AP442" s="810"/>
      <c r="AQ442" s="810"/>
      <c r="AR442" s="810"/>
    </row>
    <row r="443" spans="2:44" x14ac:dyDescent="0.25">
      <c r="B443" s="3"/>
      <c r="C443" s="3"/>
      <c r="D443" s="3"/>
      <c r="E443" s="896"/>
      <c r="F443" s="896"/>
      <c r="G443" s="896"/>
      <c r="H443" s="896"/>
      <c r="I443" s="896"/>
      <c r="J443" s="896"/>
      <c r="K443" s="896"/>
      <c r="L443" s="896"/>
      <c r="M443" s="896"/>
      <c r="N443" s="896"/>
      <c r="O443" s="896"/>
      <c r="S443" s="810"/>
      <c r="T443" s="810"/>
      <c r="U443" s="810"/>
      <c r="V443" s="810"/>
      <c r="W443" s="810"/>
      <c r="X443" s="810"/>
      <c r="Y443" s="810"/>
      <c r="Z443" s="810"/>
      <c r="AA443" s="810"/>
      <c r="AB443" s="810"/>
      <c r="AC443" s="810"/>
      <c r="AD443" s="810"/>
      <c r="AE443" s="810"/>
      <c r="AF443" s="810"/>
      <c r="AG443" s="810"/>
      <c r="AH443" s="810"/>
      <c r="AI443" s="810"/>
      <c r="AJ443" s="810"/>
      <c r="AK443" s="810"/>
      <c r="AL443" s="810"/>
      <c r="AM443" s="810"/>
      <c r="AN443" s="810"/>
      <c r="AO443" s="810"/>
      <c r="AP443" s="810"/>
      <c r="AQ443" s="810"/>
      <c r="AR443" s="810"/>
    </row>
    <row r="444" spans="2:44" x14ac:dyDescent="0.25">
      <c r="B444" s="3"/>
      <c r="C444" s="3"/>
      <c r="D444" s="3"/>
      <c r="E444" s="896"/>
      <c r="F444" s="896"/>
      <c r="G444" s="896"/>
      <c r="H444" s="896"/>
      <c r="I444" s="896"/>
      <c r="J444" s="896"/>
      <c r="K444" s="896"/>
      <c r="L444" s="896"/>
      <c r="M444" s="896"/>
      <c r="N444" s="896"/>
      <c r="O444" s="896"/>
      <c r="S444" s="810"/>
      <c r="T444" s="810"/>
      <c r="U444" s="810"/>
      <c r="V444" s="810"/>
      <c r="W444" s="810"/>
      <c r="X444" s="810"/>
      <c r="Y444" s="810"/>
      <c r="Z444" s="810"/>
      <c r="AA444" s="810"/>
      <c r="AB444" s="810"/>
      <c r="AC444" s="810"/>
      <c r="AD444" s="810"/>
      <c r="AE444" s="810"/>
      <c r="AF444" s="810"/>
      <c r="AG444" s="810"/>
      <c r="AH444" s="810"/>
      <c r="AI444" s="810"/>
      <c r="AJ444" s="810"/>
      <c r="AK444" s="810"/>
      <c r="AL444" s="810"/>
      <c r="AM444" s="810"/>
      <c r="AN444" s="810"/>
      <c r="AO444" s="810"/>
      <c r="AP444" s="810"/>
      <c r="AQ444" s="810"/>
      <c r="AR444" s="810"/>
    </row>
    <row r="445" spans="2:44" x14ac:dyDescent="0.25">
      <c r="B445" s="3"/>
      <c r="C445" s="3"/>
      <c r="D445" s="3"/>
      <c r="E445" s="896"/>
      <c r="F445" s="896"/>
      <c r="G445" s="896"/>
      <c r="H445" s="896"/>
      <c r="I445" s="896"/>
      <c r="J445" s="896"/>
      <c r="K445" s="896"/>
      <c r="L445" s="896"/>
      <c r="M445" s="896"/>
      <c r="N445" s="896"/>
      <c r="O445" s="896"/>
      <c r="S445" s="810"/>
      <c r="T445" s="810"/>
      <c r="U445" s="810"/>
      <c r="V445" s="810"/>
      <c r="W445" s="810"/>
      <c r="X445" s="810"/>
      <c r="Y445" s="810"/>
      <c r="Z445" s="810"/>
      <c r="AA445" s="810"/>
      <c r="AB445" s="810"/>
      <c r="AC445" s="810"/>
      <c r="AD445" s="810"/>
      <c r="AE445" s="810"/>
      <c r="AF445" s="810"/>
      <c r="AG445" s="810"/>
      <c r="AH445" s="810"/>
      <c r="AI445" s="810"/>
      <c r="AJ445" s="810"/>
      <c r="AK445" s="810"/>
      <c r="AL445" s="810"/>
      <c r="AM445" s="810"/>
      <c r="AN445" s="810"/>
      <c r="AO445" s="810"/>
      <c r="AP445" s="810"/>
      <c r="AQ445" s="810"/>
      <c r="AR445" s="810"/>
    </row>
    <row r="446" spans="2:44" x14ac:dyDescent="0.25">
      <c r="B446" s="3"/>
      <c r="C446" s="3"/>
      <c r="D446" s="3"/>
      <c r="E446" s="896"/>
      <c r="F446" s="896"/>
      <c r="G446" s="896"/>
      <c r="H446" s="896"/>
      <c r="I446" s="896"/>
      <c r="J446" s="896"/>
      <c r="K446" s="896"/>
      <c r="L446" s="896"/>
      <c r="M446" s="896"/>
      <c r="N446" s="896"/>
      <c r="O446" s="896"/>
      <c r="S446" s="810"/>
      <c r="T446" s="810"/>
      <c r="U446" s="810"/>
      <c r="V446" s="810"/>
      <c r="W446" s="810"/>
      <c r="X446" s="810"/>
      <c r="Y446" s="810"/>
      <c r="Z446" s="810"/>
      <c r="AA446" s="810"/>
      <c r="AB446" s="810"/>
      <c r="AC446" s="810"/>
      <c r="AD446" s="810"/>
      <c r="AE446" s="810"/>
      <c r="AF446" s="810"/>
      <c r="AG446" s="810"/>
      <c r="AH446" s="810"/>
      <c r="AI446" s="810"/>
      <c r="AJ446" s="810"/>
      <c r="AK446" s="810"/>
      <c r="AL446" s="810"/>
      <c r="AM446" s="810"/>
      <c r="AN446" s="810"/>
      <c r="AO446" s="810"/>
      <c r="AP446" s="810"/>
      <c r="AQ446" s="810"/>
      <c r="AR446" s="810"/>
    </row>
    <row r="447" spans="2:44" x14ac:dyDescent="0.25">
      <c r="B447" s="3"/>
      <c r="C447" s="3"/>
      <c r="D447" s="3"/>
      <c r="E447" s="896"/>
      <c r="F447" s="896"/>
      <c r="G447" s="896"/>
      <c r="H447" s="896"/>
      <c r="I447" s="896"/>
      <c r="J447" s="896"/>
      <c r="K447" s="896"/>
      <c r="L447" s="896"/>
      <c r="M447" s="896"/>
      <c r="N447" s="896"/>
      <c r="O447" s="896"/>
      <c r="S447" s="810"/>
      <c r="T447" s="810"/>
      <c r="U447" s="810"/>
      <c r="V447" s="810"/>
      <c r="W447" s="810"/>
      <c r="X447" s="810"/>
      <c r="Y447" s="810"/>
      <c r="Z447" s="810"/>
      <c r="AA447" s="810"/>
      <c r="AB447" s="810"/>
      <c r="AC447" s="810"/>
      <c r="AD447" s="810"/>
      <c r="AE447" s="810"/>
      <c r="AF447" s="810"/>
      <c r="AG447" s="810"/>
      <c r="AH447" s="810"/>
      <c r="AI447" s="810"/>
      <c r="AJ447" s="810"/>
      <c r="AK447" s="810"/>
      <c r="AL447" s="810"/>
      <c r="AM447" s="810"/>
      <c r="AN447" s="810"/>
      <c r="AO447" s="810"/>
      <c r="AP447" s="810"/>
      <c r="AQ447" s="810"/>
      <c r="AR447" s="810"/>
    </row>
    <row r="448" spans="2:44" x14ac:dyDescent="0.25">
      <c r="B448" s="3"/>
      <c r="C448" s="3"/>
      <c r="D448" s="3"/>
      <c r="E448" s="896"/>
      <c r="F448" s="896"/>
      <c r="G448" s="896"/>
      <c r="H448" s="896"/>
      <c r="I448" s="896"/>
      <c r="J448" s="896"/>
      <c r="K448" s="896"/>
      <c r="L448" s="896"/>
      <c r="M448" s="896"/>
      <c r="N448" s="896"/>
      <c r="O448" s="896"/>
      <c r="S448" s="810"/>
      <c r="T448" s="810"/>
      <c r="U448" s="810"/>
      <c r="V448" s="810"/>
      <c r="W448" s="810"/>
      <c r="X448" s="810"/>
      <c r="Y448" s="810"/>
      <c r="Z448" s="810"/>
      <c r="AA448" s="810"/>
      <c r="AB448" s="810"/>
      <c r="AC448" s="810"/>
      <c r="AD448" s="810"/>
      <c r="AE448" s="810"/>
      <c r="AF448" s="810"/>
      <c r="AG448" s="810"/>
      <c r="AH448" s="810"/>
      <c r="AI448" s="810"/>
      <c r="AJ448" s="810"/>
      <c r="AK448" s="810"/>
      <c r="AL448" s="810"/>
      <c r="AM448" s="810"/>
      <c r="AN448" s="810"/>
      <c r="AO448" s="810"/>
      <c r="AP448" s="810"/>
      <c r="AQ448" s="810"/>
      <c r="AR448" s="810"/>
    </row>
    <row r="449" spans="2:44" x14ac:dyDescent="0.25">
      <c r="B449" s="3"/>
      <c r="C449" s="3"/>
      <c r="D449" s="3"/>
      <c r="E449" s="896"/>
      <c r="F449" s="896"/>
      <c r="G449" s="896"/>
      <c r="H449" s="896"/>
      <c r="I449" s="896"/>
      <c r="J449" s="896"/>
      <c r="K449" s="896"/>
      <c r="L449" s="896"/>
      <c r="M449" s="896"/>
      <c r="N449" s="896"/>
      <c r="O449" s="896"/>
      <c r="S449" s="810"/>
      <c r="T449" s="810"/>
      <c r="U449" s="810"/>
      <c r="V449" s="810"/>
      <c r="W449" s="810"/>
      <c r="X449" s="810"/>
      <c r="Y449" s="810"/>
      <c r="Z449" s="810"/>
      <c r="AA449" s="810"/>
      <c r="AB449" s="810"/>
      <c r="AC449" s="810"/>
      <c r="AD449" s="810"/>
      <c r="AE449" s="810"/>
      <c r="AF449" s="810"/>
      <c r="AG449" s="810"/>
      <c r="AH449" s="810"/>
      <c r="AI449" s="810"/>
      <c r="AJ449" s="810"/>
      <c r="AK449" s="810"/>
      <c r="AL449" s="810"/>
      <c r="AM449" s="810"/>
      <c r="AN449" s="810"/>
      <c r="AO449" s="810"/>
      <c r="AP449" s="810"/>
      <c r="AQ449" s="810"/>
      <c r="AR449" s="810"/>
    </row>
    <row r="450" spans="2:44" x14ac:dyDescent="0.25">
      <c r="B450" s="3"/>
      <c r="C450" s="3"/>
      <c r="D450" s="3"/>
      <c r="E450" s="896"/>
      <c r="F450" s="896"/>
      <c r="G450" s="896"/>
      <c r="H450" s="896"/>
      <c r="I450" s="896"/>
      <c r="J450" s="896"/>
      <c r="K450" s="896"/>
      <c r="L450" s="896"/>
      <c r="M450" s="896"/>
      <c r="N450" s="896"/>
      <c r="O450" s="896"/>
      <c r="S450" s="810"/>
      <c r="T450" s="810"/>
      <c r="U450" s="810"/>
      <c r="V450" s="810"/>
      <c r="W450" s="810"/>
      <c r="X450" s="810"/>
      <c r="Y450" s="810"/>
      <c r="Z450" s="810"/>
      <c r="AA450" s="810"/>
      <c r="AB450" s="810"/>
      <c r="AC450" s="810"/>
      <c r="AD450" s="810"/>
      <c r="AE450" s="810"/>
      <c r="AF450" s="810"/>
      <c r="AG450" s="810"/>
      <c r="AH450" s="810"/>
      <c r="AI450" s="810"/>
      <c r="AJ450" s="810"/>
      <c r="AK450" s="810"/>
      <c r="AL450" s="810"/>
      <c r="AM450" s="810"/>
      <c r="AN450" s="810"/>
      <c r="AO450" s="810"/>
      <c r="AP450" s="810"/>
      <c r="AQ450" s="810"/>
      <c r="AR450" s="810"/>
    </row>
    <row r="451" spans="2:44" x14ac:dyDescent="0.25">
      <c r="B451" s="3"/>
      <c r="C451" s="3"/>
      <c r="D451" s="3"/>
      <c r="E451" s="896"/>
      <c r="F451" s="896"/>
      <c r="G451" s="896"/>
      <c r="H451" s="896"/>
      <c r="I451" s="896"/>
      <c r="J451" s="896"/>
      <c r="K451" s="896"/>
      <c r="L451" s="896"/>
      <c r="M451" s="896"/>
      <c r="N451" s="896"/>
      <c r="O451" s="896"/>
      <c r="S451" s="810"/>
      <c r="T451" s="810"/>
      <c r="U451" s="810"/>
      <c r="V451" s="810"/>
      <c r="W451" s="810"/>
      <c r="X451" s="810"/>
      <c r="Y451" s="810"/>
      <c r="Z451" s="810"/>
      <c r="AA451" s="810"/>
      <c r="AB451" s="810"/>
      <c r="AC451" s="810"/>
      <c r="AD451" s="810"/>
      <c r="AE451" s="810"/>
      <c r="AF451" s="810"/>
      <c r="AG451" s="810"/>
      <c r="AH451" s="810"/>
      <c r="AI451" s="810"/>
      <c r="AJ451" s="810"/>
      <c r="AK451" s="810"/>
      <c r="AL451" s="810"/>
      <c r="AM451" s="810"/>
      <c r="AN451" s="810"/>
      <c r="AO451" s="810"/>
      <c r="AP451" s="810"/>
      <c r="AQ451" s="810"/>
      <c r="AR451" s="810"/>
    </row>
    <row r="452" spans="2:44" x14ac:dyDescent="0.25">
      <c r="B452" s="3"/>
      <c r="C452" s="3"/>
      <c r="D452" s="3"/>
      <c r="E452" s="896"/>
      <c r="F452" s="896"/>
      <c r="G452" s="896"/>
      <c r="H452" s="896"/>
      <c r="I452" s="896"/>
      <c r="J452" s="896"/>
      <c r="K452" s="896"/>
      <c r="L452" s="896"/>
      <c r="M452" s="896"/>
      <c r="N452" s="896"/>
      <c r="O452" s="896"/>
      <c r="S452" s="810"/>
      <c r="T452" s="810"/>
      <c r="U452" s="810"/>
      <c r="V452" s="810"/>
      <c r="W452" s="810"/>
      <c r="X452" s="810"/>
      <c r="Y452" s="810"/>
      <c r="Z452" s="810"/>
      <c r="AA452" s="810"/>
      <c r="AB452" s="810"/>
      <c r="AC452" s="810"/>
      <c r="AD452" s="810"/>
      <c r="AE452" s="810"/>
      <c r="AF452" s="810"/>
      <c r="AG452" s="810"/>
      <c r="AH452" s="810"/>
      <c r="AI452" s="810"/>
      <c r="AJ452" s="810"/>
      <c r="AK452" s="810"/>
      <c r="AL452" s="810"/>
      <c r="AM452" s="810"/>
      <c r="AN452" s="810"/>
      <c r="AO452" s="810"/>
      <c r="AP452" s="810"/>
      <c r="AQ452" s="810"/>
      <c r="AR452" s="810"/>
    </row>
    <row r="453" spans="2:44" x14ac:dyDescent="0.25">
      <c r="B453" s="3"/>
      <c r="C453" s="3"/>
      <c r="D453" s="3"/>
      <c r="E453" s="896"/>
      <c r="F453" s="896"/>
      <c r="G453" s="896"/>
      <c r="H453" s="896"/>
      <c r="I453" s="896"/>
      <c r="J453" s="896"/>
      <c r="K453" s="896"/>
      <c r="L453" s="896"/>
      <c r="M453" s="896"/>
      <c r="N453" s="896"/>
      <c r="O453" s="896"/>
      <c r="S453" s="810"/>
      <c r="T453" s="810"/>
      <c r="U453" s="810"/>
      <c r="V453" s="810"/>
      <c r="W453" s="810"/>
      <c r="X453" s="810"/>
      <c r="Y453" s="810"/>
      <c r="Z453" s="810"/>
      <c r="AA453" s="810"/>
      <c r="AB453" s="810"/>
      <c r="AC453" s="810"/>
      <c r="AD453" s="810"/>
      <c r="AE453" s="810"/>
      <c r="AF453" s="810"/>
      <c r="AG453" s="810"/>
      <c r="AH453" s="810"/>
      <c r="AI453" s="810"/>
      <c r="AJ453" s="810"/>
      <c r="AK453" s="810"/>
      <c r="AL453" s="810"/>
      <c r="AM453" s="810"/>
      <c r="AN453" s="810"/>
      <c r="AO453" s="810"/>
      <c r="AP453" s="810"/>
      <c r="AQ453" s="810"/>
      <c r="AR453" s="810"/>
    </row>
    <row r="454" spans="2:44" x14ac:dyDescent="0.25">
      <c r="B454" s="3"/>
      <c r="C454" s="3"/>
      <c r="D454" s="3"/>
      <c r="E454" s="896"/>
      <c r="F454" s="896"/>
      <c r="G454" s="896"/>
      <c r="H454" s="896"/>
      <c r="I454" s="896"/>
      <c r="J454" s="896"/>
      <c r="K454" s="896"/>
      <c r="L454" s="896"/>
      <c r="M454" s="896"/>
      <c r="N454" s="896"/>
      <c r="O454" s="896"/>
      <c r="S454" s="810"/>
      <c r="T454" s="810"/>
      <c r="U454" s="810"/>
      <c r="V454" s="810"/>
      <c r="W454" s="810"/>
      <c r="X454" s="810"/>
      <c r="Y454" s="810"/>
      <c r="Z454" s="810"/>
      <c r="AA454" s="810"/>
      <c r="AB454" s="810"/>
      <c r="AC454" s="810"/>
      <c r="AD454" s="810"/>
      <c r="AE454" s="810"/>
      <c r="AF454" s="810"/>
      <c r="AG454" s="810"/>
      <c r="AH454" s="810"/>
      <c r="AI454" s="810"/>
      <c r="AJ454" s="810"/>
      <c r="AK454" s="810"/>
      <c r="AL454" s="810"/>
      <c r="AM454" s="810"/>
      <c r="AN454" s="810"/>
      <c r="AO454" s="810"/>
      <c r="AP454" s="810"/>
      <c r="AQ454" s="810"/>
      <c r="AR454" s="810"/>
    </row>
    <row r="455" spans="2:44" x14ac:dyDescent="0.25">
      <c r="B455" s="3"/>
      <c r="C455" s="3"/>
      <c r="D455" s="3"/>
      <c r="E455" s="896"/>
      <c r="F455" s="896"/>
      <c r="G455" s="896"/>
      <c r="H455" s="896"/>
      <c r="I455" s="896"/>
      <c r="J455" s="896"/>
      <c r="K455" s="896"/>
      <c r="L455" s="896"/>
      <c r="M455" s="896"/>
      <c r="N455" s="896"/>
      <c r="O455" s="896"/>
      <c r="S455" s="810"/>
      <c r="T455" s="810"/>
      <c r="U455" s="810"/>
      <c r="V455" s="810"/>
      <c r="W455" s="810"/>
      <c r="X455" s="810"/>
      <c r="Y455" s="810"/>
      <c r="Z455" s="810"/>
      <c r="AA455" s="810"/>
      <c r="AB455" s="810"/>
      <c r="AC455" s="810"/>
      <c r="AD455" s="810"/>
      <c r="AE455" s="810"/>
      <c r="AF455" s="810"/>
      <c r="AG455" s="810"/>
      <c r="AH455" s="810"/>
      <c r="AI455" s="810"/>
      <c r="AJ455" s="810"/>
      <c r="AK455" s="810"/>
      <c r="AL455" s="810"/>
      <c r="AM455" s="810"/>
      <c r="AN455" s="810"/>
      <c r="AO455" s="810"/>
      <c r="AP455" s="810"/>
      <c r="AQ455" s="810"/>
      <c r="AR455" s="810"/>
    </row>
    <row r="456" spans="2:44" x14ac:dyDescent="0.25">
      <c r="B456" s="3"/>
      <c r="C456" s="3"/>
      <c r="D456" s="3"/>
      <c r="E456" s="896"/>
      <c r="F456" s="896"/>
      <c r="G456" s="896"/>
      <c r="H456" s="896"/>
      <c r="I456" s="896"/>
      <c r="J456" s="896"/>
      <c r="K456" s="896"/>
      <c r="L456" s="896"/>
      <c r="M456" s="896"/>
      <c r="N456" s="896"/>
      <c r="O456" s="896"/>
      <c r="S456" s="810"/>
      <c r="T456" s="810"/>
      <c r="U456" s="810"/>
      <c r="V456" s="810"/>
      <c r="W456" s="810"/>
      <c r="X456" s="810"/>
      <c r="Y456" s="810"/>
      <c r="Z456" s="810"/>
      <c r="AA456" s="810"/>
      <c r="AB456" s="810"/>
      <c r="AC456" s="810"/>
      <c r="AD456" s="810"/>
      <c r="AE456" s="810"/>
      <c r="AF456" s="810"/>
      <c r="AG456" s="810"/>
      <c r="AH456" s="810"/>
      <c r="AI456" s="810"/>
      <c r="AJ456" s="810"/>
      <c r="AK456" s="810"/>
      <c r="AL456" s="810"/>
      <c r="AM456" s="810"/>
      <c r="AN456" s="810"/>
      <c r="AO456" s="810"/>
      <c r="AP456" s="810"/>
      <c r="AQ456" s="810"/>
      <c r="AR456" s="810"/>
    </row>
    <row r="457" spans="2:44" x14ac:dyDescent="0.25">
      <c r="B457" s="3"/>
      <c r="C457" s="3"/>
      <c r="D457" s="3"/>
      <c r="E457" s="896"/>
      <c r="F457" s="896"/>
      <c r="G457" s="896"/>
      <c r="H457" s="896"/>
      <c r="I457" s="896"/>
      <c r="J457" s="896"/>
      <c r="K457" s="896"/>
      <c r="L457" s="896"/>
      <c r="M457" s="896"/>
      <c r="N457" s="896"/>
      <c r="O457" s="896"/>
      <c r="S457" s="810"/>
      <c r="T457" s="810"/>
      <c r="U457" s="810"/>
      <c r="V457" s="810"/>
      <c r="W457" s="810"/>
      <c r="X457" s="810"/>
      <c r="Y457" s="810"/>
      <c r="Z457" s="810"/>
      <c r="AA457" s="810"/>
      <c r="AB457" s="810"/>
      <c r="AC457" s="810"/>
      <c r="AD457" s="810"/>
      <c r="AE457" s="810"/>
      <c r="AF457" s="810"/>
      <c r="AG457" s="810"/>
      <c r="AH457" s="810"/>
      <c r="AI457" s="810"/>
      <c r="AJ457" s="810"/>
      <c r="AK457" s="810"/>
      <c r="AL457" s="810"/>
      <c r="AM457" s="810"/>
      <c r="AN457" s="810"/>
      <c r="AO457" s="810"/>
      <c r="AP457" s="810"/>
      <c r="AQ457" s="810"/>
      <c r="AR457" s="810"/>
    </row>
    <row r="458" spans="2:44" x14ac:dyDescent="0.25">
      <c r="B458" s="3"/>
      <c r="C458" s="3"/>
      <c r="D458" s="3"/>
      <c r="E458" s="896"/>
      <c r="F458" s="896"/>
      <c r="G458" s="896"/>
      <c r="H458" s="896"/>
      <c r="I458" s="896"/>
      <c r="J458" s="896"/>
      <c r="K458" s="896"/>
      <c r="L458" s="896"/>
      <c r="M458" s="896"/>
      <c r="N458" s="896"/>
      <c r="O458" s="896"/>
      <c r="S458" s="810"/>
      <c r="T458" s="810"/>
      <c r="U458" s="810"/>
      <c r="V458" s="810"/>
      <c r="W458" s="810"/>
      <c r="X458" s="810"/>
      <c r="Y458" s="810"/>
      <c r="Z458" s="810"/>
      <c r="AA458" s="810"/>
      <c r="AB458" s="810"/>
      <c r="AC458" s="810"/>
      <c r="AD458" s="810"/>
      <c r="AE458" s="810"/>
      <c r="AF458" s="810"/>
      <c r="AG458" s="810"/>
      <c r="AH458" s="810"/>
      <c r="AI458" s="810"/>
      <c r="AJ458" s="810"/>
      <c r="AK458" s="810"/>
      <c r="AL458" s="810"/>
      <c r="AM458" s="810"/>
      <c r="AN458" s="810"/>
      <c r="AO458" s="810"/>
      <c r="AP458" s="810"/>
      <c r="AQ458" s="810"/>
      <c r="AR458" s="810"/>
    </row>
    <row r="459" spans="2:44" x14ac:dyDescent="0.25">
      <c r="B459" s="3"/>
      <c r="C459" s="3"/>
      <c r="D459" s="3"/>
      <c r="E459" s="896"/>
      <c r="F459" s="896"/>
      <c r="G459" s="896"/>
      <c r="H459" s="896"/>
      <c r="I459" s="896"/>
      <c r="J459" s="896"/>
      <c r="K459" s="896"/>
      <c r="L459" s="896"/>
      <c r="M459" s="896"/>
      <c r="N459" s="896"/>
      <c r="O459" s="896"/>
      <c r="S459" s="810"/>
      <c r="T459" s="810"/>
      <c r="U459" s="810"/>
      <c r="V459" s="810"/>
      <c r="W459" s="810"/>
      <c r="X459" s="810"/>
      <c r="Y459" s="810"/>
      <c r="Z459" s="810"/>
      <c r="AA459" s="810"/>
      <c r="AB459" s="810"/>
      <c r="AC459" s="810"/>
      <c r="AD459" s="810"/>
      <c r="AE459" s="810"/>
      <c r="AF459" s="810"/>
      <c r="AG459" s="810"/>
      <c r="AH459" s="810"/>
      <c r="AI459" s="810"/>
      <c r="AJ459" s="810"/>
      <c r="AK459" s="810"/>
      <c r="AL459" s="810"/>
      <c r="AM459" s="810"/>
      <c r="AN459" s="810"/>
      <c r="AO459" s="810"/>
      <c r="AP459" s="810"/>
      <c r="AQ459" s="810"/>
      <c r="AR459" s="810"/>
    </row>
    <row r="460" spans="2:44" x14ac:dyDescent="0.25">
      <c r="B460" s="3"/>
      <c r="C460" s="3"/>
      <c r="D460" s="3"/>
      <c r="E460" s="896"/>
      <c r="F460" s="896"/>
      <c r="G460" s="896"/>
      <c r="H460" s="896"/>
      <c r="I460" s="896"/>
      <c r="J460" s="896"/>
      <c r="K460" s="896"/>
      <c r="L460" s="896"/>
      <c r="M460" s="896"/>
      <c r="N460" s="896"/>
      <c r="O460" s="896"/>
      <c r="S460" s="810"/>
      <c r="T460" s="810"/>
      <c r="U460" s="810"/>
      <c r="V460" s="810"/>
      <c r="W460" s="810"/>
      <c r="X460" s="810"/>
      <c r="Y460" s="810"/>
      <c r="Z460" s="810"/>
      <c r="AA460" s="810"/>
      <c r="AB460" s="810"/>
      <c r="AC460" s="810"/>
      <c r="AD460" s="810"/>
      <c r="AE460" s="810"/>
      <c r="AF460" s="810"/>
      <c r="AG460" s="810"/>
      <c r="AH460" s="810"/>
      <c r="AI460" s="810"/>
      <c r="AJ460" s="810"/>
      <c r="AK460" s="810"/>
      <c r="AL460" s="810"/>
      <c r="AM460" s="810"/>
      <c r="AN460" s="810"/>
      <c r="AO460" s="810"/>
      <c r="AP460" s="810"/>
      <c r="AQ460" s="810"/>
      <c r="AR460" s="810"/>
    </row>
    <row r="461" spans="2:44" x14ac:dyDescent="0.25">
      <c r="B461" s="3"/>
      <c r="C461" s="3"/>
      <c r="D461" s="3"/>
      <c r="E461" s="896"/>
      <c r="F461" s="896"/>
      <c r="G461" s="896"/>
      <c r="H461" s="896"/>
      <c r="I461" s="896"/>
      <c r="J461" s="896"/>
      <c r="K461" s="896"/>
      <c r="L461" s="896"/>
      <c r="M461" s="896"/>
      <c r="N461" s="896"/>
      <c r="O461" s="896"/>
      <c r="S461" s="810"/>
      <c r="T461" s="810"/>
      <c r="U461" s="810"/>
      <c r="V461" s="810"/>
      <c r="W461" s="810"/>
      <c r="X461" s="810"/>
      <c r="Y461" s="810"/>
      <c r="Z461" s="810"/>
      <c r="AA461" s="810"/>
      <c r="AB461" s="810"/>
      <c r="AC461" s="810"/>
      <c r="AD461" s="810"/>
      <c r="AE461" s="810"/>
      <c r="AF461" s="810"/>
      <c r="AG461" s="810"/>
      <c r="AH461" s="810"/>
      <c r="AI461" s="810"/>
      <c r="AJ461" s="810"/>
      <c r="AK461" s="810"/>
      <c r="AL461" s="810"/>
      <c r="AM461" s="810"/>
      <c r="AN461" s="810"/>
      <c r="AO461" s="810"/>
      <c r="AP461" s="810"/>
      <c r="AQ461" s="810"/>
      <c r="AR461" s="810"/>
    </row>
    <row r="462" spans="2:44" x14ac:dyDescent="0.25">
      <c r="B462" s="3"/>
      <c r="C462" s="3"/>
      <c r="D462" s="3"/>
      <c r="E462" s="896"/>
      <c r="F462" s="896"/>
      <c r="G462" s="896"/>
      <c r="H462" s="896"/>
      <c r="I462" s="896"/>
      <c r="J462" s="896"/>
      <c r="K462" s="896"/>
      <c r="L462" s="896"/>
      <c r="M462" s="896"/>
      <c r="N462" s="896"/>
      <c r="O462" s="896"/>
      <c r="S462" s="810"/>
      <c r="T462" s="810"/>
      <c r="U462" s="810"/>
      <c r="V462" s="810"/>
      <c r="W462" s="810"/>
      <c r="X462" s="810"/>
      <c r="Y462" s="810"/>
      <c r="Z462" s="810"/>
      <c r="AA462" s="810"/>
      <c r="AB462" s="810"/>
      <c r="AC462" s="810"/>
      <c r="AD462" s="810"/>
      <c r="AE462" s="810"/>
      <c r="AF462" s="810"/>
      <c r="AG462" s="810"/>
      <c r="AH462" s="810"/>
      <c r="AI462" s="810"/>
      <c r="AJ462" s="810"/>
      <c r="AK462" s="810"/>
      <c r="AL462" s="810"/>
      <c r="AM462" s="810"/>
      <c r="AN462" s="810"/>
      <c r="AO462" s="810"/>
      <c r="AP462" s="810"/>
      <c r="AQ462" s="810"/>
      <c r="AR462" s="810"/>
    </row>
    <row r="463" spans="2:44" x14ac:dyDescent="0.25">
      <c r="B463" s="3"/>
      <c r="C463" s="3"/>
      <c r="D463" s="3"/>
      <c r="E463" s="896"/>
      <c r="F463" s="896"/>
      <c r="G463" s="896"/>
      <c r="H463" s="896"/>
      <c r="I463" s="896"/>
      <c r="J463" s="896"/>
      <c r="K463" s="896"/>
      <c r="L463" s="896"/>
      <c r="M463" s="896"/>
      <c r="N463" s="896"/>
      <c r="O463" s="896"/>
      <c r="S463" s="810"/>
      <c r="T463" s="810"/>
      <c r="U463" s="810"/>
      <c r="V463" s="810"/>
      <c r="W463" s="810"/>
      <c r="X463" s="810"/>
      <c r="Y463" s="810"/>
      <c r="Z463" s="810"/>
      <c r="AA463" s="810"/>
      <c r="AB463" s="810"/>
      <c r="AC463" s="810"/>
      <c r="AD463" s="810"/>
      <c r="AE463" s="810"/>
      <c r="AF463" s="810"/>
      <c r="AG463" s="810"/>
      <c r="AH463" s="810"/>
      <c r="AI463" s="810"/>
      <c r="AJ463" s="810"/>
      <c r="AK463" s="810"/>
      <c r="AL463" s="810"/>
      <c r="AM463" s="810"/>
      <c r="AN463" s="810"/>
      <c r="AO463" s="810"/>
      <c r="AP463" s="810"/>
      <c r="AQ463" s="810"/>
      <c r="AR463" s="810"/>
    </row>
    <row r="464" spans="2:44" x14ac:dyDescent="0.25">
      <c r="B464" s="3"/>
      <c r="C464" s="3"/>
      <c r="D464" s="3"/>
      <c r="E464" s="896"/>
      <c r="F464" s="896"/>
      <c r="G464" s="896"/>
      <c r="H464" s="896"/>
      <c r="I464" s="896"/>
      <c r="J464" s="896"/>
      <c r="K464" s="896"/>
      <c r="L464" s="896"/>
      <c r="M464" s="896"/>
      <c r="N464" s="896"/>
      <c r="O464" s="896"/>
      <c r="S464" s="810"/>
      <c r="T464" s="810"/>
      <c r="U464" s="810"/>
      <c r="V464" s="810"/>
      <c r="W464" s="810"/>
      <c r="X464" s="810"/>
      <c r="Y464" s="810"/>
      <c r="Z464" s="810"/>
      <c r="AA464" s="810"/>
      <c r="AB464" s="810"/>
      <c r="AC464" s="810"/>
      <c r="AD464" s="810"/>
      <c r="AE464" s="810"/>
      <c r="AF464" s="810"/>
      <c r="AG464" s="810"/>
      <c r="AH464" s="810"/>
      <c r="AI464" s="810"/>
      <c r="AJ464" s="810"/>
      <c r="AK464" s="810"/>
      <c r="AL464" s="810"/>
      <c r="AM464" s="810"/>
      <c r="AN464" s="810"/>
      <c r="AO464" s="810"/>
      <c r="AP464" s="810"/>
      <c r="AQ464" s="810"/>
      <c r="AR464" s="810"/>
    </row>
    <row r="465" spans="2:44" x14ac:dyDescent="0.25">
      <c r="B465" s="3"/>
      <c r="C465" s="3"/>
      <c r="D465" s="3"/>
      <c r="E465" s="896"/>
      <c r="F465" s="896"/>
      <c r="G465" s="896"/>
      <c r="H465" s="896"/>
      <c r="I465" s="896"/>
      <c r="J465" s="896"/>
      <c r="K465" s="896"/>
      <c r="L465" s="896"/>
      <c r="M465" s="896"/>
      <c r="N465" s="896"/>
      <c r="O465" s="896"/>
      <c r="S465" s="810"/>
      <c r="T465" s="810"/>
      <c r="U465" s="810"/>
      <c r="V465" s="810"/>
      <c r="W465" s="810"/>
      <c r="X465" s="810"/>
      <c r="Y465" s="810"/>
      <c r="Z465" s="810"/>
      <c r="AA465" s="810"/>
      <c r="AB465" s="810"/>
      <c r="AC465" s="810"/>
      <c r="AD465" s="810"/>
      <c r="AE465" s="810"/>
      <c r="AF465" s="810"/>
      <c r="AG465" s="810"/>
      <c r="AH465" s="810"/>
      <c r="AI465" s="810"/>
      <c r="AJ465" s="810"/>
      <c r="AK465" s="810"/>
      <c r="AL465" s="810"/>
      <c r="AM465" s="810"/>
      <c r="AN465" s="810"/>
      <c r="AO465" s="810"/>
      <c r="AP465" s="810"/>
      <c r="AQ465" s="810"/>
      <c r="AR465" s="810"/>
    </row>
    <row r="466" spans="2:44" x14ac:dyDescent="0.25">
      <c r="B466" s="3"/>
      <c r="C466" s="3"/>
      <c r="D466" s="3"/>
      <c r="E466" s="896"/>
      <c r="F466" s="896"/>
      <c r="G466" s="896"/>
      <c r="H466" s="896"/>
      <c r="I466" s="896"/>
      <c r="J466" s="896"/>
      <c r="K466" s="896"/>
      <c r="L466" s="896"/>
      <c r="M466" s="896"/>
      <c r="N466" s="896"/>
      <c r="O466" s="896"/>
      <c r="S466" s="810"/>
      <c r="T466" s="810"/>
      <c r="U466" s="810"/>
      <c r="V466" s="810"/>
      <c r="W466" s="810"/>
      <c r="X466" s="810"/>
      <c r="Y466" s="810"/>
      <c r="Z466" s="810"/>
      <c r="AA466" s="810"/>
      <c r="AB466" s="810"/>
      <c r="AC466" s="810"/>
      <c r="AD466" s="810"/>
      <c r="AE466" s="810"/>
      <c r="AF466" s="810"/>
      <c r="AG466" s="810"/>
      <c r="AH466" s="810"/>
      <c r="AI466" s="810"/>
      <c r="AJ466" s="810"/>
      <c r="AK466" s="810"/>
      <c r="AL466" s="810"/>
      <c r="AM466" s="810"/>
      <c r="AN466" s="810"/>
      <c r="AO466" s="810"/>
      <c r="AP466" s="810"/>
      <c r="AQ466" s="810"/>
      <c r="AR466" s="810"/>
    </row>
    <row r="467" spans="2:44" x14ac:dyDescent="0.25">
      <c r="B467" s="3"/>
      <c r="C467" s="3"/>
      <c r="D467" s="3"/>
      <c r="E467" s="896"/>
      <c r="F467" s="896"/>
      <c r="G467" s="896"/>
      <c r="H467" s="896"/>
      <c r="I467" s="896"/>
      <c r="J467" s="896"/>
      <c r="K467" s="896"/>
      <c r="L467" s="896"/>
      <c r="M467" s="896"/>
      <c r="N467" s="896"/>
      <c r="O467" s="896"/>
      <c r="S467" s="810"/>
      <c r="T467" s="810"/>
      <c r="U467" s="810"/>
      <c r="V467" s="810"/>
      <c r="W467" s="810"/>
      <c r="X467" s="810"/>
      <c r="Y467" s="810"/>
      <c r="Z467" s="810"/>
      <c r="AA467" s="810"/>
      <c r="AB467" s="810"/>
      <c r="AC467" s="810"/>
      <c r="AD467" s="810"/>
      <c r="AE467" s="810"/>
      <c r="AF467" s="810"/>
      <c r="AG467" s="810"/>
      <c r="AH467" s="810"/>
      <c r="AI467" s="810"/>
      <c r="AJ467" s="810"/>
      <c r="AK467" s="810"/>
      <c r="AL467" s="810"/>
      <c r="AM467" s="810"/>
      <c r="AN467" s="810"/>
      <c r="AO467" s="810"/>
      <c r="AP467" s="810"/>
      <c r="AQ467" s="810"/>
      <c r="AR467" s="810"/>
    </row>
    <row r="468" spans="2:44" x14ac:dyDescent="0.25">
      <c r="B468" s="3"/>
      <c r="C468" s="3"/>
      <c r="D468" s="3"/>
      <c r="E468" s="896"/>
      <c r="F468" s="896"/>
      <c r="G468" s="896"/>
      <c r="H468" s="896"/>
      <c r="I468" s="896"/>
      <c r="J468" s="896"/>
      <c r="K468" s="896"/>
      <c r="L468" s="896"/>
      <c r="M468" s="896"/>
      <c r="N468" s="896"/>
      <c r="O468" s="896"/>
      <c r="S468" s="810"/>
      <c r="T468" s="810"/>
      <c r="U468" s="810"/>
      <c r="V468" s="810"/>
      <c r="W468" s="810"/>
      <c r="X468" s="810"/>
      <c r="Y468" s="810"/>
      <c r="Z468" s="810"/>
      <c r="AA468" s="810"/>
      <c r="AB468" s="810"/>
      <c r="AC468" s="810"/>
      <c r="AD468" s="810"/>
      <c r="AE468" s="810"/>
      <c r="AF468" s="810"/>
      <c r="AG468" s="810"/>
      <c r="AH468" s="810"/>
      <c r="AI468" s="810"/>
      <c r="AJ468" s="810"/>
      <c r="AK468" s="810"/>
      <c r="AL468" s="810"/>
      <c r="AM468" s="810"/>
      <c r="AN468" s="810"/>
      <c r="AO468" s="810"/>
      <c r="AP468" s="810"/>
      <c r="AQ468" s="810"/>
      <c r="AR468" s="810"/>
    </row>
    <row r="469" spans="2:44" x14ac:dyDescent="0.25">
      <c r="B469" s="3"/>
      <c r="C469" s="3"/>
      <c r="D469" s="3"/>
      <c r="E469" s="896"/>
      <c r="F469" s="896"/>
      <c r="G469" s="896"/>
      <c r="H469" s="896"/>
      <c r="I469" s="896"/>
      <c r="J469" s="896"/>
      <c r="K469" s="896"/>
      <c r="L469" s="896"/>
      <c r="M469" s="896"/>
      <c r="N469" s="896"/>
      <c r="O469" s="896"/>
      <c r="S469" s="810"/>
      <c r="T469" s="810"/>
      <c r="U469" s="810"/>
      <c r="V469" s="810"/>
      <c r="W469" s="810"/>
      <c r="X469" s="810"/>
      <c r="Y469" s="810"/>
      <c r="Z469" s="810"/>
      <c r="AA469" s="810"/>
      <c r="AB469" s="810"/>
      <c r="AC469" s="810"/>
      <c r="AD469" s="810"/>
      <c r="AE469" s="810"/>
      <c r="AF469" s="810"/>
      <c r="AG469" s="810"/>
      <c r="AH469" s="810"/>
      <c r="AI469" s="810"/>
      <c r="AJ469" s="810"/>
      <c r="AK469" s="810"/>
      <c r="AL469" s="810"/>
      <c r="AM469" s="810"/>
      <c r="AN469" s="810"/>
      <c r="AO469" s="810"/>
      <c r="AP469" s="810"/>
      <c r="AQ469" s="810"/>
      <c r="AR469" s="810"/>
    </row>
    <row r="470" spans="2:44" x14ac:dyDescent="0.25">
      <c r="B470" s="3"/>
      <c r="C470" s="3"/>
      <c r="D470" s="3"/>
      <c r="E470" s="896"/>
      <c r="F470" s="896"/>
      <c r="G470" s="896"/>
      <c r="H470" s="896"/>
      <c r="I470" s="896"/>
      <c r="J470" s="896"/>
      <c r="K470" s="896"/>
      <c r="L470" s="896"/>
      <c r="M470" s="896"/>
      <c r="N470" s="896"/>
      <c r="O470" s="896"/>
      <c r="S470" s="810"/>
      <c r="T470" s="810"/>
      <c r="U470" s="810"/>
      <c r="V470" s="810"/>
      <c r="W470" s="810"/>
      <c r="X470" s="810"/>
      <c r="Y470" s="810"/>
      <c r="Z470" s="810"/>
      <c r="AA470" s="810"/>
      <c r="AB470" s="810"/>
      <c r="AC470" s="810"/>
      <c r="AD470" s="810"/>
      <c r="AE470" s="810"/>
      <c r="AF470" s="810"/>
      <c r="AG470" s="810"/>
      <c r="AH470" s="810"/>
      <c r="AI470" s="810"/>
      <c r="AJ470" s="810"/>
      <c r="AK470" s="810"/>
      <c r="AL470" s="810"/>
      <c r="AM470" s="810"/>
      <c r="AN470" s="810"/>
      <c r="AO470" s="810"/>
      <c r="AP470" s="810"/>
      <c r="AQ470" s="810"/>
      <c r="AR470" s="810"/>
    </row>
    <row r="471" spans="2:44" x14ac:dyDescent="0.25">
      <c r="B471" s="3"/>
      <c r="C471" s="3"/>
      <c r="D471" s="3"/>
      <c r="E471" s="896"/>
      <c r="F471" s="896"/>
      <c r="G471" s="896"/>
      <c r="H471" s="896"/>
      <c r="I471" s="896"/>
      <c r="J471" s="896"/>
      <c r="K471" s="896"/>
      <c r="L471" s="896"/>
      <c r="M471" s="896"/>
      <c r="N471" s="896"/>
      <c r="O471" s="896"/>
      <c r="S471" s="810"/>
      <c r="T471" s="810"/>
      <c r="U471" s="810"/>
      <c r="V471" s="810"/>
      <c r="W471" s="810"/>
      <c r="X471" s="810"/>
      <c r="Y471" s="810"/>
      <c r="Z471" s="810"/>
      <c r="AA471" s="810"/>
      <c r="AB471" s="810"/>
      <c r="AC471" s="810"/>
      <c r="AD471" s="810"/>
      <c r="AE471" s="810"/>
      <c r="AF471" s="810"/>
      <c r="AG471" s="810"/>
      <c r="AH471" s="810"/>
      <c r="AI471" s="810"/>
      <c r="AJ471" s="810"/>
      <c r="AK471" s="810"/>
      <c r="AL471" s="810"/>
      <c r="AM471" s="810"/>
      <c r="AN471" s="810"/>
      <c r="AO471" s="810"/>
      <c r="AP471" s="810"/>
      <c r="AQ471" s="810"/>
      <c r="AR471" s="810"/>
    </row>
    <row r="472" spans="2:44" x14ac:dyDescent="0.25">
      <c r="B472" s="3"/>
      <c r="C472" s="3"/>
      <c r="D472" s="3"/>
      <c r="E472" s="896"/>
      <c r="F472" s="896"/>
      <c r="G472" s="896"/>
      <c r="H472" s="896"/>
      <c r="I472" s="896"/>
      <c r="J472" s="896"/>
      <c r="K472" s="896"/>
      <c r="L472" s="896"/>
      <c r="M472" s="896"/>
      <c r="N472" s="896"/>
      <c r="O472" s="896"/>
      <c r="S472" s="810"/>
      <c r="T472" s="810"/>
      <c r="U472" s="810"/>
      <c r="V472" s="810"/>
      <c r="W472" s="810"/>
      <c r="X472" s="810"/>
      <c r="Y472" s="810"/>
      <c r="Z472" s="810"/>
      <c r="AA472" s="810"/>
      <c r="AB472" s="810"/>
      <c r="AC472" s="810"/>
      <c r="AD472" s="810"/>
      <c r="AE472" s="810"/>
      <c r="AF472" s="810"/>
      <c r="AG472" s="810"/>
      <c r="AH472" s="810"/>
      <c r="AI472" s="810"/>
      <c r="AJ472" s="810"/>
      <c r="AK472" s="810"/>
      <c r="AL472" s="810"/>
      <c r="AM472" s="810"/>
      <c r="AN472" s="810"/>
      <c r="AO472" s="810"/>
      <c r="AP472" s="810"/>
      <c r="AQ472" s="810"/>
      <c r="AR472" s="810"/>
    </row>
    <row r="473" spans="2:44" x14ac:dyDescent="0.25">
      <c r="B473" s="3"/>
      <c r="C473" s="3"/>
      <c r="D473" s="3"/>
      <c r="E473" s="896"/>
      <c r="F473" s="896"/>
      <c r="G473" s="896"/>
      <c r="H473" s="896"/>
      <c r="I473" s="896"/>
      <c r="J473" s="896"/>
      <c r="K473" s="896"/>
      <c r="L473" s="896"/>
      <c r="M473" s="896"/>
      <c r="N473" s="896"/>
      <c r="O473" s="896"/>
      <c r="S473" s="810"/>
      <c r="T473" s="810"/>
      <c r="U473" s="810"/>
      <c r="V473" s="810"/>
      <c r="W473" s="810"/>
      <c r="X473" s="810"/>
      <c r="Y473" s="810"/>
      <c r="Z473" s="810"/>
      <c r="AA473" s="810"/>
      <c r="AB473" s="810"/>
      <c r="AC473" s="810"/>
      <c r="AD473" s="810"/>
      <c r="AE473" s="810"/>
      <c r="AF473" s="810"/>
      <c r="AG473" s="810"/>
      <c r="AH473" s="810"/>
      <c r="AI473" s="810"/>
      <c r="AJ473" s="810"/>
      <c r="AK473" s="810"/>
      <c r="AL473" s="810"/>
      <c r="AM473" s="810"/>
      <c r="AN473" s="810"/>
      <c r="AO473" s="810"/>
      <c r="AP473" s="810"/>
      <c r="AQ473" s="810"/>
      <c r="AR473" s="810"/>
    </row>
    <row r="474" spans="2:44" x14ac:dyDescent="0.25">
      <c r="B474" s="3"/>
      <c r="C474" s="3"/>
      <c r="D474" s="3"/>
      <c r="E474" s="896"/>
      <c r="F474" s="896"/>
      <c r="G474" s="896"/>
      <c r="H474" s="896"/>
      <c r="I474" s="896"/>
      <c r="J474" s="896"/>
      <c r="K474" s="896"/>
      <c r="L474" s="896"/>
      <c r="M474" s="896"/>
      <c r="N474" s="896"/>
      <c r="O474" s="896"/>
      <c r="S474" s="810"/>
      <c r="T474" s="810"/>
      <c r="U474" s="810"/>
      <c r="V474" s="810"/>
      <c r="W474" s="810"/>
      <c r="X474" s="810"/>
      <c r="Y474" s="810"/>
      <c r="Z474" s="810"/>
      <c r="AA474" s="810"/>
      <c r="AB474" s="810"/>
      <c r="AC474" s="810"/>
      <c r="AD474" s="810"/>
      <c r="AE474" s="810"/>
      <c r="AF474" s="810"/>
      <c r="AG474" s="810"/>
      <c r="AH474" s="810"/>
      <c r="AI474" s="810"/>
      <c r="AJ474" s="810"/>
      <c r="AK474" s="810"/>
      <c r="AL474" s="810"/>
      <c r="AM474" s="810"/>
      <c r="AN474" s="810"/>
      <c r="AO474" s="810"/>
      <c r="AP474" s="810"/>
      <c r="AQ474" s="810"/>
      <c r="AR474" s="810"/>
    </row>
    <row r="475" spans="2:44" x14ac:dyDescent="0.25">
      <c r="B475" s="3"/>
      <c r="C475" s="3"/>
      <c r="D475" s="3"/>
      <c r="E475" s="896"/>
      <c r="F475" s="896"/>
      <c r="G475" s="896"/>
      <c r="H475" s="896"/>
      <c r="I475" s="896"/>
      <c r="J475" s="896"/>
      <c r="K475" s="896"/>
      <c r="L475" s="896"/>
      <c r="M475" s="896"/>
      <c r="N475" s="896"/>
      <c r="O475" s="896"/>
      <c r="S475" s="810"/>
      <c r="T475" s="810"/>
      <c r="U475" s="810"/>
      <c r="V475" s="810"/>
      <c r="W475" s="810"/>
      <c r="X475" s="810"/>
      <c r="Y475" s="810"/>
      <c r="Z475" s="810"/>
      <c r="AA475" s="810"/>
      <c r="AB475" s="810"/>
      <c r="AC475" s="810"/>
      <c r="AD475" s="810"/>
      <c r="AE475" s="810"/>
      <c r="AF475" s="810"/>
      <c r="AG475" s="810"/>
      <c r="AH475" s="810"/>
      <c r="AI475" s="810"/>
      <c r="AJ475" s="810"/>
      <c r="AK475" s="810"/>
      <c r="AL475" s="810"/>
      <c r="AM475" s="810"/>
      <c r="AN475" s="810"/>
      <c r="AO475" s="810"/>
      <c r="AP475" s="810"/>
      <c r="AQ475" s="810"/>
      <c r="AR475" s="810"/>
    </row>
    <row r="476" spans="2:44" x14ac:dyDescent="0.25">
      <c r="B476" s="3"/>
      <c r="C476" s="3"/>
      <c r="D476" s="3"/>
      <c r="E476" s="896"/>
      <c r="F476" s="896"/>
      <c r="G476" s="896"/>
      <c r="H476" s="896"/>
      <c r="I476" s="896"/>
      <c r="J476" s="896"/>
      <c r="K476" s="896"/>
      <c r="L476" s="896"/>
      <c r="M476" s="896"/>
      <c r="N476" s="896"/>
      <c r="O476" s="896"/>
      <c r="S476" s="810"/>
      <c r="T476" s="810"/>
      <c r="U476" s="810"/>
      <c r="V476" s="810"/>
      <c r="W476" s="810"/>
      <c r="X476" s="810"/>
      <c r="Y476" s="810"/>
      <c r="Z476" s="810"/>
      <c r="AA476" s="810"/>
      <c r="AB476" s="810"/>
      <c r="AC476" s="810"/>
      <c r="AD476" s="810"/>
      <c r="AE476" s="810"/>
      <c r="AF476" s="810"/>
      <c r="AG476" s="810"/>
      <c r="AH476" s="810"/>
      <c r="AI476" s="810"/>
      <c r="AJ476" s="810"/>
      <c r="AK476" s="810"/>
      <c r="AL476" s="810"/>
      <c r="AM476" s="810"/>
      <c r="AN476" s="810"/>
      <c r="AO476" s="810"/>
      <c r="AP476" s="810"/>
      <c r="AQ476" s="810"/>
      <c r="AR476" s="810"/>
    </row>
    <row r="477" spans="2:44" x14ac:dyDescent="0.25">
      <c r="B477" s="3"/>
      <c r="C477" s="3"/>
      <c r="D477" s="3"/>
      <c r="E477" s="896"/>
      <c r="F477" s="896"/>
      <c r="G477" s="896"/>
      <c r="H477" s="896"/>
      <c r="I477" s="896"/>
      <c r="J477" s="896"/>
      <c r="K477" s="896"/>
      <c r="L477" s="896"/>
      <c r="M477" s="896"/>
      <c r="N477" s="896"/>
      <c r="O477" s="896"/>
      <c r="S477" s="810"/>
      <c r="T477" s="810"/>
      <c r="U477" s="810"/>
      <c r="V477" s="810"/>
      <c r="W477" s="810"/>
      <c r="X477" s="810"/>
      <c r="Y477" s="810"/>
      <c r="Z477" s="810"/>
      <c r="AA477" s="810"/>
      <c r="AB477" s="810"/>
      <c r="AC477" s="810"/>
      <c r="AD477" s="810"/>
      <c r="AE477" s="810"/>
      <c r="AF477" s="810"/>
      <c r="AG477" s="810"/>
      <c r="AH477" s="810"/>
      <c r="AI477" s="810"/>
      <c r="AJ477" s="810"/>
      <c r="AK477" s="810"/>
      <c r="AL477" s="810"/>
      <c r="AM477" s="810"/>
      <c r="AN477" s="810"/>
      <c r="AO477" s="810"/>
      <c r="AP477" s="810"/>
      <c r="AQ477" s="810"/>
      <c r="AR477" s="810"/>
    </row>
    <row r="478" spans="2:44" x14ac:dyDescent="0.25">
      <c r="B478" s="3"/>
      <c r="C478" s="3"/>
      <c r="D478" s="3"/>
      <c r="E478" s="896"/>
      <c r="F478" s="896"/>
      <c r="G478" s="896"/>
      <c r="H478" s="896"/>
      <c r="I478" s="896"/>
      <c r="J478" s="896"/>
      <c r="K478" s="896"/>
      <c r="L478" s="896"/>
      <c r="M478" s="896"/>
      <c r="N478" s="896"/>
      <c r="O478" s="896"/>
      <c r="S478" s="810"/>
      <c r="T478" s="810"/>
      <c r="U478" s="810"/>
      <c r="V478" s="810"/>
      <c r="W478" s="810"/>
      <c r="X478" s="810"/>
      <c r="Y478" s="810"/>
      <c r="Z478" s="810"/>
      <c r="AA478" s="810"/>
      <c r="AB478" s="810"/>
      <c r="AC478" s="810"/>
      <c r="AD478" s="810"/>
      <c r="AE478" s="810"/>
      <c r="AF478" s="810"/>
      <c r="AG478" s="810"/>
      <c r="AH478" s="810"/>
      <c r="AI478" s="810"/>
      <c r="AJ478" s="810"/>
      <c r="AK478" s="810"/>
      <c r="AL478" s="810"/>
      <c r="AM478" s="810"/>
      <c r="AN478" s="810"/>
      <c r="AO478" s="810"/>
      <c r="AP478" s="810"/>
      <c r="AQ478" s="810"/>
      <c r="AR478" s="810"/>
    </row>
    <row r="479" spans="2:44" x14ac:dyDescent="0.25">
      <c r="B479" s="3"/>
      <c r="C479" s="3"/>
      <c r="D479" s="3"/>
      <c r="E479" s="896"/>
      <c r="F479" s="896"/>
      <c r="G479" s="896"/>
      <c r="H479" s="896"/>
      <c r="I479" s="896"/>
      <c r="J479" s="896"/>
      <c r="K479" s="896"/>
      <c r="L479" s="896"/>
      <c r="M479" s="896"/>
      <c r="N479" s="896"/>
      <c r="O479" s="896"/>
      <c r="S479" s="810"/>
      <c r="T479" s="810"/>
      <c r="U479" s="810"/>
      <c r="V479" s="810"/>
      <c r="W479" s="810"/>
      <c r="X479" s="810"/>
      <c r="Y479" s="810"/>
      <c r="Z479" s="810"/>
      <c r="AA479" s="810"/>
      <c r="AB479" s="810"/>
      <c r="AC479" s="810"/>
      <c r="AD479" s="810"/>
      <c r="AE479" s="810"/>
      <c r="AF479" s="810"/>
      <c r="AG479" s="810"/>
      <c r="AH479" s="810"/>
      <c r="AI479" s="810"/>
      <c r="AJ479" s="810"/>
      <c r="AK479" s="810"/>
      <c r="AL479" s="810"/>
      <c r="AM479" s="810"/>
      <c r="AN479" s="810"/>
      <c r="AO479" s="810"/>
      <c r="AP479" s="810"/>
      <c r="AQ479" s="810"/>
      <c r="AR479" s="810"/>
    </row>
    <row r="480" spans="2:44" x14ac:dyDescent="0.25">
      <c r="B480" s="3"/>
      <c r="C480" s="3"/>
      <c r="D480" s="3"/>
      <c r="E480" s="896"/>
      <c r="F480" s="896"/>
      <c r="G480" s="896"/>
      <c r="H480" s="896"/>
      <c r="I480" s="896"/>
      <c r="J480" s="896"/>
      <c r="K480" s="896"/>
      <c r="L480" s="896"/>
      <c r="M480" s="896"/>
      <c r="N480" s="896"/>
      <c r="O480" s="896"/>
      <c r="S480" s="810"/>
      <c r="T480" s="810"/>
      <c r="U480" s="810"/>
      <c r="V480" s="810"/>
      <c r="W480" s="810"/>
      <c r="X480" s="810"/>
      <c r="Y480" s="810"/>
      <c r="Z480" s="810"/>
      <c r="AA480" s="810"/>
      <c r="AB480" s="810"/>
      <c r="AC480" s="810"/>
      <c r="AD480" s="810"/>
      <c r="AE480" s="810"/>
      <c r="AF480" s="810"/>
      <c r="AG480" s="810"/>
      <c r="AH480" s="810"/>
      <c r="AI480" s="810"/>
      <c r="AJ480" s="810"/>
      <c r="AK480" s="810"/>
      <c r="AL480" s="810"/>
      <c r="AM480" s="810"/>
      <c r="AN480" s="810"/>
      <c r="AO480" s="810"/>
      <c r="AP480" s="810"/>
      <c r="AQ480" s="810"/>
      <c r="AR480" s="810"/>
    </row>
    <row r="481" spans="2:44" x14ac:dyDescent="0.25">
      <c r="B481" s="3"/>
      <c r="C481" s="3"/>
      <c r="D481" s="3"/>
      <c r="E481" s="896"/>
      <c r="F481" s="896"/>
      <c r="G481" s="896"/>
      <c r="H481" s="896"/>
      <c r="I481" s="896"/>
      <c r="J481" s="896"/>
      <c r="K481" s="896"/>
      <c r="L481" s="896"/>
      <c r="M481" s="896"/>
      <c r="N481" s="896"/>
      <c r="O481" s="896"/>
      <c r="S481" s="810"/>
      <c r="T481" s="810"/>
      <c r="U481" s="810"/>
      <c r="V481" s="810"/>
      <c r="W481" s="810"/>
      <c r="X481" s="810"/>
      <c r="Y481" s="810"/>
      <c r="Z481" s="810"/>
      <c r="AA481" s="810"/>
      <c r="AB481" s="810"/>
      <c r="AC481" s="810"/>
      <c r="AD481" s="810"/>
      <c r="AE481" s="810"/>
      <c r="AF481" s="810"/>
      <c r="AG481" s="810"/>
      <c r="AH481" s="810"/>
      <c r="AI481" s="810"/>
      <c r="AJ481" s="810"/>
      <c r="AK481" s="810"/>
      <c r="AL481" s="810"/>
      <c r="AM481" s="810"/>
      <c r="AN481" s="810"/>
      <c r="AO481" s="810"/>
      <c r="AP481" s="810"/>
      <c r="AQ481" s="810"/>
      <c r="AR481" s="810"/>
    </row>
    <row r="482" spans="2:44" x14ac:dyDescent="0.25">
      <c r="B482" s="3"/>
      <c r="C482" s="3"/>
      <c r="D482" s="3"/>
      <c r="E482" s="896"/>
      <c r="F482" s="896"/>
      <c r="G482" s="896"/>
      <c r="H482" s="896"/>
      <c r="I482" s="896"/>
      <c r="J482" s="896"/>
      <c r="K482" s="896"/>
      <c r="L482" s="896"/>
      <c r="M482" s="896"/>
      <c r="N482" s="896"/>
      <c r="O482" s="896"/>
      <c r="S482" s="810"/>
      <c r="T482" s="810"/>
      <c r="U482" s="810"/>
      <c r="V482" s="810"/>
      <c r="W482" s="810"/>
      <c r="X482" s="810"/>
      <c r="Y482" s="810"/>
      <c r="Z482" s="810"/>
      <c r="AA482" s="810"/>
      <c r="AB482" s="810"/>
      <c r="AC482" s="810"/>
      <c r="AD482" s="810"/>
      <c r="AE482" s="810"/>
      <c r="AF482" s="810"/>
      <c r="AG482" s="810"/>
      <c r="AH482" s="810"/>
      <c r="AI482" s="810"/>
      <c r="AJ482" s="810"/>
      <c r="AK482" s="810"/>
      <c r="AL482" s="810"/>
      <c r="AM482" s="810"/>
      <c r="AN482" s="810"/>
      <c r="AO482" s="810"/>
      <c r="AP482" s="810"/>
      <c r="AQ482" s="810"/>
      <c r="AR482" s="810"/>
    </row>
    <row r="483" spans="2:44" x14ac:dyDescent="0.25">
      <c r="B483" s="3"/>
      <c r="C483" s="3"/>
      <c r="D483" s="3"/>
      <c r="E483" s="896"/>
      <c r="F483" s="896"/>
      <c r="G483" s="896"/>
      <c r="H483" s="896"/>
      <c r="I483" s="896"/>
      <c r="J483" s="896"/>
      <c r="K483" s="896"/>
      <c r="L483" s="896"/>
      <c r="M483" s="896"/>
      <c r="N483" s="896"/>
      <c r="O483" s="896"/>
      <c r="S483" s="810"/>
      <c r="T483" s="810"/>
      <c r="U483" s="810"/>
      <c r="V483" s="810"/>
      <c r="W483" s="810"/>
      <c r="X483" s="810"/>
      <c r="Y483" s="810"/>
      <c r="Z483" s="810"/>
      <c r="AA483" s="810"/>
      <c r="AB483" s="810"/>
      <c r="AC483" s="810"/>
      <c r="AD483" s="810"/>
      <c r="AE483" s="810"/>
      <c r="AF483" s="810"/>
      <c r="AG483" s="810"/>
      <c r="AH483" s="810"/>
      <c r="AI483" s="810"/>
      <c r="AJ483" s="810"/>
      <c r="AK483" s="810"/>
      <c r="AL483" s="810"/>
      <c r="AM483" s="810"/>
      <c r="AN483" s="810"/>
      <c r="AO483" s="810"/>
      <c r="AP483" s="810"/>
      <c r="AQ483" s="810"/>
      <c r="AR483" s="810"/>
    </row>
    <row r="484" spans="2:44" x14ac:dyDescent="0.25">
      <c r="B484" s="3"/>
      <c r="C484" s="3"/>
      <c r="D484" s="3"/>
      <c r="E484" s="896"/>
      <c r="F484" s="896"/>
      <c r="G484" s="896"/>
      <c r="H484" s="896"/>
      <c r="I484" s="896"/>
      <c r="J484" s="896"/>
      <c r="K484" s="896"/>
      <c r="L484" s="896"/>
      <c r="M484" s="896"/>
      <c r="N484" s="896"/>
      <c r="O484" s="896"/>
      <c r="S484" s="810"/>
      <c r="T484" s="810"/>
      <c r="U484" s="810"/>
      <c r="V484" s="810"/>
      <c r="W484" s="810"/>
      <c r="X484" s="810"/>
      <c r="Y484" s="810"/>
      <c r="Z484" s="810"/>
      <c r="AA484" s="810"/>
      <c r="AB484" s="810"/>
      <c r="AC484" s="810"/>
      <c r="AD484" s="810"/>
      <c r="AE484" s="810"/>
      <c r="AF484" s="810"/>
      <c r="AG484" s="810"/>
      <c r="AH484" s="810"/>
      <c r="AI484" s="810"/>
      <c r="AJ484" s="810"/>
      <c r="AK484" s="810"/>
      <c r="AL484" s="810"/>
      <c r="AM484" s="810"/>
      <c r="AN484" s="810"/>
      <c r="AO484" s="810"/>
      <c r="AP484" s="810"/>
      <c r="AQ484" s="810"/>
      <c r="AR484" s="810"/>
    </row>
    <row r="485" spans="2:44" x14ac:dyDescent="0.25">
      <c r="B485" s="3"/>
      <c r="C485" s="3"/>
      <c r="D485" s="3"/>
      <c r="E485" s="896"/>
      <c r="F485" s="896"/>
      <c r="G485" s="896"/>
      <c r="H485" s="896"/>
      <c r="I485" s="896"/>
      <c r="J485" s="896"/>
      <c r="K485" s="896"/>
      <c r="L485" s="896"/>
      <c r="M485" s="896"/>
      <c r="N485" s="896"/>
      <c r="O485" s="896"/>
      <c r="S485" s="810"/>
      <c r="T485" s="810"/>
      <c r="U485" s="810"/>
      <c r="V485" s="810"/>
      <c r="W485" s="810"/>
      <c r="X485" s="810"/>
      <c r="Y485" s="810"/>
      <c r="Z485" s="810"/>
      <c r="AA485" s="810"/>
      <c r="AB485" s="810"/>
      <c r="AC485" s="810"/>
      <c r="AD485" s="810"/>
      <c r="AE485" s="810"/>
      <c r="AF485" s="810"/>
      <c r="AG485" s="810"/>
      <c r="AH485" s="810"/>
      <c r="AI485" s="810"/>
      <c r="AJ485" s="810"/>
      <c r="AK485" s="810"/>
      <c r="AL485" s="810"/>
      <c r="AM485" s="810"/>
      <c r="AN485" s="810"/>
      <c r="AO485" s="810"/>
      <c r="AP485" s="810"/>
      <c r="AQ485" s="810"/>
      <c r="AR485" s="810"/>
    </row>
    <row r="486" spans="2:44" x14ac:dyDescent="0.25">
      <c r="B486" s="3"/>
      <c r="C486" s="3"/>
      <c r="D486" s="3"/>
      <c r="E486" s="896"/>
      <c r="F486" s="896"/>
      <c r="G486" s="896"/>
      <c r="H486" s="896"/>
      <c r="I486" s="896"/>
      <c r="J486" s="896"/>
      <c r="K486" s="896"/>
      <c r="L486" s="896"/>
      <c r="M486" s="896"/>
      <c r="N486" s="896"/>
      <c r="O486" s="896"/>
      <c r="S486" s="810"/>
      <c r="T486" s="810"/>
      <c r="U486" s="810"/>
      <c r="V486" s="810"/>
      <c r="W486" s="810"/>
      <c r="X486" s="810"/>
      <c r="Y486" s="810"/>
      <c r="Z486" s="810"/>
      <c r="AA486" s="810"/>
      <c r="AB486" s="810"/>
      <c r="AC486" s="810"/>
      <c r="AD486" s="810"/>
      <c r="AE486" s="810"/>
      <c r="AF486" s="810"/>
      <c r="AG486" s="810"/>
      <c r="AH486" s="810"/>
      <c r="AI486" s="810"/>
      <c r="AJ486" s="810"/>
      <c r="AK486" s="810"/>
      <c r="AL486" s="810"/>
      <c r="AM486" s="810"/>
      <c r="AN486" s="810"/>
      <c r="AO486" s="810"/>
      <c r="AP486" s="810"/>
      <c r="AQ486" s="810"/>
      <c r="AR486" s="810"/>
    </row>
    <row r="487" spans="2:44" x14ac:dyDescent="0.25">
      <c r="B487" s="3"/>
      <c r="C487" s="3"/>
      <c r="D487" s="3"/>
      <c r="E487" s="896"/>
      <c r="F487" s="896"/>
      <c r="G487" s="896"/>
      <c r="H487" s="896"/>
      <c r="I487" s="896"/>
      <c r="J487" s="896"/>
      <c r="K487" s="896"/>
      <c r="L487" s="896"/>
      <c r="M487" s="896"/>
      <c r="N487" s="896"/>
      <c r="O487" s="896"/>
      <c r="S487" s="810"/>
      <c r="T487" s="810"/>
      <c r="U487" s="810"/>
      <c r="V487" s="810"/>
      <c r="W487" s="810"/>
      <c r="X487" s="810"/>
      <c r="Y487" s="810"/>
      <c r="Z487" s="810"/>
      <c r="AA487" s="810"/>
      <c r="AB487" s="810"/>
      <c r="AC487" s="810"/>
      <c r="AD487" s="810"/>
      <c r="AE487" s="810"/>
      <c r="AF487" s="810"/>
      <c r="AG487" s="810"/>
      <c r="AH487" s="810"/>
      <c r="AI487" s="810"/>
      <c r="AJ487" s="810"/>
      <c r="AK487" s="810"/>
      <c r="AL487" s="810"/>
      <c r="AM487" s="810"/>
      <c r="AN487" s="810"/>
      <c r="AO487" s="810"/>
      <c r="AP487" s="810"/>
      <c r="AQ487" s="810"/>
      <c r="AR487" s="810"/>
    </row>
    <row r="488" spans="2:44" x14ac:dyDescent="0.25">
      <c r="B488" s="3"/>
      <c r="C488" s="3"/>
      <c r="D488" s="3"/>
      <c r="E488" s="896"/>
      <c r="F488" s="896"/>
      <c r="G488" s="896"/>
      <c r="H488" s="896"/>
      <c r="I488" s="896"/>
      <c r="J488" s="896"/>
      <c r="K488" s="896"/>
      <c r="L488" s="896"/>
      <c r="M488" s="896"/>
      <c r="N488" s="896"/>
      <c r="O488" s="896"/>
      <c r="S488" s="810"/>
      <c r="T488" s="810"/>
      <c r="U488" s="810"/>
      <c r="V488" s="810"/>
      <c r="W488" s="810"/>
      <c r="X488" s="810"/>
      <c r="Y488" s="810"/>
      <c r="Z488" s="810"/>
      <c r="AA488" s="810"/>
      <c r="AB488" s="810"/>
      <c r="AC488" s="810"/>
      <c r="AD488" s="810"/>
      <c r="AE488" s="810"/>
      <c r="AF488" s="810"/>
      <c r="AG488" s="810"/>
      <c r="AH488" s="810"/>
      <c r="AI488" s="810"/>
      <c r="AJ488" s="810"/>
      <c r="AK488" s="810"/>
      <c r="AL488" s="810"/>
      <c r="AM488" s="810"/>
      <c r="AN488" s="810"/>
      <c r="AO488" s="810"/>
      <c r="AP488" s="810"/>
      <c r="AQ488" s="810"/>
      <c r="AR488" s="810"/>
    </row>
    <row r="489" spans="2:44" x14ac:dyDescent="0.25">
      <c r="B489" s="3"/>
      <c r="C489" s="3"/>
      <c r="D489" s="3"/>
      <c r="E489" s="896"/>
      <c r="F489" s="896"/>
      <c r="G489" s="896"/>
      <c r="H489" s="896"/>
      <c r="I489" s="896"/>
      <c r="J489" s="896"/>
      <c r="K489" s="896"/>
      <c r="L489" s="896"/>
      <c r="M489" s="896"/>
      <c r="N489" s="896"/>
      <c r="O489" s="896"/>
      <c r="S489" s="810"/>
      <c r="T489" s="810"/>
      <c r="U489" s="810"/>
      <c r="V489" s="810"/>
      <c r="W489" s="810"/>
      <c r="X489" s="810"/>
      <c r="Y489" s="810"/>
      <c r="Z489" s="810"/>
      <c r="AA489" s="810"/>
      <c r="AB489" s="810"/>
      <c r="AC489" s="810"/>
      <c r="AD489" s="810"/>
      <c r="AE489" s="810"/>
      <c r="AF489" s="810"/>
      <c r="AG489" s="810"/>
      <c r="AH489" s="810"/>
      <c r="AI489" s="810"/>
      <c r="AJ489" s="810"/>
      <c r="AK489" s="810"/>
      <c r="AL489" s="810"/>
      <c r="AM489" s="810"/>
      <c r="AN489" s="810"/>
      <c r="AO489" s="810"/>
      <c r="AP489" s="810"/>
      <c r="AQ489" s="810"/>
      <c r="AR489" s="810"/>
    </row>
    <row r="490" spans="2:44" x14ac:dyDescent="0.25">
      <c r="B490" s="3"/>
      <c r="C490" s="3"/>
      <c r="D490" s="3"/>
      <c r="E490" s="896"/>
      <c r="F490" s="896"/>
      <c r="G490" s="896"/>
      <c r="H490" s="896"/>
      <c r="I490" s="896"/>
      <c r="J490" s="896"/>
      <c r="K490" s="896"/>
      <c r="L490" s="896"/>
      <c r="M490" s="896"/>
      <c r="N490" s="896"/>
      <c r="O490" s="896"/>
      <c r="S490" s="810"/>
      <c r="T490" s="810"/>
      <c r="U490" s="810"/>
      <c r="V490" s="810"/>
      <c r="W490" s="810"/>
      <c r="X490" s="810"/>
      <c r="Y490" s="810"/>
      <c r="Z490" s="810"/>
      <c r="AA490" s="810"/>
      <c r="AB490" s="810"/>
      <c r="AC490" s="810"/>
      <c r="AD490" s="810"/>
      <c r="AE490" s="810"/>
      <c r="AF490" s="810"/>
      <c r="AG490" s="810"/>
      <c r="AH490" s="810"/>
      <c r="AI490" s="810"/>
      <c r="AJ490" s="810"/>
      <c r="AK490" s="810"/>
      <c r="AL490" s="810"/>
      <c r="AM490" s="810"/>
      <c r="AN490" s="810"/>
      <c r="AO490" s="810"/>
      <c r="AP490" s="810"/>
      <c r="AQ490" s="810"/>
      <c r="AR490" s="810"/>
    </row>
    <row r="491" spans="2:44" x14ac:dyDescent="0.25">
      <c r="B491" s="3"/>
      <c r="C491" s="3"/>
      <c r="D491" s="3"/>
      <c r="E491" s="896"/>
      <c r="F491" s="896"/>
      <c r="G491" s="896"/>
      <c r="H491" s="896"/>
      <c r="I491" s="896"/>
      <c r="J491" s="896"/>
      <c r="K491" s="896"/>
      <c r="L491" s="896"/>
      <c r="M491" s="896"/>
      <c r="N491" s="896"/>
      <c r="O491" s="896"/>
      <c r="S491" s="810"/>
      <c r="T491" s="810"/>
      <c r="U491" s="810"/>
      <c r="V491" s="810"/>
      <c r="W491" s="810"/>
      <c r="X491" s="810"/>
      <c r="Y491" s="810"/>
      <c r="Z491" s="810"/>
      <c r="AA491" s="810"/>
      <c r="AB491" s="810"/>
      <c r="AC491" s="810"/>
      <c r="AD491" s="810"/>
      <c r="AE491" s="810"/>
      <c r="AF491" s="810"/>
      <c r="AG491" s="810"/>
      <c r="AH491" s="810"/>
      <c r="AI491" s="810"/>
      <c r="AJ491" s="810"/>
      <c r="AK491" s="810"/>
      <c r="AL491" s="810"/>
      <c r="AM491" s="810"/>
      <c r="AN491" s="810"/>
      <c r="AO491" s="810"/>
      <c r="AP491" s="810"/>
      <c r="AQ491" s="810"/>
      <c r="AR491" s="810"/>
    </row>
    <row r="492" spans="2:44" x14ac:dyDescent="0.25">
      <c r="B492" s="3"/>
      <c r="C492" s="3"/>
      <c r="D492" s="3"/>
      <c r="E492" s="896"/>
      <c r="F492" s="896"/>
      <c r="G492" s="896"/>
      <c r="H492" s="896"/>
      <c r="I492" s="896"/>
      <c r="J492" s="896"/>
      <c r="K492" s="896"/>
      <c r="L492" s="896"/>
      <c r="M492" s="896"/>
      <c r="N492" s="896"/>
      <c r="O492" s="896"/>
      <c r="S492" s="810"/>
      <c r="T492" s="810"/>
      <c r="U492" s="810"/>
      <c r="V492" s="810"/>
      <c r="W492" s="810"/>
      <c r="X492" s="810"/>
      <c r="Y492" s="810"/>
      <c r="Z492" s="810"/>
      <c r="AA492" s="810"/>
      <c r="AB492" s="810"/>
      <c r="AC492" s="810"/>
      <c r="AD492" s="810"/>
      <c r="AE492" s="810"/>
      <c r="AF492" s="810"/>
      <c r="AG492" s="810"/>
      <c r="AH492" s="810"/>
      <c r="AI492" s="810"/>
      <c r="AJ492" s="810"/>
      <c r="AK492" s="810"/>
      <c r="AL492" s="810"/>
      <c r="AM492" s="810"/>
      <c r="AN492" s="810"/>
      <c r="AO492" s="810"/>
      <c r="AP492" s="810"/>
      <c r="AQ492" s="810"/>
      <c r="AR492" s="810"/>
    </row>
    <row r="493" spans="2:44" x14ac:dyDescent="0.25">
      <c r="B493" s="3"/>
      <c r="C493" s="3"/>
      <c r="D493" s="3"/>
      <c r="E493" s="896"/>
      <c r="F493" s="896"/>
      <c r="G493" s="896"/>
      <c r="H493" s="896"/>
      <c r="I493" s="896"/>
      <c r="J493" s="896"/>
      <c r="K493" s="896"/>
      <c r="L493" s="896"/>
      <c r="M493" s="896"/>
      <c r="N493" s="896"/>
      <c r="O493" s="896"/>
      <c r="S493" s="810"/>
      <c r="T493" s="810"/>
      <c r="U493" s="810"/>
      <c r="V493" s="810"/>
      <c r="W493" s="810"/>
      <c r="X493" s="810"/>
      <c r="Y493" s="810"/>
      <c r="Z493" s="810"/>
      <c r="AA493" s="810"/>
      <c r="AB493" s="810"/>
      <c r="AC493" s="810"/>
      <c r="AD493" s="810"/>
      <c r="AE493" s="810"/>
      <c r="AF493" s="810"/>
      <c r="AG493" s="810"/>
      <c r="AH493" s="810"/>
      <c r="AI493" s="810"/>
      <c r="AJ493" s="810"/>
      <c r="AK493" s="810"/>
      <c r="AL493" s="810"/>
      <c r="AM493" s="810"/>
      <c r="AN493" s="810"/>
      <c r="AO493" s="810"/>
      <c r="AP493" s="810"/>
      <c r="AQ493" s="810"/>
      <c r="AR493" s="810"/>
    </row>
    <row r="494" spans="2:44" x14ac:dyDescent="0.25">
      <c r="B494" s="3"/>
      <c r="C494" s="3"/>
      <c r="D494" s="3"/>
      <c r="E494" s="896"/>
      <c r="F494" s="896"/>
      <c r="G494" s="896"/>
      <c r="H494" s="896"/>
      <c r="I494" s="896"/>
      <c r="J494" s="896"/>
      <c r="K494" s="896"/>
      <c r="L494" s="896"/>
      <c r="M494" s="896"/>
      <c r="N494" s="896"/>
      <c r="O494" s="896"/>
      <c r="S494" s="810"/>
      <c r="T494" s="810"/>
      <c r="U494" s="810"/>
      <c r="V494" s="810"/>
      <c r="W494" s="810"/>
      <c r="X494" s="810"/>
      <c r="Y494" s="810"/>
      <c r="Z494" s="810"/>
      <c r="AA494" s="810"/>
      <c r="AB494" s="810"/>
      <c r="AC494" s="810"/>
      <c r="AD494" s="810"/>
      <c r="AE494" s="810"/>
      <c r="AF494" s="810"/>
      <c r="AG494" s="810"/>
      <c r="AH494" s="810"/>
      <c r="AI494" s="810"/>
      <c r="AJ494" s="810"/>
      <c r="AK494" s="810"/>
      <c r="AL494" s="810"/>
      <c r="AM494" s="810"/>
      <c r="AN494" s="810"/>
      <c r="AO494" s="810"/>
      <c r="AP494" s="810"/>
      <c r="AQ494" s="810"/>
      <c r="AR494" s="810"/>
    </row>
    <row r="495" spans="2:44" x14ac:dyDescent="0.25">
      <c r="B495" s="3"/>
      <c r="C495" s="3"/>
      <c r="D495" s="3"/>
      <c r="E495" s="896"/>
      <c r="F495" s="896"/>
      <c r="G495" s="896"/>
      <c r="H495" s="896"/>
      <c r="I495" s="896"/>
      <c r="J495" s="896"/>
      <c r="K495" s="896"/>
      <c r="L495" s="896"/>
      <c r="M495" s="896"/>
      <c r="N495" s="896"/>
      <c r="O495" s="896"/>
      <c r="S495" s="810"/>
      <c r="T495" s="810"/>
      <c r="U495" s="810"/>
      <c r="V495" s="810"/>
      <c r="W495" s="810"/>
      <c r="X495" s="810"/>
      <c r="Y495" s="810"/>
      <c r="Z495" s="810"/>
      <c r="AA495" s="810"/>
      <c r="AB495" s="810"/>
      <c r="AC495" s="810"/>
      <c r="AD495" s="810"/>
      <c r="AE495" s="810"/>
      <c r="AF495" s="810"/>
      <c r="AG495" s="810"/>
      <c r="AH495" s="810"/>
      <c r="AI495" s="810"/>
      <c r="AJ495" s="810"/>
      <c r="AK495" s="810"/>
      <c r="AL495" s="810"/>
      <c r="AM495" s="810"/>
      <c r="AN495" s="810"/>
      <c r="AO495" s="810"/>
      <c r="AP495" s="810"/>
      <c r="AQ495" s="810"/>
      <c r="AR495" s="810"/>
    </row>
    <row r="496" spans="2:44" x14ac:dyDescent="0.25">
      <c r="B496" s="3"/>
      <c r="C496" s="3"/>
      <c r="D496" s="3"/>
      <c r="E496" s="896"/>
      <c r="F496" s="896"/>
      <c r="G496" s="896"/>
      <c r="H496" s="896"/>
      <c r="I496" s="896"/>
      <c r="J496" s="896"/>
      <c r="K496" s="896"/>
      <c r="L496" s="896"/>
      <c r="M496" s="896"/>
      <c r="N496" s="896"/>
      <c r="O496" s="896"/>
      <c r="S496" s="810"/>
      <c r="T496" s="810"/>
      <c r="U496" s="810"/>
      <c r="V496" s="810"/>
      <c r="W496" s="810"/>
      <c r="X496" s="810"/>
      <c r="Y496" s="810"/>
      <c r="Z496" s="810"/>
      <c r="AA496" s="810"/>
      <c r="AB496" s="810"/>
      <c r="AC496" s="810"/>
      <c r="AD496" s="810"/>
      <c r="AE496" s="810"/>
      <c r="AF496" s="810"/>
      <c r="AG496" s="810"/>
      <c r="AH496" s="810"/>
      <c r="AI496" s="810"/>
      <c r="AJ496" s="810"/>
      <c r="AK496" s="810"/>
      <c r="AL496" s="810"/>
      <c r="AM496" s="810"/>
      <c r="AN496" s="810"/>
      <c r="AO496" s="810"/>
      <c r="AP496" s="810"/>
      <c r="AQ496" s="810"/>
      <c r="AR496" s="810"/>
    </row>
    <row r="497" spans="2:44" x14ac:dyDescent="0.25">
      <c r="B497" s="3"/>
      <c r="C497" s="3"/>
      <c r="D497" s="3"/>
      <c r="E497" s="896"/>
      <c r="F497" s="896"/>
      <c r="G497" s="896"/>
      <c r="H497" s="896"/>
      <c r="I497" s="896"/>
      <c r="J497" s="896"/>
      <c r="K497" s="896"/>
      <c r="L497" s="896"/>
      <c r="M497" s="896"/>
      <c r="N497" s="896"/>
      <c r="O497" s="896"/>
      <c r="S497" s="810"/>
      <c r="T497" s="810"/>
      <c r="U497" s="810"/>
      <c r="V497" s="810"/>
      <c r="W497" s="810"/>
      <c r="X497" s="810"/>
      <c r="Y497" s="810"/>
      <c r="Z497" s="810"/>
      <c r="AA497" s="810"/>
      <c r="AB497" s="810"/>
      <c r="AC497" s="810"/>
      <c r="AD497" s="810"/>
      <c r="AE497" s="810"/>
      <c r="AF497" s="810"/>
      <c r="AG497" s="810"/>
      <c r="AH497" s="810"/>
      <c r="AI497" s="810"/>
      <c r="AJ497" s="810"/>
      <c r="AK497" s="810"/>
      <c r="AL497" s="810"/>
      <c r="AM497" s="810"/>
      <c r="AN497" s="810"/>
      <c r="AO497" s="810"/>
      <c r="AP497" s="810"/>
      <c r="AQ497" s="810"/>
      <c r="AR497" s="810"/>
    </row>
    <row r="498" spans="2:44" x14ac:dyDescent="0.25">
      <c r="B498" s="3"/>
      <c r="C498" s="3"/>
      <c r="D498" s="3"/>
      <c r="E498" s="896"/>
      <c r="F498" s="896"/>
      <c r="G498" s="896"/>
      <c r="H498" s="896"/>
      <c r="I498" s="896"/>
      <c r="J498" s="896"/>
      <c r="K498" s="896"/>
      <c r="L498" s="896"/>
      <c r="M498" s="896"/>
      <c r="N498" s="896"/>
      <c r="O498" s="896"/>
      <c r="S498" s="810"/>
      <c r="T498" s="810"/>
      <c r="U498" s="810"/>
      <c r="V498" s="810"/>
      <c r="W498" s="810"/>
      <c r="X498" s="810"/>
      <c r="Y498" s="810"/>
      <c r="Z498" s="810"/>
      <c r="AA498" s="810"/>
      <c r="AB498" s="810"/>
      <c r="AC498" s="810"/>
      <c r="AD498" s="810"/>
      <c r="AE498" s="810"/>
      <c r="AF498" s="810"/>
      <c r="AG498" s="810"/>
      <c r="AH498" s="810"/>
      <c r="AI498" s="810"/>
      <c r="AJ498" s="810"/>
      <c r="AK498" s="810"/>
      <c r="AL498" s="810"/>
      <c r="AM498" s="810"/>
      <c r="AN498" s="810"/>
      <c r="AO498" s="810"/>
      <c r="AP498" s="810"/>
      <c r="AQ498" s="810"/>
      <c r="AR498" s="810"/>
    </row>
    <row r="499" spans="2:44" x14ac:dyDescent="0.25">
      <c r="B499" s="3"/>
      <c r="C499" s="3"/>
      <c r="D499" s="3"/>
      <c r="E499" s="896"/>
      <c r="F499" s="896"/>
      <c r="G499" s="896"/>
      <c r="H499" s="896"/>
      <c r="I499" s="896"/>
      <c r="J499" s="896"/>
      <c r="K499" s="896"/>
      <c r="L499" s="896"/>
      <c r="M499" s="896"/>
      <c r="N499" s="896"/>
      <c r="O499" s="896"/>
      <c r="S499" s="810"/>
      <c r="T499" s="810"/>
      <c r="U499" s="810"/>
      <c r="V499" s="810"/>
      <c r="W499" s="810"/>
      <c r="X499" s="810"/>
      <c r="Y499" s="810"/>
      <c r="Z499" s="810"/>
      <c r="AA499" s="810"/>
      <c r="AB499" s="810"/>
      <c r="AC499" s="810"/>
      <c r="AD499" s="810"/>
      <c r="AE499" s="810"/>
      <c r="AF499" s="810"/>
      <c r="AG499" s="810"/>
      <c r="AH499" s="810"/>
      <c r="AI499" s="810"/>
      <c r="AJ499" s="810"/>
      <c r="AK499" s="810"/>
      <c r="AL499" s="810"/>
      <c r="AM499" s="810"/>
      <c r="AN499" s="810"/>
      <c r="AO499" s="810"/>
      <c r="AP499" s="810"/>
      <c r="AQ499" s="810"/>
      <c r="AR499" s="810"/>
    </row>
    <row r="500" spans="2:44" x14ac:dyDescent="0.25">
      <c r="B500" s="3"/>
      <c r="C500" s="3"/>
      <c r="D500" s="3"/>
      <c r="E500" s="896"/>
      <c r="F500" s="896"/>
      <c r="G500" s="896"/>
      <c r="H500" s="896"/>
      <c r="I500" s="896"/>
      <c r="J500" s="896"/>
      <c r="K500" s="896"/>
      <c r="L500" s="896"/>
      <c r="M500" s="896"/>
      <c r="N500" s="896"/>
      <c r="O500" s="896"/>
      <c r="S500" s="810"/>
      <c r="T500" s="810"/>
      <c r="U500" s="810"/>
      <c r="V500" s="810"/>
      <c r="W500" s="810"/>
      <c r="X500" s="810"/>
      <c r="Y500" s="810"/>
      <c r="Z500" s="810"/>
      <c r="AA500" s="810"/>
      <c r="AB500" s="810"/>
      <c r="AC500" s="810"/>
      <c r="AD500" s="810"/>
      <c r="AE500" s="810"/>
      <c r="AF500" s="810"/>
      <c r="AG500" s="810"/>
      <c r="AH500" s="810"/>
      <c r="AI500" s="810"/>
      <c r="AJ500" s="810"/>
      <c r="AK500" s="810"/>
      <c r="AL500" s="810"/>
      <c r="AM500" s="810"/>
      <c r="AN500" s="810"/>
      <c r="AO500" s="810"/>
      <c r="AP500" s="810"/>
      <c r="AQ500" s="810"/>
      <c r="AR500" s="810"/>
    </row>
    <row r="501" spans="2:44" x14ac:dyDescent="0.25">
      <c r="B501" s="3"/>
      <c r="C501" s="3"/>
      <c r="D501" s="3"/>
      <c r="E501" s="896"/>
      <c r="F501" s="896"/>
      <c r="G501" s="896"/>
      <c r="H501" s="896"/>
      <c r="I501" s="896"/>
      <c r="J501" s="896"/>
      <c r="K501" s="896"/>
      <c r="L501" s="896"/>
      <c r="M501" s="896"/>
      <c r="N501" s="896"/>
      <c r="O501" s="896"/>
      <c r="S501" s="810"/>
      <c r="T501" s="810"/>
      <c r="U501" s="810"/>
      <c r="V501" s="810"/>
      <c r="W501" s="810"/>
      <c r="X501" s="810"/>
      <c r="Y501" s="810"/>
      <c r="Z501" s="810"/>
      <c r="AA501" s="810"/>
      <c r="AB501" s="810"/>
      <c r="AC501" s="810"/>
      <c r="AD501" s="810"/>
      <c r="AE501" s="810"/>
      <c r="AF501" s="810"/>
      <c r="AG501" s="810"/>
      <c r="AH501" s="810"/>
      <c r="AI501" s="810"/>
      <c r="AJ501" s="810"/>
      <c r="AK501" s="810"/>
      <c r="AL501" s="810"/>
      <c r="AM501" s="810"/>
      <c r="AN501" s="810"/>
      <c r="AO501" s="810"/>
      <c r="AP501" s="810"/>
      <c r="AQ501" s="810"/>
      <c r="AR501" s="810"/>
    </row>
    <row r="502" spans="2:44" x14ac:dyDescent="0.25">
      <c r="B502" s="3"/>
      <c r="C502" s="3"/>
      <c r="D502" s="3"/>
      <c r="E502" s="896"/>
      <c r="F502" s="896"/>
      <c r="G502" s="896"/>
      <c r="H502" s="896"/>
      <c r="I502" s="896"/>
      <c r="J502" s="896"/>
      <c r="K502" s="896"/>
      <c r="L502" s="896"/>
      <c r="M502" s="896"/>
      <c r="N502" s="896"/>
      <c r="O502" s="896"/>
      <c r="S502" s="810"/>
      <c r="T502" s="810"/>
      <c r="U502" s="810"/>
      <c r="V502" s="810"/>
      <c r="W502" s="810"/>
      <c r="X502" s="810"/>
      <c r="Y502" s="810"/>
      <c r="Z502" s="810"/>
      <c r="AA502" s="810"/>
      <c r="AB502" s="810"/>
      <c r="AC502" s="810"/>
      <c r="AD502" s="810"/>
      <c r="AE502" s="810"/>
      <c r="AF502" s="810"/>
      <c r="AG502" s="810"/>
      <c r="AH502" s="810"/>
      <c r="AI502" s="810"/>
      <c r="AJ502" s="810"/>
      <c r="AK502" s="810"/>
      <c r="AL502" s="810"/>
      <c r="AM502" s="810"/>
      <c r="AN502" s="810"/>
      <c r="AO502" s="810"/>
      <c r="AP502" s="810"/>
      <c r="AQ502" s="810"/>
      <c r="AR502" s="810"/>
    </row>
    <row r="503" spans="2:44" x14ac:dyDescent="0.25">
      <c r="B503" s="3"/>
      <c r="C503" s="3"/>
      <c r="D503" s="3"/>
      <c r="E503" s="896"/>
      <c r="F503" s="896"/>
      <c r="G503" s="896"/>
      <c r="H503" s="896"/>
      <c r="I503" s="896"/>
      <c r="J503" s="896"/>
      <c r="K503" s="896"/>
      <c r="L503" s="896"/>
      <c r="M503" s="896"/>
      <c r="N503" s="896"/>
      <c r="O503" s="896"/>
      <c r="S503" s="810"/>
      <c r="T503" s="810"/>
      <c r="U503" s="810"/>
      <c r="V503" s="810"/>
      <c r="W503" s="810"/>
      <c r="X503" s="810"/>
      <c r="Y503" s="810"/>
      <c r="Z503" s="810"/>
      <c r="AA503" s="810"/>
      <c r="AB503" s="810"/>
      <c r="AC503" s="810"/>
      <c r="AD503" s="810"/>
      <c r="AE503" s="810"/>
      <c r="AF503" s="810"/>
      <c r="AG503" s="810"/>
      <c r="AH503" s="810"/>
      <c r="AI503" s="810"/>
      <c r="AJ503" s="810"/>
      <c r="AK503" s="810"/>
      <c r="AL503" s="810"/>
      <c r="AM503" s="810"/>
      <c r="AN503" s="810"/>
      <c r="AO503" s="810"/>
      <c r="AP503" s="810"/>
      <c r="AQ503" s="810"/>
      <c r="AR503" s="810"/>
    </row>
    <row r="504" spans="2:44" x14ac:dyDescent="0.25">
      <c r="B504" s="3"/>
      <c r="C504" s="3"/>
      <c r="D504" s="3"/>
      <c r="E504" s="896"/>
      <c r="F504" s="896"/>
      <c r="G504" s="896"/>
      <c r="H504" s="896"/>
      <c r="I504" s="896"/>
      <c r="J504" s="896"/>
      <c r="K504" s="896"/>
      <c r="L504" s="896"/>
      <c r="M504" s="896"/>
      <c r="N504" s="896"/>
      <c r="O504" s="896"/>
      <c r="S504" s="810"/>
      <c r="T504" s="810"/>
      <c r="U504" s="810"/>
      <c r="V504" s="810"/>
      <c r="W504" s="810"/>
      <c r="X504" s="810"/>
      <c r="Y504" s="810"/>
      <c r="Z504" s="810"/>
      <c r="AA504" s="810"/>
      <c r="AB504" s="810"/>
      <c r="AC504" s="810"/>
      <c r="AD504" s="810"/>
      <c r="AE504" s="810"/>
      <c r="AF504" s="810"/>
      <c r="AG504" s="810"/>
      <c r="AH504" s="810"/>
      <c r="AI504" s="810"/>
      <c r="AJ504" s="810"/>
      <c r="AK504" s="810"/>
      <c r="AL504" s="810"/>
      <c r="AM504" s="810"/>
      <c r="AN504" s="810"/>
      <c r="AO504" s="810"/>
      <c r="AP504" s="810"/>
      <c r="AQ504" s="810"/>
      <c r="AR504" s="810"/>
    </row>
    <row r="505" spans="2:44" x14ac:dyDescent="0.25">
      <c r="B505" s="3"/>
      <c r="C505" s="3"/>
      <c r="D505" s="3"/>
      <c r="E505" s="896"/>
      <c r="F505" s="896"/>
      <c r="G505" s="896"/>
      <c r="H505" s="896"/>
      <c r="I505" s="896"/>
      <c r="J505" s="896"/>
      <c r="K505" s="896"/>
      <c r="L505" s="896"/>
      <c r="M505" s="896"/>
      <c r="N505" s="896"/>
      <c r="O505" s="896"/>
      <c r="S505" s="810"/>
      <c r="T505" s="810"/>
      <c r="U505" s="810"/>
      <c r="V505" s="810"/>
      <c r="W505" s="810"/>
      <c r="X505" s="810"/>
      <c r="Y505" s="810"/>
      <c r="Z505" s="810"/>
      <c r="AA505" s="810"/>
      <c r="AB505" s="810"/>
      <c r="AC505" s="810"/>
      <c r="AD505" s="810"/>
      <c r="AE505" s="810"/>
      <c r="AF505" s="810"/>
      <c r="AG505" s="810"/>
      <c r="AH505" s="810"/>
      <c r="AI505" s="810"/>
      <c r="AJ505" s="810"/>
      <c r="AK505" s="810"/>
      <c r="AL505" s="810"/>
      <c r="AM505" s="810"/>
      <c r="AN505" s="810"/>
      <c r="AO505" s="810"/>
      <c r="AP505" s="810"/>
      <c r="AQ505" s="810"/>
      <c r="AR505" s="810"/>
    </row>
    <row r="506" spans="2:44" x14ac:dyDescent="0.25">
      <c r="B506" s="3"/>
      <c r="C506" s="3"/>
      <c r="D506" s="3"/>
      <c r="E506" s="896"/>
      <c r="F506" s="896"/>
      <c r="G506" s="896"/>
      <c r="H506" s="896"/>
      <c r="I506" s="896"/>
      <c r="J506" s="896"/>
      <c r="K506" s="896"/>
      <c r="L506" s="896"/>
      <c r="M506" s="896"/>
      <c r="N506" s="896"/>
      <c r="O506" s="896"/>
      <c r="S506" s="810"/>
      <c r="T506" s="810"/>
      <c r="U506" s="810"/>
      <c r="V506" s="810"/>
      <c r="W506" s="810"/>
      <c r="X506" s="810"/>
      <c r="Y506" s="810"/>
      <c r="Z506" s="810"/>
      <c r="AA506" s="810"/>
      <c r="AB506" s="810"/>
      <c r="AC506" s="810"/>
      <c r="AD506" s="810"/>
      <c r="AE506" s="810"/>
      <c r="AF506" s="810"/>
      <c r="AG506" s="810"/>
      <c r="AH506" s="810"/>
      <c r="AI506" s="810"/>
      <c r="AJ506" s="810"/>
      <c r="AK506" s="810"/>
      <c r="AL506" s="810"/>
      <c r="AM506" s="810"/>
      <c r="AN506" s="810"/>
      <c r="AO506" s="810"/>
      <c r="AP506" s="810"/>
      <c r="AQ506" s="810"/>
      <c r="AR506" s="810"/>
    </row>
    <row r="507" spans="2:44" x14ac:dyDescent="0.25">
      <c r="B507" s="3"/>
      <c r="C507" s="3"/>
      <c r="D507" s="3"/>
      <c r="E507" s="896"/>
      <c r="F507" s="896"/>
      <c r="G507" s="896"/>
      <c r="H507" s="896"/>
      <c r="I507" s="896"/>
      <c r="J507" s="896"/>
      <c r="K507" s="896"/>
      <c r="L507" s="896"/>
      <c r="M507" s="896"/>
      <c r="N507" s="896"/>
      <c r="O507" s="896"/>
      <c r="S507" s="810"/>
      <c r="T507" s="810"/>
      <c r="U507" s="810"/>
      <c r="V507" s="810"/>
      <c r="W507" s="810"/>
      <c r="X507" s="810"/>
      <c r="Y507" s="810"/>
      <c r="Z507" s="810"/>
      <c r="AA507" s="810"/>
      <c r="AB507" s="810"/>
      <c r="AC507" s="810"/>
      <c r="AD507" s="810"/>
      <c r="AE507" s="810"/>
      <c r="AF507" s="810"/>
      <c r="AG507" s="810"/>
      <c r="AH507" s="810"/>
      <c r="AI507" s="810"/>
      <c r="AJ507" s="810"/>
      <c r="AK507" s="810"/>
      <c r="AL507" s="810"/>
      <c r="AM507" s="810"/>
      <c r="AN507" s="810"/>
      <c r="AO507" s="810"/>
      <c r="AP507" s="810"/>
      <c r="AQ507" s="810"/>
      <c r="AR507" s="810"/>
    </row>
    <row r="508" spans="2:44" x14ac:dyDescent="0.25">
      <c r="B508" s="3"/>
      <c r="C508" s="3"/>
      <c r="D508" s="3"/>
      <c r="E508" s="896"/>
      <c r="F508" s="896"/>
      <c r="G508" s="896"/>
      <c r="H508" s="896"/>
      <c r="I508" s="896"/>
      <c r="J508" s="896"/>
      <c r="K508" s="896"/>
      <c r="L508" s="896"/>
      <c r="M508" s="896"/>
      <c r="N508" s="896"/>
      <c r="O508" s="896"/>
      <c r="S508" s="810"/>
      <c r="T508" s="810"/>
      <c r="U508" s="810"/>
      <c r="V508" s="810"/>
      <c r="W508" s="810"/>
      <c r="X508" s="810"/>
      <c r="Y508" s="810"/>
      <c r="Z508" s="810"/>
      <c r="AA508" s="810"/>
      <c r="AB508" s="810"/>
      <c r="AC508" s="810"/>
      <c r="AD508" s="810"/>
      <c r="AE508" s="810"/>
      <c r="AF508" s="810"/>
      <c r="AG508" s="810"/>
      <c r="AH508" s="810"/>
      <c r="AI508" s="810"/>
      <c r="AJ508" s="810"/>
      <c r="AK508" s="810"/>
      <c r="AL508" s="810"/>
      <c r="AM508" s="810"/>
      <c r="AN508" s="810"/>
      <c r="AO508" s="810"/>
      <c r="AP508" s="810"/>
      <c r="AQ508" s="810"/>
      <c r="AR508" s="810"/>
    </row>
    <row r="509" spans="2:44" x14ac:dyDescent="0.25">
      <c r="B509" s="3"/>
      <c r="C509" s="3"/>
      <c r="D509" s="3"/>
      <c r="E509" s="896"/>
      <c r="F509" s="896"/>
      <c r="G509" s="896"/>
      <c r="H509" s="896"/>
      <c r="I509" s="896"/>
      <c r="J509" s="896"/>
      <c r="K509" s="896"/>
      <c r="L509" s="896"/>
      <c r="M509" s="896"/>
      <c r="N509" s="896"/>
      <c r="O509" s="896"/>
      <c r="S509" s="810"/>
      <c r="T509" s="810"/>
      <c r="U509" s="810"/>
      <c r="V509" s="810"/>
      <c r="W509" s="810"/>
      <c r="X509" s="810"/>
      <c r="Y509" s="810"/>
      <c r="Z509" s="810"/>
      <c r="AA509" s="810"/>
      <c r="AB509" s="810"/>
      <c r="AC509" s="810"/>
      <c r="AD509" s="810"/>
      <c r="AE509" s="810"/>
      <c r="AF509" s="810"/>
      <c r="AG509" s="810"/>
      <c r="AH509" s="810"/>
      <c r="AI509" s="810"/>
      <c r="AJ509" s="810"/>
      <c r="AK509" s="810"/>
      <c r="AL509" s="810"/>
      <c r="AM509" s="810"/>
      <c r="AN509" s="810"/>
      <c r="AO509" s="810"/>
      <c r="AP509" s="810"/>
      <c r="AQ509" s="810"/>
      <c r="AR509" s="810"/>
    </row>
    <row r="510" spans="2:44" x14ac:dyDescent="0.25">
      <c r="B510" s="3"/>
      <c r="C510" s="3"/>
      <c r="D510" s="3"/>
      <c r="E510" s="896"/>
      <c r="F510" s="896"/>
      <c r="G510" s="896"/>
      <c r="H510" s="896"/>
      <c r="I510" s="896"/>
      <c r="J510" s="896"/>
      <c r="K510" s="896"/>
      <c r="L510" s="896"/>
      <c r="M510" s="896"/>
      <c r="N510" s="896"/>
      <c r="O510" s="896"/>
      <c r="S510" s="810"/>
      <c r="T510" s="810"/>
      <c r="U510" s="810"/>
      <c r="V510" s="810"/>
      <c r="W510" s="810"/>
      <c r="X510" s="810"/>
      <c r="Y510" s="810"/>
      <c r="Z510" s="810"/>
      <c r="AA510" s="810"/>
      <c r="AB510" s="810"/>
      <c r="AC510" s="810"/>
      <c r="AD510" s="810"/>
      <c r="AE510" s="810"/>
      <c r="AF510" s="810"/>
      <c r="AG510" s="810"/>
      <c r="AH510" s="810"/>
      <c r="AI510" s="810"/>
      <c r="AJ510" s="810"/>
      <c r="AK510" s="810"/>
      <c r="AL510" s="810"/>
      <c r="AM510" s="810"/>
      <c r="AN510" s="810"/>
      <c r="AO510" s="810"/>
      <c r="AP510" s="810"/>
      <c r="AQ510" s="810"/>
      <c r="AR510" s="810"/>
    </row>
    <row r="511" spans="2:44" x14ac:dyDescent="0.25">
      <c r="B511" s="3"/>
      <c r="C511" s="3"/>
      <c r="D511" s="3"/>
      <c r="E511" s="896"/>
      <c r="F511" s="896"/>
      <c r="G511" s="896"/>
      <c r="H511" s="896"/>
      <c r="I511" s="896"/>
      <c r="J511" s="896"/>
      <c r="K511" s="896"/>
      <c r="L511" s="896"/>
      <c r="M511" s="896"/>
      <c r="N511" s="896"/>
      <c r="O511" s="896"/>
      <c r="S511" s="810"/>
      <c r="T511" s="810"/>
      <c r="U511" s="810"/>
      <c r="V511" s="810"/>
      <c r="W511" s="810"/>
      <c r="X511" s="810"/>
      <c r="Y511" s="810"/>
      <c r="Z511" s="810"/>
      <c r="AA511" s="810"/>
      <c r="AB511" s="810"/>
      <c r="AC511" s="810"/>
      <c r="AD511" s="810"/>
      <c r="AE511" s="810"/>
      <c r="AF511" s="810"/>
      <c r="AG511" s="810"/>
      <c r="AH511" s="810"/>
      <c r="AI511" s="810"/>
      <c r="AJ511" s="810"/>
      <c r="AK511" s="810"/>
      <c r="AL511" s="810"/>
      <c r="AM511" s="810"/>
      <c r="AN511" s="810"/>
      <c r="AO511" s="810"/>
      <c r="AP511" s="810"/>
      <c r="AQ511" s="810"/>
      <c r="AR511" s="810"/>
    </row>
    <row r="512" spans="2:44" x14ac:dyDescent="0.25">
      <c r="B512" s="3"/>
      <c r="C512" s="3"/>
      <c r="D512" s="3"/>
      <c r="E512" s="896"/>
      <c r="F512" s="896"/>
      <c r="G512" s="896"/>
      <c r="H512" s="896"/>
      <c r="I512" s="896"/>
      <c r="J512" s="896"/>
      <c r="K512" s="896"/>
      <c r="L512" s="896"/>
      <c r="M512" s="896"/>
      <c r="N512" s="896"/>
      <c r="O512" s="896"/>
      <c r="S512" s="810"/>
      <c r="T512" s="810"/>
      <c r="U512" s="810"/>
      <c r="V512" s="810"/>
      <c r="W512" s="810"/>
      <c r="X512" s="810"/>
      <c r="Y512" s="810"/>
      <c r="Z512" s="810"/>
      <c r="AA512" s="810"/>
      <c r="AB512" s="810"/>
      <c r="AC512" s="810"/>
      <c r="AD512" s="810"/>
      <c r="AE512" s="810"/>
      <c r="AF512" s="810"/>
      <c r="AG512" s="810"/>
      <c r="AH512" s="810"/>
      <c r="AI512" s="810"/>
      <c r="AJ512" s="810"/>
      <c r="AK512" s="810"/>
      <c r="AL512" s="810"/>
      <c r="AM512" s="810"/>
      <c r="AN512" s="810"/>
      <c r="AO512" s="810"/>
      <c r="AP512" s="810"/>
      <c r="AQ512" s="810"/>
      <c r="AR512" s="810"/>
    </row>
    <row r="513" spans="2:44" x14ac:dyDescent="0.25">
      <c r="B513" s="3"/>
      <c r="C513" s="3"/>
      <c r="D513" s="3"/>
      <c r="E513" s="896"/>
      <c r="F513" s="896"/>
      <c r="G513" s="896"/>
      <c r="H513" s="896"/>
      <c r="I513" s="896"/>
      <c r="J513" s="896"/>
      <c r="K513" s="896"/>
      <c r="L513" s="896"/>
      <c r="M513" s="896"/>
      <c r="N513" s="896"/>
      <c r="O513" s="896"/>
      <c r="S513" s="810"/>
      <c r="T513" s="810"/>
      <c r="U513" s="810"/>
      <c r="V513" s="810"/>
      <c r="W513" s="810"/>
      <c r="X513" s="810"/>
      <c r="Y513" s="810"/>
      <c r="Z513" s="810"/>
      <c r="AA513" s="810"/>
      <c r="AB513" s="810"/>
      <c r="AC513" s="810"/>
      <c r="AD513" s="810"/>
      <c r="AE513" s="810"/>
      <c r="AF513" s="810"/>
      <c r="AG513" s="810"/>
      <c r="AH513" s="810"/>
      <c r="AI513" s="810"/>
      <c r="AJ513" s="810"/>
      <c r="AK513" s="810"/>
      <c r="AL513" s="810"/>
      <c r="AM513" s="810"/>
      <c r="AN513" s="810"/>
      <c r="AO513" s="810"/>
      <c r="AP513" s="810"/>
      <c r="AQ513" s="810"/>
      <c r="AR513" s="810"/>
    </row>
    <row r="514" spans="2:44" x14ac:dyDescent="0.25">
      <c r="B514" s="3"/>
      <c r="C514" s="3"/>
      <c r="D514" s="3"/>
      <c r="E514" s="896"/>
      <c r="F514" s="896"/>
      <c r="G514" s="896"/>
      <c r="H514" s="896"/>
      <c r="I514" s="896"/>
      <c r="J514" s="896"/>
      <c r="K514" s="896"/>
      <c r="L514" s="896"/>
      <c r="M514" s="896"/>
      <c r="N514" s="896"/>
      <c r="O514" s="896"/>
      <c r="S514" s="810"/>
      <c r="T514" s="810"/>
      <c r="U514" s="810"/>
      <c r="V514" s="810"/>
      <c r="W514" s="810"/>
      <c r="X514" s="810"/>
      <c r="Y514" s="810"/>
      <c r="Z514" s="810"/>
      <c r="AA514" s="810"/>
      <c r="AB514" s="810"/>
      <c r="AC514" s="810"/>
      <c r="AD514" s="810"/>
      <c r="AE514" s="810"/>
      <c r="AF514" s="810"/>
      <c r="AG514" s="810"/>
      <c r="AH514" s="810"/>
      <c r="AI514" s="810"/>
      <c r="AJ514" s="810"/>
      <c r="AK514" s="810"/>
      <c r="AL514" s="810"/>
      <c r="AM514" s="810"/>
      <c r="AN514" s="810"/>
      <c r="AO514" s="810"/>
      <c r="AP514" s="810"/>
      <c r="AQ514" s="810"/>
      <c r="AR514" s="810"/>
    </row>
    <row r="515" spans="2:44" x14ac:dyDescent="0.25">
      <c r="B515" s="3"/>
      <c r="C515" s="3"/>
      <c r="D515" s="3"/>
      <c r="E515" s="896"/>
      <c r="F515" s="896"/>
      <c r="G515" s="896"/>
      <c r="H515" s="896"/>
      <c r="I515" s="896"/>
      <c r="J515" s="896"/>
      <c r="K515" s="896"/>
      <c r="L515" s="896"/>
      <c r="M515" s="896"/>
      <c r="N515" s="896"/>
      <c r="O515" s="896"/>
      <c r="S515" s="810"/>
      <c r="T515" s="810"/>
      <c r="U515" s="810"/>
      <c r="V515" s="810"/>
      <c r="W515" s="810"/>
      <c r="X515" s="810"/>
      <c r="Y515" s="810"/>
      <c r="Z515" s="810"/>
      <c r="AA515" s="810"/>
      <c r="AB515" s="810"/>
      <c r="AC515" s="810"/>
      <c r="AD515" s="810"/>
      <c r="AE515" s="810"/>
      <c r="AF515" s="810"/>
      <c r="AG515" s="810"/>
      <c r="AH515" s="810"/>
      <c r="AI515" s="810"/>
      <c r="AJ515" s="810"/>
      <c r="AK515" s="810"/>
      <c r="AL515" s="810"/>
      <c r="AM515" s="810"/>
      <c r="AN515" s="810"/>
      <c r="AO515" s="810"/>
      <c r="AP515" s="810"/>
      <c r="AQ515" s="810"/>
      <c r="AR515" s="810"/>
    </row>
    <row r="516" spans="2:44" x14ac:dyDescent="0.25">
      <c r="B516" s="3"/>
      <c r="C516" s="3"/>
      <c r="D516" s="3"/>
      <c r="E516" s="896"/>
      <c r="F516" s="896"/>
      <c r="G516" s="896"/>
      <c r="H516" s="896"/>
      <c r="I516" s="896"/>
      <c r="J516" s="896"/>
      <c r="K516" s="896"/>
      <c r="L516" s="896"/>
      <c r="M516" s="896"/>
      <c r="N516" s="896"/>
      <c r="O516" s="896"/>
      <c r="S516" s="810"/>
      <c r="T516" s="810"/>
      <c r="U516" s="810"/>
      <c r="V516" s="810"/>
      <c r="W516" s="810"/>
      <c r="X516" s="810"/>
      <c r="Y516" s="810"/>
      <c r="Z516" s="810"/>
      <c r="AA516" s="810"/>
      <c r="AB516" s="810"/>
      <c r="AC516" s="810"/>
      <c r="AD516" s="810"/>
      <c r="AE516" s="810"/>
      <c r="AF516" s="810"/>
      <c r="AG516" s="810"/>
      <c r="AH516" s="810"/>
      <c r="AI516" s="810"/>
      <c r="AJ516" s="810"/>
      <c r="AK516" s="810"/>
      <c r="AL516" s="810"/>
      <c r="AM516" s="810"/>
      <c r="AN516" s="810"/>
      <c r="AO516" s="810"/>
      <c r="AP516" s="810"/>
      <c r="AQ516" s="810"/>
      <c r="AR516" s="810"/>
    </row>
    <row r="517" spans="2:44" x14ac:dyDescent="0.25">
      <c r="B517" s="3"/>
      <c r="C517" s="3"/>
      <c r="D517" s="3"/>
      <c r="E517" s="896"/>
      <c r="F517" s="896"/>
      <c r="G517" s="896"/>
      <c r="H517" s="896"/>
      <c r="I517" s="896"/>
      <c r="J517" s="896"/>
      <c r="K517" s="896"/>
      <c r="L517" s="896"/>
      <c r="M517" s="896"/>
      <c r="N517" s="896"/>
      <c r="O517" s="896"/>
      <c r="S517" s="810"/>
      <c r="T517" s="810"/>
      <c r="U517" s="810"/>
      <c r="V517" s="810"/>
      <c r="W517" s="810"/>
      <c r="X517" s="810"/>
      <c r="Y517" s="810"/>
      <c r="Z517" s="810"/>
      <c r="AA517" s="810"/>
      <c r="AB517" s="810"/>
      <c r="AC517" s="810"/>
      <c r="AD517" s="810"/>
      <c r="AE517" s="810"/>
      <c r="AF517" s="810"/>
      <c r="AG517" s="810"/>
      <c r="AH517" s="810"/>
      <c r="AI517" s="810"/>
      <c r="AJ517" s="810"/>
      <c r="AK517" s="810"/>
      <c r="AL517" s="810"/>
      <c r="AM517" s="810"/>
      <c r="AN517" s="810"/>
      <c r="AO517" s="810"/>
      <c r="AP517" s="810"/>
      <c r="AQ517" s="810"/>
      <c r="AR517" s="810"/>
    </row>
    <row r="518" spans="2:44" x14ac:dyDescent="0.25">
      <c r="B518" s="3"/>
      <c r="C518" s="3"/>
      <c r="D518" s="3"/>
      <c r="E518" s="896"/>
      <c r="F518" s="896"/>
      <c r="G518" s="896"/>
      <c r="H518" s="896"/>
      <c r="I518" s="896"/>
      <c r="J518" s="896"/>
      <c r="K518" s="896"/>
      <c r="L518" s="896"/>
      <c r="M518" s="896"/>
      <c r="N518" s="896"/>
      <c r="O518" s="896"/>
      <c r="S518" s="810"/>
      <c r="T518" s="810"/>
      <c r="U518" s="810"/>
      <c r="V518" s="810"/>
      <c r="W518" s="810"/>
      <c r="X518" s="810"/>
      <c r="Y518" s="810"/>
      <c r="Z518" s="810"/>
      <c r="AA518" s="810"/>
      <c r="AB518" s="810"/>
      <c r="AC518" s="810"/>
      <c r="AD518" s="810"/>
      <c r="AE518" s="810"/>
      <c r="AF518" s="810"/>
      <c r="AG518" s="810"/>
      <c r="AH518" s="810"/>
      <c r="AI518" s="810"/>
      <c r="AJ518" s="810"/>
      <c r="AK518" s="810"/>
      <c r="AL518" s="810"/>
      <c r="AM518" s="810"/>
      <c r="AN518" s="810"/>
      <c r="AO518" s="810"/>
      <c r="AP518" s="810"/>
      <c r="AQ518" s="810"/>
      <c r="AR518" s="810"/>
    </row>
    <row r="519" spans="2:44" x14ac:dyDescent="0.25">
      <c r="B519" s="3"/>
      <c r="C519" s="3"/>
      <c r="D519" s="3"/>
      <c r="E519" s="896"/>
      <c r="F519" s="896"/>
      <c r="G519" s="896"/>
      <c r="H519" s="896"/>
      <c r="I519" s="896"/>
      <c r="J519" s="896"/>
      <c r="K519" s="896"/>
      <c r="L519" s="896"/>
      <c r="M519" s="896"/>
      <c r="N519" s="896"/>
      <c r="O519" s="896"/>
      <c r="S519" s="810"/>
      <c r="T519" s="810"/>
      <c r="U519" s="810"/>
      <c r="V519" s="810"/>
      <c r="W519" s="810"/>
      <c r="X519" s="810"/>
      <c r="Y519" s="810"/>
      <c r="Z519" s="810"/>
      <c r="AA519" s="810"/>
      <c r="AB519" s="810"/>
      <c r="AC519" s="810"/>
      <c r="AD519" s="810"/>
      <c r="AE519" s="810"/>
      <c r="AF519" s="810"/>
      <c r="AG519" s="810"/>
      <c r="AH519" s="810"/>
      <c r="AI519" s="810"/>
      <c r="AJ519" s="810"/>
      <c r="AK519" s="810"/>
      <c r="AL519" s="810"/>
      <c r="AM519" s="810"/>
      <c r="AN519" s="810"/>
      <c r="AO519" s="810"/>
      <c r="AP519" s="810"/>
      <c r="AQ519" s="810"/>
      <c r="AR519" s="810"/>
    </row>
    <row r="520" spans="2:44" x14ac:dyDescent="0.25">
      <c r="B520" s="3"/>
      <c r="C520" s="3"/>
      <c r="D520" s="3"/>
      <c r="E520" s="896"/>
      <c r="F520" s="896"/>
      <c r="G520" s="896"/>
      <c r="H520" s="896"/>
      <c r="I520" s="896"/>
      <c r="J520" s="896"/>
      <c r="K520" s="896"/>
      <c r="L520" s="896"/>
      <c r="M520" s="896"/>
      <c r="N520" s="896"/>
      <c r="O520" s="896"/>
      <c r="S520" s="810"/>
      <c r="T520" s="810"/>
      <c r="U520" s="810"/>
      <c r="V520" s="810"/>
      <c r="W520" s="810"/>
      <c r="X520" s="810"/>
      <c r="Y520" s="810"/>
      <c r="Z520" s="810"/>
      <c r="AA520" s="810"/>
      <c r="AB520" s="810"/>
      <c r="AC520" s="810"/>
      <c r="AD520" s="810"/>
      <c r="AE520" s="810"/>
      <c r="AF520" s="810"/>
      <c r="AG520" s="810"/>
      <c r="AH520" s="810"/>
      <c r="AI520" s="810"/>
      <c r="AJ520" s="810"/>
      <c r="AK520" s="810"/>
      <c r="AL520" s="810"/>
      <c r="AM520" s="810"/>
      <c r="AN520" s="810"/>
      <c r="AO520" s="810"/>
      <c r="AP520" s="810"/>
      <c r="AQ520" s="810"/>
      <c r="AR520" s="810"/>
    </row>
    <row r="521" spans="2:44" x14ac:dyDescent="0.25">
      <c r="B521" s="3"/>
      <c r="C521" s="3"/>
      <c r="D521" s="3"/>
      <c r="E521" s="896"/>
      <c r="F521" s="896"/>
      <c r="G521" s="896"/>
      <c r="H521" s="896"/>
      <c r="I521" s="896"/>
      <c r="J521" s="896"/>
      <c r="K521" s="896"/>
      <c r="L521" s="896"/>
      <c r="M521" s="896"/>
      <c r="N521" s="896"/>
      <c r="O521" s="896"/>
      <c r="S521" s="810"/>
      <c r="T521" s="810"/>
      <c r="U521" s="810"/>
      <c r="V521" s="810"/>
      <c r="W521" s="810"/>
      <c r="X521" s="810"/>
      <c r="Y521" s="810"/>
      <c r="Z521" s="810"/>
      <c r="AA521" s="810"/>
      <c r="AB521" s="810"/>
      <c r="AC521" s="810"/>
      <c r="AD521" s="810"/>
      <c r="AE521" s="810"/>
      <c r="AF521" s="810"/>
      <c r="AG521" s="810"/>
      <c r="AH521" s="810"/>
      <c r="AI521" s="810"/>
      <c r="AJ521" s="810"/>
      <c r="AK521" s="810"/>
      <c r="AL521" s="810"/>
      <c r="AM521" s="810"/>
      <c r="AN521" s="810"/>
      <c r="AO521" s="810"/>
      <c r="AP521" s="810"/>
      <c r="AQ521" s="810"/>
      <c r="AR521" s="810"/>
    </row>
    <row r="522" spans="2:44" x14ac:dyDescent="0.25">
      <c r="B522" s="3"/>
      <c r="C522" s="3"/>
      <c r="D522" s="3"/>
      <c r="E522" s="896"/>
      <c r="F522" s="896"/>
      <c r="G522" s="896"/>
      <c r="H522" s="896"/>
      <c r="I522" s="896"/>
      <c r="J522" s="896"/>
      <c r="K522" s="896"/>
      <c r="L522" s="896"/>
      <c r="M522" s="896"/>
      <c r="N522" s="896"/>
      <c r="O522" s="896"/>
      <c r="S522" s="810"/>
      <c r="T522" s="810"/>
      <c r="U522" s="810"/>
      <c r="V522" s="810"/>
      <c r="W522" s="810"/>
      <c r="X522" s="810"/>
      <c r="Y522" s="810"/>
      <c r="Z522" s="810"/>
      <c r="AA522" s="810"/>
      <c r="AB522" s="810"/>
      <c r="AC522" s="810"/>
      <c r="AD522" s="810"/>
      <c r="AE522" s="810"/>
      <c r="AF522" s="810"/>
      <c r="AG522" s="810"/>
      <c r="AH522" s="810"/>
      <c r="AI522" s="810"/>
      <c r="AJ522" s="810"/>
      <c r="AK522" s="810"/>
      <c r="AL522" s="810"/>
      <c r="AM522" s="810"/>
      <c r="AN522" s="810"/>
      <c r="AO522" s="810"/>
      <c r="AP522" s="810"/>
      <c r="AQ522" s="810"/>
      <c r="AR522" s="810"/>
    </row>
    <row r="523" spans="2:44" x14ac:dyDescent="0.25">
      <c r="B523" s="3"/>
      <c r="C523" s="3"/>
      <c r="D523" s="3"/>
      <c r="E523" s="896"/>
      <c r="F523" s="896"/>
      <c r="G523" s="896"/>
      <c r="H523" s="896"/>
      <c r="I523" s="896"/>
      <c r="J523" s="896"/>
      <c r="K523" s="896"/>
      <c r="L523" s="896"/>
      <c r="M523" s="896"/>
      <c r="N523" s="896"/>
      <c r="O523" s="896"/>
      <c r="S523" s="810"/>
      <c r="T523" s="810"/>
      <c r="U523" s="810"/>
      <c r="V523" s="810"/>
      <c r="W523" s="810"/>
      <c r="X523" s="810"/>
      <c r="Y523" s="810"/>
      <c r="Z523" s="810"/>
      <c r="AA523" s="810"/>
      <c r="AB523" s="810"/>
      <c r="AC523" s="810"/>
      <c r="AD523" s="810"/>
      <c r="AE523" s="810"/>
      <c r="AF523" s="810"/>
      <c r="AG523" s="810"/>
      <c r="AH523" s="810"/>
      <c r="AI523" s="810"/>
      <c r="AJ523" s="810"/>
      <c r="AK523" s="810"/>
      <c r="AL523" s="810"/>
      <c r="AM523" s="810"/>
      <c r="AN523" s="810"/>
      <c r="AO523" s="810"/>
      <c r="AP523" s="810"/>
      <c r="AQ523" s="810"/>
      <c r="AR523" s="810"/>
    </row>
    <row r="524" spans="2:44" x14ac:dyDescent="0.25">
      <c r="B524" s="3"/>
      <c r="C524" s="3"/>
      <c r="D524" s="3"/>
      <c r="E524" s="896"/>
      <c r="F524" s="896"/>
      <c r="G524" s="896"/>
      <c r="H524" s="896"/>
      <c r="I524" s="896"/>
      <c r="J524" s="896"/>
      <c r="K524" s="896"/>
      <c r="L524" s="896"/>
      <c r="M524" s="896"/>
      <c r="N524" s="896"/>
      <c r="O524" s="896"/>
      <c r="S524" s="810"/>
      <c r="T524" s="810"/>
      <c r="U524" s="810"/>
      <c r="V524" s="810"/>
      <c r="W524" s="810"/>
      <c r="X524" s="810"/>
      <c r="Y524" s="810"/>
      <c r="Z524" s="810"/>
      <c r="AA524" s="810"/>
      <c r="AB524" s="810"/>
      <c r="AC524" s="810"/>
      <c r="AD524" s="810"/>
      <c r="AE524" s="810"/>
      <c r="AF524" s="810"/>
      <c r="AG524" s="810"/>
      <c r="AH524" s="810"/>
      <c r="AI524" s="810"/>
      <c r="AJ524" s="810"/>
      <c r="AK524" s="810"/>
      <c r="AL524" s="810"/>
      <c r="AM524" s="810"/>
      <c r="AN524" s="810"/>
      <c r="AO524" s="810"/>
      <c r="AP524" s="810"/>
      <c r="AQ524" s="810"/>
      <c r="AR524" s="810"/>
    </row>
    <row r="525" spans="2:44" x14ac:dyDescent="0.25">
      <c r="B525" s="3"/>
      <c r="C525" s="3"/>
      <c r="D525" s="3"/>
      <c r="E525" s="896"/>
      <c r="F525" s="896"/>
      <c r="G525" s="896"/>
      <c r="H525" s="896"/>
      <c r="I525" s="896"/>
      <c r="J525" s="896"/>
      <c r="K525" s="896"/>
      <c r="L525" s="896"/>
      <c r="M525" s="896"/>
      <c r="N525" s="896"/>
      <c r="O525" s="896"/>
      <c r="S525" s="810"/>
      <c r="T525" s="810"/>
      <c r="U525" s="810"/>
      <c r="V525" s="810"/>
      <c r="W525" s="810"/>
      <c r="X525" s="810"/>
      <c r="Y525" s="810"/>
      <c r="Z525" s="810"/>
      <c r="AA525" s="810"/>
      <c r="AB525" s="810"/>
      <c r="AC525" s="810"/>
      <c r="AD525" s="810"/>
      <c r="AE525" s="810"/>
      <c r="AF525" s="810"/>
      <c r="AG525" s="810"/>
      <c r="AH525" s="810"/>
      <c r="AI525" s="810"/>
      <c r="AJ525" s="810"/>
      <c r="AK525" s="810"/>
      <c r="AL525" s="810"/>
      <c r="AM525" s="810"/>
      <c r="AN525" s="810"/>
      <c r="AO525" s="810"/>
      <c r="AP525" s="810"/>
      <c r="AQ525" s="810"/>
      <c r="AR525" s="810"/>
    </row>
    <row r="526" spans="2:44" x14ac:dyDescent="0.25">
      <c r="B526" s="3"/>
      <c r="C526" s="3"/>
      <c r="D526" s="3"/>
      <c r="E526" s="896"/>
      <c r="F526" s="896"/>
      <c r="G526" s="896"/>
      <c r="H526" s="896"/>
      <c r="I526" s="896"/>
      <c r="J526" s="896"/>
      <c r="K526" s="896"/>
      <c r="L526" s="896"/>
      <c r="M526" s="896"/>
      <c r="N526" s="896"/>
      <c r="O526" s="896"/>
      <c r="S526" s="810"/>
      <c r="T526" s="810"/>
      <c r="U526" s="810"/>
      <c r="V526" s="810"/>
      <c r="W526" s="810"/>
      <c r="X526" s="810"/>
      <c r="Y526" s="810"/>
      <c r="Z526" s="810"/>
      <c r="AA526" s="810"/>
      <c r="AB526" s="810"/>
      <c r="AC526" s="810"/>
      <c r="AD526" s="810"/>
      <c r="AE526" s="810"/>
      <c r="AF526" s="810"/>
      <c r="AG526" s="810"/>
      <c r="AH526" s="810"/>
      <c r="AI526" s="810"/>
      <c r="AJ526" s="810"/>
      <c r="AK526" s="810"/>
      <c r="AL526" s="810"/>
      <c r="AM526" s="810"/>
      <c r="AN526" s="810"/>
      <c r="AO526" s="810"/>
      <c r="AP526" s="810"/>
      <c r="AQ526" s="810"/>
      <c r="AR526" s="810"/>
    </row>
    <row r="527" spans="2:44" x14ac:dyDescent="0.25">
      <c r="B527" s="3"/>
      <c r="C527" s="3"/>
      <c r="D527" s="3"/>
      <c r="E527" s="896"/>
      <c r="F527" s="896"/>
      <c r="G527" s="896"/>
      <c r="H527" s="896"/>
      <c r="I527" s="896"/>
      <c r="J527" s="896"/>
      <c r="K527" s="896"/>
      <c r="L527" s="896"/>
      <c r="M527" s="896"/>
      <c r="N527" s="896"/>
      <c r="O527" s="896"/>
      <c r="S527" s="810"/>
      <c r="T527" s="810"/>
      <c r="U527" s="810"/>
      <c r="V527" s="810"/>
      <c r="W527" s="810"/>
      <c r="X527" s="810"/>
      <c r="Y527" s="810"/>
      <c r="Z527" s="810"/>
      <c r="AA527" s="810"/>
      <c r="AB527" s="810"/>
      <c r="AC527" s="810"/>
      <c r="AD527" s="810"/>
      <c r="AE527" s="810"/>
      <c r="AF527" s="810"/>
      <c r="AG527" s="810"/>
      <c r="AH527" s="810"/>
      <c r="AI527" s="810"/>
      <c r="AJ527" s="810"/>
      <c r="AK527" s="810"/>
      <c r="AL527" s="810"/>
      <c r="AM527" s="810"/>
      <c r="AN527" s="810"/>
      <c r="AO527" s="810"/>
      <c r="AP527" s="810"/>
      <c r="AQ527" s="810"/>
      <c r="AR527" s="810"/>
    </row>
    <row r="528" spans="2:44" x14ac:dyDescent="0.25">
      <c r="B528" s="3"/>
      <c r="C528" s="3"/>
      <c r="D528" s="3"/>
      <c r="E528" s="896"/>
      <c r="F528" s="896"/>
      <c r="G528" s="896"/>
      <c r="H528" s="896"/>
      <c r="I528" s="896"/>
      <c r="J528" s="896"/>
      <c r="K528" s="896"/>
      <c r="L528" s="896"/>
      <c r="M528" s="896"/>
      <c r="N528" s="896"/>
      <c r="O528" s="896"/>
      <c r="S528" s="810"/>
      <c r="T528" s="810"/>
      <c r="U528" s="810"/>
      <c r="V528" s="810"/>
      <c r="W528" s="810"/>
      <c r="X528" s="810"/>
      <c r="Y528" s="810"/>
      <c r="Z528" s="810"/>
      <c r="AA528" s="810"/>
      <c r="AB528" s="810"/>
      <c r="AC528" s="810"/>
      <c r="AD528" s="810"/>
      <c r="AE528" s="810"/>
      <c r="AF528" s="810"/>
      <c r="AG528" s="810"/>
      <c r="AH528" s="810"/>
      <c r="AI528" s="810"/>
      <c r="AJ528" s="810"/>
      <c r="AK528" s="810"/>
      <c r="AL528" s="810"/>
      <c r="AM528" s="810"/>
      <c r="AN528" s="810"/>
      <c r="AO528" s="810"/>
      <c r="AP528" s="810"/>
      <c r="AQ528" s="810"/>
      <c r="AR528" s="810"/>
    </row>
    <row r="529" spans="2:44" x14ac:dyDescent="0.25">
      <c r="B529" s="3"/>
      <c r="C529" s="3"/>
      <c r="D529" s="3"/>
      <c r="E529" s="896"/>
      <c r="F529" s="896"/>
      <c r="G529" s="896"/>
      <c r="H529" s="896"/>
      <c r="I529" s="896"/>
      <c r="J529" s="896"/>
      <c r="K529" s="896"/>
      <c r="L529" s="896"/>
      <c r="M529" s="896"/>
      <c r="N529" s="896"/>
      <c r="O529" s="896"/>
      <c r="S529" s="810"/>
      <c r="T529" s="810"/>
      <c r="U529" s="810"/>
      <c r="V529" s="810"/>
      <c r="W529" s="810"/>
      <c r="X529" s="810"/>
      <c r="Y529" s="810"/>
      <c r="Z529" s="810"/>
      <c r="AA529" s="810"/>
      <c r="AB529" s="810"/>
      <c r="AC529" s="810"/>
      <c r="AD529" s="810"/>
      <c r="AE529" s="810"/>
      <c r="AF529" s="810"/>
      <c r="AG529" s="810"/>
      <c r="AH529" s="810"/>
      <c r="AI529" s="810"/>
      <c r="AJ529" s="810"/>
      <c r="AK529" s="810"/>
      <c r="AL529" s="810"/>
      <c r="AM529" s="810"/>
      <c r="AN529" s="810"/>
      <c r="AO529" s="810"/>
      <c r="AP529" s="810"/>
      <c r="AQ529" s="810"/>
      <c r="AR529" s="810"/>
    </row>
    <row r="530" spans="2:44" x14ac:dyDescent="0.25">
      <c r="B530" s="3"/>
      <c r="C530" s="3"/>
      <c r="D530" s="3"/>
      <c r="E530" s="896"/>
      <c r="F530" s="896"/>
      <c r="G530" s="896"/>
      <c r="H530" s="896"/>
      <c r="I530" s="896"/>
      <c r="J530" s="896"/>
      <c r="K530" s="896"/>
      <c r="L530" s="896"/>
      <c r="M530" s="896"/>
      <c r="N530" s="896"/>
      <c r="O530" s="896"/>
      <c r="S530" s="810"/>
      <c r="T530" s="810"/>
      <c r="U530" s="810"/>
      <c r="V530" s="810"/>
      <c r="W530" s="810"/>
      <c r="X530" s="810"/>
      <c r="Y530" s="810"/>
      <c r="Z530" s="810"/>
      <c r="AA530" s="810"/>
      <c r="AB530" s="810"/>
      <c r="AC530" s="810"/>
      <c r="AD530" s="810"/>
      <c r="AE530" s="810"/>
      <c r="AF530" s="810"/>
      <c r="AG530" s="810"/>
      <c r="AH530" s="810"/>
      <c r="AI530" s="810"/>
      <c r="AJ530" s="810"/>
      <c r="AK530" s="810"/>
      <c r="AL530" s="810"/>
      <c r="AM530" s="810"/>
      <c r="AN530" s="810"/>
      <c r="AO530" s="810"/>
      <c r="AP530" s="810"/>
      <c r="AQ530" s="810"/>
      <c r="AR530" s="810"/>
    </row>
    <row r="531" spans="2:44" x14ac:dyDescent="0.25">
      <c r="B531" s="3"/>
      <c r="C531" s="3"/>
      <c r="D531" s="3"/>
      <c r="E531" s="896"/>
      <c r="F531" s="896"/>
      <c r="G531" s="896"/>
      <c r="H531" s="896"/>
      <c r="I531" s="896"/>
      <c r="J531" s="896"/>
      <c r="K531" s="896"/>
      <c r="L531" s="896"/>
      <c r="M531" s="896"/>
      <c r="N531" s="896"/>
      <c r="O531" s="896"/>
      <c r="S531" s="810"/>
      <c r="T531" s="810"/>
      <c r="U531" s="810"/>
      <c r="V531" s="810"/>
      <c r="W531" s="810"/>
      <c r="X531" s="810"/>
      <c r="Y531" s="810"/>
      <c r="Z531" s="810"/>
      <c r="AA531" s="810"/>
      <c r="AB531" s="810"/>
      <c r="AC531" s="810"/>
      <c r="AD531" s="810"/>
      <c r="AE531" s="810"/>
      <c r="AF531" s="810"/>
      <c r="AG531" s="810"/>
      <c r="AH531" s="810"/>
      <c r="AI531" s="810"/>
      <c r="AJ531" s="810"/>
      <c r="AK531" s="810"/>
      <c r="AL531" s="810"/>
      <c r="AM531" s="810"/>
      <c r="AN531" s="810"/>
      <c r="AO531" s="810"/>
      <c r="AP531" s="810"/>
      <c r="AQ531" s="810"/>
      <c r="AR531" s="810"/>
    </row>
    <row r="532" spans="2:44" x14ac:dyDescent="0.25">
      <c r="B532" s="3"/>
      <c r="C532" s="3"/>
      <c r="D532" s="3"/>
      <c r="E532" s="896"/>
      <c r="F532" s="896"/>
      <c r="G532" s="896"/>
      <c r="H532" s="896"/>
      <c r="I532" s="896"/>
      <c r="J532" s="896"/>
      <c r="K532" s="896"/>
      <c r="L532" s="896"/>
      <c r="M532" s="896"/>
      <c r="N532" s="896"/>
      <c r="O532" s="896"/>
      <c r="S532" s="810"/>
      <c r="T532" s="810"/>
      <c r="U532" s="810"/>
      <c r="V532" s="810"/>
      <c r="W532" s="810"/>
      <c r="X532" s="810"/>
      <c r="Y532" s="810"/>
      <c r="Z532" s="810"/>
      <c r="AA532" s="810"/>
      <c r="AB532" s="810"/>
      <c r="AC532" s="810"/>
      <c r="AD532" s="810"/>
      <c r="AE532" s="810"/>
      <c r="AF532" s="810"/>
      <c r="AG532" s="810"/>
      <c r="AH532" s="810"/>
      <c r="AI532" s="810"/>
      <c r="AJ532" s="810"/>
      <c r="AK532" s="810"/>
      <c r="AL532" s="810"/>
      <c r="AM532" s="810"/>
      <c r="AN532" s="810"/>
      <c r="AO532" s="810"/>
      <c r="AP532" s="810"/>
      <c r="AQ532" s="810"/>
      <c r="AR532" s="810"/>
    </row>
    <row r="533" spans="2:44" x14ac:dyDescent="0.25">
      <c r="B533" s="3"/>
      <c r="C533" s="3"/>
      <c r="D533" s="3"/>
      <c r="E533" s="896"/>
      <c r="F533" s="896"/>
      <c r="G533" s="896"/>
      <c r="H533" s="896"/>
      <c r="I533" s="896"/>
      <c r="J533" s="896"/>
      <c r="K533" s="896"/>
      <c r="L533" s="896"/>
      <c r="M533" s="896"/>
      <c r="N533" s="896"/>
      <c r="O533" s="896"/>
      <c r="S533" s="810"/>
      <c r="T533" s="810"/>
      <c r="U533" s="810"/>
      <c r="V533" s="810"/>
      <c r="W533" s="810"/>
      <c r="X533" s="810"/>
      <c r="Y533" s="810"/>
      <c r="Z533" s="810"/>
      <c r="AA533" s="810"/>
      <c r="AB533" s="810"/>
      <c r="AC533" s="810"/>
      <c r="AD533" s="810"/>
      <c r="AE533" s="810"/>
      <c r="AF533" s="810"/>
      <c r="AG533" s="810"/>
      <c r="AH533" s="810"/>
      <c r="AI533" s="810"/>
      <c r="AJ533" s="810"/>
      <c r="AK533" s="810"/>
      <c r="AL533" s="810"/>
      <c r="AM533" s="810"/>
      <c r="AN533" s="810"/>
      <c r="AO533" s="810"/>
      <c r="AP533" s="810"/>
      <c r="AQ533" s="810"/>
      <c r="AR533" s="810"/>
    </row>
    <row r="534" spans="2:44" x14ac:dyDescent="0.25">
      <c r="B534" s="3"/>
      <c r="C534" s="3"/>
      <c r="D534" s="3"/>
      <c r="E534" s="896"/>
      <c r="F534" s="896"/>
      <c r="G534" s="896"/>
      <c r="H534" s="896"/>
      <c r="I534" s="896"/>
      <c r="J534" s="896"/>
      <c r="K534" s="896"/>
      <c r="L534" s="896"/>
      <c r="M534" s="896"/>
      <c r="N534" s="896"/>
      <c r="O534" s="896"/>
      <c r="S534" s="810"/>
      <c r="T534" s="810"/>
      <c r="U534" s="810"/>
      <c r="V534" s="810"/>
      <c r="W534" s="810"/>
      <c r="X534" s="810"/>
      <c r="Y534" s="810"/>
      <c r="Z534" s="810"/>
      <c r="AA534" s="810"/>
      <c r="AB534" s="810"/>
      <c r="AC534" s="810"/>
      <c r="AD534" s="810"/>
      <c r="AE534" s="810"/>
      <c r="AF534" s="810"/>
      <c r="AG534" s="810"/>
      <c r="AH534" s="810"/>
      <c r="AI534" s="810"/>
      <c r="AJ534" s="810"/>
      <c r="AK534" s="810"/>
      <c r="AL534" s="810"/>
      <c r="AM534" s="810"/>
      <c r="AN534" s="810"/>
      <c r="AO534" s="810"/>
      <c r="AP534" s="810"/>
      <c r="AQ534" s="810"/>
      <c r="AR534" s="810"/>
    </row>
    <row r="535" spans="2:44" x14ac:dyDescent="0.25">
      <c r="B535" s="3"/>
      <c r="C535" s="3"/>
      <c r="D535" s="3"/>
      <c r="E535" s="896"/>
      <c r="F535" s="896"/>
      <c r="G535" s="896"/>
      <c r="H535" s="896"/>
      <c r="I535" s="896"/>
      <c r="J535" s="896"/>
      <c r="K535" s="896"/>
      <c r="L535" s="896"/>
      <c r="M535" s="896"/>
      <c r="N535" s="896"/>
      <c r="O535" s="896"/>
      <c r="S535" s="810"/>
      <c r="T535" s="810"/>
      <c r="U535" s="810"/>
      <c r="V535" s="810"/>
      <c r="W535" s="810"/>
      <c r="X535" s="810"/>
      <c r="Y535" s="810"/>
      <c r="Z535" s="810"/>
      <c r="AA535" s="810"/>
      <c r="AB535" s="810"/>
      <c r="AC535" s="810"/>
      <c r="AD535" s="810"/>
      <c r="AE535" s="810"/>
      <c r="AF535" s="810"/>
      <c r="AG535" s="810"/>
      <c r="AH535" s="810"/>
      <c r="AI535" s="810"/>
      <c r="AJ535" s="810"/>
      <c r="AK535" s="810"/>
      <c r="AL535" s="810"/>
      <c r="AM535" s="810"/>
      <c r="AN535" s="810"/>
      <c r="AO535" s="810"/>
      <c r="AP535" s="810"/>
      <c r="AQ535" s="810"/>
      <c r="AR535" s="810"/>
    </row>
    <row r="536" spans="2:44" x14ac:dyDescent="0.25">
      <c r="B536" s="3"/>
      <c r="C536" s="3"/>
      <c r="D536" s="3"/>
      <c r="E536" s="896"/>
      <c r="F536" s="896"/>
      <c r="G536" s="896"/>
      <c r="H536" s="896"/>
      <c r="I536" s="896"/>
      <c r="J536" s="896"/>
      <c r="K536" s="896"/>
      <c r="L536" s="896"/>
      <c r="M536" s="896"/>
      <c r="N536" s="896"/>
      <c r="O536" s="896"/>
      <c r="S536" s="810"/>
      <c r="T536" s="810"/>
      <c r="U536" s="810"/>
      <c r="V536" s="810"/>
      <c r="W536" s="810"/>
      <c r="X536" s="810"/>
      <c r="Y536" s="810"/>
      <c r="Z536" s="810"/>
      <c r="AA536" s="810"/>
      <c r="AB536" s="810"/>
      <c r="AC536" s="810"/>
      <c r="AD536" s="810"/>
      <c r="AE536" s="810"/>
      <c r="AF536" s="810"/>
      <c r="AG536" s="810"/>
      <c r="AH536" s="810"/>
      <c r="AI536" s="810"/>
      <c r="AJ536" s="810"/>
      <c r="AK536" s="810"/>
      <c r="AL536" s="810"/>
      <c r="AM536" s="810"/>
      <c r="AN536" s="810"/>
      <c r="AO536" s="810"/>
      <c r="AP536" s="810"/>
      <c r="AQ536" s="810"/>
      <c r="AR536" s="810"/>
    </row>
    <row r="537" spans="2:44" x14ac:dyDescent="0.25">
      <c r="B537" s="3"/>
      <c r="C537" s="3"/>
      <c r="D537" s="3"/>
      <c r="E537" s="896"/>
      <c r="F537" s="896"/>
      <c r="G537" s="896"/>
      <c r="H537" s="896"/>
      <c r="I537" s="896"/>
      <c r="J537" s="896"/>
      <c r="K537" s="896"/>
      <c r="L537" s="896"/>
      <c r="M537" s="896"/>
      <c r="N537" s="896"/>
      <c r="O537" s="896"/>
      <c r="S537" s="810"/>
      <c r="T537" s="810"/>
      <c r="U537" s="810"/>
      <c r="V537" s="810"/>
      <c r="W537" s="810"/>
      <c r="X537" s="810"/>
      <c r="Y537" s="810"/>
      <c r="Z537" s="810"/>
      <c r="AA537" s="810"/>
      <c r="AB537" s="810"/>
      <c r="AC537" s="810"/>
      <c r="AD537" s="810"/>
      <c r="AE537" s="810"/>
      <c r="AF537" s="810"/>
      <c r="AG537" s="810"/>
      <c r="AH537" s="810"/>
      <c r="AI537" s="810"/>
      <c r="AJ537" s="810"/>
      <c r="AK537" s="810"/>
      <c r="AL537" s="810"/>
      <c r="AM537" s="810"/>
      <c r="AN537" s="810"/>
      <c r="AO537" s="810"/>
      <c r="AP537" s="810"/>
      <c r="AQ537" s="810"/>
      <c r="AR537" s="810"/>
    </row>
    <row r="538" spans="2:44" x14ac:dyDescent="0.25">
      <c r="B538" s="3"/>
      <c r="C538" s="3"/>
      <c r="D538" s="3"/>
      <c r="E538" s="896"/>
      <c r="F538" s="896"/>
      <c r="G538" s="896"/>
      <c r="H538" s="896"/>
      <c r="I538" s="896"/>
      <c r="J538" s="896"/>
      <c r="K538" s="896"/>
      <c r="L538" s="896"/>
      <c r="M538" s="896"/>
      <c r="N538" s="896"/>
      <c r="O538" s="896"/>
      <c r="S538" s="810"/>
      <c r="T538" s="810"/>
      <c r="U538" s="810"/>
      <c r="V538" s="810"/>
      <c r="W538" s="810"/>
      <c r="X538" s="810"/>
      <c r="Y538" s="810"/>
      <c r="Z538" s="810"/>
      <c r="AA538" s="810"/>
      <c r="AB538" s="810"/>
      <c r="AC538" s="810"/>
      <c r="AD538" s="810"/>
      <c r="AE538" s="810"/>
      <c r="AF538" s="810"/>
      <c r="AG538" s="810"/>
      <c r="AH538" s="810"/>
      <c r="AI538" s="810"/>
      <c r="AJ538" s="810"/>
      <c r="AK538" s="810"/>
      <c r="AL538" s="810"/>
      <c r="AM538" s="810"/>
      <c r="AN538" s="810"/>
      <c r="AO538" s="810"/>
      <c r="AP538" s="810"/>
      <c r="AQ538" s="810"/>
      <c r="AR538" s="810"/>
    </row>
    <row r="539" spans="2:44" x14ac:dyDescent="0.25">
      <c r="B539" s="3"/>
      <c r="C539" s="3"/>
      <c r="D539" s="3"/>
      <c r="E539" s="896"/>
      <c r="F539" s="896"/>
      <c r="G539" s="896"/>
      <c r="H539" s="896"/>
      <c r="I539" s="896"/>
      <c r="J539" s="896"/>
      <c r="K539" s="896"/>
      <c r="L539" s="896"/>
      <c r="M539" s="896"/>
      <c r="N539" s="896"/>
      <c r="O539" s="896"/>
      <c r="S539" s="810"/>
      <c r="T539" s="810"/>
      <c r="U539" s="810"/>
      <c r="V539" s="810"/>
      <c r="W539" s="810"/>
      <c r="X539" s="810"/>
      <c r="Y539" s="810"/>
      <c r="Z539" s="810"/>
      <c r="AA539" s="810"/>
      <c r="AB539" s="810"/>
      <c r="AC539" s="810"/>
      <c r="AD539" s="810"/>
      <c r="AE539" s="810"/>
      <c r="AF539" s="810"/>
      <c r="AG539" s="810"/>
      <c r="AH539" s="810"/>
      <c r="AI539" s="810"/>
      <c r="AJ539" s="810"/>
      <c r="AK539" s="810"/>
      <c r="AL539" s="810"/>
      <c r="AM539" s="810"/>
      <c r="AN539" s="810"/>
      <c r="AO539" s="810"/>
      <c r="AP539" s="810"/>
      <c r="AQ539" s="810"/>
      <c r="AR539" s="810"/>
    </row>
    <row r="540" spans="2:44" x14ac:dyDescent="0.25">
      <c r="B540" s="3"/>
      <c r="C540" s="3"/>
      <c r="D540" s="3"/>
      <c r="E540" s="896"/>
      <c r="F540" s="896"/>
      <c r="G540" s="896"/>
      <c r="H540" s="896"/>
      <c r="I540" s="896"/>
      <c r="J540" s="896"/>
      <c r="K540" s="896"/>
      <c r="L540" s="896"/>
      <c r="M540" s="896"/>
      <c r="N540" s="896"/>
      <c r="O540" s="896"/>
      <c r="S540" s="810"/>
      <c r="T540" s="810"/>
      <c r="U540" s="810"/>
      <c r="V540" s="810"/>
      <c r="W540" s="810"/>
      <c r="X540" s="810"/>
      <c r="Y540" s="810"/>
      <c r="Z540" s="810"/>
      <c r="AA540" s="810"/>
      <c r="AB540" s="810"/>
      <c r="AC540" s="810"/>
      <c r="AD540" s="810"/>
      <c r="AE540" s="810"/>
      <c r="AF540" s="810"/>
      <c r="AG540" s="810"/>
      <c r="AH540" s="810"/>
      <c r="AI540" s="810"/>
      <c r="AJ540" s="810"/>
      <c r="AK540" s="810"/>
      <c r="AL540" s="810"/>
      <c r="AM540" s="810"/>
      <c r="AN540" s="810"/>
      <c r="AO540" s="810"/>
      <c r="AP540" s="810"/>
      <c r="AQ540" s="810"/>
      <c r="AR540" s="810"/>
    </row>
    <row r="541" spans="2:44" x14ac:dyDescent="0.25">
      <c r="B541" s="3"/>
      <c r="C541" s="3"/>
      <c r="D541" s="3"/>
      <c r="E541" s="896"/>
      <c r="F541" s="896"/>
      <c r="G541" s="896"/>
      <c r="H541" s="896"/>
      <c r="I541" s="896"/>
      <c r="J541" s="896"/>
      <c r="K541" s="896"/>
      <c r="L541" s="896"/>
      <c r="M541" s="896"/>
      <c r="N541" s="896"/>
      <c r="O541" s="896"/>
      <c r="S541" s="810"/>
      <c r="T541" s="810"/>
      <c r="U541" s="810"/>
      <c r="V541" s="810"/>
      <c r="W541" s="810"/>
      <c r="X541" s="810"/>
      <c r="Y541" s="810"/>
      <c r="Z541" s="810"/>
      <c r="AA541" s="810"/>
      <c r="AB541" s="810"/>
      <c r="AC541" s="810"/>
      <c r="AD541" s="810"/>
      <c r="AE541" s="810"/>
      <c r="AF541" s="810"/>
      <c r="AG541" s="810"/>
      <c r="AH541" s="810"/>
      <c r="AI541" s="810"/>
      <c r="AJ541" s="810"/>
      <c r="AK541" s="810"/>
      <c r="AL541" s="810"/>
      <c r="AM541" s="810"/>
      <c r="AN541" s="810"/>
      <c r="AO541" s="810"/>
      <c r="AP541" s="810"/>
      <c r="AQ541" s="810"/>
      <c r="AR541" s="810"/>
    </row>
    <row r="542" spans="2:44" x14ac:dyDescent="0.25">
      <c r="B542" s="3"/>
      <c r="C542" s="3"/>
      <c r="D542" s="3"/>
      <c r="E542" s="896"/>
      <c r="F542" s="896"/>
      <c r="G542" s="896"/>
      <c r="H542" s="896"/>
      <c r="I542" s="896"/>
      <c r="J542" s="896"/>
      <c r="K542" s="896"/>
      <c r="L542" s="896"/>
      <c r="M542" s="896"/>
      <c r="N542" s="896"/>
      <c r="O542" s="896"/>
      <c r="S542" s="810"/>
      <c r="T542" s="810"/>
      <c r="U542" s="810"/>
      <c r="V542" s="810"/>
      <c r="W542" s="810"/>
      <c r="X542" s="810"/>
      <c r="Y542" s="810"/>
      <c r="Z542" s="810"/>
      <c r="AA542" s="810"/>
      <c r="AB542" s="810"/>
      <c r="AC542" s="810"/>
      <c r="AD542" s="810"/>
      <c r="AE542" s="810"/>
      <c r="AF542" s="810"/>
      <c r="AG542" s="810"/>
      <c r="AH542" s="810"/>
      <c r="AI542" s="810"/>
      <c r="AJ542" s="810"/>
      <c r="AK542" s="810"/>
      <c r="AL542" s="810"/>
      <c r="AM542" s="810"/>
      <c r="AN542" s="810"/>
      <c r="AO542" s="810"/>
      <c r="AP542" s="810"/>
      <c r="AQ542" s="810"/>
      <c r="AR542" s="810"/>
    </row>
    <row r="543" spans="2:44" x14ac:dyDescent="0.25">
      <c r="B543" s="3"/>
      <c r="C543" s="3"/>
      <c r="D543" s="3"/>
      <c r="E543" s="896"/>
      <c r="F543" s="896"/>
      <c r="G543" s="896"/>
      <c r="H543" s="896"/>
      <c r="I543" s="896"/>
      <c r="J543" s="896"/>
      <c r="K543" s="896"/>
      <c r="L543" s="896"/>
      <c r="M543" s="896"/>
      <c r="N543" s="896"/>
      <c r="O543" s="896"/>
      <c r="S543" s="810"/>
      <c r="T543" s="810"/>
      <c r="U543" s="810"/>
      <c r="V543" s="810"/>
      <c r="W543" s="810"/>
      <c r="X543" s="810"/>
      <c r="Y543" s="810"/>
      <c r="Z543" s="810"/>
      <c r="AA543" s="810"/>
      <c r="AB543" s="810"/>
      <c r="AC543" s="810"/>
      <c r="AD543" s="810"/>
      <c r="AE543" s="810"/>
      <c r="AF543" s="810"/>
      <c r="AG543" s="810"/>
      <c r="AH543" s="810"/>
      <c r="AI543" s="810"/>
      <c r="AJ543" s="810"/>
      <c r="AK543" s="810"/>
      <c r="AL543" s="810"/>
      <c r="AM543" s="810"/>
      <c r="AN543" s="810"/>
      <c r="AO543" s="810"/>
      <c r="AP543" s="810"/>
      <c r="AQ543" s="810"/>
      <c r="AR543" s="810"/>
    </row>
    <row r="544" spans="2:44" x14ac:dyDescent="0.25">
      <c r="B544" s="3"/>
      <c r="C544" s="3"/>
      <c r="D544" s="3"/>
      <c r="E544" s="896"/>
      <c r="F544" s="896"/>
      <c r="G544" s="896"/>
      <c r="H544" s="896"/>
      <c r="I544" s="896"/>
      <c r="J544" s="896"/>
      <c r="K544" s="896"/>
      <c r="L544" s="896"/>
      <c r="M544" s="896"/>
      <c r="N544" s="896"/>
      <c r="O544" s="896"/>
      <c r="S544" s="810"/>
      <c r="T544" s="810"/>
      <c r="U544" s="810"/>
      <c r="V544" s="810"/>
      <c r="W544" s="810"/>
      <c r="X544" s="810"/>
      <c r="Y544" s="810"/>
      <c r="Z544" s="810"/>
      <c r="AA544" s="810"/>
      <c r="AB544" s="810"/>
      <c r="AC544" s="810"/>
      <c r="AD544" s="810"/>
      <c r="AE544" s="810"/>
      <c r="AF544" s="810"/>
      <c r="AG544" s="810"/>
      <c r="AH544" s="810"/>
      <c r="AI544" s="810"/>
      <c r="AJ544" s="810"/>
      <c r="AK544" s="810"/>
      <c r="AL544" s="810"/>
      <c r="AM544" s="810"/>
      <c r="AN544" s="810"/>
      <c r="AO544" s="810"/>
      <c r="AP544" s="810"/>
      <c r="AQ544" s="810"/>
      <c r="AR544" s="810"/>
    </row>
    <row r="545" spans="2:44" x14ac:dyDescent="0.25">
      <c r="B545" s="3"/>
      <c r="C545" s="3"/>
      <c r="D545" s="3"/>
      <c r="E545" s="896"/>
      <c r="F545" s="896"/>
      <c r="G545" s="896"/>
      <c r="H545" s="896"/>
      <c r="I545" s="896"/>
      <c r="J545" s="896"/>
      <c r="K545" s="896"/>
      <c r="L545" s="896"/>
      <c r="M545" s="896"/>
      <c r="N545" s="896"/>
      <c r="O545" s="896"/>
      <c r="S545" s="810"/>
      <c r="T545" s="810"/>
      <c r="U545" s="810"/>
      <c r="V545" s="810"/>
      <c r="W545" s="810"/>
      <c r="X545" s="810"/>
      <c r="Y545" s="810"/>
      <c r="Z545" s="810"/>
      <c r="AA545" s="810"/>
      <c r="AB545" s="810"/>
      <c r="AC545" s="810"/>
      <c r="AD545" s="810"/>
      <c r="AE545" s="810"/>
      <c r="AF545" s="810"/>
      <c r="AG545" s="810"/>
      <c r="AH545" s="810"/>
      <c r="AI545" s="810"/>
      <c r="AJ545" s="810"/>
      <c r="AK545" s="810"/>
      <c r="AL545" s="810"/>
      <c r="AM545" s="810"/>
      <c r="AN545" s="810"/>
      <c r="AO545" s="810"/>
      <c r="AP545" s="810"/>
      <c r="AQ545" s="810"/>
      <c r="AR545" s="810"/>
    </row>
    <row r="546" spans="2:44" x14ac:dyDescent="0.25">
      <c r="B546" s="3"/>
      <c r="C546" s="3"/>
      <c r="D546" s="3"/>
      <c r="E546" s="896"/>
      <c r="F546" s="896"/>
      <c r="G546" s="896"/>
      <c r="H546" s="896"/>
      <c r="I546" s="896"/>
      <c r="J546" s="896"/>
      <c r="K546" s="896"/>
      <c r="L546" s="896"/>
      <c r="M546" s="896"/>
      <c r="N546" s="896"/>
      <c r="O546" s="896"/>
      <c r="S546" s="810"/>
      <c r="T546" s="810"/>
      <c r="U546" s="810"/>
      <c r="V546" s="810"/>
      <c r="W546" s="810"/>
      <c r="X546" s="810"/>
      <c r="Y546" s="810"/>
      <c r="Z546" s="810"/>
      <c r="AA546" s="810"/>
      <c r="AB546" s="810"/>
      <c r="AC546" s="810"/>
      <c r="AD546" s="810"/>
      <c r="AE546" s="810"/>
      <c r="AF546" s="810"/>
      <c r="AG546" s="810"/>
      <c r="AH546" s="810"/>
      <c r="AI546" s="810"/>
      <c r="AJ546" s="810"/>
      <c r="AK546" s="810"/>
      <c r="AL546" s="810"/>
      <c r="AM546" s="810"/>
      <c r="AN546" s="810"/>
      <c r="AO546" s="810"/>
      <c r="AP546" s="810"/>
      <c r="AQ546" s="810"/>
      <c r="AR546" s="810"/>
    </row>
    <row r="547" spans="2:44" x14ac:dyDescent="0.25">
      <c r="B547" s="3"/>
      <c r="C547" s="3"/>
      <c r="D547" s="3"/>
      <c r="E547" s="896"/>
      <c r="F547" s="896"/>
      <c r="G547" s="896"/>
      <c r="H547" s="896"/>
      <c r="I547" s="896"/>
      <c r="J547" s="896"/>
      <c r="K547" s="896"/>
      <c r="L547" s="896"/>
      <c r="M547" s="896"/>
      <c r="N547" s="896"/>
      <c r="O547" s="896"/>
      <c r="S547" s="810"/>
      <c r="T547" s="810"/>
      <c r="U547" s="810"/>
      <c r="V547" s="810"/>
      <c r="W547" s="810"/>
      <c r="X547" s="810"/>
      <c r="Y547" s="810"/>
      <c r="Z547" s="810"/>
      <c r="AA547" s="810"/>
      <c r="AB547" s="810"/>
      <c r="AC547" s="810"/>
      <c r="AD547" s="810"/>
      <c r="AE547" s="810"/>
      <c r="AF547" s="810"/>
      <c r="AG547" s="810"/>
      <c r="AH547" s="810"/>
      <c r="AI547" s="810"/>
      <c r="AJ547" s="810"/>
      <c r="AK547" s="810"/>
      <c r="AL547" s="810"/>
      <c r="AM547" s="810"/>
      <c r="AN547" s="810"/>
      <c r="AO547" s="810"/>
      <c r="AP547" s="810"/>
      <c r="AQ547" s="810"/>
      <c r="AR547" s="810"/>
    </row>
    <row r="548" spans="2:44" x14ac:dyDescent="0.25">
      <c r="B548" s="3"/>
      <c r="C548" s="3"/>
      <c r="D548" s="3"/>
      <c r="E548" s="896"/>
      <c r="F548" s="896"/>
      <c r="G548" s="896"/>
      <c r="H548" s="896"/>
      <c r="I548" s="896"/>
      <c r="J548" s="896"/>
      <c r="K548" s="896"/>
      <c r="L548" s="896"/>
      <c r="M548" s="896"/>
      <c r="N548" s="896"/>
      <c r="O548" s="896"/>
      <c r="S548" s="810"/>
      <c r="T548" s="810"/>
      <c r="U548" s="810"/>
      <c r="V548" s="810"/>
      <c r="W548" s="810"/>
      <c r="X548" s="810"/>
      <c r="Y548" s="810"/>
      <c r="Z548" s="810"/>
      <c r="AA548" s="810"/>
      <c r="AB548" s="810"/>
      <c r="AC548" s="810"/>
      <c r="AD548" s="810"/>
      <c r="AE548" s="810"/>
      <c r="AF548" s="810"/>
      <c r="AG548" s="810"/>
      <c r="AH548" s="810"/>
      <c r="AI548" s="810"/>
      <c r="AJ548" s="810"/>
      <c r="AK548" s="810"/>
      <c r="AL548" s="810"/>
      <c r="AM548" s="810"/>
      <c r="AN548" s="810"/>
      <c r="AO548" s="810"/>
      <c r="AP548" s="810"/>
      <c r="AQ548" s="810"/>
      <c r="AR548" s="810"/>
    </row>
    <row r="549" spans="2:44" x14ac:dyDescent="0.25">
      <c r="B549" s="3"/>
      <c r="C549" s="3"/>
      <c r="D549" s="3"/>
      <c r="E549" s="896"/>
      <c r="F549" s="896"/>
      <c r="G549" s="896"/>
      <c r="H549" s="896"/>
      <c r="I549" s="896"/>
      <c r="J549" s="896"/>
      <c r="K549" s="896"/>
      <c r="L549" s="896"/>
      <c r="M549" s="896"/>
      <c r="N549" s="896"/>
      <c r="O549" s="896"/>
      <c r="S549" s="810"/>
      <c r="T549" s="810"/>
      <c r="U549" s="810"/>
      <c r="V549" s="810"/>
      <c r="W549" s="810"/>
      <c r="X549" s="810"/>
      <c r="Y549" s="810"/>
      <c r="Z549" s="810"/>
      <c r="AA549" s="810"/>
      <c r="AB549" s="810"/>
      <c r="AC549" s="810"/>
      <c r="AD549" s="810"/>
      <c r="AE549" s="810"/>
      <c r="AF549" s="810"/>
      <c r="AG549" s="810"/>
      <c r="AH549" s="810"/>
      <c r="AI549" s="810"/>
      <c r="AJ549" s="810"/>
      <c r="AK549" s="810"/>
      <c r="AL549" s="810"/>
      <c r="AM549" s="810"/>
      <c r="AN549" s="810"/>
      <c r="AO549" s="810"/>
      <c r="AP549" s="810"/>
      <c r="AQ549" s="810"/>
      <c r="AR549" s="810"/>
    </row>
    <row r="550" spans="2:44" x14ac:dyDescent="0.25">
      <c r="B550" s="3"/>
      <c r="C550" s="3"/>
      <c r="D550" s="3"/>
      <c r="E550" s="896"/>
      <c r="F550" s="896"/>
      <c r="G550" s="896"/>
      <c r="H550" s="896"/>
      <c r="I550" s="896"/>
      <c r="J550" s="896"/>
      <c r="K550" s="896"/>
      <c r="L550" s="896"/>
      <c r="M550" s="896"/>
      <c r="N550" s="896"/>
      <c r="O550" s="896"/>
      <c r="S550" s="810"/>
      <c r="T550" s="810"/>
      <c r="U550" s="810"/>
      <c r="V550" s="810"/>
      <c r="W550" s="810"/>
      <c r="X550" s="810"/>
      <c r="Y550" s="810"/>
      <c r="Z550" s="810"/>
      <c r="AA550" s="810"/>
      <c r="AB550" s="810"/>
      <c r="AC550" s="810"/>
      <c r="AD550" s="810"/>
      <c r="AE550" s="810"/>
      <c r="AF550" s="810"/>
      <c r="AG550" s="810"/>
      <c r="AH550" s="810"/>
      <c r="AI550" s="810"/>
      <c r="AJ550" s="810"/>
      <c r="AK550" s="810"/>
      <c r="AL550" s="810"/>
      <c r="AM550" s="810"/>
      <c r="AN550" s="810"/>
      <c r="AO550" s="810"/>
      <c r="AP550" s="810"/>
      <c r="AQ550" s="810"/>
      <c r="AR550" s="810"/>
    </row>
    <row r="551" spans="2:44" x14ac:dyDescent="0.25">
      <c r="B551" s="3"/>
      <c r="C551" s="3"/>
      <c r="D551" s="3"/>
      <c r="E551" s="896"/>
      <c r="F551" s="896"/>
      <c r="G551" s="896"/>
      <c r="H551" s="896"/>
      <c r="I551" s="896"/>
      <c r="J551" s="896"/>
      <c r="K551" s="896"/>
      <c r="L551" s="896"/>
      <c r="M551" s="896"/>
      <c r="N551" s="896"/>
      <c r="O551" s="896"/>
      <c r="S551" s="810"/>
      <c r="T551" s="810"/>
      <c r="U551" s="810"/>
      <c r="V551" s="810"/>
      <c r="W551" s="810"/>
      <c r="X551" s="810"/>
      <c r="Y551" s="810"/>
      <c r="Z551" s="810"/>
      <c r="AA551" s="810"/>
      <c r="AB551" s="810"/>
      <c r="AC551" s="810"/>
      <c r="AD551" s="810"/>
      <c r="AE551" s="810"/>
      <c r="AF551" s="810"/>
      <c r="AG551" s="810"/>
      <c r="AH551" s="810"/>
      <c r="AI551" s="810"/>
      <c r="AJ551" s="810"/>
      <c r="AK551" s="810"/>
      <c r="AL551" s="810"/>
      <c r="AM551" s="810"/>
      <c r="AN551" s="810"/>
      <c r="AO551" s="810"/>
      <c r="AP551" s="810"/>
      <c r="AQ551" s="810"/>
      <c r="AR551" s="810"/>
    </row>
    <row r="552" spans="2:44" x14ac:dyDescent="0.25">
      <c r="B552" s="3"/>
      <c r="C552" s="3"/>
      <c r="D552" s="3"/>
      <c r="E552" s="896"/>
      <c r="F552" s="896"/>
      <c r="G552" s="896"/>
      <c r="H552" s="896"/>
      <c r="I552" s="896"/>
      <c r="J552" s="896"/>
      <c r="K552" s="896"/>
      <c r="L552" s="896"/>
      <c r="M552" s="896"/>
      <c r="N552" s="896"/>
      <c r="O552" s="896"/>
      <c r="S552" s="810"/>
      <c r="T552" s="810"/>
      <c r="U552" s="810"/>
      <c r="V552" s="810"/>
      <c r="W552" s="810"/>
      <c r="X552" s="810"/>
      <c r="Y552" s="810"/>
      <c r="Z552" s="810"/>
      <c r="AA552" s="810"/>
      <c r="AB552" s="810"/>
      <c r="AC552" s="810"/>
      <c r="AD552" s="810"/>
      <c r="AE552" s="810"/>
      <c r="AF552" s="810"/>
      <c r="AG552" s="810"/>
      <c r="AH552" s="810"/>
      <c r="AI552" s="810"/>
      <c r="AJ552" s="810"/>
      <c r="AK552" s="810"/>
      <c r="AL552" s="810"/>
      <c r="AM552" s="810"/>
      <c r="AN552" s="810"/>
      <c r="AO552" s="810"/>
      <c r="AP552" s="810"/>
      <c r="AQ552" s="810"/>
      <c r="AR552" s="810"/>
    </row>
    <row r="553" spans="2:44" x14ac:dyDescent="0.25">
      <c r="B553" s="3"/>
      <c r="C553" s="3"/>
      <c r="D553" s="3"/>
      <c r="E553" s="896"/>
      <c r="F553" s="896"/>
      <c r="G553" s="896"/>
      <c r="H553" s="896"/>
      <c r="I553" s="896"/>
      <c r="J553" s="896"/>
      <c r="K553" s="896"/>
      <c r="L553" s="896"/>
      <c r="M553" s="896"/>
      <c r="N553" s="896"/>
      <c r="O553" s="896"/>
      <c r="S553" s="810"/>
      <c r="T553" s="810"/>
      <c r="U553" s="810"/>
      <c r="V553" s="810"/>
      <c r="W553" s="810"/>
      <c r="X553" s="810"/>
      <c r="Y553" s="810"/>
      <c r="Z553" s="810"/>
      <c r="AA553" s="810"/>
      <c r="AB553" s="810"/>
      <c r="AC553" s="810"/>
      <c r="AD553" s="810"/>
      <c r="AE553" s="810"/>
      <c r="AF553" s="810"/>
      <c r="AG553" s="810"/>
      <c r="AH553" s="810"/>
      <c r="AI553" s="810"/>
      <c r="AJ553" s="810"/>
      <c r="AK553" s="810"/>
      <c r="AL553" s="810"/>
      <c r="AM553" s="810"/>
      <c r="AN553" s="810"/>
      <c r="AO553" s="810"/>
      <c r="AP553" s="810"/>
      <c r="AQ553" s="810"/>
      <c r="AR553" s="810"/>
    </row>
    <row r="554" spans="2:44" x14ac:dyDescent="0.25">
      <c r="B554" s="3"/>
      <c r="C554" s="3"/>
      <c r="D554" s="3"/>
      <c r="E554" s="896"/>
      <c r="F554" s="896"/>
      <c r="G554" s="896"/>
      <c r="H554" s="896"/>
      <c r="I554" s="896"/>
      <c r="J554" s="896"/>
      <c r="K554" s="896"/>
      <c r="L554" s="896"/>
      <c r="M554" s="896"/>
      <c r="N554" s="896"/>
      <c r="O554" s="896"/>
      <c r="S554" s="810"/>
      <c r="T554" s="810"/>
      <c r="U554" s="810"/>
      <c r="V554" s="810"/>
      <c r="W554" s="810"/>
      <c r="X554" s="810"/>
      <c r="Y554" s="810"/>
      <c r="Z554" s="810"/>
      <c r="AA554" s="810"/>
      <c r="AB554" s="810"/>
      <c r="AC554" s="810"/>
      <c r="AD554" s="810"/>
      <c r="AE554" s="810"/>
      <c r="AF554" s="810"/>
      <c r="AG554" s="810"/>
      <c r="AH554" s="810"/>
      <c r="AI554" s="810"/>
      <c r="AJ554" s="810"/>
      <c r="AK554" s="810"/>
      <c r="AL554" s="810"/>
      <c r="AM554" s="810"/>
      <c r="AN554" s="810"/>
      <c r="AO554" s="810"/>
      <c r="AP554" s="810"/>
      <c r="AQ554" s="810"/>
      <c r="AR554" s="810"/>
    </row>
    <row r="555" spans="2:44" x14ac:dyDescent="0.25">
      <c r="B555" s="3"/>
      <c r="C555" s="3"/>
      <c r="D555" s="3"/>
      <c r="E555" s="896"/>
      <c r="F555" s="896"/>
      <c r="G555" s="896"/>
      <c r="H555" s="896"/>
      <c r="I555" s="896"/>
      <c r="J555" s="896"/>
      <c r="K555" s="896"/>
      <c r="L555" s="896"/>
      <c r="M555" s="896"/>
      <c r="N555" s="896"/>
      <c r="O555" s="896"/>
      <c r="S555" s="810"/>
      <c r="T555" s="810"/>
      <c r="U555" s="810"/>
      <c r="V555" s="810"/>
      <c r="W555" s="810"/>
      <c r="X555" s="810"/>
      <c r="Y555" s="810"/>
      <c r="Z555" s="810"/>
      <c r="AA555" s="810"/>
      <c r="AB555" s="810"/>
      <c r="AC555" s="810"/>
      <c r="AD555" s="810"/>
      <c r="AE555" s="810"/>
      <c r="AF555" s="810"/>
      <c r="AG555" s="810"/>
      <c r="AH555" s="810"/>
      <c r="AI555" s="810"/>
      <c r="AJ555" s="810"/>
      <c r="AK555" s="810"/>
      <c r="AL555" s="810"/>
      <c r="AM555" s="810"/>
      <c r="AN555" s="810"/>
      <c r="AO555" s="810"/>
      <c r="AP555" s="810"/>
      <c r="AQ555" s="810"/>
      <c r="AR555" s="810"/>
    </row>
    <row r="556" spans="2:44" x14ac:dyDescent="0.25">
      <c r="B556" s="3"/>
      <c r="C556" s="3"/>
      <c r="D556" s="3"/>
      <c r="E556" s="896"/>
      <c r="F556" s="896"/>
      <c r="G556" s="896"/>
      <c r="H556" s="896"/>
      <c r="I556" s="896"/>
      <c r="J556" s="896"/>
      <c r="K556" s="896"/>
      <c r="L556" s="896"/>
      <c r="M556" s="896"/>
      <c r="N556" s="896"/>
      <c r="O556" s="896"/>
      <c r="S556" s="810"/>
      <c r="T556" s="810"/>
      <c r="U556" s="810"/>
      <c r="V556" s="810"/>
      <c r="W556" s="810"/>
      <c r="X556" s="810"/>
      <c r="Y556" s="810"/>
      <c r="Z556" s="810"/>
      <c r="AA556" s="810"/>
      <c r="AB556" s="810"/>
      <c r="AC556" s="810"/>
      <c r="AD556" s="810"/>
      <c r="AE556" s="810"/>
      <c r="AF556" s="810"/>
      <c r="AG556" s="810"/>
      <c r="AH556" s="810"/>
      <c r="AI556" s="810"/>
      <c r="AJ556" s="810"/>
      <c r="AK556" s="810"/>
      <c r="AL556" s="810"/>
      <c r="AM556" s="810"/>
      <c r="AN556" s="810"/>
      <c r="AO556" s="810"/>
      <c r="AP556" s="810"/>
      <c r="AQ556" s="810"/>
      <c r="AR556" s="810"/>
    </row>
    <row r="557" spans="2:44" x14ac:dyDescent="0.25">
      <c r="B557" s="3"/>
      <c r="C557" s="3"/>
      <c r="D557" s="3"/>
      <c r="E557" s="896"/>
      <c r="F557" s="896"/>
      <c r="G557" s="896"/>
      <c r="H557" s="896"/>
      <c r="I557" s="896"/>
      <c r="J557" s="896"/>
      <c r="K557" s="896"/>
      <c r="L557" s="896"/>
      <c r="M557" s="896"/>
      <c r="N557" s="896"/>
      <c r="O557" s="896"/>
      <c r="S557" s="810"/>
      <c r="T557" s="810"/>
      <c r="U557" s="810"/>
      <c r="V557" s="810"/>
      <c r="W557" s="810"/>
      <c r="X557" s="810"/>
      <c r="Y557" s="810"/>
      <c r="Z557" s="810"/>
      <c r="AA557" s="810"/>
      <c r="AB557" s="810"/>
      <c r="AC557" s="810"/>
      <c r="AD557" s="810"/>
      <c r="AE557" s="810"/>
      <c r="AF557" s="810"/>
      <c r="AG557" s="810"/>
      <c r="AH557" s="810"/>
      <c r="AI557" s="810"/>
      <c r="AJ557" s="810"/>
      <c r="AK557" s="810"/>
      <c r="AL557" s="810"/>
      <c r="AM557" s="810"/>
      <c r="AN557" s="810"/>
      <c r="AO557" s="810"/>
      <c r="AP557" s="810"/>
      <c r="AQ557" s="810"/>
      <c r="AR557" s="810"/>
    </row>
    <row r="558" spans="2:44" x14ac:dyDescent="0.25">
      <c r="B558" s="3"/>
      <c r="C558" s="3"/>
      <c r="D558" s="3"/>
      <c r="E558" s="896"/>
      <c r="F558" s="896"/>
      <c r="G558" s="896"/>
      <c r="H558" s="896"/>
      <c r="I558" s="896"/>
      <c r="J558" s="896"/>
      <c r="K558" s="896"/>
      <c r="L558" s="896"/>
      <c r="M558" s="896"/>
      <c r="N558" s="896"/>
      <c r="O558" s="896"/>
      <c r="S558" s="810"/>
      <c r="T558" s="810"/>
      <c r="U558" s="810"/>
      <c r="V558" s="810"/>
      <c r="W558" s="810"/>
      <c r="X558" s="810"/>
      <c r="Y558" s="810"/>
      <c r="Z558" s="810"/>
      <c r="AA558" s="810"/>
      <c r="AB558" s="810"/>
      <c r="AC558" s="810"/>
      <c r="AD558" s="810"/>
      <c r="AE558" s="810"/>
      <c r="AF558" s="810"/>
      <c r="AG558" s="810"/>
      <c r="AH558" s="810"/>
      <c r="AI558" s="810"/>
      <c r="AJ558" s="810"/>
      <c r="AK558" s="810"/>
      <c r="AL558" s="810"/>
      <c r="AM558" s="810"/>
      <c r="AN558" s="810"/>
      <c r="AO558" s="810"/>
      <c r="AP558" s="810"/>
      <c r="AQ558" s="810"/>
      <c r="AR558" s="810"/>
    </row>
    <row r="559" spans="2:44" x14ac:dyDescent="0.25">
      <c r="B559" s="3"/>
      <c r="C559" s="3"/>
      <c r="D559" s="3"/>
      <c r="E559" s="896"/>
      <c r="F559" s="896"/>
      <c r="G559" s="896"/>
      <c r="H559" s="896"/>
      <c r="I559" s="896"/>
      <c r="J559" s="896"/>
      <c r="K559" s="896"/>
      <c r="L559" s="896"/>
      <c r="M559" s="896"/>
      <c r="N559" s="896"/>
      <c r="O559" s="896"/>
      <c r="S559" s="810"/>
      <c r="T559" s="810"/>
      <c r="U559" s="810"/>
      <c r="V559" s="810"/>
      <c r="W559" s="810"/>
      <c r="X559" s="810"/>
      <c r="Y559" s="810"/>
      <c r="Z559" s="810"/>
      <c r="AA559" s="810"/>
      <c r="AB559" s="810"/>
      <c r="AC559" s="810"/>
      <c r="AD559" s="810"/>
      <c r="AE559" s="810"/>
      <c r="AF559" s="810"/>
      <c r="AG559" s="810"/>
      <c r="AH559" s="810"/>
      <c r="AI559" s="810"/>
      <c r="AJ559" s="810"/>
      <c r="AK559" s="810"/>
      <c r="AL559" s="810"/>
      <c r="AM559" s="810"/>
      <c r="AN559" s="810"/>
      <c r="AO559" s="810"/>
      <c r="AP559" s="810"/>
      <c r="AQ559" s="810"/>
      <c r="AR559" s="810"/>
    </row>
    <row r="560" spans="2:44" x14ac:dyDescent="0.25">
      <c r="B560" s="3"/>
      <c r="C560" s="3"/>
      <c r="D560" s="3"/>
      <c r="E560" s="896"/>
      <c r="F560" s="896"/>
      <c r="G560" s="896"/>
      <c r="H560" s="896"/>
      <c r="I560" s="896"/>
      <c r="J560" s="896"/>
      <c r="K560" s="896"/>
      <c r="L560" s="896"/>
      <c r="M560" s="896"/>
      <c r="N560" s="896"/>
      <c r="O560" s="896"/>
      <c r="S560" s="810"/>
      <c r="T560" s="810"/>
      <c r="U560" s="810"/>
      <c r="V560" s="810"/>
      <c r="W560" s="810"/>
      <c r="X560" s="810"/>
      <c r="Y560" s="810"/>
      <c r="Z560" s="810"/>
      <c r="AA560" s="810"/>
      <c r="AB560" s="810"/>
      <c r="AC560" s="810"/>
      <c r="AD560" s="810"/>
      <c r="AE560" s="810"/>
      <c r="AF560" s="810"/>
      <c r="AG560" s="810"/>
      <c r="AH560" s="810"/>
      <c r="AI560" s="810"/>
      <c r="AJ560" s="810"/>
      <c r="AK560" s="810"/>
      <c r="AL560" s="810"/>
      <c r="AM560" s="810"/>
      <c r="AN560" s="810"/>
      <c r="AO560" s="810"/>
      <c r="AP560" s="810"/>
      <c r="AQ560" s="810"/>
      <c r="AR560" s="810"/>
    </row>
    <row r="561" spans="2:44" x14ac:dyDescent="0.25">
      <c r="B561" s="3"/>
      <c r="C561" s="3"/>
      <c r="D561" s="3"/>
      <c r="E561" s="896"/>
      <c r="F561" s="896"/>
      <c r="G561" s="896"/>
      <c r="H561" s="896"/>
      <c r="I561" s="896"/>
      <c r="J561" s="896"/>
      <c r="K561" s="896"/>
      <c r="L561" s="896"/>
      <c r="M561" s="896"/>
      <c r="N561" s="896"/>
      <c r="O561" s="896"/>
      <c r="S561" s="810"/>
      <c r="T561" s="810"/>
      <c r="U561" s="810"/>
      <c r="V561" s="810"/>
      <c r="W561" s="810"/>
      <c r="X561" s="810"/>
      <c r="Y561" s="810"/>
      <c r="Z561" s="810"/>
      <c r="AA561" s="810"/>
      <c r="AB561" s="810"/>
      <c r="AC561" s="810"/>
      <c r="AD561" s="810"/>
      <c r="AE561" s="810"/>
      <c r="AF561" s="810"/>
      <c r="AG561" s="810"/>
      <c r="AH561" s="810"/>
      <c r="AI561" s="810"/>
      <c r="AJ561" s="810"/>
      <c r="AK561" s="810"/>
      <c r="AL561" s="810"/>
      <c r="AM561" s="810"/>
      <c r="AN561" s="810"/>
      <c r="AO561" s="810"/>
      <c r="AP561" s="810"/>
      <c r="AQ561" s="810"/>
      <c r="AR561" s="810"/>
    </row>
    <row r="562" spans="2:44" x14ac:dyDescent="0.25">
      <c r="B562" s="3"/>
      <c r="C562" s="3"/>
      <c r="D562" s="3"/>
      <c r="E562" s="896"/>
      <c r="F562" s="896"/>
      <c r="G562" s="896"/>
      <c r="H562" s="896"/>
      <c r="I562" s="896"/>
      <c r="J562" s="896"/>
      <c r="K562" s="896"/>
      <c r="L562" s="896"/>
      <c r="M562" s="896"/>
      <c r="N562" s="896"/>
      <c r="O562" s="896"/>
      <c r="S562" s="810"/>
      <c r="T562" s="810"/>
      <c r="U562" s="810"/>
      <c r="V562" s="810"/>
      <c r="W562" s="810"/>
      <c r="X562" s="810"/>
      <c r="Y562" s="810"/>
      <c r="Z562" s="810"/>
      <c r="AA562" s="810"/>
      <c r="AB562" s="810"/>
      <c r="AC562" s="810"/>
      <c r="AD562" s="810"/>
      <c r="AE562" s="810"/>
      <c r="AF562" s="810"/>
      <c r="AG562" s="810"/>
      <c r="AH562" s="810"/>
      <c r="AI562" s="810"/>
      <c r="AJ562" s="810"/>
      <c r="AK562" s="810"/>
      <c r="AL562" s="810"/>
      <c r="AM562" s="810"/>
      <c r="AN562" s="810"/>
      <c r="AO562" s="810"/>
      <c r="AP562" s="810"/>
      <c r="AQ562" s="810"/>
      <c r="AR562" s="810"/>
    </row>
    <row r="563" spans="2:44" x14ac:dyDescent="0.25">
      <c r="B563" s="3"/>
      <c r="C563" s="3"/>
      <c r="D563" s="3"/>
      <c r="E563" s="896"/>
      <c r="F563" s="896"/>
      <c r="G563" s="896"/>
      <c r="H563" s="896"/>
      <c r="I563" s="896"/>
      <c r="J563" s="896"/>
      <c r="K563" s="896"/>
      <c r="L563" s="896"/>
      <c r="M563" s="896"/>
      <c r="N563" s="896"/>
      <c r="O563" s="896"/>
      <c r="S563" s="810"/>
      <c r="T563" s="810"/>
      <c r="U563" s="810"/>
      <c r="V563" s="810"/>
      <c r="W563" s="810"/>
      <c r="X563" s="810"/>
      <c r="Y563" s="810"/>
      <c r="Z563" s="810"/>
      <c r="AA563" s="810"/>
      <c r="AB563" s="810"/>
      <c r="AC563" s="810"/>
      <c r="AD563" s="810"/>
      <c r="AE563" s="810"/>
      <c r="AF563" s="810"/>
      <c r="AG563" s="810"/>
      <c r="AH563" s="810"/>
      <c r="AI563" s="810"/>
      <c r="AJ563" s="810"/>
      <c r="AK563" s="810"/>
      <c r="AL563" s="810"/>
      <c r="AM563" s="810"/>
      <c r="AN563" s="810"/>
      <c r="AO563" s="810"/>
      <c r="AP563" s="810"/>
      <c r="AQ563" s="810"/>
      <c r="AR563" s="810"/>
    </row>
    <row r="564" spans="2:44" x14ac:dyDescent="0.25">
      <c r="B564" s="3"/>
      <c r="C564" s="3"/>
      <c r="D564" s="3"/>
      <c r="E564" s="896"/>
      <c r="F564" s="896"/>
      <c r="G564" s="896"/>
      <c r="H564" s="896"/>
      <c r="I564" s="896"/>
      <c r="J564" s="896"/>
      <c r="K564" s="896"/>
      <c r="L564" s="896"/>
      <c r="M564" s="896"/>
      <c r="N564" s="896"/>
      <c r="O564" s="896"/>
      <c r="S564" s="810"/>
      <c r="T564" s="810"/>
      <c r="U564" s="810"/>
      <c r="V564" s="810"/>
      <c r="W564" s="810"/>
      <c r="X564" s="810"/>
      <c r="Y564" s="810"/>
      <c r="Z564" s="810"/>
      <c r="AA564" s="810"/>
      <c r="AB564" s="810"/>
      <c r="AC564" s="810"/>
      <c r="AD564" s="810"/>
      <c r="AE564" s="810"/>
      <c r="AF564" s="810"/>
      <c r="AG564" s="810"/>
      <c r="AH564" s="810"/>
      <c r="AI564" s="810"/>
      <c r="AJ564" s="810"/>
      <c r="AK564" s="810"/>
      <c r="AL564" s="810"/>
      <c r="AM564" s="810"/>
      <c r="AN564" s="810"/>
      <c r="AO564" s="810"/>
      <c r="AP564" s="810"/>
      <c r="AQ564" s="810"/>
      <c r="AR564" s="810"/>
    </row>
    <row r="565" spans="2:44" x14ac:dyDescent="0.25">
      <c r="B565" s="3"/>
      <c r="C565" s="3"/>
      <c r="D565" s="3"/>
      <c r="E565" s="896"/>
      <c r="F565" s="896"/>
      <c r="G565" s="896"/>
      <c r="H565" s="896"/>
      <c r="I565" s="896"/>
      <c r="J565" s="896"/>
      <c r="K565" s="896"/>
      <c r="L565" s="896"/>
      <c r="M565" s="896"/>
      <c r="N565" s="896"/>
      <c r="O565" s="896"/>
      <c r="S565" s="810"/>
      <c r="T565" s="810"/>
      <c r="U565" s="810"/>
      <c r="V565" s="810"/>
      <c r="W565" s="810"/>
      <c r="X565" s="810"/>
      <c r="Y565" s="810"/>
      <c r="Z565" s="810"/>
      <c r="AA565" s="810"/>
      <c r="AB565" s="810"/>
      <c r="AC565" s="810"/>
      <c r="AD565" s="810"/>
      <c r="AE565" s="810"/>
      <c r="AF565" s="810"/>
      <c r="AG565" s="810"/>
      <c r="AH565" s="810"/>
      <c r="AI565" s="810"/>
      <c r="AJ565" s="810"/>
      <c r="AK565" s="810"/>
      <c r="AL565" s="810"/>
      <c r="AM565" s="810"/>
      <c r="AN565" s="810"/>
      <c r="AO565" s="810"/>
      <c r="AP565" s="810"/>
      <c r="AQ565" s="810"/>
      <c r="AR565" s="810"/>
    </row>
    <row r="566" spans="2:44" x14ac:dyDescent="0.25">
      <c r="B566" s="3"/>
      <c r="C566" s="3"/>
      <c r="D566" s="3"/>
      <c r="E566" s="896"/>
      <c r="F566" s="896"/>
      <c r="G566" s="896"/>
      <c r="H566" s="896"/>
      <c r="I566" s="896"/>
      <c r="J566" s="896"/>
      <c r="K566" s="896"/>
      <c r="L566" s="896"/>
      <c r="M566" s="896"/>
      <c r="N566" s="896"/>
      <c r="O566" s="896"/>
      <c r="S566" s="810"/>
      <c r="T566" s="810"/>
      <c r="U566" s="810"/>
      <c r="V566" s="810"/>
      <c r="W566" s="810"/>
      <c r="X566" s="810"/>
      <c r="Y566" s="810"/>
      <c r="Z566" s="810"/>
      <c r="AA566" s="810"/>
      <c r="AB566" s="810"/>
      <c r="AC566" s="810"/>
      <c r="AD566" s="810"/>
      <c r="AE566" s="810"/>
      <c r="AF566" s="810"/>
      <c r="AG566" s="810"/>
      <c r="AH566" s="810"/>
      <c r="AI566" s="810"/>
      <c r="AJ566" s="810"/>
      <c r="AK566" s="810"/>
      <c r="AL566" s="810"/>
      <c r="AM566" s="810"/>
      <c r="AN566" s="810"/>
      <c r="AO566" s="810"/>
      <c r="AP566" s="810"/>
      <c r="AQ566" s="810"/>
      <c r="AR566" s="810"/>
    </row>
    <row r="567" spans="2:44" x14ac:dyDescent="0.25">
      <c r="B567" s="3"/>
      <c r="C567" s="3"/>
      <c r="D567" s="3"/>
      <c r="E567" s="896"/>
      <c r="F567" s="896"/>
      <c r="G567" s="896"/>
      <c r="H567" s="896"/>
      <c r="I567" s="896"/>
      <c r="J567" s="896"/>
      <c r="K567" s="896"/>
      <c r="L567" s="896"/>
      <c r="M567" s="896"/>
      <c r="N567" s="896"/>
      <c r="O567" s="896"/>
      <c r="S567" s="810"/>
      <c r="T567" s="810"/>
      <c r="U567" s="810"/>
      <c r="V567" s="810"/>
      <c r="W567" s="810"/>
      <c r="X567" s="810"/>
      <c r="Y567" s="810"/>
      <c r="Z567" s="810"/>
      <c r="AA567" s="810"/>
      <c r="AB567" s="810"/>
      <c r="AC567" s="810"/>
      <c r="AD567" s="810"/>
      <c r="AE567" s="810"/>
      <c r="AF567" s="810"/>
      <c r="AG567" s="810"/>
      <c r="AH567" s="810"/>
      <c r="AI567" s="810"/>
      <c r="AJ567" s="810"/>
      <c r="AK567" s="810"/>
      <c r="AL567" s="810"/>
      <c r="AM567" s="810"/>
      <c r="AN567" s="810"/>
      <c r="AO567" s="810"/>
      <c r="AP567" s="810"/>
      <c r="AQ567" s="810"/>
      <c r="AR567" s="810"/>
    </row>
    <row r="568" spans="2:44" x14ac:dyDescent="0.25">
      <c r="B568" s="3"/>
      <c r="C568" s="3"/>
      <c r="D568" s="3"/>
      <c r="E568" s="896"/>
      <c r="F568" s="896"/>
      <c r="G568" s="896"/>
      <c r="H568" s="896"/>
      <c r="I568" s="896"/>
      <c r="J568" s="896"/>
      <c r="K568" s="896"/>
      <c r="L568" s="896"/>
      <c r="M568" s="896"/>
      <c r="N568" s="896"/>
      <c r="O568" s="896"/>
      <c r="S568" s="810"/>
      <c r="T568" s="810"/>
      <c r="U568" s="810"/>
      <c r="V568" s="810"/>
      <c r="W568" s="810"/>
      <c r="X568" s="810"/>
      <c r="Y568" s="810"/>
      <c r="Z568" s="810"/>
      <c r="AA568" s="810"/>
      <c r="AB568" s="810"/>
      <c r="AC568" s="810"/>
      <c r="AD568" s="810"/>
      <c r="AE568" s="810"/>
      <c r="AF568" s="810"/>
      <c r="AG568" s="810"/>
      <c r="AH568" s="810"/>
      <c r="AI568" s="810"/>
      <c r="AJ568" s="810"/>
      <c r="AK568" s="810"/>
      <c r="AL568" s="810"/>
      <c r="AM568" s="810"/>
      <c r="AN568" s="810"/>
      <c r="AO568" s="810"/>
      <c r="AP568" s="810"/>
      <c r="AQ568" s="810"/>
      <c r="AR568" s="810"/>
    </row>
    <row r="569" spans="2:44" x14ac:dyDescent="0.25">
      <c r="B569" s="3"/>
      <c r="C569" s="3"/>
      <c r="D569" s="3"/>
      <c r="E569" s="896"/>
      <c r="F569" s="896"/>
      <c r="G569" s="896"/>
      <c r="H569" s="896"/>
      <c r="I569" s="896"/>
      <c r="J569" s="896"/>
      <c r="K569" s="896"/>
      <c r="L569" s="896"/>
      <c r="M569" s="896"/>
      <c r="N569" s="896"/>
      <c r="O569" s="896"/>
      <c r="S569" s="810"/>
      <c r="T569" s="810"/>
      <c r="U569" s="810"/>
      <c r="V569" s="810"/>
      <c r="W569" s="810"/>
      <c r="X569" s="810"/>
      <c r="Y569" s="810"/>
      <c r="Z569" s="810"/>
      <c r="AA569" s="810"/>
      <c r="AB569" s="810"/>
      <c r="AC569" s="810"/>
      <c r="AD569" s="810"/>
      <c r="AE569" s="810"/>
      <c r="AF569" s="810"/>
      <c r="AG569" s="810"/>
      <c r="AH569" s="810"/>
      <c r="AI569" s="810"/>
      <c r="AJ569" s="810"/>
      <c r="AK569" s="810"/>
      <c r="AL569" s="810"/>
      <c r="AM569" s="810"/>
      <c r="AN569" s="810"/>
      <c r="AO569" s="810"/>
      <c r="AP569" s="810"/>
      <c r="AQ569" s="810"/>
      <c r="AR569" s="810"/>
    </row>
    <row r="570" spans="2:44" x14ac:dyDescent="0.25">
      <c r="B570" s="3"/>
      <c r="C570" s="3"/>
      <c r="D570" s="3"/>
      <c r="E570" s="896"/>
      <c r="F570" s="896"/>
      <c r="G570" s="896"/>
      <c r="H570" s="896"/>
      <c r="I570" s="896"/>
      <c r="J570" s="896"/>
      <c r="K570" s="896"/>
      <c r="L570" s="896"/>
      <c r="M570" s="896"/>
      <c r="N570" s="896"/>
      <c r="O570" s="896"/>
      <c r="S570" s="810"/>
      <c r="T570" s="810"/>
      <c r="U570" s="810"/>
      <c r="V570" s="810"/>
      <c r="W570" s="810"/>
      <c r="X570" s="810"/>
      <c r="Y570" s="810"/>
      <c r="Z570" s="810"/>
      <c r="AA570" s="810"/>
      <c r="AB570" s="810"/>
      <c r="AC570" s="810"/>
      <c r="AD570" s="810"/>
      <c r="AE570" s="810"/>
      <c r="AF570" s="810"/>
      <c r="AG570" s="810"/>
      <c r="AH570" s="810"/>
      <c r="AI570" s="810"/>
      <c r="AJ570" s="810"/>
      <c r="AK570" s="810"/>
      <c r="AL570" s="810"/>
      <c r="AM570" s="810"/>
      <c r="AN570" s="810"/>
      <c r="AO570" s="810"/>
      <c r="AP570" s="810"/>
      <c r="AQ570" s="810"/>
      <c r="AR570" s="810"/>
    </row>
    <row r="571" spans="2:44" x14ac:dyDescent="0.25">
      <c r="B571" s="3"/>
      <c r="C571" s="3"/>
      <c r="D571" s="3"/>
      <c r="E571" s="896"/>
      <c r="F571" s="896"/>
      <c r="G571" s="896"/>
      <c r="H571" s="896"/>
      <c r="I571" s="896"/>
      <c r="J571" s="896"/>
      <c r="K571" s="896"/>
      <c r="L571" s="896"/>
      <c r="M571" s="896"/>
      <c r="N571" s="896"/>
      <c r="O571" s="896"/>
      <c r="S571" s="810"/>
      <c r="T571" s="810"/>
      <c r="U571" s="810"/>
      <c r="V571" s="810"/>
      <c r="W571" s="810"/>
      <c r="X571" s="810"/>
      <c r="Y571" s="810"/>
      <c r="Z571" s="810"/>
      <c r="AA571" s="810"/>
      <c r="AB571" s="810"/>
      <c r="AC571" s="810"/>
      <c r="AD571" s="810"/>
      <c r="AE571" s="810"/>
      <c r="AF571" s="810"/>
      <c r="AG571" s="810"/>
      <c r="AH571" s="810"/>
      <c r="AI571" s="810"/>
      <c r="AJ571" s="810"/>
      <c r="AK571" s="810"/>
      <c r="AL571" s="810"/>
      <c r="AM571" s="810"/>
      <c r="AN571" s="810"/>
      <c r="AO571" s="810"/>
      <c r="AP571" s="810"/>
      <c r="AQ571" s="810"/>
      <c r="AR571" s="810"/>
    </row>
    <row r="572" spans="2:44" x14ac:dyDescent="0.25">
      <c r="B572" s="3"/>
      <c r="C572" s="3"/>
      <c r="D572" s="3"/>
      <c r="E572" s="896"/>
      <c r="F572" s="896"/>
      <c r="G572" s="896"/>
      <c r="H572" s="896"/>
      <c r="I572" s="896"/>
      <c r="J572" s="896"/>
      <c r="K572" s="896"/>
      <c r="L572" s="896"/>
      <c r="M572" s="896"/>
      <c r="N572" s="896"/>
      <c r="O572" s="896"/>
      <c r="S572" s="810"/>
      <c r="T572" s="810"/>
      <c r="U572" s="810"/>
      <c r="V572" s="810"/>
      <c r="W572" s="810"/>
      <c r="X572" s="810"/>
      <c r="Y572" s="810"/>
      <c r="Z572" s="810"/>
      <c r="AA572" s="810"/>
      <c r="AB572" s="810"/>
      <c r="AC572" s="810"/>
      <c r="AD572" s="810"/>
      <c r="AE572" s="810"/>
      <c r="AF572" s="810"/>
      <c r="AG572" s="810"/>
      <c r="AH572" s="810"/>
      <c r="AI572" s="810"/>
      <c r="AJ572" s="810"/>
      <c r="AK572" s="810"/>
      <c r="AL572" s="810"/>
      <c r="AM572" s="810"/>
      <c r="AN572" s="810"/>
      <c r="AO572" s="810"/>
      <c r="AP572" s="810"/>
      <c r="AQ572" s="810"/>
      <c r="AR572" s="810"/>
    </row>
    <row r="573" spans="2:44" x14ac:dyDescent="0.25">
      <c r="B573" s="3"/>
      <c r="C573" s="3"/>
      <c r="D573" s="3"/>
      <c r="E573" s="896"/>
      <c r="F573" s="896"/>
      <c r="G573" s="896"/>
      <c r="H573" s="896"/>
      <c r="I573" s="896"/>
      <c r="J573" s="896"/>
      <c r="K573" s="896"/>
      <c r="L573" s="896"/>
      <c r="M573" s="896"/>
      <c r="N573" s="896"/>
      <c r="O573" s="896"/>
      <c r="S573" s="810"/>
      <c r="T573" s="810"/>
      <c r="U573" s="810"/>
      <c r="V573" s="810"/>
      <c r="W573" s="810"/>
      <c r="X573" s="810"/>
      <c r="Y573" s="810"/>
      <c r="Z573" s="810"/>
      <c r="AA573" s="810"/>
      <c r="AB573" s="810"/>
      <c r="AC573" s="810"/>
      <c r="AD573" s="810"/>
      <c r="AE573" s="810"/>
      <c r="AF573" s="810"/>
      <c r="AG573" s="810"/>
      <c r="AH573" s="810"/>
      <c r="AI573" s="810"/>
      <c r="AJ573" s="810"/>
      <c r="AK573" s="810"/>
      <c r="AL573" s="810"/>
      <c r="AM573" s="810"/>
      <c r="AN573" s="810"/>
      <c r="AO573" s="810"/>
      <c r="AP573" s="810"/>
      <c r="AQ573" s="810"/>
      <c r="AR573" s="810"/>
    </row>
    <row r="574" spans="2:44" x14ac:dyDescent="0.25">
      <c r="B574" s="3"/>
      <c r="C574" s="3"/>
      <c r="D574" s="3"/>
      <c r="E574" s="896"/>
      <c r="F574" s="896"/>
      <c r="G574" s="896"/>
      <c r="H574" s="896"/>
      <c r="I574" s="896"/>
      <c r="J574" s="896"/>
      <c r="K574" s="896"/>
      <c r="L574" s="896"/>
      <c r="M574" s="896"/>
      <c r="N574" s="896"/>
      <c r="O574" s="896"/>
      <c r="S574" s="810"/>
      <c r="T574" s="810"/>
      <c r="U574" s="810"/>
      <c r="V574" s="810"/>
      <c r="W574" s="810"/>
      <c r="X574" s="810"/>
      <c r="Y574" s="810"/>
      <c r="Z574" s="810"/>
      <c r="AA574" s="810"/>
      <c r="AB574" s="810"/>
      <c r="AC574" s="810"/>
      <c r="AD574" s="810"/>
      <c r="AE574" s="810"/>
      <c r="AF574" s="810"/>
      <c r="AG574" s="810"/>
      <c r="AH574" s="810"/>
      <c r="AI574" s="810"/>
      <c r="AJ574" s="810"/>
      <c r="AK574" s="810"/>
      <c r="AL574" s="810"/>
      <c r="AM574" s="810"/>
      <c r="AN574" s="810"/>
      <c r="AO574" s="810"/>
      <c r="AP574" s="810"/>
      <c r="AQ574" s="810"/>
      <c r="AR574" s="810"/>
    </row>
    <row r="575" spans="2:44" x14ac:dyDescent="0.25">
      <c r="B575" s="3"/>
      <c r="C575" s="3"/>
      <c r="D575" s="3"/>
      <c r="E575" s="896"/>
      <c r="F575" s="896"/>
      <c r="G575" s="896"/>
      <c r="H575" s="896"/>
      <c r="I575" s="896"/>
      <c r="J575" s="896"/>
      <c r="K575" s="896"/>
      <c r="L575" s="896"/>
      <c r="M575" s="896"/>
      <c r="N575" s="896"/>
      <c r="O575" s="896"/>
      <c r="S575" s="810"/>
      <c r="T575" s="810"/>
      <c r="U575" s="810"/>
      <c r="V575" s="810"/>
      <c r="W575" s="810"/>
      <c r="X575" s="810"/>
      <c r="Y575" s="810"/>
      <c r="Z575" s="810"/>
      <c r="AA575" s="810"/>
      <c r="AB575" s="810"/>
      <c r="AC575" s="810"/>
      <c r="AD575" s="810"/>
      <c r="AE575" s="810"/>
      <c r="AF575" s="810"/>
      <c r="AG575" s="810"/>
      <c r="AH575" s="810"/>
      <c r="AI575" s="810"/>
      <c r="AJ575" s="810"/>
      <c r="AK575" s="810"/>
      <c r="AL575" s="810"/>
      <c r="AM575" s="810"/>
      <c r="AN575" s="810"/>
      <c r="AO575" s="810"/>
      <c r="AP575" s="810"/>
      <c r="AQ575" s="810"/>
      <c r="AR575" s="810"/>
    </row>
    <row r="576" spans="2:44" x14ac:dyDescent="0.25">
      <c r="B576" s="3"/>
      <c r="C576" s="3"/>
      <c r="D576" s="3"/>
      <c r="E576" s="896"/>
      <c r="F576" s="896"/>
      <c r="G576" s="896"/>
      <c r="H576" s="896"/>
      <c r="I576" s="896"/>
      <c r="J576" s="896"/>
      <c r="K576" s="896"/>
      <c r="L576" s="896"/>
      <c r="M576" s="896"/>
      <c r="N576" s="896"/>
      <c r="O576" s="896"/>
      <c r="S576" s="810"/>
      <c r="T576" s="810"/>
      <c r="U576" s="810"/>
      <c r="V576" s="810"/>
      <c r="W576" s="810"/>
      <c r="X576" s="810"/>
      <c r="Y576" s="810"/>
      <c r="Z576" s="810"/>
      <c r="AA576" s="810"/>
      <c r="AB576" s="810"/>
      <c r="AC576" s="810"/>
      <c r="AD576" s="810"/>
      <c r="AE576" s="810"/>
      <c r="AF576" s="810"/>
      <c r="AG576" s="810"/>
      <c r="AH576" s="810"/>
      <c r="AI576" s="810"/>
      <c r="AJ576" s="810"/>
      <c r="AK576" s="810"/>
      <c r="AL576" s="810"/>
      <c r="AM576" s="810"/>
      <c r="AN576" s="810"/>
      <c r="AO576" s="810"/>
      <c r="AP576" s="810"/>
      <c r="AQ576" s="810"/>
      <c r="AR576" s="810"/>
    </row>
    <row r="577" spans="2:44" x14ac:dyDescent="0.25">
      <c r="B577" s="3"/>
      <c r="C577" s="3"/>
      <c r="D577" s="3"/>
      <c r="E577" s="896"/>
      <c r="F577" s="896"/>
      <c r="G577" s="896"/>
      <c r="H577" s="896"/>
      <c r="I577" s="896"/>
      <c r="J577" s="896"/>
      <c r="K577" s="896"/>
      <c r="L577" s="896"/>
      <c r="M577" s="896"/>
      <c r="N577" s="896"/>
      <c r="O577" s="896"/>
      <c r="S577" s="810"/>
      <c r="T577" s="810"/>
      <c r="U577" s="810"/>
      <c r="V577" s="810"/>
      <c r="W577" s="810"/>
      <c r="X577" s="810"/>
      <c r="Y577" s="810"/>
      <c r="Z577" s="810"/>
      <c r="AA577" s="810"/>
      <c r="AB577" s="810"/>
      <c r="AC577" s="810"/>
      <c r="AD577" s="810"/>
      <c r="AE577" s="810"/>
      <c r="AF577" s="810"/>
      <c r="AG577" s="810"/>
      <c r="AH577" s="810"/>
      <c r="AI577" s="810"/>
      <c r="AJ577" s="810"/>
      <c r="AK577" s="810"/>
      <c r="AL577" s="810"/>
      <c r="AM577" s="810"/>
      <c r="AN577" s="810"/>
      <c r="AO577" s="810"/>
      <c r="AP577" s="810"/>
      <c r="AQ577" s="810"/>
      <c r="AR577" s="810"/>
    </row>
    <row r="578" spans="2:44" x14ac:dyDescent="0.25">
      <c r="B578" s="3"/>
      <c r="C578" s="3"/>
      <c r="D578" s="3"/>
      <c r="E578" s="896"/>
      <c r="F578" s="896"/>
      <c r="G578" s="896"/>
      <c r="H578" s="896"/>
      <c r="I578" s="896"/>
      <c r="J578" s="896"/>
      <c r="K578" s="896"/>
      <c r="L578" s="896"/>
      <c r="M578" s="896"/>
      <c r="N578" s="896"/>
      <c r="O578" s="896"/>
      <c r="S578" s="810"/>
      <c r="T578" s="810"/>
      <c r="U578" s="810"/>
      <c r="V578" s="810"/>
      <c r="W578" s="810"/>
      <c r="X578" s="810"/>
      <c r="Y578" s="810"/>
      <c r="Z578" s="810"/>
      <c r="AA578" s="810"/>
      <c r="AB578" s="810"/>
      <c r="AC578" s="810"/>
      <c r="AD578" s="810"/>
      <c r="AE578" s="810"/>
      <c r="AF578" s="810"/>
      <c r="AG578" s="810"/>
      <c r="AH578" s="810"/>
      <c r="AI578" s="810"/>
      <c r="AJ578" s="810"/>
      <c r="AK578" s="810"/>
      <c r="AL578" s="810"/>
      <c r="AM578" s="810"/>
      <c r="AN578" s="810"/>
      <c r="AO578" s="810"/>
      <c r="AP578" s="810"/>
      <c r="AQ578" s="810"/>
      <c r="AR578" s="810"/>
    </row>
    <row r="579" spans="2:44" x14ac:dyDescent="0.25">
      <c r="B579" s="3"/>
      <c r="C579" s="3"/>
      <c r="D579" s="3"/>
      <c r="E579" s="896"/>
      <c r="F579" s="896"/>
      <c r="G579" s="896"/>
      <c r="H579" s="896"/>
      <c r="I579" s="896"/>
      <c r="J579" s="896"/>
      <c r="K579" s="896"/>
      <c r="L579" s="896"/>
      <c r="M579" s="896"/>
      <c r="N579" s="896"/>
      <c r="O579" s="896"/>
      <c r="S579" s="810"/>
      <c r="T579" s="810"/>
      <c r="U579" s="810"/>
      <c r="V579" s="810"/>
      <c r="W579" s="810"/>
      <c r="X579" s="810"/>
      <c r="Y579" s="810"/>
      <c r="Z579" s="810"/>
      <c r="AA579" s="810"/>
      <c r="AB579" s="810"/>
      <c r="AC579" s="810"/>
      <c r="AD579" s="810"/>
      <c r="AE579" s="810"/>
      <c r="AF579" s="810"/>
      <c r="AG579" s="810"/>
      <c r="AH579" s="810"/>
      <c r="AI579" s="810"/>
      <c r="AJ579" s="810"/>
      <c r="AK579" s="810"/>
      <c r="AL579" s="810"/>
      <c r="AM579" s="810"/>
      <c r="AN579" s="810"/>
      <c r="AO579" s="810"/>
      <c r="AP579" s="810"/>
      <c r="AQ579" s="810"/>
      <c r="AR579" s="810"/>
    </row>
    <row r="580" spans="2:44" x14ac:dyDescent="0.25">
      <c r="B580" s="3"/>
      <c r="C580" s="3"/>
      <c r="D580" s="3"/>
      <c r="E580" s="896"/>
      <c r="F580" s="896"/>
      <c r="G580" s="896"/>
      <c r="H580" s="896"/>
      <c r="I580" s="896"/>
      <c r="J580" s="896"/>
      <c r="K580" s="896"/>
      <c r="L580" s="896"/>
      <c r="M580" s="896"/>
      <c r="N580" s="896"/>
      <c r="O580" s="896"/>
      <c r="S580" s="810"/>
      <c r="T580" s="810"/>
      <c r="U580" s="810"/>
      <c r="V580" s="810"/>
      <c r="W580" s="810"/>
      <c r="X580" s="810"/>
      <c r="Y580" s="810"/>
      <c r="Z580" s="810"/>
      <c r="AA580" s="810"/>
      <c r="AB580" s="810"/>
      <c r="AC580" s="810"/>
      <c r="AD580" s="810"/>
      <c r="AE580" s="810"/>
      <c r="AF580" s="810"/>
      <c r="AG580" s="810"/>
      <c r="AH580" s="810"/>
      <c r="AI580" s="810"/>
      <c r="AJ580" s="810"/>
      <c r="AK580" s="810"/>
      <c r="AL580" s="810"/>
      <c r="AM580" s="810"/>
      <c r="AN580" s="810"/>
      <c r="AO580" s="810"/>
      <c r="AP580" s="810"/>
      <c r="AQ580" s="810"/>
      <c r="AR580" s="810"/>
    </row>
    <row r="581" spans="2:44" x14ac:dyDescent="0.25">
      <c r="B581" s="3"/>
      <c r="C581" s="3"/>
      <c r="D581" s="3"/>
      <c r="E581" s="896"/>
      <c r="F581" s="896"/>
      <c r="G581" s="896"/>
      <c r="H581" s="896"/>
      <c r="I581" s="896"/>
      <c r="J581" s="896"/>
      <c r="K581" s="896"/>
      <c r="L581" s="896"/>
      <c r="M581" s="896"/>
      <c r="N581" s="896"/>
      <c r="O581" s="896"/>
      <c r="S581" s="810"/>
      <c r="T581" s="810"/>
      <c r="U581" s="810"/>
      <c r="V581" s="810"/>
      <c r="W581" s="810"/>
      <c r="X581" s="810"/>
      <c r="Y581" s="810"/>
      <c r="Z581" s="810"/>
      <c r="AA581" s="810"/>
      <c r="AB581" s="810"/>
      <c r="AC581" s="810"/>
      <c r="AD581" s="810"/>
      <c r="AE581" s="810"/>
      <c r="AF581" s="810"/>
      <c r="AG581" s="810"/>
      <c r="AH581" s="810"/>
      <c r="AI581" s="810"/>
      <c r="AJ581" s="810"/>
      <c r="AK581" s="810"/>
      <c r="AL581" s="810"/>
      <c r="AM581" s="810"/>
      <c r="AN581" s="810"/>
      <c r="AO581" s="810"/>
      <c r="AP581" s="810"/>
      <c r="AQ581" s="810"/>
      <c r="AR581" s="810"/>
    </row>
    <row r="582" spans="2:44" x14ac:dyDescent="0.25">
      <c r="B582" s="3"/>
      <c r="C582" s="3"/>
      <c r="D582" s="3"/>
      <c r="E582" s="896"/>
      <c r="F582" s="896"/>
      <c r="G582" s="896"/>
      <c r="H582" s="896"/>
      <c r="I582" s="896"/>
      <c r="J582" s="896"/>
      <c r="K582" s="896"/>
      <c r="L582" s="896"/>
      <c r="M582" s="896"/>
      <c r="N582" s="896"/>
      <c r="O582" s="896"/>
      <c r="S582" s="810"/>
      <c r="T582" s="810"/>
      <c r="U582" s="810"/>
      <c r="V582" s="810"/>
      <c r="W582" s="810"/>
      <c r="X582" s="810"/>
      <c r="Y582" s="810"/>
      <c r="Z582" s="810"/>
      <c r="AA582" s="810"/>
      <c r="AB582" s="810"/>
      <c r="AC582" s="810"/>
      <c r="AD582" s="810"/>
      <c r="AE582" s="810"/>
      <c r="AF582" s="810"/>
      <c r="AG582" s="810"/>
      <c r="AH582" s="810"/>
      <c r="AI582" s="810"/>
      <c r="AJ582" s="810"/>
      <c r="AK582" s="810"/>
      <c r="AL582" s="810"/>
      <c r="AM582" s="810"/>
      <c r="AN582" s="810"/>
      <c r="AO582" s="810"/>
      <c r="AP582" s="810"/>
      <c r="AQ582" s="810"/>
      <c r="AR582" s="810"/>
    </row>
    <row r="583" spans="2:44" x14ac:dyDescent="0.25">
      <c r="B583" s="3"/>
      <c r="C583" s="3"/>
      <c r="D583" s="3"/>
      <c r="E583" s="896"/>
      <c r="F583" s="896"/>
      <c r="G583" s="896"/>
      <c r="H583" s="896"/>
      <c r="I583" s="896"/>
      <c r="J583" s="896"/>
      <c r="K583" s="896"/>
      <c r="L583" s="896"/>
      <c r="M583" s="896"/>
      <c r="N583" s="896"/>
      <c r="O583" s="896"/>
      <c r="S583" s="810"/>
      <c r="T583" s="810"/>
      <c r="U583" s="810"/>
      <c r="V583" s="810"/>
      <c r="W583" s="810"/>
      <c r="X583" s="810"/>
      <c r="Y583" s="810"/>
      <c r="Z583" s="810"/>
      <c r="AA583" s="810"/>
      <c r="AB583" s="810"/>
      <c r="AC583" s="810"/>
      <c r="AD583" s="810"/>
      <c r="AE583" s="810"/>
      <c r="AF583" s="810"/>
      <c r="AG583" s="810"/>
      <c r="AH583" s="810"/>
      <c r="AI583" s="810"/>
      <c r="AJ583" s="810"/>
      <c r="AK583" s="810"/>
      <c r="AL583" s="810"/>
      <c r="AM583" s="810"/>
      <c r="AN583" s="810"/>
      <c r="AO583" s="810"/>
      <c r="AP583" s="810"/>
      <c r="AQ583" s="810"/>
      <c r="AR583" s="810"/>
    </row>
    <row r="584" spans="2:44" x14ac:dyDescent="0.25">
      <c r="B584" s="3"/>
      <c r="C584" s="3"/>
      <c r="D584" s="3"/>
      <c r="E584" s="896"/>
      <c r="F584" s="896"/>
      <c r="G584" s="896"/>
      <c r="H584" s="896"/>
      <c r="I584" s="896"/>
      <c r="J584" s="896"/>
      <c r="K584" s="896"/>
      <c r="L584" s="896"/>
      <c r="M584" s="896"/>
      <c r="N584" s="896"/>
      <c r="O584" s="896"/>
      <c r="S584" s="810"/>
      <c r="T584" s="810"/>
      <c r="U584" s="810"/>
      <c r="V584" s="810"/>
      <c r="W584" s="810"/>
      <c r="X584" s="810"/>
      <c r="Y584" s="810"/>
      <c r="Z584" s="810"/>
      <c r="AA584" s="810"/>
      <c r="AB584" s="810"/>
      <c r="AC584" s="810"/>
      <c r="AD584" s="810"/>
      <c r="AE584" s="810"/>
      <c r="AF584" s="810"/>
      <c r="AG584" s="810"/>
      <c r="AH584" s="810"/>
      <c r="AI584" s="810"/>
      <c r="AJ584" s="810"/>
      <c r="AK584" s="810"/>
      <c r="AL584" s="810"/>
      <c r="AM584" s="810"/>
      <c r="AN584" s="810"/>
      <c r="AO584" s="810"/>
      <c r="AP584" s="810"/>
      <c r="AQ584" s="810"/>
      <c r="AR584" s="810"/>
    </row>
    <row r="585" spans="2:44" x14ac:dyDescent="0.25">
      <c r="B585" s="3"/>
      <c r="C585" s="3"/>
      <c r="D585" s="3"/>
      <c r="E585" s="896"/>
      <c r="F585" s="896"/>
      <c r="G585" s="896"/>
      <c r="H585" s="896"/>
      <c r="I585" s="896"/>
      <c r="J585" s="896"/>
      <c r="K585" s="896"/>
      <c r="L585" s="896"/>
      <c r="M585" s="896"/>
      <c r="N585" s="896"/>
      <c r="O585" s="896"/>
      <c r="S585" s="810"/>
      <c r="T585" s="810"/>
      <c r="U585" s="810"/>
      <c r="V585" s="810"/>
      <c r="W585" s="810"/>
      <c r="X585" s="810"/>
      <c r="Y585" s="810"/>
      <c r="Z585" s="810"/>
      <c r="AA585" s="810"/>
      <c r="AB585" s="810"/>
      <c r="AC585" s="810"/>
      <c r="AD585" s="810"/>
      <c r="AE585" s="810"/>
      <c r="AF585" s="810"/>
      <c r="AG585" s="810"/>
      <c r="AH585" s="810"/>
      <c r="AI585" s="810"/>
      <c r="AJ585" s="810"/>
      <c r="AK585" s="810"/>
      <c r="AL585" s="810"/>
      <c r="AM585" s="810"/>
      <c r="AN585" s="810"/>
      <c r="AO585" s="810"/>
      <c r="AP585" s="810"/>
      <c r="AQ585" s="810"/>
      <c r="AR585" s="810"/>
    </row>
    <row r="586" spans="2:44" x14ac:dyDescent="0.25">
      <c r="B586" s="3"/>
      <c r="C586" s="3"/>
      <c r="D586" s="3"/>
      <c r="E586" s="896"/>
      <c r="F586" s="896"/>
      <c r="G586" s="896"/>
      <c r="H586" s="896"/>
      <c r="I586" s="896"/>
      <c r="J586" s="896"/>
      <c r="K586" s="896"/>
      <c r="L586" s="896"/>
      <c r="M586" s="896"/>
      <c r="N586" s="896"/>
      <c r="O586" s="896"/>
      <c r="S586" s="810"/>
      <c r="T586" s="810"/>
      <c r="U586" s="810"/>
      <c r="V586" s="810"/>
      <c r="W586" s="810"/>
      <c r="X586" s="810"/>
      <c r="Y586" s="810"/>
      <c r="Z586" s="810"/>
      <c r="AA586" s="810"/>
      <c r="AB586" s="810"/>
      <c r="AC586" s="810"/>
      <c r="AD586" s="810"/>
      <c r="AE586" s="810"/>
      <c r="AF586" s="810"/>
      <c r="AG586" s="810"/>
      <c r="AH586" s="810"/>
      <c r="AI586" s="810"/>
      <c r="AJ586" s="810"/>
      <c r="AK586" s="810"/>
      <c r="AL586" s="810"/>
      <c r="AM586" s="810"/>
      <c r="AN586" s="810"/>
      <c r="AO586" s="810"/>
      <c r="AP586" s="810"/>
      <c r="AQ586" s="810"/>
      <c r="AR586" s="810"/>
    </row>
    <row r="587" spans="2:44" x14ac:dyDescent="0.25">
      <c r="B587" s="3"/>
      <c r="C587" s="3"/>
      <c r="D587" s="3"/>
      <c r="E587" s="896"/>
      <c r="F587" s="896"/>
      <c r="G587" s="896"/>
      <c r="H587" s="896"/>
      <c r="I587" s="896"/>
      <c r="J587" s="896"/>
      <c r="K587" s="896"/>
      <c r="L587" s="896"/>
      <c r="M587" s="896"/>
      <c r="N587" s="896"/>
      <c r="O587" s="896"/>
      <c r="S587" s="810"/>
      <c r="T587" s="810"/>
      <c r="U587" s="810"/>
      <c r="V587" s="810"/>
      <c r="W587" s="810"/>
      <c r="X587" s="810"/>
      <c r="Y587" s="810"/>
      <c r="Z587" s="810"/>
      <c r="AA587" s="810"/>
      <c r="AB587" s="810"/>
      <c r="AC587" s="810"/>
      <c r="AD587" s="810"/>
      <c r="AE587" s="810"/>
      <c r="AF587" s="810"/>
      <c r="AG587" s="810"/>
      <c r="AH587" s="810"/>
      <c r="AI587" s="810"/>
      <c r="AJ587" s="810"/>
      <c r="AK587" s="810"/>
      <c r="AL587" s="810"/>
      <c r="AM587" s="810"/>
      <c r="AN587" s="810"/>
      <c r="AO587" s="810"/>
      <c r="AP587" s="810"/>
      <c r="AQ587" s="810"/>
      <c r="AR587" s="810"/>
    </row>
    <row r="588" spans="2:44" x14ac:dyDescent="0.25">
      <c r="B588" s="3"/>
      <c r="C588" s="3"/>
      <c r="D588" s="3"/>
      <c r="E588" s="896"/>
      <c r="F588" s="896"/>
      <c r="G588" s="896"/>
      <c r="H588" s="896"/>
      <c r="I588" s="896"/>
      <c r="J588" s="896"/>
      <c r="K588" s="896"/>
      <c r="L588" s="896"/>
      <c r="M588" s="896"/>
      <c r="N588" s="896"/>
      <c r="O588" s="896"/>
      <c r="S588" s="810"/>
      <c r="T588" s="810"/>
      <c r="U588" s="810"/>
      <c r="V588" s="810"/>
      <c r="W588" s="810"/>
      <c r="X588" s="810"/>
      <c r="Y588" s="810"/>
      <c r="Z588" s="810"/>
      <c r="AA588" s="810"/>
      <c r="AB588" s="810"/>
      <c r="AC588" s="810"/>
      <c r="AD588" s="810"/>
      <c r="AE588" s="810"/>
      <c r="AF588" s="810"/>
      <c r="AG588" s="810"/>
      <c r="AH588" s="810"/>
      <c r="AI588" s="810"/>
      <c r="AJ588" s="810"/>
      <c r="AK588" s="810"/>
      <c r="AL588" s="810"/>
      <c r="AM588" s="810"/>
      <c r="AN588" s="810"/>
      <c r="AO588" s="810"/>
      <c r="AP588" s="810"/>
      <c r="AQ588" s="810"/>
      <c r="AR588" s="810"/>
    </row>
    <row r="589" spans="2:44" x14ac:dyDescent="0.25">
      <c r="B589" s="3"/>
      <c r="C589" s="3"/>
      <c r="D589" s="3"/>
      <c r="E589" s="896"/>
      <c r="F589" s="896"/>
      <c r="G589" s="896"/>
      <c r="H589" s="896"/>
      <c r="I589" s="896"/>
      <c r="J589" s="896"/>
      <c r="K589" s="896"/>
      <c r="L589" s="896"/>
      <c r="M589" s="896"/>
      <c r="N589" s="896"/>
      <c r="O589" s="896"/>
      <c r="S589" s="810"/>
      <c r="T589" s="810"/>
      <c r="U589" s="810"/>
      <c r="V589" s="810"/>
      <c r="W589" s="810"/>
      <c r="X589" s="810"/>
      <c r="Y589" s="810"/>
      <c r="Z589" s="810"/>
      <c r="AA589" s="810"/>
      <c r="AB589" s="810"/>
      <c r="AC589" s="810"/>
      <c r="AD589" s="810"/>
      <c r="AE589" s="810"/>
      <c r="AF589" s="810"/>
      <c r="AG589" s="810"/>
      <c r="AH589" s="810"/>
      <c r="AI589" s="810"/>
      <c r="AJ589" s="810"/>
      <c r="AK589" s="810"/>
      <c r="AL589" s="810"/>
      <c r="AM589" s="810"/>
      <c r="AN589" s="810"/>
      <c r="AO589" s="810"/>
      <c r="AP589" s="810"/>
      <c r="AQ589" s="810"/>
      <c r="AR589" s="810"/>
    </row>
    <row r="590" spans="2:44" x14ac:dyDescent="0.25">
      <c r="B590" s="3"/>
      <c r="C590" s="3"/>
      <c r="D590" s="3"/>
      <c r="E590" s="896"/>
      <c r="F590" s="896"/>
      <c r="G590" s="896"/>
      <c r="H590" s="896"/>
      <c r="I590" s="896"/>
      <c r="J590" s="896"/>
      <c r="K590" s="896"/>
      <c r="L590" s="896"/>
      <c r="M590" s="896"/>
      <c r="N590" s="896"/>
      <c r="O590" s="896"/>
      <c r="S590" s="810"/>
      <c r="T590" s="810"/>
      <c r="U590" s="810"/>
      <c r="V590" s="810"/>
      <c r="W590" s="810"/>
      <c r="X590" s="810"/>
      <c r="Y590" s="810"/>
      <c r="Z590" s="810"/>
      <c r="AA590" s="810"/>
      <c r="AB590" s="810"/>
      <c r="AC590" s="810"/>
      <c r="AD590" s="810"/>
      <c r="AE590" s="810"/>
      <c r="AF590" s="810"/>
      <c r="AG590" s="810"/>
      <c r="AH590" s="810"/>
      <c r="AI590" s="810"/>
      <c r="AJ590" s="810"/>
      <c r="AK590" s="810"/>
      <c r="AL590" s="810"/>
      <c r="AM590" s="810"/>
      <c r="AN590" s="810"/>
      <c r="AO590" s="810"/>
      <c r="AP590" s="810"/>
      <c r="AQ590" s="810"/>
      <c r="AR590" s="810"/>
    </row>
    <row r="591" spans="2:44" x14ac:dyDescent="0.25">
      <c r="B591" s="3"/>
      <c r="C591" s="3"/>
      <c r="D591" s="3"/>
      <c r="E591" s="896"/>
      <c r="F591" s="896"/>
      <c r="G591" s="896"/>
      <c r="H591" s="896"/>
      <c r="I591" s="896"/>
      <c r="J591" s="896"/>
      <c r="K591" s="896"/>
      <c r="L591" s="896"/>
      <c r="M591" s="896"/>
      <c r="N591" s="896"/>
      <c r="O591" s="896"/>
      <c r="S591" s="810"/>
      <c r="T591" s="810"/>
      <c r="U591" s="810"/>
      <c r="V591" s="810"/>
      <c r="W591" s="810"/>
      <c r="X591" s="810"/>
      <c r="Y591" s="810"/>
      <c r="Z591" s="810"/>
      <c r="AA591" s="810"/>
      <c r="AB591" s="810"/>
      <c r="AC591" s="810"/>
      <c r="AD591" s="810"/>
      <c r="AE591" s="810"/>
      <c r="AF591" s="810"/>
      <c r="AG591" s="810"/>
      <c r="AH591" s="810"/>
      <c r="AI591" s="810"/>
      <c r="AJ591" s="810"/>
      <c r="AK591" s="810"/>
      <c r="AL591" s="810"/>
      <c r="AM591" s="810"/>
      <c r="AN591" s="810"/>
      <c r="AO591" s="810"/>
      <c r="AP591" s="810"/>
      <c r="AQ591" s="810"/>
      <c r="AR591" s="810"/>
    </row>
    <row r="592" spans="2:44" x14ac:dyDescent="0.25">
      <c r="B592" s="3"/>
      <c r="C592" s="3"/>
      <c r="D592" s="3"/>
      <c r="E592" s="896"/>
      <c r="F592" s="896"/>
      <c r="G592" s="896"/>
      <c r="H592" s="896"/>
      <c r="I592" s="896"/>
      <c r="J592" s="896"/>
      <c r="K592" s="896"/>
      <c r="L592" s="896"/>
      <c r="M592" s="896"/>
      <c r="N592" s="896"/>
      <c r="O592" s="896"/>
      <c r="S592" s="810"/>
      <c r="T592" s="810"/>
      <c r="U592" s="810"/>
      <c r="V592" s="810"/>
      <c r="W592" s="810"/>
      <c r="X592" s="810"/>
      <c r="Y592" s="810"/>
      <c r="Z592" s="810"/>
      <c r="AA592" s="810"/>
      <c r="AB592" s="810"/>
      <c r="AC592" s="810"/>
      <c r="AD592" s="810"/>
      <c r="AE592" s="810"/>
      <c r="AF592" s="810"/>
      <c r="AG592" s="810"/>
      <c r="AH592" s="810"/>
      <c r="AI592" s="810"/>
      <c r="AJ592" s="810"/>
      <c r="AK592" s="810"/>
      <c r="AL592" s="810"/>
      <c r="AM592" s="810"/>
      <c r="AN592" s="810"/>
      <c r="AO592" s="810"/>
      <c r="AP592" s="810"/>
      <c r="AQ592" s="810"/>
      <c r="AR592" s="810"/>
    </row>
    <row r="593" spans="2:44" x14ac:dyDescent="0.25">
      <c r="B593" s="3"/>
      <c r="C593" s="3"/>
      <c r="D593" s="3"/>
      <c r="E593" s="896"/>
      <c r="F593" s="896"/>
      <c r="G593" s="896"/>
      <c r="H593" s="896"/>
      <c r="I593" s="896"/>
      <c r="J593" s="896"/>
      <c r="K593" s="896"/>
      <c r="L593" s="896"/>
      <c r="M593" s="896"/>
      <c r="N593" s="896"/>
      <c r="O593" s="896"/>
      <c r="S593" s="810"/>
      <c r="T593" s="810"/>
      <c r="U593" s="810"/>
      <c r="V593" s="810"/>
      <c r="W593" s="810"/>
      <c r="X593" s="810"/>
      <c r="Y593" s="810"/>
      <c r="Z593" s="810"/>
      <c r="AA593" s="810"/>
      <c r="AB593" s="810"/>
      <c r="AC593" s="810"/>
      <c r="AD593" s="810"/>
      <c r="AE593" s="810"/>
      <c r="AF593" s="810"/>
      <c r="AG593" s="810"/>
      <c r="AH593" s="810"/>
      <c r="AI593" s="810"/>
      <c r="AJ593" s="810"/>
      <c r="AK593" s="810"/>
      <c r="AL593" s="810"/>
      <c r="AM593" s="810"/>
      <c r="AN593" s="810"/>
      <c r="AO593" s="810"/>
      <c r="AP593" s="810"/>
      <c r="AQ593" s="810"/>
      <c r="AR593" s="810"/>
    </row>
    <row r="594" spans="2:44" x14ac:dyDescent="0.25">
      <c r="B594" s="3"/>
      <c r="C594" s="3"/>
      <c r="D594" s="3"/>
      <c r="E594" s="896"/>
      <c r="F594" s="896"/>
      <c r="G594" s="896"/>
      <c r="H594" s="896"/>
      <c r="I594" s="896"/>
      <c r="J594" s="896"/>
      <c r="K594" s="896"/>
      <c r="L594" s="896"/>
      <c r="M594" s="896"/>
      <c r="N594" s="896"/>
      <c r="O594" s="896"/>
      <c r="S594" s="810"/>
      <c r="T594" s="810"/>
      <c r="U594" s="810"/>
      <c r="V594" s="810"/>
      <c r="W594" s="810"/>
      <c r="X594" s="810"/>
      <c r="Y594" s="810"/>
      <c r="Z594" s="810"/>
      <c r="AA594" s="810"/>
      <c r="AB594" s="810"/>
      <c r="AC594" s="810"/>
      <c r="AD594" s="810"/>
      <c r="AE594" s="810"/>
      <c r="AF594" s="810"/>
      <c r="AG594" s="810"/>
      <c r="AH594" s="810"/>
      <c r="AI594" s="810"/>
      <c r="AJ594" s="810"/>
      <c r="AK594" s="810"/>
      <c r="AL594" s="810"/>
      <c r="AM594" s="810"/>
      <c r="AN594" s="810"/>
      <c r="AO594" s="810"/>
      <c r="AP594" s="810"/>
      <c r="AQ594" s="810"/>
      <c r="AR594" s="810"/>
    </row>
    <row r="595" spans="2:44" x14ac:dyDescent="0.25">
      <c r="B595" s="3"/>
      <c r="C595" s="3"/>
      <c r="D595" s="3"/>
      <c r="E595" s="896"/>
      <c r="F595" s="896"/>
      <c r="G595" s="896"/>
      <c r="H595" s="896"/>
      <c r="I595" s="896"/>
      <c r="J595" s="896"/>
      <c r="K595" s="896"/>
      <c r="L595" s="896"/>
      <c r="M595" s="896"/>
      <c r="N595" s="896"/>
      <c r="O595" s="896"/>
      <c r="S595" s="810"/>
      <c r="T595" s="810"/>
      <c r="U595" s="810"/>
      <c r="V595" s="810"/>
      <c r="W595" s="810"/>
      <c r="X595" s="810"/>
      <c r="Y595" s="810"/>
      <c r="Z595" s="810"/>
      <c r="AA595" s="810"/>
      <c r="AB595" s="810"/>
      <c r="AC595" s="810"/>
      <c r="AD595" s="810"/>
      <c r="AE595" s="810"/>
      <c r="AF595" s="810"/>
      <c r="AG595" s="810"/>
      <c r="AH595" s="810"/>
      <c r="AI595" s="810"/>
      <c r="AJ595" s="810"/>
      <c r="AK595" s="810"/>
      <c r="AL595" s="810"/>
      <c r="AM595" s="810"/>
      <c r="AN595" s="810"/>
      <c r="AO595" s="810"/>
      <c r="AP595" s="810"/>
      <c r="AQ595" s="810"/>
      <c r="AR595" s="810"/>
    </row>
    <row r="596" spans="2:44" x14ac:dyDescent="0.25">
      <c r="B596" s="3"/>
      <c r="C596" s="3"/>
      <c r="D596" s="3"/>
      <c r="E596" s="896"/>
      <c r="F596" s="896"/>
      <c r="G596" s="896"/>
      <c r="H596" s="896"/>
      <c r="I596" s="896"/>
      <c r="J596" s="896"/>
      <c r="K596" s="896"/>
      <c r="L596" s="896"/>
      <c r="M596" s="896"/>
      <c r="N596" s="896"/>
      <c r="O596" s="896"/>
      <c r="S596" s="810"/>
      <c r="T596" s="810"/>
      <c r="U596" s="810"/>
      <c r="V596" s="810"/>
      <c r="W596" s="810"/>
      <c r="X596" s="810"/>
      <c r="Y596" s="810"/>
      <c r="Z596" s="810"/>
      <c r="AA596" s="810"/>
      <c r="AB596" s="810"/>
      <c r="AC596" s="810"/>
      <c r="AD596" s="810"/>
      <c r="AE596" s="810"/>
      <c r="AF596" s="810"/>
      <c r="AG596" s="810"/>
      <c r="AH596" s="810"/>
      <c r="AI596" s="810"/>
      <c r="AJ596" s="810"/>
      <c r="AK596" s="810"/>
      <c r="AL596" s="810"/>
      <c r="AM596" s="810"/>
      <c r="AN596" s="810"/>
      <c r="AO596" s="810"/>
      <c r="AP596" s="810"/>
      <c r="AQ596" s="810"/>
      <c r="AR596" s="810"/>
    </row>
    <row r="597" spans="2:44" x14ac:dyDescent="0.25">
      <c r="B597" s="3"/>
      <c r="C597" s="3"/>
      <c r="D597" s="3"/>
      <c r="E597" s="896"/>
      <c r="F597" s="896"/>
      <c r="G597" s="896"/>
      <c r="H597" s="896"/>
      <c r="I597" s="896"/>
      <c r="J597" s="896"/>
      <c r="K597" s="896"/>
      <c r="L597" s="896"/>
      <c r="M597" s="896"/>
      <c r="N597" s="896"/>
      <c r="O597" s="896"/>
      <c r="S597" s="810"/>
      <c r="T597" s="810"/>
      <c r="U597" s="810"/>
      <c r="V597" s="810"/>
      <c r="W597" s="810"/>
      <c r="X597" s="810"/>
      <c r="Y597" s="810"/>
      <c r="Z597" s="810"/>
      <c r="AA597" s="810"/>
      <c r="AB597" s="810"/>
      <c r="AC597" s="810"/>
      <c r="AD597" s="810"/>
      <c r="AE597" s="810"/>
      <c r="AF597" s="810"/>
      <c r="AG597" s="810"/>
      <c r="AH597" s="810"/>
      <c r="AI597" s="810"/>
      <c r="AJ597" s="810"/>
      <c r="AK597" s="810"/>
      <c r="AL597" s="810"/>
      <c r="AM597" s="810"/>
      <c r="AN597" s="810"/>
      <c r="AO597" s="810"/>
      <c r="AP597" s="810"/>
      <c r="AQ597" s="810"/>
      <c r="AR597" s="810"/>
    </row>
    <row r="598" spans="2:44" x14ac:dyDescent="0.25">
      <c r="B598" s="3"/>
      <c r="C598" s="3"/>
      <c r="D598" s="3"/>
      <c r="E598" s="896"/>
      <c r="F598" s="896"/>
      <c r="G598" s="896"/>
      <c r="H598" s="896"/>
      <c r="I598" s="896"/>
      <c r="J598" s="896"/>
      <c r="K598" s="896"/>
      <c r="L598" s="896"/>
      <c r="M598" s="896"/>
      <c r="N598" s="896"/>
      <c r="O598" s="896"/>
      <c r="S598" s="810"/>
      <c r="T598" s="810"/>
      <c r="U598" s="810"/>
      <c r="V598" s="810"/>
      <c r="W598" s="810"/>
      <c r="X598" s="810"/>
      <c r="Y598" s="810"/>
      <c r="Z598" s="810"/>
      <c r="AA598" s="810"/>
      <c r="AB598" s="810"/>
      <c r="AC598" s="810"/>
      <c r="AD598" s="810"/>
      <c r="AE598" s="810"/>
      <c r="AF598" s="810"/>
      <c r="AG598" s="810"/>
      <c r="AH598" s="810"/>
      <c r="AI598" s="810"/>
      <c r="AJ598" s="810"/>
      <c r="AK598" s="810"/>
      <c r="AL598" s="810"/>
      <c r="AM598" s="810"/>
      <c r="AN598" s="810"/>
      <c r="AO598" s="810"/>
      <c r="AP598" s="810"/>
      <c r="AQ598" s="810"/>
      <c r="AR598" s="810"/>
    </row>
    <row r="599" spans="2:44" x14ac:dyDescent="0.25">
      <c r="B599" s="3"/>
      <c r="C599" s="3"/>
      <c r="D599" s="3"/>
      <c r="E599" s="896"/>
      <c r="F599" s="896"/>
      <c r="G599" s="896"/>
      <c r="H599" s="896"/>
      <c r="I599" s="896"/>
      <c r="J599" s="896"/>
      <c r="K599" s="896"/>
      <c r="L599" s="896"/>
      <c r="M599" s="896"/>
      <c r="N599" s="896"/>
      <c r="O599" s="896"/>
      <c r="S599" s="810"/>
      <c r="T599" s="810"/>
      <c r="U599" s="810"/>
      <c r="V599" s="810"/>
      <c r="W599" s="810"/>
      <c r="X599" s="810"/>
      <c r="Y599" s="810"/>
      <c r="Z599" s="810"/>
      <c r="AA599" s="810"/>
      <c r="AB599" s="810"/>
      <c r="AC599" s="810"/>
      <c r="AD599" s="810"/>
      <c r="AE599" s="810"/>
      <c r="AF599" s="810"/>
      <c r="AG599" s="810"/>
      <c r="AH599" s="810"/>
      <c r="AI599" s="810"/>
      <c r="AJ599" s="810"/>
      <c r="AK599" s="810"/>
      <c r="AL599" s="810"/>
      <c r="AM599" s="810"/>
      <c r="AN599" s="810"/>
      <c r="AO599" s="810"/>
      <c r="AP599" s="810"/>
      <c r="AQ599" s="810"/>
      <c r="AR599" s="810"/>
    </row>
    <row r="600" spans="2:44" x14ac:dyDescent="0.25">
      <c r="B600" s="3"/>
      <c r="C600" s="3"/>
      <c r="D600" s="3"/>
      <c r="E600" s="896"/>
      <c r="F600" s="896"/>
      <c r="G600" s="896"/>
      <c r="H600" s="896"/>
      <c r="I600" s="896"/>
      <c r="J600" s="896"/>
      <c r="K600" s="896"/>
      <c r="L600" s="896"/>
      <c r="M600" s="896"/>
      <c r="N600" s="896"/>
      <c r="O600" s="896"/>
      <c r="S600" s="810"/>
      <c r="T600" s="810"/>
      <c r="U600" s="810"/>
      <c r="V600" s="810"/>
      <c r="W600" s="810"/>
      <c r="X600" s="810"/>
      <c r="Y600" s="810"/>
      <c r="Z600" s="810"/>
      <c r="AA600" s="810"/>
      <c r="AB600" s="810"/>
      <c r="AC600" s="810"/>
      <c r="AD600" s="810"/>
      <c r="AE600" s="810"/>
      <c r="AF600" s="810"/>
      <c r="AG600" s="810"/>
      <c r="AH600" s="810"/>
      <c r="AI600" s="810"/>
      <c r="AJ600" s="810"/>
      <c r="AK600" s="810"/>
      <c r="AL600" s="810"/>
      <c r="AM600" s="810"/>
      <c r="AN600" s="810"/>
      <c r="AO600" s="810"/>
      <c r="AP600" s="810"/>
      <c r="AQ600" s="810"/>
      <c r="AR600" s="810"/>
    </row>
    <row r="601" spans="2:44" x14ac:dyDescent="0.25">
      <c r="B601" s="3"/>
      <c r="C601" s="3"/>
      <c r="D601" s="3"/>
      <c r="E601" s="896"/>
      <c r="F601" s="896"/>
      <c r="G601" s="896"/>
      <c r="H601" s="896"/>
      <c r="I601" s="896"/>
      <c r="J601" s="896"/>
      <c r="K601" s="896"/>
      <c r="L601" s="896"/>
      <c r="M601" s="896"/>
      <c r="N601" s="896"/>
      <c r="O601" s="896"/>
      <c r="S601" s="810"/>
      <c r="T601" s="810"/>
      <c r="U601" s="810"/>
      <c r="V601" s="810"/>
      <c r="W601" s="810"/>
      <c r="X601" s="810"/>
      <c r="Y601" s="810"/>
      <c r="Z601" s="810"/>
      <c r="AA601" s="810"/>
      <c r="AB601" s="810"/>
      <c r="AC601" s="810"/>
      <c r="AD601" s="810"/>
      <c r="AE601" s="810"/>
      <c r="AF601" s="810"/>
      <c r="AG601" s="810"/>
      <c r="AH601" s="810"/>
      <c r="AI601" s="810"/>
      <c r="AJ601" s="810"/>
      <c r="AK601" s="810"/>
      <c r="AL601" s="810"/>
      <c r="AM601" s="810"/>
      <c r="AN601" s="810"/>
      <c r="AO601" s="810"/>
      <c r="AP601" s="810"/>
      <c r="AQ601" s="810"/>
      <c r="AR601" s="810"/>
    </row>
    <row r="602" spans="2:44" x14ac:dyDescent="0.25">
      <c r="B602" s="3"/>
      <c r="C602" s="3"/>
      <c r="D602" s="3"/>
      <c r="E602" s="896"/>
      <c r="F602" s="896"/>
      <c r="G602" s="896"/>
      <c r="H602" s="896"/>
      <c r="I602" s="896"/>
      <c r="J602" s="896"/>
      <c r="K602" s="896"/>
      <c r="L602" s="896"/>
      <c r="M602" s="896"/>
      <c r="N602" s="896"/>
      <c r="O602" s="896"/>
      <c r="S602" s="810"/>
      <c r="T602" s="810"/>
      <c r="U602" s="810"/>
      <c r="V602" s="810"/>
      <c r="W602" s="810"/>
      <c r="X602" s="810"/>
      <c r="Y602" s="810"/>
      <c r="Z602" s="810"/>
      <c r="AA602" s="810"/>
      <c r="AB602" s="810"/>
      <c r="AC602" s="810"/>
      <c r="AD602" s="810"/>
      <c r="AE602" s="810"/>
      <c r="AF602" s="810"/>
      <c r="AG602" s="810"/>
      <c r="AH602" s="810"/>
      <c r="AI602" s="810"/>
      <c r="AJ602" s="810"/>
      <c r="AK602" s="810"/>
      <c r="AL602" s="810"/>
      <c r="AM602" s="810"/>
      <c r="AN602" s="810"/>
      <c r="AO602" s="810"/>
      <c r="AP602" s="810"/>
      <c r="AQ602" s="810"/>
      <c r="AR602" s="810"/>
    </row>
    <row r="603" spans="2:44" x14ac:dyDescent="0.25">
      <c r="B603" s="3"/>
      <c r="C603" s="3"/>
      <c r="D603" s="3"/>
      <c r="E603" s="896"/>
      <c r="F603" s="896"/>
      <c r="G603" s="896"/>
      <c r="H603" s="896"/>
      <c r="I603" s="896"/>
      <c r="J603" s="896"/>
      <c r="K603" s="896"/>
      <c r="L603" s="896"/>
      <c r="M603" s="896"/>
      <c r="N603" s="896"/>
      <c r="O603" s="896"/>
      <c r="S603" s="810"/>
      <c r="T603" s="810"/>
      <c r="U603" s="810"/>
      <c r="V603" s="810"/>
      <c r="W603" s="810"/>
      <c r="X603" s="810"/>
      <c r="Y603" s="810"/>
      <c r="Z603" s="810"/>
      <c r="AA603" s="810"/>
      <c r="AB603" s="810"/>
      <c r="AC603" s="810"/>
      <c r="AD603" s="810"/>
      <c r="AE603" s="810"/>
      <c r="AF603" s="810"/>
      <c r="AG603" s="810"/>
      <c r="AH603" s="810"/>
      <c r="AI603" s="810"/>
      <c r="AJ603" s="810"/>
      <c r="AK603" s="810"/>
      <c r="AL603" s="810"/>
      <c r="AM603" s="810"/>
      <c r="AN603" s="810"/>
      <c r="AO603" s="810"/>
      <c r="AP603" s="810"/>
      <c r="AQ603" s="810"/>
      <c r="AR603" s="810"/>
    </row>
    <row r="604" spans="2:44" x14ac:dyDescent="0.25">
      <c r="B604" s="3"/>
      <c r="C604" s="3"/>
      <c r="D604" s="3"/>
      <c r="E604" s="896"/>
      <c r="F604" s="896"/>
      <c r="G604" s="896"/>
      <c r="H604" s="896"/>
      <c r="I604" s="896"/>
      <c r="J604" s="896"/>
      <c r="K604" s="896"/>
      <c r="L604" s="896"/>
      <c r="M604" s="896"/>
      <c r="N604" s="896"/>
      <c r="O604" s="896"/>
      <c r="S604" s="810"/>
      <c r="T604" s="810"/>
      <c r="U604" s="810"/>
      <c r="V604" s="810"/>
      <c r="W604" s="810"/>
      <c r="X604" s="810"/>
      <c r="Y604" s="810"/>
      <c r="Z604" s="810"/>
      <c r="AA604" s="810"/>
      <c r="AB604" s="810"/>
      <c r="AC604" s="810"/>
      <c r="AD604" s="810"/>
      <c r="AE604" s="810"/>
      <c r="AF604" s="810"/>
      <c r="AG604" s="810"/>
      <c r="AH604" s="810"/>
      <c r="AI604" s="810"/>
      <c r="AJ604" s="810"/>
      <c r="AK604" s="810"/>
      <c r="AL604" s="810"/>
      <c r="AM604" s="810"/>
      <c r="AN604" s="810"/>
      <c r="AO604" s="810"/>
      <c r="AP604" s="810"/>
      <c r="AQ604" s="810"/>
      <c r="AR604" s="810"/>
    </row>
    <row r="605" spans="2:44" x14ac:dyDescent="0.25">
      <c r="B605" s="3"/>
      <c r="C605" s="3"/>
      <c r="D605" s="3"/>
      <c r="E605" s="896"/>
      <c r="F605" s="896"/>
      <c r="G605" s="896"/>
      <c r="H605" s="896"/>
      <c r="I605" s="896"/>
      <c r="J605" s="896"/>
      <c r="K605" s="896"/>
      <c r="L605" s="896"/>
      <c r="M605" s="896"/>
      <c r="N605" s="896"/>
      <c r="O605" s="896"/>
      <c r="S605" s="810"/>
      <c r="T605" s="810"/>
      <c r="U605" s="810"/>
      <c r="V605" s="810"/>
      <c r="W605" s="810"/>
      <c r="X605" s="810"/>
      <c r="Y605" s="810"/>
      <c r="Z605" s="810"/>
      <c r="AA605" s="810"/>
      <c r="AB605" s="810"/>
      <c r="AC605" s="810"/>
      <c r="AD605" s="810"/>
      <c r="AE605" s="810"/>
      <c r="AF605" s="810"/>
      <c r="AG605" s="810"/>
      <c r="AH605" s="810"/>
      <c r="AI605" s="810"/>
      <c r="AJ605" s="810"/>
      <c r="AK605" s="810"/>
      <c r="AL605" s="810"/>
      <c r="AM605" s="810"/>
      <c r="AN605" s="810"/>
      <c r="AO605" s="810"/>
      <c r="AP605" s="810"/>
      <c r="AQ605" s="810"/>
      <c r="AR605" s="810"/>
    </row>
    <row r="606" spans="2:44" x14ac:dyDescent="0.25">
      <c r="B606" s="3"/>
      <c r="C606" s="3"/>
      <c r="D606" s="3"/>
      <c r="E606" s="896"/>
      <c r="F606" s="896"/>
      <c r="G606" s="896"/>
      <c r="H606" s="896"/>
      <c r="I606" s="896"/>
      <c r="J606" s="896"/>
      <c r="K606" s="896"/>
      <c r="L606" s="896"/>
      <c r="M606" s="896"/>
      <c r="N606" s="896"/>
      <c r="O606" s="896"/>
      <c r="S606" s="810"/>
      <c r="T606" s="810"/>
      <c r="U606" s="810"/>
      <c r="V606" s="810"/>
      <c r="W606" s="810"/>
      <c r="X606" s="810"/>
      <c r="Y606" s="810"/>
      <c r="Z606" s="810"/>
      <c r="AA606" s="810"/>
      <c r="AB606" s="810"/>
      <c r="AC606" s="810"/>
      <c r="AD606" s="810"/>
      <c r="AE606" s="810"/>
      <c r="AF606" s="810"/>
      <c r="AG606" s="810"/>
      <c r="AH606" s="810"/>
      <c r="AI606" s="810"/>
      <c r="AJ606" s="810"/>
      <c r="AK606" s="810"/>
      <c r="AL606" s="810"/>
      <c r="AM606" s="810"/>
      <c r="AN606" s="810"/>
      <c r="AO606" s="810"/>
      <c r="AP606" s="810"/>
      <c r="AQ606" s="810"/>
      <c r="AR606" s="810"/>
    </row>
    <row r="607" spans="2:44" x14ac:dyDescent="0.25">
      <c r="B607" s="3"/>
      <c r="C607" s="3"/>
      <c r="D607" s="3"/>
      <c r="E607" s="896"/>
      <c r="F607" s="896"/>
      <c r="G607" s="896"/>
      <c r="H607" s="896"/>
      <c r="I607" s="896"/>
      <c r="J607" s="896"/>
      <c r="K607" s="896"/>
      <c r="L607" s="896"/>
      <c r="M607" s="896"/>
      <c r="N607" s="896"/>
      <c r="O607" s="896"/>
      <c r="S607" s="810"/>
      <c r="T607" s="810"/>
      <c r="U607" s="810"/>
      <c r="V607" s="810"/>
      <c r="W607" s="810"/>
      <c r="X607" s="810"/>
      <c r="Y607" s="810"/>
      <c r="Z607" s="810"/>
      <c r="AA607" s="810"/>
      <c r="AB607" s="810"/>
      <c r="AC607" s="810"/>
      <c r="AD607" s="810"/>
      <c r="AE607" s="810"/>
      <c r="AF607" s="810"/>
      <c r="AG607" s="810"/>
      <c r="AH607" s="810"/>
      <c r="AI607" s="810"/>
      <c r="AJ607" s="810"/>
      <c r="AK607" s="810"/>
      <c r="AL607" s="810"/>
      <c r="AM607" s="810"/>
      <c r="AN607" s="810"/>
      <c r="AO607" s="810"/>
      <c r="AP607" s="810"/>
      <c r="AQ607" s="810"/>
      <c r="AR607" s="810"/>
    </row>
    <row r="608" spans="2:44" x14ac:dyDescent="0.25">
      <c r="B608" s="3"/>
      <c r="C608" s="3"/>
      <c r="D608" s="3"/>
      <c r="E608" s="896"/>
      <c r="F608" s="896"/>
      <c r="G608" s="896"/>
      <c r="H608" s="896"/>
      <c r="I608" s="896"/>
      <c r="J608" s="896"/>
      <c r="K608" s="896"/>
      <c r="L608" s="896"/>
      <c r="M608" s="896"/>
      <c r="N608" s="896"/>
      <c r="O608" s="896"/>
      <c r="S608" s="810"/>
      <c r="T608" s="810"/>
      <c r="U608" s="810"/>
      <c r="V608" s="810"/>
      <c r="W608" s="810"/>
      <c r="X608" s="810"/>
      <c r="Y608" s="810"/>
      <c r="Z608" s="810"/>
      <c r="AA608" s="810"/>
      <c r="AB608" s="810"/>
      <c r="AC608" s="810"/>
      <c r="AD608" s="810"/>
      <c r="AE608" s="810"/>
      <c r="AF608" s="810"/>
      <c r="AG608" s="810"/>
      <c r="AH608" s="810"/>
      <c r="AI608" s="810"/>
      <c r="AJ608" s="810"/>
      <c r="AK608" s="810"/>
      <c r="AL608" s="810"/>
      <c r="AM608" s="810"/>
      <c r="AN608" s="810"/>
      <c r="AO608" s="810"/>
      <c r="AP608" s="810"/>
      <c r="AQ608" s="810"/>
      <c r="AR608" s="810"/>
    </row>
    <row r="609" spans="2:44" x14ac:dyDescent="0.25">
      <c r="B609" s="3"/>
      <c r="C609" s="3"/>
      <c r="D609" s="3"/>
      <c r="E609" s="896"/>
      <c r="F609" s="896"/>
      <c r="G609" s="896"/>
      <c r="H609" s="896"/>
      <c r="I609" s="896"/>
      <c r="J609" s="896"/>
      <c r="K609" s="896"/>
      <c r="L609" s="896"/>
      <c r="M609" s="896"/>
      <c r="N609" s="896"/>
      <c r="O609" s="896"/>
      <c r="S609" s="810"/>
      <c r="T609" s="810"/>
      <c r="U609" s="810"/>
      <c r="V609" s="810"/>
      <c r="W609" s="810"/>
      <c r="X609" s="810"/>
      <c r="Y609" s="810"/>
      <c r="Z609" s="810"/>
      <c r="AA609" s="810"/>
      <c r="AB609" s="810"/>
      <c r="AC609" s="810"/>
      <c r="AD609" s="810"/>
      <c r="AE609" s="810"/>
      <c r="AF609" s="810"/>
      <c r="AG609" s="810"/>
      <c r="AH609" s="810"/>
      <c r="AI609" s="810"/>
      <c r="AJ609" s="810"/>
      <c r="AK609" s="810"/>
      <c r="AL609" s="810"/>
      <c r="AM609" s="810"/>
      <c r="AN609" s="810"/>
      <c r="AO609" s="810"/>
      <c r="AP609" s="810"/>
      <c r="AQ609" s="810"/>
      <c r="AR609" s="810"/>
    </row>
    <row r="610" spans="2:44" x14ac:dyDescent="0.25">
      <c r="B610" s="3"/>
      <c r="C610" s="3"/>
      <c r="D610" s="3"/>
      <c r="E610" s="896"/>
      <c r="F610" s="896"/>
      <c r="G610" s="896"/>
      <c r="H610" s="896"/>
      <c r="I610" s="896"/>
      <c r="J610" s="896"/>
      <c r="K610" s="896"/>
      <c r="L610" s="896"/>
      <c r="M610" s="896"/>
      <c r="N610" s="896"/>
      <c r="O610" s="896"/>
      <c r="S610" s="810"/>
      <c r="T610" s="810"/>
      <c r="U610" s="810"/>
      <c r="V610" s="810"/>
      <c r="W610" s="810"/>
      <c r="X610" s="810"/>
      <c r="Y610" s="810"/>
      <c r="Z610" s="810"/>
      <c r="AA610" s="810"/>
      <c r="AB610" s="810"/>
      <c r="AC610" s="810"/>
      <c r="AD610" s="810"/>
      <c r="AE610" s="810"/>
      <c r="AF610" s="810"/>
      <c r="AG610" s="810"/>
      <c r="AH610" s="810"/>
      <c r="AI610" s="810"/>
      <c r="AJ610" s="810"/>
      <c r="AK610" s="810"/>
      <c r="AL610" s="810"/>
      <c r="AM610" s="810"/>
      <c r="AN610" s="810"/>
      <c r="AO610" s="810"/>
      <c r="AP610" s="810"/>
      <c r="AQ610" s="810"/>
      <c r="AR610" s="810"/>
    </row>
    <row r="611" spans="2:44" x14ac:dyDescent="0.25">
      <c r="B611" s="3"/>
      <c r="C611" s="3"/>
      <c r="D611" s="3"/>
      <c r="E611" s="896"/>
      <c r="F611" s="896"/>
      <c r="G611" s="896"/>
      <c r="H611" s="896"/>
      <c r="I611" s="896"/>
      <c r="J611" s="896"/>
      <c r="K611" s="896"/>
      <c r="L611" s="896"/>
      <c r="M611" s="896"/>
      <c r="N611" s="896"/>
      <c r="O611" s="896"/>
      <c r="S611" s="810"/>
      <c r="T611" s="810"/>
      <c r="U611" s="810"/>
      <c r="V611" s="810"/>
      <c r="W611" s="810"/>
      <c r="X611" s="810"/>
      <c r="Y611" s="810"/>
      <c r="Z611" s="810"/>
      <c r="AA611" s="810"/>
      <c r="AB611" s="810"/>
      <c r="AC611" s="810"/>
      <c r="AD611" s="810"/>
      <c r="AE611" s="810"/>
      <c r="AF611" s="810"/>
      <c r="AG611" s="810"/>
      <c r="AH611" s="810"/>
      <c r="AI611" s="810"/>
      <c r="AJ611" s="810"/>
      <c r="AK611" s="810"/>
      <c r="AL611" s="810"/>
      <c r="AM611" s="810"/>
      <c r="AN611" s="810"/>
      <c r="AO611" s="810"/>
      <c r="AP611" s="810"/>
      <c r="AQ611" s="810"/>
      <c r="AR611" s="810"/>
    </row>
    <row r="612" spans="2:44" x14ac:dyDescent="0.25">
      <c r="B612" s="3"/>
      <c r="C612" s="3"/>
      <c r="D612" s="3"/>
      <c r="E612" s="896"/>
      <c r="F612" s="896"/>
      <c r="G612" s="896"/>
      <c r="H612" s="896"/>
      <c r="I612" s="896"/>
      <c r="J612" s="896"/>
      <c r="K612" s="896"/>
      <c r="L612" s="896"/>
      <c r="M612" s="896"/>
      <c r="N612" s="896"/>
      <c r="O612" s="896"/>
      <c r="S612" s="810"/>
      <c r="T612" s="810"/>
      <c r="U612" s="810"/>
      <c r="V612" s="810"/>
      <c r="W612" s="810"/>
      <c r="X612" s="810"/>
      <c r="Y612" s="810"/>
      <c r="Z612" s="810"/>
      <c r="AA612" s="810"/>
      <c r="AB612" s="810"/>
      <c r="AC612" s="810"/>
      <c r="AD612" s="810"/>
      <c r="AE612" s="810"/>
      <c r="AF612" s="810"/>
      <c r="AG612" s="810"/>
      <c r="AH612" s="810"/>
      <c r="AI612" s="810"/>
      <c r="AJ612" s="810"/>
      <c r="AK612" s="810"/>
      <c r="AL612" s="810"/>
      <c r="AM612" s="810"/>
      <c r="AN612" s="810"/>
      <c r="AO612" s="810"/>
      <c r="AP612" s="810"/>
      <c r="AQ612" s="810"/>
      <c r="AR612" s="810"/>
    </row>
    <row r="613" spans="2:44" x14ac:dyDescent="0.25">
      <c r="B613" s="3"/>
      <c r="C613" s="3"/>
      <c r="D613" s="3"/>
      <c r="E613" s="896"/>
      <c r="F613" s="896"/>
      <c r="G613" s="896"/>
      <c r="H613" s="896"/>
      <c r="I613" s="896"/>
      <c r="J613" s="896"/>
      <c r="K613" s="896"/>
      <c r="L613" s="896"/>
      <c r="M613" s="896"/>
      <c r="N613" s="896"/>
      <c r="O613" s="896"/>
      <c r="S613" s="810"/>
      <c r="T613" s="810"/>
      <c r="U613" s="810"/>
      <c r="V613" s="810"/>
      <c r="W613" s="810"/>
      <c r="X613" s="810"/>
      <c r="Y613" s="810"/>
      <c r="Z613" s="810"/>
      <c r="AA613" s="810"/>
      <c r="AB613" s="810"/>
      <c r="AC613" s="810"/>
      <c r="AD613" s="810"/>
      <c r="AE613" s="810"/>
      <c r="AF613" s="810"/>
      <c r="AG613" s="810"/>
      <c r="AH613" s="810"/>
      <c r="AI613" s="810"/>
      <c r="AJ613" s="810"/>
      <c r="AK613" s="810"/>
      <c r="AL613" s="810"/>
      <c r="AM613" s="810"/>
      <c r="AN613" s="810"/>
      <c r="AO613" s="810"/>
      <c r="AP613" s="810"/>
      <c r="AQ613" s="810"/>
      <c r="AR613" s="810"/>
    </row>
    <row r="614" spans="2:44" x14ac:dyDescent="0.25">
      <c r="B614" s="3"/>
      <c r="C614" s="3"/>
      <c r="D614" s="3"/>
      <c r="E614" s="896"/>
      <c r="F614" s="896"/>
      <c r="G614" s="896"/>
      <c r="H614" s="896"/>
      <c r="I614" s="896"/>
      <c r="J614" s="896"/>
      <c r="K614" s="896"/>
      <c r="L614" s="896"/>
      <c r="M614" s="896"/>
      <c r="N614" s="896"/>
      <c r="O614" s="896"/>
      <c r="S614" s="810"/>
      <c r="T614" s="810"/>
      <c r="U614" s="810"/>
      <c r="V614" s="810"/>
      <c r="W614" s="810"/>
      <c r="X614" s="810"/>
      <c r="Y614" s="810"/>
      <c r="Z614" s="810"/>
      <c r="AA614" s="810"/>
      <c r="AB614" s="810"/>
      <c r="AC614" s="810"/>
      <c r="AD614" s="810"/>
      <c r="AE614" s="810"/>
      <c r="AF614" s="810"/>
      <c r="AG614" s="810"/>
      <c r="AH614" s="810"/>
      <c r="AI614" s="810"/>
      <c r="AJ614" s="810"/>
      <c r="AK614" s="810"/>
      <c r="AL614" s="810"/>
      <c r="AM614" s="810"/>
      <c r="AN614" s="810"/>
      <c r="AO614" s="810"/>
      <c r="AP614" s="810"/>
      <c r="AQ614" s="810"/>
      <c r="AR614" s="810"/>
    </row>
    <row r="615" spans="2:44" x14ac:dyDescent="0.25">
      <c r="B615" s="3"/>
      <c r="C615" s="3"/>
      <c r="D615" s="3"/>
      <c r="E615" s="896"/>
      <c r="F615" s="896"/>
      <c r="G615" s="896"/>
      <c r="H615" s="896"/>
      <c r="I615" s="896"/>
      <c r="J615" s="896"/>
      <c r="K615" s="896"/>
      <c r="L615" s="896"/>
      <c r="M615" s="896"/>
      <c r="N615" s="896"/>
      <c r="O615" s="896"/>
      <c r="S615" s="810"/>
      <c r="T615" s="810"/>
      <c r="U615" s="810"/>
      <c r="V615" s="810"/>
      <c r="W615" s="810"/>
      <c r="X615" s="810"/>
      <c r="Y615" s="810"/>
      <c r="Z615" s="810"/>
      <c r="AA615" s="810"/>
      <c r="AB615" s="810"/>
      <c r="AC615" s="810"/>
      <c r="AD615" s="810"/>
      <c r="AE615" s="810"/>
      <c r="AF615" s="810"/>
      <c r="AG615" s="810"/>
      <c r="AH615" s="810"/>
      <c r="AI615" s="810"/>
      <c r="AJ615" s="810"/>
      <c r="AK615" s="810"/>
      <c r="AL615" s="810"/>
      <c r="AM615" s="810"/>
      <c r="AN615" s="810"/>
      <c r="AO615" s="810"/>
      <c r="AP615" s="810"/>
      <c r="AQ615" s="810"/>
      <c r="AR615" s="810"/>
    </row>
    <row r="616" spans="2:44" x14ac:dyDescent="0.25">
      <c r="B616" s="3"/>
      <c r="C616" s="3"/>
      <c r="D616" s="3"/>
      <c r="E616" s="896"/>
      <c r="F616" s="896"/>
      <c r="G616" s="896"/>
      <c r="H616" s="896"/>
      <c r="I616" s="896"/>
      <c r="J616" s="896"/>
      <c r="K616" s="896"/>
      <c r="L616" s="896"/>
      <c r="M616" s="896"/>
      <c r="N616" s="896"/>
      <c r="O616" s="896"/>
      <c r="S616" s="810"/>
      <c r="T616" s="810"/>
      <c r="U616" s="810"/>
      <c r="V616" s="810"/>
      <c r="W616" s="810"/>
      <c r="X616" s="810"/>
      <c r="Y616" s="810"/>
      <c r="Z616" s="810"/>
      <c r="AA616" s="810"/>
      <c r="AB616" s="810"/>
      <c r="AC616" s="810"/>
      <c r="AD616" s="810"/>
      <c r="AE616" s="810"/>
      <c r="AF616" s="810"/>
      <c r="AG616" s="810"/>
      <c r="AH616" s="810"/>
      <c r="AI616" s="810"/>
      <c r="AJ616" s="810"/>
      <c r="AK616" s="810"/>
      <c r="AL616" s="810"/>
      <c r="AM616" s="810"/>
      <c r="AN616" s="810"/>
      <c r="AO616" s="810"/>
      <c r="AP616" s="810"/>
      <c r="AQ616" s="810"/>
      <c r="AR616" s="810"/>
    </row>
    <row r="617" spans="2:44" x14ac:dyDescent="0.25">
      <c r="B617" s="3"/>
      <c r="C617" s="3"/>
      <c r="D617" s="3"/>
      <c r="E617" s="896"/>
      <c r="F617" s="896"/>
      <c r="G617" s="896"/>
      <c r="H617" s="896"/>
      <c r="I617" s="896"/>
      <c r="J617" s="896"/>
      <c r="K617" s="896"/>
      <c r="L617" s="896"/>
      <c r="M617" s="896"/>
      <c r="N617" s="896"/>
      <c r="O617" s="896"/>
      <c r="S617" s="810"/>
      <c r="T617" s="810"/>
      <c r="U617" s="810"/>
      <c r="V617" s="810"/>
      <c r="W617" s="810"/>
      <c r="X617" s="810"/>
      <c r="Y617" s="810"/>
      <c r="Z617" s="810"/>
      <c r="AA617" s="810"/>
      <c r="AB617" s="810"/>
      <c r="AC617" s="810"/>
      <c r="AD617" s="810"/>
      <c r="AE617" s="810"/>
      <c r="AF617" s="810"/>
      <c r="AG617" s="810"/>
      <c r="AH617" s="810"/>
      <c r="AI617" s="810"/>
      <c r="AJ617" s="810"/>
      <c r="AK617" s="810"/>
      <c r="AL617" s="810"/>
      <c r="AM617" s="810"/>
      <c r="AN617" s="810"/>
      <c r="AO617" s="810"/>
      <c r="AP617" s="810"/>
      <c r="AQ617" s="810"/>
      <c r="AR617" s="810"/>
    </row>
    <row r="618" spans="2:44" x14ac:dyDescent="0.25">
      <c r="B618" s="3"/>
      <c r="C618" s="3"/>
      <c r="D618" s="3"/>
      <c r="E618" s="896"/>
      <c r="F618" s="896"/>
      <c r="G618" s="896"/>
      <c r="H618" s="896"/>
      <c r="I618" s="896"/>
      <c r="J618" s="896"/>
      <c r="K618" s="896"/>
      <c r="L618" s="896"/>
      <c r="M618" s="896"/>
      <c r="N618" s="896"/>
      <c r="O618" s="896"/>
      <c r="S618" s="810"/>
      <c r="T618" s="810"/>
      <c r="U618" s="810"/>
      <c r="V618" s="810"/>
      <c r="W618" s="810"/>
      <c r="X618" s="810"/>
      <c r="Y618" s="810"/>
      <c r="Z618" s="810"/>
      <c r="AA618" s="810"/>
      <c r="AB618" s="810"/>
      <c r="AC618" s="810"/>
      <c r="AD618" s="810"/>
      <c r="AE618" s="810"/>
      <c r="AF618" s="810"/>
      <c r="AG618" s="810"/>
      <c r="AH618" s="810"/>
      <c r="AI618" s="810"/>
      <c r="AJ618" s="810"/>
      <c r="AK618" s="810"/>
      <c r="AL618" s="810"/>
      <c r="AM618" s="810"/>
      <c r="AN618" s="810"/>
      <c r="AO618" s="810"/>
      <c r="AP618" s="810"/>
      <c r="AQ618" s="810"/>
      <c r="AR618" s="810"/>
    </row>
  </sheetData>
  <mergeCells count="26">
    <mergeCell ref="G3:H3"/>
    <mergeCell ref="I3:J3"/>
    <mergeCell ref="K3:M3"/>
    <mergeCell ref="N3:O3"/>
    <mergeCell ref="S3:V3"/>
    <mergeCell ref="W3:Y3"/>
    <mergeCell ref="M1:M2"/>
    <mergeCell ref="N1:N2"/>
    <mergeCell ref="O1:O2"/>
    <mergeCell ref="P1:R2"/>
    <mergeCell ref="S1:Y1"/>
    <mergeCell ref="Z1:AB2"/>
    <mergeCell ref="G1:G2"/>
    <mergeCell ref="H1:H2"/>
    <mergeCell ref="I1:I2"/>
    <mergeCell ref="J1:J2"/>
    <mergeCell ref="K1:K2"/>
    <mergeCell ref="L1:L2"/>
    <mergeCell ref="A1:A3"/>
    <mergeCell ref="B1:B3"/>
    <mergeCell ref="C1:C2"/>
    <mergeCell ref="D1:D2"/>
    <mergeCell ref="E1:E2"/>
    <mergeCell ref="F1:F2"/>
    <mergeCell ref="C3:D3"/>
    <mergeCell ref="E3:F3"/>
  </mergeCells>
  <printOptions horizontalCentered="1"/>
  <pageMargins left="0.70866141732283472" right="0.70866141732283472" top="0.94488188976377963" bottom="0.74803149606299213" header="0.31496062992125984" footer="0.31496062992125984"/>
  <pageSetup paperSize="9" scale="47" orientation="landscape" r:id="rId1"/>
  <headerFooter>
    <oddHeader xml:space="preserve">&amp;C&amp;"Times New Roman,Félkövér"&amp;12Józsefvárosi Önkormányzat
költségvetési szervek
2019.évi 
engedélyezett álláshelyek&amp;R&amp;"Times New Roman,Félkövér dőlt"13. melléklet a /2019. ()
önkormányzati rendelethez
</oddHead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S381"/>
  <sheetViews>
    <sheetView zoomScaleNormal="100" workbookViewId="0">
      <pane xSplit="1" ySplit="2" topLeftCell="O3" activePane="bottomRight" state="frozen"/>
      <selection pane="topRight" activeCell="B1" sqref="B1"/>
      <selection pane="bottomLeft" activeCell="A3" sqref="A3"/>
      <selection pane="bottomRight" activeCell="AL9" sqref="AL9:AL19"/>
    </sheetView>
  </sheetViews>
  <sheetFormatPr defaultColWidth="19.88671875" defaultRowHeight="13.2" x14ac:dyDescent="0.25"/>
  <cols>
    <col min="1" max="1" width="43.6640625" style="930" customWidth="1"/>
    <col min="2" max="43" width="10.33203125" style="192" customWidth="1"/>
    <col min="44" max="46" width="10.33203125" style="550" customWidth="1"/>
    <col min="47" max="47" width="10.33203125" style="192" customWidth="1"/>
    <col min="48" max="50" width="10.33203125" style="130" customWidth="1"/>
    <col min="51" max="52" width="10.33203125" style="96" customWidth="1"/>
    <col min="53" max="56" width="9.6640625" style="96" customWidth="1"/>
    <col min="57" max="245" width="19.88671875" style="96"/>
    <col min="246" max="246" width="39.88671875" style="96" customWidth="1"/>
    <col min="247" max="303" width="9.6640625" style="96" customWidth="1"/>
    <col min="304" max="306" width="10.6640625" style="96" customWidth="1"/>
    <col min="307" max="312" width="9.6640625" style="96" customWidth="1"/>
    <col min="313" max="501" width="19.88671875" style="96"/>
    <col min="502" max="502" width="39.88671875" style="96" customWidth="1"/>
    <col min="503" max="559" width="9.6640625" style="96" customWidth="1"/>
    <col min="560" max="562" width="10.6640625" style="96" customWidth="1"/>
    <col min="563" max="568" width="9.6640625" style="96" customWidth="1"/>
    <col min="569" max="757" width="19.88671875" style="96"/>
    <col min="758" max="758" width="39.88671875" style="96" customWidth="1"/>
    <col min="759" max="815" width="9.6640625" style="96" customWidth="1"/>
    <col min="816" max="818" width="10.6640625" style="96" customWidth="1"/>
    <col min="819" max="824" width="9.6640625" style="96" customWidth="1"/>
    <col min="825" max="1013" width="19.88671875" style="96"/>
    <col min="1014" max="1014" width="39.88671875" style="96" customWidth="1"/>
    <col min="1015" max="1071" width="9.6640625" style="96" customWidth="1"/>
    <col min="1072" max="1074" width="10.6640625" style="96" customWidth="1"/>
    <col min="1075" max="1080" width="9.6640625" style="96" customWidth="1"/>
    <col min="1081" max="1269" width="19.88671875" style="96"/>
    <col min="1270" max="1270" width="39.88671875" style="96" customWidth="1"/>
    <col min="1271" max="1327" width="9.6640625" style="96" customWidth="1"/>
    <col min="1328" max="1330" width="10.6640625" style="96" customWidth="1"/>
    <col min="1331" max="1336" width="9.6640625" style="96" customWidth="1"/>
    <col min="1337" max="1525" width="19.88671875" style="96"/>
    <col min="1526" max="1526" width="39.88671875" style="96" customWidth="1"/>
    <col min="1527" max="1583" width="9.6640625" style="96" customWidth="1"/>
    <col min="1584" max="1586" width="10.6640625" style="96" customWidth="1"/>
    <col min="1587" max="1592" width="9.6640625" style="96" customWidth="1"/>
    <col min="1593" max="1781" width="19.88671875" style="96"/>
    <col min="1782" max="1782" width="39.88671875" style="96" customWidth="1"/>
    <col min="1783" max="1839" width="9.6640625" style="96" customWidth="1"/>
    <col min="1840" max="1842" width="10.6640625" style="96" customWidth="1"/>
    <col min="1843" max="1848" width="9.6640625" style="96" customWidth="1"/>
    <col min="1849" max="2037" width="19.88671875" style="96"/>
    <col min="2038" max="2038" width="39.88671875" style="96" customWidth="1"/>
    <col min="2039" max="2095" width="9.6640625" style="96" customWidth="1"/>
    <col min="2096" max="2098" width="10.6640625" style="96" customWidth="1"/>
    <col min="2099" max="2104" width="9.6640625" style="96" customWidth="1"/>
    <col min="2105" max="2293" width="19.88671875" style="96"/>
    <col min="2294" max="2294" width="39.88671875" style="96" customWidth="1"/>
    <col min="2295" max="2351" width="9.6640625" style="96" customWidth="1"/>
    <col min="2352" max="2354" width="10.6640625" style="96" customWidth="1"/>
    <col min="2355" max="2360" width="9.6640625" style="96" customWidth="1"/>
    <col min="2361" max="2549" width="19.88671875" style="96"/>
    <col min="2550" max="2550" width="39.88671875" style="96" customWidth="1"/>
    <col min="2551" max="2607" width="9.6640625" style="96" customWidth="1"/>
    <col min="2608" max="2610" width="10.6640625" style="96" customWidth="1"/>
    <col min="2611" max="2616" width="9.6640625" style="96" customWidth="1"/>
    <col min="2617" max="2805" width="19.88671875" style="96"/>
    <col min="2806" max="2806" width="39.88671875" style="96" customWidth="1"/>
    <col min="2807" max="2863" width="9.6640625" style="96" customWidth="1"/>
    <col min="2864" max="2866" width="10.6640625" style="96" customWidth="1"/>
    <col min="2867" max="2872" width="9.6640625" style="96" customWidth="1"/>
    <col min="2873" max="3061" width="19.88671875" style="96"/>
    <col min="3062" max="3062" width="39.88671875" style="96" customWidth="1"/>
    <col min="3063" max="3119" width="9.6640625" style="96" customWidth="1"/>
    <col min="3120" max="3122" width="10.6640625" style="96" customWidth="1"/>
    <col min="3123" max="3128" width="9.6640625" style="96" customWidth="1"/>
    <col min="3129" max="3317" width="19.88671875" style="96"/>
    <col min="3318" max="3318" width="39.88671875" style="96" customWidth="1"/>
    <col min="3319" max="3375" width="9.6640625" style="96" customWidth="1"/>
    <col min="3376" max="3378" width="10.6640625" style="96" customWidth="1"/>
    <col min="3379" max="3384" width="9.6640625" style="96" customWidth="1"/>
    <col min="3385" max="3573" width="19.88671875" style="96"/>
    <col min="3574" max="3574" width="39.88671875" style="96" customWidth="1"/>
    <col min="3575" max="3631" width="9.6640625" style="96" customWidth="1"/>
    <col min="3632" max="3634" width="10.6640625" style="96" customWidth="1"/>
    <col min="3635" max="3640" width="9.6640625" style="96" customWidth="1"/>
    <col min="3641" max="3829" width="19.88671875" style="96"/>
    <col min="3830" max="3830" width="39.88671875" style="96" customWidth="1"/>
    <col min="3831" max="3887" width="9.6640625" style="96" customWidth="1"/>
    <col min="3888" max="3890" width="10.6640625" style="96" customWidth="1"/>
    <col min="3891" max="3896" width="9.6640625" style="96" customWidth="1"/>
    <col min="3897" max="4085" width="19.88671875" style="96"/>
    <col min="4086" max="4086" width="39.88671875" style="96" customWidth="1"/>
    <col min="4087" max="4143" width="9.6640625" style="96" customWidth="1"/>
    <col min="4144" max="4146" width="10.6640625" style="96" customWidth="1"/>
    <col min="4147" max="4152" width="9.6640625" style="96" customWidth="1"/>
    <col min="4153" max="4341" width="19.88671875" style="96"/>
    <col min="4342" max="4342" width="39.88671875" style="96" customWidth="1"/>
    <col min="4343" max="4399" width="9.6640625" style="96" customWidth="1"/>
    <col min="4400" max="4402" width="10.6640625" style="96" customWidth="1"/>
    <col min="4403" max="4408" width="9.6640625" style="96" customWidth="1"/>
    <col min="4409" max="4597" width="19.88671875" style="96"/>
    <col min="4598" max="4598" width="39.88671875" style="96" customWidth="1"/>
    <col min="4599" max="4655" width="9.6640625" style="96" customWidth="1"/>
    <col min="4656" max="4658" width="10.6640625" style="96" customWidth="1"/>
    <col min="4659" max="4664" width="9.6640625" style="96" customWidth="1"/>
    <col min="4665" max="4853" width="19.88671875" style="96"/>
    <col min="4854" max="4854" width="39.88671875" style="96" customWidth="1"/>
    <col min="4855" max="4911" width="9.6640625" style="96" customWidth="1"/>
    <col min="4912" max="4914" width="10.6640625" style="96" customWidth="1"/>
    <col min="4915" max="4920" width="9.6640625" style="96" customWidth="1"/>
    <col min="4921" max="5109" width="19.88671875" style="96"/>
    <col min="5110" max="5110" width="39.88671875" style="96" customWidth="1"/>
    <col min="5111" max="5167" width="9.6640625" style="96" customWidth="1"/>
    <col min="5168" max="5170" width="10.6640625" style="96" customWidth="1"/>
    <col min="5171" max="5176" width="9.6640625" style="96" customWidth="1"/>
    <col min="5177" max="5365" width="19.88671875" style="96"/>
    <col min="5366" max="5366" width="39.88671875" style="96" customWidth="1"/>
    <col min="5367" max="5423" width="9.6640625" style="96" customWidth="1"/>
    <col min="5424" max="5426" width="10.6640625" style="96" customWidth="1"/>
    <col min="5427" max="5432" width="9.6640625" style="96" customWidth="1"/>
    <col min="5433" max="5621" width="19.88671875" style="96"/>
    <col min="5622" max="5622" width="39.88671875" style="96" customWidth="1"/>
    <col min="5623" max="5679" width="9.6640625" style="96" customWidth="1"/>
    <col min="5680" max="5682" width="10.6640625" style="96" customWidth="1"/>
    <col min="5683" max="5688" width="9.6640625" style="96" customWidth="1"/>
    <col min="5689" max="5877" width="19.88671875" style="96"/>
    <col min="5878" max="5878" width="39.88671875" style="96" customWidth="1"/>
    <col min="5879" max="5935" width="9.6640625" style="96" customWidth="1"/>
    <col min="5936" max="5938" width="10.6640625" style="96" customWidth="1"/>
    <col min="5939" max="5944" width="9.6640625" style="96" customWidth="1"/>
    <col min="5945" max="6133" width="19.88671875" style="96"/>
    <col min="6134" max="6134" width="39.88671875" style="96" customWidth="1"/>
    <col min="6135" max="6191" width="9.6640625" style="96" customWidth="1"/>
    <col min="6192" max="6194" width="10.6640625" style="96" customWidth="1"/>
    <col min="6195" max="6200" width="9.6640625" style="96" customWidth="1"/>
    <col min="6201" max="6389" width="19.88671875" style="96"/>
    <col min="6390" max="6390" width="39.88671875" style="96" customWidth="1"/>
    <col min="6391" max="6447" width="9.6640625" style="96" customWidth="1"/>
    <col min="6448" max="6450" width="10.6640625" style="96" customWidth="1"/>
    <col min="6451" max="6456" width="9.6640625" style="96" customWidth="1"/>
    <col min="6457" max="6645" width="19.88671875" style="96"/>
    <col min="6646" max="6646" width="39.88671875" style="96" customWidth="1"/>
    <col min="6647" max="6703" width="9.6640625" style="96" customWidth="1"/>
    <col min="6704" max="6706" width="10.6640625" style="96" customWidth="1"/>
    <col min="6707" max="6712" width="9.6640625" style="96" customWidth="1"/>
    <col min="6713" max="6901" width="19.88671875" style="96"/>
    <col min="6902" max="6902" width="39.88671875" style="96" customWidth="1"/>
    <col min="6903" max="6959" width="9.6640625" style="96" customWidth="1"/>
    <col min="6960" max="6962" width="10.6640625" style="96" customWidth="1"/>
    <col min="6963" max="6968" width="9.6640625" style="96" customWidth="1"/>
    <col min="6969" max="7157" width="19.88671875" style="96"/>
    <col min="7158" max="7158" width="39.88671875" style="96" customWidth="1"/>
    <col min="7159" max="7215" width="9.6640625" style="96" customWidth="1"/>
    <col min="7216" max="7218" width="10.6640625" style="96" customWidth="1"/>
    <col min="7219" max="7224" width="9.6640625" style="96" customWidth="1"/>
    <col min="7225" max="7413" width="19.88671875" style="96"/>
    <col min="7414" max="7414" width="39.88671875" style="96" customWidth="1"/>
    <col min="7415" max="7471" width="9.6640625" style="96" customWidth="1"/>
    <col min="7472" max="7474" width="10.6640625" style="96" customWidth="1"/>
    <col min="7475" max="7480" width="9.6640625" style="96" customWidth="1"/>
    <col min="7481" max="7669" width="19.88671875" style="96"/>
    <col min="7670" max="7670" width="39.88671875" style="96" customWidth="1"/>
    <col min="7671" max="7727" width="9.6640625" style="96" customWidth="1"/>
    <col min="7728" max="7730" width="10.6640625" style="96" customWidth="1"/>
    <col min="7731" max="7736" width="9.6640625" style="96" customWidth="1"/>
    <col min="7737" max="7925" width="19.88671875" style="96"/>
    <col min="7926" max="7926" width="39.88671875" style="96" customWidth="1"/>
    <col min="7927" max="7983" width="9.6640625" style="96" customWidth="1"/>
    <col min="7984" max="7986" width="10.6640625" style="96" customWidth="1"/>
    <col min="7987" max="7992" width="9.6640625" style="96" customWidth="1"/>
    <col min="7993" max="8181" width="19.88671875" style="96"/>
    <col min="8182" max="8182" width="39.88671875" style="96" customWidth="1"/>
    <col min="8183" max="8239" width="9.6640625" style="96" customWidth="1"/>
    <col min="8240" max="8242" width="10.6640625" style="96" customWidth="1"/>
    <col min="8243" max="8248" width="9.6640625" style="96" customWidth="1"/>
    <col min="8249" max="8437" width="19.88671875" style="96"/>
    <col min="8438" max="8438" width="39.88671875" style="96" customWidth="1"/>
    <col min="8439" max="8495" width="9.6640625" style="96" customWidth="1"/>
    <col min="8496" max="8498" width="10.6640625" style="96" customWidth="1"/>
    <col min="8499" max="8504" width="9.6640625" style="96" customWidth="1"/>
    <col min="8505" max="8693" width="19.88671875" style="96"/>
    <col min="8694" max="8694" width="39.88671875" style="96" customWidth="1"/>
    <col min="8695" max="8751" width="9.6640625" style="96" customWidth="1"/>
    <col min="8752" max="8754" width="10.6640625" style="96" customWidth="1"/>
    <col min="8755" max="8760" width="9.6640625" style="96" customWidth="1"/>
    <col min="8761" max="8949" width="19.88671875" style="96"/>
    <col min="8950" max="8950" width="39.88671875" style="96" customWidth="1"/>
    <col min="8951" max="9007" width="9.6640625" style="96" customWidth="1"/>
    <col min="9008" max="9010" width="10.6640625" style="96" customWidth="1"/>
    <col min="9011" max="9016" width="9.6640625" style="96" customWidth="1"/>
    <col min="9017" max="9205" width="19.88671875" style="96"/>
    <col min="9206" max="9206" width="39.88671875" style="96" customWidth="1"/>
    <col min="9207" max="9263" width="9.6640625" style="96" customWidth="1"/>
    <col min="9264" max="9266" width="10.6640625" style="96" customWidth="1"/>
    <col min="9267" max="9272" width="9.6640625" style="96" customWidth="1"/>
    <col min="9273" max="9461" width="19.88671875" style="96"/>
    <col min="9462" max="9462" width="39.88671875" style="96" customWidth="1"/>
    <col min="9463" max="9519" width="9.6640625" style="96" customWidth="1"/>
    <col min="9520" max="9522" width="10.6640625" style="96" customWidth="1"/>
    <col min="9523" max="9528" width="9.6640625" style="96" customWidth="1"/>
    <col min="9529" max="9717" width="19.88671875" style="96"/>
    <col min="9718" max="9718" width="39.88671875" style="96" customWidth="1"/>
    <col min="9719" max="9775" width="9.6640625" style="96" customWidth="1"/>
    <col min="9776" max="9778" width="10.6640625" style="96" customWidth="1"/>
    <col min="9779" max="9784" width="9.6640625" style="96" customWidth="1"/>
    <col min="9785" max="9973" width="19.88671875" style="96"/>
    <col min="9974" max="9974" width="39.88671875" style="96" customWidth="1"/>
    <col min="9975" max="10031" width="9.6640625" style="96" customWidth="1"/>
    <col min="10032" max="10034" width="10.6640625" style="96" customWidth="1"/>
    <col min="10035" max="10040" width="9.6640625" style="96" customWidth="1"/>
    <col min="10041" max="10229" width="19.88671875" style="96"/>
    <col min="10230" max="10230" width="39.88671875" style="96" customWidth="1"/>
    <col min="10231" max="10287" width="9.6640625" style="96" customWidth="1"/>
    <col min="10288" max="10290" width="10.6640625" style="96" customWidth="1"/>
    <col min="10291" max="10296" width="9.6640625" style="96" customWidth="1"/>
    <col min="10297" max="10485" width="19.88671875" style="96"/>
    <col min="10486" max="10486" width="39.88671875" style="96" customWidth="1"/>
    <col min="10487" max="10543" width="9.6640625" style="96" customWidth="1"/>
    <col min="10544" max="10546" width="10.6640625" style="96" customWidth="1"/>
    <col min="10547" max="10552" width="9.6640625" style="96" customWidth="1"/>
    <col min="10553" max="10741" width="19.88671875" style="96"/>
    <col min="10742" max="10742" width="39.88671875" style="96" customWidth="1"/>
    <col min="10743" max="10799" width="9.6640625" style="96" customWidth="1"/>
    <col min="10800" max="10802" width="10.6640625" style="96" customWidth="1"/>
    <col min="10803" max="10808" width="9.6640625" style="96" customWidth="1"/>
    <col min="10809" max="10997" width="19.88671875" style="96"/>
    <col min="10998" max="10998" width="39.88671875" style="96" customWidth="1"/>
    <col min="10999" max="11055" width="9.6640625" style="96" customWidth="1"/>
    <col min="11056" max="11058" width="10.6640625" style="96" customWidth="1"/>
    <col min="11059" max="11064" width="9.6640625" style="96" customWidth="1"/>
    <col min="11065" max="11253" width="19.88671875" style="96"/>
    <col min="11254" max="11254" width="39.88671875" style="96" customWidth="1"/>
    <col min="11255" max="11311" width="9.6640625" style="96" customWidth="1"/>
    <col min="11312" max="11314" width="10.6640625" style="96" customWidth="1"/>
    <col min="11315" max="11320" width="9.6640625" style="96" customWidth="1"/>
    <col min="11321" max="11509" width="19.88671875" style="96"/>
    <col min="11510" max="11510" width="39.88671875" style="96" customWidth="1"/>
    <col min="11511" max="11567" width="9.6640625" style="96" customWidth="1"/>
    <col min="11568" max="11570" width="10.6640625" style="96" customWidth="1"/>
    <col min="11571" max="11576" width="9.6640625" style="96" customWidth="1"/>
    <col min="11577" max="11765" width="19.88671875" style="96"/>
    <col min="11766" max="11766" width="39.88671875" style="96" customWidth="1"/>
    <col min="11767" max="11823" width="9.6640625" style="96" customWidth="1"/>
    <col min="11824" max="11826" width="10.6640625" style="96" customWidth="1"/>
    <col min="11827" max="11832" width="9.6640625" style="96" customWidth="1"/>
    <col min="11833" max="12021" width="19.88671875" style="96"/>
    <col min="12022" max="12022" width="39.88671875" style="96" customWidth="1"/>
    <col min="12023" max="12079" width="9.6640625" style="96" customWidth="1"/>
    <col min="12080" max="12082" width="10.6640625" style="96" customWidth="1"/>
    <col min="12083" max="12088" width="9.6640625" style="96" customWidth="1"/>
    <col min="12089" max="12277" width="19.88671875" style="96"/>
    <col min="12278" max="12278" width="39.88671875" style="96" customWidth="1"/>
    <col min="12279" max="12335" width="9.6640625" style="96" customWidth="1"/>
    <col min="12336" max="12338" width="10.6640625" style="96" customWidth="1"/>
    <col min="12339" max="12344" width="9.6640625" style="96" customWidth="1"/>
    <col min="12345" max="12533" width="19.88671875" style="96"/>
    <col min="12534" max="12534" width="39.88671875" style="96" customWidth="1"/>
    <col min="12535" max="12591" width="9.6640625" style="96" customWidth="1"/>
    <col min="12592" max="12594" width="10.6640625" style="96" customWidth="1"/>
    <col min="12595" max="12600" width="9.6640625" style="96" customWidth="1"/>
    <col min="12601" max="12789" width="19.88671875" style="96"/>
    <col min="12790" max="12790" width="39.88671875" style="96" customWidth="1"/>
    <col min="12791" max="12847" width="9.6640625" style="96" customWidth="1"/>
    <col min="12848" max="12850" width="10.6640625" style="96" customWidth="1"/>
    <col min="12851" max="12856" width="9.6640625" style="96" customWidth="1"/>
    <col min="12857" max="13045" width="19.88671875" style="96"/>
    <col min="13046" max="13046" width="39.88671875" style="96" customWidth="1"/>
    <col min="13047" max="13103" width="9.6640625" style="96" customWidth="1"/>
    <col min="13104" max="13106" width="10.6640625" style="96" customWidth="1"/>
    <col min="13107" max="13112" width="9.6640625" style="96" customWidth="1"/>
    <col min="13113" max="13301" width="19.88671875" style="96"/>
    <col min="13302" max="13302" width="39.88671875" style="96" customWidth="1"/>
    <col min="13303" max="13359" width="9.6640625" style="96" customWidth="1"/>
    <col min="13360" max="13362" width="10.6640625" style="96" customWidth="1"/>
    <col min="13363" max="13368" width="9.6640625" style="96" customWidth="1"/>
    <col min="13369" max="13557" width="19.88671875" style="96"/>
    <col min="13558" max="13558" width="39.88671875" style="96" customWidth="1"/>
    <col min="13559" max="13615" width="9.6640625" style="96" customWidth="1"/>
    <col min="13616" max="13618" width="10.6640625" style="96" customWidth="1"/>
    <col min="13619" max="13624" width="9.6640625" style="96" customWidth="1"/>
    <col min="13625" max="13813" width="19.88671875" style="96"/>
    <col min="13814" max="13814" width="39.88671875" style="96" customWidth="1"/>
    <col min="13815" max="13871" width="9.6640625" style="96" customWidth="1"/>
    <col min="13872" max="13874" width="10.6640625" style="96" customWidth="1"/>
    <col min="13875" max="13880" width="9.6640625" style="96" customWidth="1"/>
    <col min="13881" max="14069" width="19.88671875" style="96"/>
    <col min="14070" max="14070" width="39.88671875" style="96" customWidth="1"/>
    <col min="14071" max="14127" width="9.6640625" style="96" customWidth="1"/>
    <col min="14128" max="14130" width="10.6640625" style="96" customWidth="1"/>
    <col min="14131" max="14136" width="9.6640625" style="96" customWidth="1"/>
    <col min="14137" max="14325" width="19.88671875" style="96"/>
    <col min="14326" max="14326" width="39.88671875" style="96" customWidth="1"/>
    <col min="14327" max="14383" width="9.6640625" style="96" customWidth="1"/>
    <col min="14384" max="14386" width="10.6640625" style="96" customWidth="1"/>
    <col min="14387" max="14392" width="9.6640625" style="96" customWidth="1"/>
    <col min="14393" max="14581" width="19.88671875" style="96"/>
    <col min="14582" max="14582" width="39.88671875" style="96" customWidth="1"/>
    <col min="14583" max="14639" width="9.6640625" style="96" customWidth="1"/>
    <col min="14640" max="14642" width="10.6640625" style="96" customWidth="1"/>
    <col min="14643" max="14648" width="9.6640625" style="96" customWidth="1"/>
    <col min="14649" max="14837" width="19.88671875" style="96"/>
    <col min="14838" max="14838" width="39.88671875" style="96" customWidth="1"/>
    <col min="14839" max="14895" width="9.6640625" style="96" customWidth="1"/>
    <col min="14896" max="14898" width="10.6640625" style="96" customWidth="1"/>
    <col min="14899" max="14904" width="9.6640625" style="96" customWidth="1"/>
    <col min="14905" max="15093" width="19.88671875" style="96"/>
    <col min="15094" max="15094" width="39.88671875" style="96" customWidth="1"/>
    <col min="15095" max="15151" width="9.6640625" style="96" customWidth="1"/>
    <col min="15152" max="15154" width="10.6640625" style="96" customWidth="1"/>
    <col min="15155" max="15160" width="9.6640625" style="96" customWidth="1"/>
    <col min="15161" max="15349" width="19.88671875" style="96"/>
    <col min="15350" max="15350" width="39.88671875" style="96" customWidth="1"/>
    <col min="15351" max="15407" width="9.6640625" style="96" customWidth="1"/>
    <col min="15408" max="15410" width="10.6640625" style="96" customWidth="1"/>
    <col min="15411" max="15416" width="9.6640625" style="96" customWidth="1"/>
    <col min="15417" max="15605" width="19.88671875" style="96"/>
    <col min="15606" max="15606" width="39.88671875" style="96" customWidth="1"/>
    <col min="15607" max="15663" width="9.6640625" style="96" customWidth="1"/>
    <col min="15664" max="15666" width="10.6640625" style="96" customWidth="1"/>
    <col min="15667" max="15672" width="9.6640625" style="96" customWidth="1"/>
    <col min="15673" max="15861" width="19.88671875" style="96"/>
    <col min="15862" max="15862" width="39.88671875" style="96" customWidth="1"/>
    <col min="15863" max="15919" width="9.6640625" style="96" customWidth="1"/>
    <col min="15920" max="15922" width="10.6640625" style="96" customWidth="1"/>
    <col min="15923" max="15928" width="9.6640625" style="96" customWidth="1"/>
    <col min="15929" max="16117" width="19.88671875" style="96"/>
    <col min="16118" max="16118" width="39.88671875" style="96" customWidth="1"/>
    <col min="16119" max="16175" width="9.6640625" style="96" customWidth="1"/>
    <col min="16176" max="16178" width="10.6640625" style="96" customWidth="1"/>
    <col min="16179" max="16184" width="9.6640625" style="96" customWidth="1"/>
    <col min="16185" max="16384" width="19.88671875" style="96"/>
  </cols>
  <sheetData>
    <row r="1" spans="1:52" ht="70.2" customHeight="1" x14ac:dyDescent="0.25">
      <c r="A1" s="902" t="s">
        <v>1040</v>
      </c>
      <c r="B1" s="199" t="s">
        <v>1041</v>
      </c>
      <c r="C1" s="199"/>
      <c r="D1" s="200"/>
      <c r="E1" s="198" t="s">
        <v>1042</v>
      </c>
      <c r="F1" s="199"/>
      <c r="G1" s="200"/>
      <c r="H1" s="198" t="s">
        <v>1043</v>
      </c>
      <c r="I1" s="199"/>
      <c r="J1" s="200"/>
      <c r="K1" s="198" t="s">
        <v>1044</v>
      </c>
      <c r="L1" s="199"/>
      <c r="M1" s="200"/>
      <c r="N1" s="198" t="s">
        <v>1045</v>
      </c>
      <c r="O1" s="199"/>
      <c r="P1" s="200"/>
      <c r="Q1" s="198" t="s">
        <v>1046</v>
      </c>
      <c r="R1" s="199"/>
      <c r="S1" s="200"/>
      <c r="T1" s="198" t="s">
        <v>1047</v>
      </c>
      <c r="U1" s="199"/>
      <c r="V1" s="200"/>
      <c r="W1" s="198" t="s">
        <v>1048</v>
      </c>
      <c r="X1" s="199"/>
      <c r="Y1" s="200"/>
      <c r="Z1" s="198" t="s">
        <v>1049</v>
      </c>
      <c r="AA1" s="199"/>
      <c r="AB1" s="200"/>
      <c r="AC1" s="198" t="s">
        <v>1050</v>
      </c>
      <c r="AD1" s="199"/>
      <c r="AE1" s="200"/>
      <c r="AF1" s="198" t="s">
        <v>1051</v>
      </c>
      <c r="AG1" s="199"/>
      <c r="AH1" s="200"/>
      <c r="AI1" s="198" t="s">
        <v>1052</v>
      </c>
      <c r="AJ1" s="199"/>
      <c r="AK1" s="200"/>
      <c r="AL1" s="198" t="s">
        <v>1053</v>
      </c>
      <c r="AM1" s="199"/>
      <c r="AN1" s="200"/>
      <c r="AO1" s="198" t="s">
        <v>1054</v>
      </c>
      <c r="AP1" s="199"/>
      <c r="AQ1" s="200"/>
      <c r="AR1" s="903" t="s">
        <v>1055</v>
      </c>
      <c r="AS1" s="904"/>
      <c r="AT1" s="905"/>
      <c r="AU1" s="198" t="s">
        <v>1056</v>
      </c>
      <c r="AV1" s="199"/>
      <c r="AW1" s="199"/>
      <c r="AX1" s="906" t="s">
        <v>490</v>
      </c>
      <c r="AY1" s="906"/>
      <c r="AZ1" s="907"/>
    </row>
    <row r="2" spans="1:52" ht="30" customHeight="1" thickBot="1" x14ac:dyDescent="0.3">
      <c r="A2" s="908"/>
      <c r="B2" s="909" t="s">
        <v>770</v>
      </c>
      <c r="C2" s="909" t="s">
        <v>290</v>
      </c>
      <c r="D2" s="909" t="s">
        <v>1057</v>
      </c>
      <c r="E2" s="910" t="s">
        <v>770</v>
      </c>
      <c r="F2" s="909" t="s">
        <v>290</v>
      </c>
      <c r="G2" s="909" t="s">
        <v>1057</v>
      </c>
      <c r="H2" s="910" t="s">
        <v>770</v>
      </c>
      <c r="I2" s="909" t="s">
        <v>290</v>
      </c>
      <c r="J2" s="909" t="s">
        <v>1057</v>
      </c>
      <c r="K2" s="910" t="s">
        <v>770</v>
      </c>
      <c r="L2" s="909" t="s">
        <v>290</v>
      </c>
      <c r="M2" s="909" t="s">
        <v>1057</v>
      </c>
      <c r="N2" s="910" t="s">
        <v>770</v>
      </c>
      <c r="O2" s="909" t="s">
        <v>290</v>
      </c>
      <c r="P2" s="909" t="s">
        <v>1057</v>
      </c>
      <c r="Q2" s="910" t="s">
        <v>770</v>
      </c>
      <c r="R2" s="909" t="s">
        <v>290</v>
      </c>
      <c r="S2" s="909" t="s">
        <v>1057</v>
      </c>
      <c r="T2" s="910" t="s">
        <v>770</v>
      </c>
      <c r="U2" s="909" t="s">
        <v>290</v>
      </c>
      <c r="V2" s="909" t="s">
        <v>1057</v>
      </c>
      <c r="W2" s="910" t="s">
        <v>770</v>
      </c>
      <c r="X2" s="909" t="s">
        <v>290</v>
      </c>
      <c r="Y2" s="909" t="s">
        <v>1057</v>
      </c>
      <c r="Z2" s="910" t="s">
        <v>770</v>
      </c>
      <c r="AA2" s="909" t="s">
        <v>290</v>
      </c>
      <c r="AB2" s="909" t="s">
        <v>1057</v>
      </c>
      <c r="AC2" s="910" t="s">
        <v>770</v>
      </c>
      <c r="AD2" s="909" t="s">
        <v>290</v>
      </c>
      <c r="AE2" s="909" t="s">
        <v>1057</v>
      </c>
      <c r="AF2" s="910" t="s">
        <v>770</v>
      </c>
      <c r="AG2" s="909" t="s">
        <v>290</v>
      </c>
      <c r="AH2" s="909" t="s">
        <v>1057</v>
      </c>
      <c r="AI2" s="910" t="s">
        <v>770</v>
      </c>
      <c r="AJ2" s="909" t="s">
        <v>290</v>
      </c>
      <c r="AK2" s="909" t="s">
        <v>1057</v>
      </c>
      <c r="AL2" s="910" t="s">
        <v>770</v>
      </c>
      <c r="AM2" s="909" t="s">
        <v>290</v>
      </c>
      <c r="AN2" s="909" t="s">
        <v>1057</v>
      </c>
      <c r="AO2" s="910" t="s">
        <v>770</v>
      </c>
      <c r="AP2" s="909" t="s">
        <v>290</v>
      </c>
      <c r="AQ2" s="909" t="s">
        <v>1057</v>
      </c>
      <c r="AR2" s="910" t="s">
        <v>770</v>
      </c>
      <c r="AS2" s="909" t="s">
        <v>290</v>
      </c>
      <c r="AT2" s="909" t="s">
        <v>1057</v>
      </c>
      <c r="AU2" s="910" t="s">
        <v>770</v>
      </c>
      <c r="AV2" s="909" t="s">
        <v>290</v>
      </c>
      <c r="AW2" s="909" t="s">
        <v>1057</v>
      </c>
      <c r="AX2" s="910" t="s">
        <v>770</v>
      </c>
      <c r="AY2" s="909" t="s">
        <v>290</v>
      </c>
      <c r="AZ2" s="911" t="s">
        <v>1057</v>
      </c>
    </row>
    <row r="3" spans="1:52" ht="19.95" customHeight="1" x14ac:dyDescent="0.25">
      <c r="A3" s="912" t="s">
        <v>1058</v>
      </c>
      <c r="B3" s="913">
        <v>35107</v>
      </c>
      <c r="C3" s="914"/>
      <c r="D3" s="914">
        <f>SUM(B3:C3)</f>
        <v>35107</v>
      </c>
      <c r="E3" s="914">
        <v>1750</v>
      </c>
      <c r="F3" s="914"/>
      <c r="G3" s="914">
        <f>SUM(E3:F3)</f>
        <v>1750</v>
      </c>
      <c r="H3" s="914">
        <v>4375</v>
      </c>
      <c r="I3" s="914"/>
      <c r="J3" s="914">
        <f>SUM(H3:I3)</f>
        <v>4375</v>
      </c>
      <c r="K3" s="914">
        <v>2625</v>
      </c>
      <c r="L3" s="914"/>
      <c r="M3" s="914">
        <f>SUM(K3:L3)</f>
        <v>2625</v>
      </c>
      <c r="N3" s="914">
        <v>6300</v>
      </c>
      <c r="O3" s="914"/>
      <c r="P3" s="914">
        <f>SUM(N3:O3)</f>
        <v>6300</v>
      </c>
      <c r="Q3" s="914">
        <v>5075</v>
      </c>
      <c r="R3" s="914"/>
      <c r="S3" s="914">
        <f>SUM(Q3:R3)</f>
        <v>5075</v>
      </c>
      <c r="T3" s="914">
        <v>875</v>
      </c>
      <c r="U3" s="914"/>
      <c r="V3" s="914">
        <f>SUM(T3:U3)</f>
        <v>875</v>
      </c>
      <c r="W3" s="914">
        <v>5075</v>
      </c>
      <c r="X3" s="914"/>
      <c r="Y3" s="914">
        <f>SUM(W3:X3)</f>
        <v>5075</v>
      </c>
      <c r="Z3" s="914">
        <v>5600</v>
      </c>
      <c r="AA3" s="914"/>
      <c r="AB3" s="914">
        <f>SUM(Z3:AA3)</f>
        <v>5600</v>
      </c>
      <c r="AC3" s="914">
        <v>3063</v>
      </c>
      <c r="AD3" s="914"/>
      <c r="AE3" s="914">
        <f>SUM(AC3:AD3)</f>
        <v>3063</v>
      </c>
      <c r="AF3" s="914">
        <v>788</v>
      </c>
      <c r="AG3" s="914"/>
      <c r="AH3" s="914">
        <f>SUM(AF3:AG3)</f>
        <v>788</v>
      </c>
      <c r="AI3" s="914">
        <v>1575</v>
      </c>
      <c r="AJ3" s="914"/>
      <c r="AK3" s="914">
        <f>SUM(AI3:AJ3)</f>
        <v>1575</v>
      </c>
      <c r="AL3" s="914">
        <v>4025</v>
      </c>
      <c r="AM3" s="914"/>
      <c r="AN3" s="914">
        <f>SUM(AL3:AM3)</f>
        <v>4025</v>
      </c>
      <c r="AO3" s="914">
        <v>1750</v>
      </c>
      <c r="AP3" s="913"/>
      <c r="AQ3" s="914">
        <f>SUM(AO3:AP3)</f>
        <v>1750</v>
      </c>
      <c r="AR3" s="913">
        <v>30666</v>
      </c>
      <c r="AS3" s="914"/>
      <c r="AT3" s="914">
        <f>SUM(AR3:AS3)</f>
        <v>30666</v>
      </c>
      <c r="AU3" s="915">
        <v>12434</v>
      </c>
      <c r="AV3" s="914"/>
      <c r="AW3" s="915">
        <f>SUM(AU3:AV3)</f>
        <v>12434</v>
      </c>
      <c r="AX3" s="916">
        <f t="shared" ref="AX3:AZ23" si="0">AR3+B3+E3+H3+K3+N3+Q3+T3+W3+Z3+AC3+AF3+AI3+AL3+AU3+AO3</f>
        <v>121083</v>
      </c>
      <c r="AY3" s="917">
        <f t="shared" si="0"/>
        <v>0</v>
      </c>
      <c r="AZ3" s="918">
        <f t="shared" si="0"/>
        <v>121083</v>
      </c>
    </row>
    <row r="4" spans="1:52" ht="19.95" customHeight="1" x14ac:dyDescent="0.25">
      <c r="A4" s="584" t="s">
        <v>1059</v>
      </c>
      <c r="B4" s="919">
        <v>617</v>
      </c>
      <c r="C4" s="920"/>
      <c r="D4" s="914">
        <f t="shared" ref="D4:D23" si="1">SUM(B4:C4)</f>
        <v>617</v>
      </c>
      <c r="E4" s="920"/>
      <c r="F4" s="920"/>
      <c r="G4" s="914">
        <f t="shared" ref="G4:G23" si="2">SUM(E4:F4)</f>
        <v>0</v>
      </c>
      <c r="H4" s="920">
        <v>79</v>
      </c>
      <c r="I4" s="920"/>
      <c r="J4" s="914">
        <f t="shared" ref="J4:J23" si="3">SUM(H4:I4)</f>
        <v>79</v>
      </c>
      <c r="K4" s="920"/>
      <c r="L4" s="920"/>
      <c r="M4" s="914">
        <f t="shared" ref="M4:M23" si="4">SUM(K4:L4)</f>
        <v>0</v>
      </c>
      <c r="N4" s="920">
        <v>79</v>
      </c>
      <c r="O4" s="920"/>
      <c r="P4" s="914">
        <f t="shared" ref="P4:P23" si="5">SUM(N4:O4)</f>
        <v>79</v>
      </c>
      <c r="Q4" s="920">
        <v>79</v>
      </c>
      <c r="R4" s="920"/>
      <c r="S4" s="914">
        <f t="shared" ref="S4:S23" si="6">SUM(Q4:R4)</f>
        <v>79</v>
      </c>
      <c r="T4" s="920"/>
      <c r="U4" s="920"/>
      <c r="V4" s="914">
        <f t="shared" ref="V4:V23" si="7">SUM(T4:U4)</f>
        <v>0</v>
      </c>
      <c r="W4" s="920">
        <v>308</v>
      </c>
      <c r="X4" s="920"/>
      <c r="Y4" s="914">
        <f t="shared" ref="Y4:Y23" si="8">SUM(W4:X4)</f>
        <v>308</v>
      </c>
      <c r="Z4" s="920">
        <v>79</v>
      </c>
      <c r="AA4" s="920"/>
      <c r="AB4" s="914">
        <f t="shared" ref="AB4:AB23" si="9">SUM(Z4:AA4)</f>
        <v>79</v>
      </c>
      <c r="AC4" s="920"/>
      <c r="AD4" s="920"/>
      <c r="AE4" s="914">
        <f t="shared" ref="AE4:AE23" si="10">SUM(AC4:AD4)</f>
        <v>0</v>
      </c>
      <c r="AF4" s="920"/>
      <c r="AG4" s="920"/>
      <c r="AH4" s="914">
        <f t="shared" ref="AH4:AH23" si="11">SUM(AF4:AG4)</f>
        <v>0</v>
      </c>
      <c r="AI4" s="920"/>
      <c r="AJ4" s="920"/>
      <c r="AK4" s="914">
        <f t="shared" ref="AK4:AK23" si="12">SUM(AI4:AJ4)</f>
        <v>0</v>
      </c>
      <c r="AL4" s="920"/>
      <c r="AM4" s="920"/>
      <c r="AN4" s="914">
        <f t="shared" ref="AN4:AN23" si="13">SUM(AL4:AM4)</f>
        <v>0</v>
      </c>
      <c r="AO4" s="920"/>
      <c r="AP4" s="919"/>
      <c r="AQ4" s="914">
        <f t="shared" ref="AQ4:AQ23" si="14">SUM(AO4:AP4)</f>
        <v>0</v>
      </c>
      <c r="AR4" s="919"/>
      <c r="AS4" s="920"/>
      <c r="AT4" s="914">
        <f t="shared" ref="AT4:AT23" si="15">SUM(AR4:AS4)</f>
        <v>0</v>
      </c>
      <c r="AU4" s="921">
        <v>250</v>
      </c>
      <c r="AV4" s="920"/>
      <c r="AW4" s="915">
        <f t="shared" ref="AW4:AW23" si="16">SUM(AU4:AV4)</f>
        <v>250</v>
      </c>
      <c r="AX4" s="916">
        <f t="shared" si="0"/>
        <v>1491</v>
      </c>
      <c r="AY4" s="917">
        <f t="shared" si="0"/>
        <v>0</v>
      </c>
      <c r="AZ4" s="918">
        <f t="shared" si="0"/>
        <v>1491</v>
      </c>
    </row>
    <row r="5" spans="1:52" ht="19.95" customHeight="1" x14ac:dyDescent="0.25">
      <c r="A5" s="584" t="s">
        <v>1060</v>
      </c>
      <c r="B5" s="919">
        <f>8330+1172</f>
        <v>9502</v>
      </c>
      <c r="C5" s="920"/>
      <c r="D5" s="914">
        <f t="shared" si="1"/>
        <v>9502</v>
      </c>
      <c r="E5" s="920"/>
      <c r="F5" s="920"/>
      <c r="G5" s="914">
        <f t="shared" si="2"/>
        <v>0</v>
      </c>
      <c r="H5" s="920"/>
      <c r="I5" s="920"/>
      <c r="J5" s="914">
        <f t="shared" si="3"/>
        <v>0</v>
      </c>
      <c r="K5" s="920">
        <v>901</v>
      </c>
      <c r="L5" s="920"/>
      <c r="M5" s="914">
        <f t="shared" si="4"/>
        <v>901</v>
      </c>
      <c r="N5" s="920"/>
      <c r="O5" s="920"/>
      <c r="P5" s="914">
        <f t="shared" si="5"/>
        <v>0</v>
      </c>
      <c r="Q5" s="920"/>
      <c r="R5" s="920"/>
      <c r="S5" s="914">
        <f t="shared" si="6"/>
        <v>0</v>
      </c>
      <c r="T5" s="920"/>
      <c r="U5" s="920"/>
      <c r="V5" s="914">
        <f t="shared" si="7"/>
        <v>0</v>
      </c>
      <c r="W5" s="920"/>
      <c r="X5" s="920"/>
      <c r="Y5" s="914">
        <f t="shared" si="8"/>
        <v>0</v>
      </c>
      <c r="Z5" s="920"/>
      <c r="AA5" s="920"/>
      <c r="AB5" s="914">
        <f t="shared" si="9"/>
        <v>0</v>
      </c>
      <c r="AC5" s="920"/>
      <c r="AD5" s="920"/>
      <c r="AE5" s="914">
        <f t="shared" si="10"/>
        <v>0</v>
      </c>
      <c r="AF5" s="920"/>
      <c r="AG5" s="920"/>
      <c r="AH5" s="914">
        <f t="shared" si="11"/>
        <v>0</v>
      </c>
      <c r="AI5" s="920"/>
      <c r="AJ5" s="920"/>
      <c r="AK5" s="914">
        <f t="shared" si="12"/>
        <v>0</v>
      </c>
      <c r="AL5" s="920">
        <v>825</v>
      </c>
      <c r="AM5" s="920"/>
      <c r="AN5" s="914">
        <f t="shared" si="13"/>
        <v>825</v>
      </c>
      <c r="AO5" s="920"/>
      <c r="AP5" s="919"/>
      <c r="AQ5" s="914">
        <f t="shared" si="14"/>
        <v>0</v>
      </c>
      <c r="AR5" s="919">
        <v>12201</v>
      </c>
      <c r="AS5" s="920"/>
      <c r="AT5" s="914">
        <f t="shared" si="15"/>
        <v>12201</v>
      </c>
      <c r="AU5" s="921">
        <v>20093</v>
      </c>
      <c r="AV5" s="920"/>
      <c r="AW5" s="915">
        <f t="shared" si="16"/>
        <v>20093</v>
      </c>
      <c r="AX5" s="916">
        <f t="shared" si="0"/>
        <v>43522</v>
      </c>
      <c r="AY5" s="917">
        <f t="shared" si="0"/>
        <v>0</v>
      </c>
      <c r="AZ5" s="918">
        <f t="shared" si="0"/>
        <v>43522</v>
      </c>
    </row>
    <row r="6" spans="1:52" ht="19.95" customHeight="1" x14ac:dyDescent="0.25">
      <c r="A6" s="584" t="s">
        <v>1061</v>
      </c>
      <c r="B6" s="919">
        <f>7934+295</f>
        <v>8229</v>
      </c>
      <c r="C6" s="920"/>
      <c r="D6" s="914">
        <f t="shared" si="1"/>
        <v>8229</v>
      </c>
      <c r="E6" s="920">
        <v>170</v>
      </c>
      <c r="F6" s="920"/>
      <c r="G6" s="914">
        <f t="shared" si="2"/>
        <v>170</v>
      </c>
      <c r="H6" s="920">
        <v>1806</v>
      </c>
      <c r="I6" s="920"/>
      <c r="J6" s="914">
        <f t="shared" si="3"/>
        <v>1806</v>
      </c>
      <c r="K6" s="920">
        <v>445</v>
      </c>
      <c r="L6" s="920"/>
      <c r="M6" s="914">
        <f t="shared" si="4"/>
        <v>445</v>
      </c>
      <c r="N6" s="920">
        <v>478</v>
      </c>
      <c r="O6" s="920"/>
      <c r="P6" s="914">
        <f t="shared" si="5"/>
        <v>478</v>
      </c>
      <c r="Q6" s="920">
        <v>4519</v>
      </c>
      <c r="R6" s="920"/>
      <c r="S6" s="914">
        <f t="shared" si="6"/>
        <v>4519</v>
      </c>
      <c r="T6" s="920">
        <v>143</v>
      </c>
      <c r="U6" s="920"/>
      <c r="V6" s="914">
        <f t="shared" si="7"/>
        <v>143</v>
      </c>
      <c r="W6" s="920">
        <v>586</v>
      </c>
      <c r="X6" s="920"/>
      <c r="Y6" s="914">
        <f t="shared" si="8"/>
        <v>586</v>
      </c>
      <c r="Z6" s="920">
        <v>1753</v>
      </c>
      <c r="AA6" s="920"/>
      <c r="AB6" s="914">
        <f t="shared" si="9"/>
        <v>1753</v>
      </c>
      <c r="AC6" s="920">
        <v>1369</v>
      </c>
      <c r="AD6" s="920"/>
      <c r="AE6" s="914">
        <f t="shared" si="10"/>
        <v>1369</v>
      </c>
      <c r="AF6" s="920"/>
      <c r="AG6" s="920"/>
      <c r="AH6" s="914">
        <f t="shared" si="11"/>
        <v>0</v>
      </c>
      <c r="AI6" s="920">
        <v>160</v>
      </c>
      <c r="AJ6" s="920"/>
      <c r="AK6" s="914">
        <f t="shared" si="12"/>
        <v>160</v>
      </c>
      <c r="AL6" s="920"/>
      <c r="AM6" s="920"/>
      <c r="AN6" s="914">
        <f t="shared" si="13"/>
        <v>0</v>
      </c>
      <c r="AO6" s="920">
        <v>603</v>
      </c>
      <c r="AP6" s="919"/>
      <c r="AQ6" s="914">
        <f t="shared" si="14"/>
        <v>603</v>
      </c>
      <c r="AR6" s="919">
        <v>9749</v>
      </c>
      <c r="AS6" s="920"/>
      <c r="AT6" s="914">
        <f t="shared" si="15"/>
        <v>9749</v>
      </c>
      <c r="AU6" s="921">
        <v>5957</v>
      </c>
      <c r="AV6" s="920"/>
      <c r="AW6" s="915">
        <f t="shared" si="16"/>
        <v>5957</v>
      </c>
      <c r="AX6" s="916">
        <f t="shared" si="0"/>
        <v>35967</v>
      </c>
      <c r="AY6" s="917">
        <f t="shared" si="0"/>
        <v>0</v>
      </c>
      <c r="AZ6" s="918">
        <f t="shared" si="0"/>
        <v>35967</v>
      </c>
    </row>
    <row r="7" spans="1:52" ht="19.95" customHeight="1" x14ac:dyDescent="0.25">
      <c r="A7" s="584" t="s">
        <v>1062</v>
      </c>
      <c r="B7" s="919">
        <v>11799</v>
      </c>
      <c r="C7" s="920"/>
      <c r="D7" s="914">
        <f t="shared" si="1"/>
        <v>11799</v>
      </c>
      <c r="E7" s="920"/>
      <c r="F7" s="920"/>
      <c r="G7" s="914">
        <f t="shared" si="2"/>
        <v>0</v>
      </c>
      <c r="H7" s="920">
        <v>14035</v>
      </c>
      <c r="I7" s="920"/>
      <c r="J7" s="914">
        <f t="shared" si="3"/>
        <v>14035</v>
      </c>
      <c r="K7" s="920"/>
      <c r="L7" s="920"/>
      <c r="M7" s="914">
        <f t="shared" si="4"/>
        <v>0</v>
      </c>
      <c r="N7" s="920"/>
      <c r="O7" s="920"/>
      <c r="P7" s="914">
        <f t="shared" si="5"/>
        <v>0</v>
      </c>
      <c r="Q7" s="920"/>
      <c r="R7" s="920"/>
      <c r="S7" s="914">
        <f t="shared" si="6"/>
        <v>0</v>
      </c>
      <c r="T7" s="920"/>
      <c r="U7" s="920"/>
      <c r="V7" s="914">
        <f t="shared" si="7"/>
        <v>0</v>
      </c>
      <c r="W7" s="920"/>
      <c r="X7" s="920"/>
      <c r="Y7" s="914">
        <f t="shared" si="8"/>
        <v>0</v>
      </c>
      <c r="Z7" s="920"/>
      <c r="AA7" s="920"/>
      <c r="AB7" s="914">
        <f t="shared" si="9"/>
        <v>0</v>
      </c>
      <c r="AC7" s="920"/>
      <c r="AD7" s="920"/>
      <c r="AE7" s="914">
        <f t="shared" si="10"/>
        <v>0</v>
      </c>
      <c r="AF7" s="920"/>
      <c r="AG7" s="920"/>
      <c r="AH7" s="914">
        <f t="shared" si="11"/>
        <v>0</v>
      </c>
      <c r="AI7" s="920"/>
      <c r="AJ7" s="920"/>
      <c r="AK7" s="914">
        <f t="shared" si="12"/>
        <v>0</v>
      </c>
      <c r="AL7" s="920"/>
      <c r="AM7" s="920"/>
      <c r="AN7" s="914">
        <f t="shared" si="13"/>
        <v>0</v>
      </c>
      <c r="AO7" s="920"/>
      <c r="AP7" s="919"/>
      <c r="AQ7" s="914">
        <f t="shared" si="14"/>
        <v>0</v>
      </c>
      <c r="AR7" s="919">
        <v>9077</v>
      </c>
      <c r="AS7" s="920"/>
      <c r="AT7" s="914">
        <f t="shared" si="15"/>
        <v>9077</v>
      </c>
      <c r="AU7" s="921">
        <v>16208</v>
      </c>
      <c r="AV7" s="920"/>
      <c r="AW7" s="915">
        <f t="shared" si="16"/>
        <v>16208</v>
      </c>
      <c r="AX7" s="916">
        <f t="shared" si="0"/>
        <v>51119</v>
      </c>
      <c r="AY7" s="917">
        <f t="shared" si="0"/>
        <v>0</v>
      </c>
      <c r="AZ7" s="918">
        <f t="shared" si="0"/>
        <v>51119</v>
      </c>
    </row>
    <row r="8" spans="1:52" ht="19.95" customHeight="1" x14ac:dyDescent="0.25">
      <c r="A8" s="584" t="s">
        <v>1063</v>
      </c>
      <c r="B8" s="919">
        <v>39738</v>
      </c>
      <c r="C8" s="920"/>
      <c r="D8" s="914">
        <f t="shared" si="1"/>
        <v>39738</v>
      </c>
      <c r="E8" s="920">
        <v>14585</v>
      </c>
      <c r="F8" s="920"/>
      <c r="G8" s="914">
        <f t="shared" si="2"/>
        <v>14585</v>
      </c>
      <c r="H8" s="920">
        <v>1559</v>
      </c>
      <c r="I8" s="920"/>
      <c r="J8" s="914">
        <f t="shared" si="3"/>
        <v>1559</v>
      </c>
      <c r="K8" s="920">
        <v>1559</v>
      </c>
      <c r="L8" s="920"/>
      <c r="M8" s="914">
        <f t="shared" si="4"/>
        <v>1559</v>
      </c>
      <c r="N8" s="920">
        <f>590+2954</f>
        <v>3544</v>
      </c>
      <c r="O8" s="920"/>
      <c r="P8" s="914">
        <f t="shared" si="5"/>
        <v>3544</v>
      </c>
      <c r="Q8" s="920">
        <v>2730</v>
      </c>
      <c r="R8" s="920"/>
      <c r="S8" s="914">
        <f t="shared" si="6"/>
        <v>2730</v>
      </c>
      <c r="T8" s="920">
        <v>1812</v>
      </c>
      <c r="U8" s="920"/>
      <c r="V8" s="914">
        <f t="shared" si="7"/>
        <v>1812</v>
      </c>
      <c r="W8" s="920">
        <v>1295</v>
      </c>
      <c r="X8" s="920"/>
      <c r="Y8" s="914">
        <f t="shared" si="8"/>
        <v>1295</v>
      </c>
      <c r="Z8" s="920">
        <v>8186</v>
      </c>
      <c r="AA8" s="920"/>
      <c r="AB8" s="914">
        <f t="shared" si="9"/>
        <v>8186</v>
      </c>
      <c r="AC8" s="920">
        <v>3362</v>
      </c>
      <c r="AD8" s="920"/>
      <c r="AE8" s="914">
        <f t="shared" si="10"/>
        <v>3362</v>
      </c>
      <c r="AF8" s="920"/>
      <c r="AG8" s="920"/>
      <c r="AH8" s="914">
        <f t="shared" si="11"/>
        <v>0</v>
      </c>
      <c r="AI8" s="920">
        <v>1612</v>
      </c>
      <c r="AJ8" s="920"/>
      <c r="AK8" s="914">
        <f t="shared" si="12"/>
        <v>1612</v>
      </c>
      <c r="AL8" s="920">
        <v>1936</v>
      </c>
      <c r="AM8" s="920"/>
      <c r="AN8" s="914">
        <f t="shared" si="13"/>
        <v>1936</v>
      </c>
      <c r="AO8" s="920">
        <v>6555</v>
      </c>
      <c r="AP8" s="919"/>
      <c r="AQ8" s="914">
        <f t="shared" si="14"/>
        <v>6555</v>
      </c>
      <c r="AR8" s="919">
        <v>39307</v>
      </c>
      <c r="AS8" s="920"/>
      <c r="AT8" s="914">
        <f t="shared" si="15"/>
        <v>39307</v>
      </c>
      <c r="AU8" s="921">
        <v>57360</v>
      </c>
      <c r="AV8" s="920"/>
      <c r="AW8" s="915">
        <f t="shared" si="16"/>
        <v>57360</v>
      </c>
      <c r="AX8" s="916">
        <f t="shared" si="0"/>
        <v>185140</v>
      </c>
      <c r="AY8" s="917">
        <f t="shared" si="0"/>
        <v>0</v>
      </c>
      <c r="AZ8" s="918">
        <f t="shared" si="0"/>
        <v>185140</v>
      </c>
    </row>
    <row r="9" spans="1:52" ht="19.95" customHeight="1" x14ac:dyDescent="0.25">
      <c r="A9" s="554" t="s">
        <v>1064</v>
      </c>
      <c r="B9" s="919"/>
      <c r="C9" s="920"/>
      <c r="D9" s="914">
        <f t="shared" si="1"/>
        <v>0</v>
      </c>
      <c r="E9" s="920"/>
      <c r="F9" s="920"/>
      <c r="G9" s="914">
        <f t="shared" si="2"/>
        <v>0</v>
      </c>
      <c r="H9" s="920"/>
      <c r="I9" s="920"/>
      <c r="J9" s="914">
        <f t="shared" si="3"/>
        <v>0</v>
      </c>
      <c r="K9" s="920"/>
      <c r="L9" s="920"/>
      <c r="M9" s="914">
        <f t="shared" si="4"/>
        <v>0</v>
      </c>
      <c r="N9" s="920"/>
      <c r="O9" s="920"/>
      <c r="P9" s="914">
        <f t="shared" si="5"/>
        <v>0</v>
      </c>
      <c r="Q9" s="920"/>
      <c r="R9" s="920"/>
      <c r="S9" s="914">
        <f t="shared" si="6"/>
        <v>0</v>
      </c>
      <c r="T9" s="920">
        <v>214881</v>
      </c>
      <c r="U9" s="920">
        <v>-322</v>
      </c>
      <c r="V9" s="914">
        <f t="shared" si="7"/>
        <v>214559</v>
      </c>
      <c r="W9" s="920"/>
      <c r="X9" s="920"/>
      <c r="Y9" s="914">
        <f t="shared" si="8"/>
        <v>0</v>
      </c>
      <c r="Z9" s="920">
        <v>11549</v>
      </c>
      <c r="AA9" s="920"/>
      <c r="AB9" s="914">
        <f t="shared" si="9"/>
        <v>11549</v>
      </c>
      <c r="AC9" s="920">
        <v>9198</v>
      </c>
      <c r="AD9" s="920"/>
      <c r="AE9" s="914">
        <f t="shared" si="10"/>
        <v>9198</v>
      </c>
      <c r="AF9" s="920"/>
      <c r="AG9" s="920"/>
      <c r="AH9" s="914">
        <f t="shared" si="11"/>
        <v>0</v>
      </c>
      <c r="AI9" s="920">
        <v>5413</v>
      </c>
      <c r="AJ9" s="920"/>
      <c r="AK9" s="914">
        <f t="shared" si="12"/>
        <v>5413</v>
      </c>
      <c r="AL9" s="920">
        <f>327690+374156</f>
        <v>701846</v>
      </c>
      <c r="AM9" s="920">
        <v>-127081</v>
      </c>
      <c r="AN9" s="914">
        <f t="shared" si="13"/>
        <v>574765</v>
      </c>
      <c r="AO9" s="920"/>
      <c r="AP9" s="919"/>
      <c r="AQ9" s="914">
        <f t="shared" si="14"/>
        <v>0</v>
      </c>
      <c r="AR9" s="919"/>
      <c r="AS9" s="920"/>
      <c r="AT9" s="914">
        <f t="shared" si="15"/>
        <v>0</v>
      </c>
      <c r="AU9" s="921"/>
      <c r="AV9" s="920"/>
      <c r="AW9" s="915">
        <f t="shared" si="16"/>
        <v>0</v>
      </c>
      <c r="AX9" s="916">
        <f t="shared" si="0"/>
        <v>942887</v>
      </c>
      <c r="AY9" s="917">
        <f t="shared" si="0"/>
        <v>-127403</v>
      </c>
      <c r="AZ9" s="918">
        <f t="shared" si="0"/>
        <v>815484</v>
      </c>
    </row>
    <row r="10" spans="1:52" ht="19.95" customHeight="1" x14ac:dyDescent="0.25">
      <c r="A10" s="584" t="s">
        <v>1065</v>
      </c>
      <c r="B10" s="919">
        <v>32704</v>
      </c>
      <c r="C10" s="920"/>
      <c r="D10" s="914">
        <f t="shared" si="1"/>
        <v>32704</v>
      </c>
      <c r="E10" s="920"/>
      <c r="F10" s="920"/>
      <c r="G10" s="914">
        <f t="shared" si="2"/>
        <v>0</v>
      </c>
      <c r="H10" s="920"/>
      <c r="I10" s="920"/>
      <c r="J10" s="914">
        <f t="shared" si="3"/>
        <v>0</v>
      </c>
      <c r="K10" s="920"/>
      <c r="L10" s="920"/>
      <c r="M10" s="914">
        <f t="shared" si="4"/>
        <v>0</v>
      </c>
      <c r="N10" s="920"/>
      <c r="O10" s="920"/>
      <c r="P10" s="914">
        <f t="shared" si="5"/>
        <v>0</v>
      </c>
      <c r="Q10" s="920"/>
      <c r="R10" s="920"/>
      <c r="S10" s="914">
        <f t="shared" si="6"/>
        <v>0</v>
      </c>
      <c r="T10" s="920"/>
      <c r="U10" s="920"/>
      <c r="V10" s="914">
        <f t="shared" si="7"/>
        <v>0</v>
      </c>
      <c r="W10" s="920"/>
      <c r="X10" s="920"/>
      <c r="Y10" s="914">
        <f t="shared" si="8"/>
        <v>0</v>
      </c>
      <c r="Z10" s="920"/>
      <c r="AA10" s="920"/>
      <c r="AB10" s="914">
        <f t="shared" si="9"/>
        <v>0</v>
      </c>
      <c r="AC10" s="920"/>
      <c r="AD10" s="920"/>
      <c r="AE10" s="914">
        <f t="shared" si="10"/>
        <v>0</v>
      </c>
      <c r="AF10" s="920"/>
      <c r="AG10" s="920"/>
      <c r="AH10" s="914">
        <f t="shared" si="11"/>
        <v>0</v>
      </c>
      <c r="AI10" s="920">
        <v>760</v>
      </c>
      <c r="AJ10" s="920"/>
      <c r="AK10" s="914">
        <f t="shared" si="12"/>
        <v>760</v>
      </c>
      <c r="AL10" s="920"/>
      <c r="AM10" s="920"/>
      <c r="AN10" s="914">
        <f t="shared" si="13"/>
        <v>0</v>
      </c>
      <c r="AO10" s="920"/>
      <c r="AP10" s="919"/>
      <c r="AQ10" s="914">
        <f t="shared" si="14"/>
        <v>0</v>
      </c>
      <c r="AR10" s="919"/>
      <c r="AS10" s="920"/>
      <c r="AT10" s="914">
        <f t="shared" si="15"/>
        <v>0</v>
      </c>
      <c r="AU10" s="921"/>
      <c r="AV10" s="920"/>
      <c r="AW10" s="915">
        <f t="shared" si="16"/>
        <v>0</v>
      </c>
      <c r="AX10" s="916">
        <f t="shared" si="0"/>
        <v>33464</v>
      </c>
      <c r="AY10" s="917">
        <f t="shared" si="0"/>
        <v>0</v>
      </c>
      <c r="AZ10" s="918">
        <f t="shared" si="0"/>
        <v>33464</v>
      </c>
    </row>
    <row r="11" spans="1:52" ht="19.95" customHeight="1" x14ac:dyDescent="0.25">
      <c r="A11" s="584" t="s">
        <v>1066</v>
      </c>
      <c r="B11" s="919">
        <v>11824</v>
      </c>
      <c r="C11" s="920"/>
      <c r="D11" s="914">
        <f t="shared" si="1"/>
        <v>11824</v>
      </c>
      <c r="E11" s="920"/>
      <c r="F11" s="920"/>
      <c r="G11" s="914">
        <f t="shared" si="2"/>
        <v>0</v>
      </c>
      <c r="H11" s="920"/>
      <c r="I11" s="920"/>
      <c r="J11" s="914">
        <f t="shared" si="3"/>
        <v>0</v>
      </c>
      <c r="K11" s="920"/>
      <c r="L11" s="920"/>
      <c r="M11" s="914">
        <f t="shared" si="4"/>
        <v>0</v>
      </c>
      <c r="N11" s="920"/>
      <c r="O11" s="920"/>
      <c r="P11" s="914">
        <f t="shared" si="5"/>
        <v>0</v>
      </c>
      <c r="Q11" s="920"/>
      <c r="R11" s="920"/>
      <c r="S11" s="914">
        <f t="shared" si="6"/>
        <v>0</v>
      </c>
      <c r="T11" s="920"/>
      <c r="U11" s="920"/>
      <c r="V11" s="914">
        <f t="shared" si="7"/>
        <v>0</v>
      </c>
      <c r="W11" s="920"/>
      <c r="X11" s="920"/>
      <c r="Y11" s="914">
        <f t="shared" si="8"/>
        <v>0</v>
      </c>
      <c r="Z11" s="920"/>
      <c r="AA11" s="920"/>
      <c r="AB11" s="914">
        <f t="shared" si="9"/>
        <v>0</v>
      </c>
      <c r="AC11" s="920"/>
      <c r="AD11" s="920"/>
      <c r="AE11" s="914">
        <f t="shared" si="10"/>
        <v>0</v>
      </c>
      <c r="AF11" s="920"/>
      <c r="AG11" s="920"/>
      <c r="AH11" s="914">
        <f t="shared" si="11"/>
        <v>0</v>
      </c>
      <c r="AI11" s="920"/>
      <c r="AJ11" s="920"/>
      <c r="AK11" s="914">
        <f t="shared" si="12"/>
        <v>0</v>
      </c>
      <c r="AL11" s="920"/>
      <c r="AM11" s="920"/>
      <c r="AN11" s="914">
        <f t="shared" si="13"/>
        <v>0</v>
      </c>
      <c r="AO11" s="920"/>
      <c r="AP11" s="919"/>
      <c r="AQ11" s="914">
        <f t="shared" si="14"/>
        <v>0</v>
      </c>
      <c r="AR11" s="919"/>
      <c r="AS11" s="920"/>
      <c r="AT11" s="914">
        <f t="shared" si="15"/>
        <v>0</v>
      </c>
      <c r="AU11" s="921"/>
      <c r="AV11" s="920"/>
      <c r="AW11" s="915">
        <f t="shared" si="16"/>
        <v>0</v>
      </c>
      <c r="AX11" s="916">
        <f t="shared" si="0"/>
        <v>11824</v>
      </c>
      <c r="AY11" s="917">
        <f t="shared" si="0"/>
        <v>0</v>
      </c>
      <c r="AZ11" s="918">
        <f t="shared" si="0"/>
        <v>11824</v>
      </c>
    </row>
    <row r="12" spans="1:52" ht="19.95" customHeight="1" x14ac:dyDescent="0.25">
      <c r="A12" s="584" t="s">
        <v>1067</v>
      </c>
      <c r="B12" s="919"/>
      <c r="C12" s="920"/>
      <c r="D12" s="914">
        <f t="shared" si="1"/>
        <v>0</v>
      </c>
      <c r="E12" s="920"/>
      <c r="F12" s="920"/>
      <c r="G12" s="914">
        <f t="shared" si="2"/>
        <v>0</v>
      </c>
      <c r="H12" s="920"/>
      <c r="I12" s="920"/>
      <c r="J12" s="914">
        <f t="shared" si="3"/>
        <v>0</v>
      </c>
      <c r="K12" s="920"/>
      <c r="L12" s="920"/>
      <c r="M12" s="914">
        <f t="shared" si="4"/>
        <v>0</v>
      </c>
      <c r="N12" s="920"/>
      <c r="O12" s="920"/>
      <c r="P12" s="914">
        <f t="shared" si="5"/>
        <v>0</v>
      </c>
      <c r="Q12" s="920"/>
      <c r="R12" s="920"/>
      <c r="S12" s="914">
        <f t="shared" si="6"/>
        <v>0</v>
      </c>
      <c r="T12" s="920"/>
      <c r="U12" s="920">
        <v>322</v>
      </c>
      <c r="V12" s="914">
        <f t="shared" si="7"/>
        <v>322</v>
      </c>
      <c r="W12" s="920"/>
      <c r="X12" s="920"/>
      <c r="Y12" s="914">
        <f t="shared" si="8"/>
        <v>0</v>
      </c>
      <c r="Z12" s="920">
        <v>764</v>
      </c>
      <c r="AA12" s="920"/>
      <c r="AB12" s="914">
        <f t="shared" si="9"/>
        <v>764</v>
      </c>
      <c r="AC12" s="920"/>
      <c r="AD12" s="920"/>
      <c r="AE12" s="914">
        <f t="shared" si="10"/>
        <v>0</v>
      </c>
      <c r="AF12" s="920"/>
      <c r="AG12" s="920"/>
      <c r="AH12" s="914">
        <f t="shared" si="11"/>
        <v>0</v>
      </c>
      <c r="AI12" s="920"/>
      <c r="AJ12" s="920"/>
      <c r="AK12" s="914">
        <f t="shared" si="12"/>
        <v>0</v>
      </c>
      <c r="AL12" s="920"/>
      <c r="AM12" s="920"/>
      <c r="AN12" s="914">
        <f t="shared" si="13"/>
        <v>0</v>
      </c>
      <c r="AO12" s="920"/>
      <c r="AP12" s="919"/>
      <c r="AQ12" s="914">
        <f t="shared" si="14"/>
        <v>0</v>
      </c>
      <c r="AR12" s="919"/>
      <c r="AS12" s="920"/>
      <c r="AT12" s="914">
        <f t="shared" si="15"/>
        <v>0</v>
      </c>
      <c r="AU12" s="921"/>
      <c r="AV12" s="920"/>
      <c r="AW12" s="915">
        <f t="shared" si="16"/>
        <v>0</v>
      </c>
      <c r="AX12" s="916">
        <f t="shared" si="0"/>
        <v>764</v>
      </c>
      <c r="AY12" s="917">
        <f t="shared" si="0"/>
        <v>322</v>
      </c>
      <c r="AZ12" s="918">
        <f t="shared" si="0"/>
        <v>1086</v>
      </c>
    </row>
    <row r="13" spans="1:52" ht="19.95" customHeight="1" x14ac:dyDescent="0.25">
      <c r="A13" s="584" t="s">
        <v>1068</v>
      </c>
      <c r="B13" s="919">
        <v>9198</v>
      </c>
      <c r="C13" s="920"/>
      <c r="D13" s="914">
        <f t="shared" si="1"/>
        <v>9198</v>
      </c>
      <c r="E13" s="920"/>
      <c r="F13" s="920"/>
      <c r="G13" s="914">
        <f t="shared" si="2"/>
        <v>0</v>
      </c>
      <c r="H13" s="920"/>
      <c r="I13" s="920"/>
      <c r="J13" s="914">
        <f t="shared" si="3"/>
        <v>0</v>
      </c>
      <c r="K13" s="920"/>
      <c r="L13" s="920"/>
      <c r="M13" s="914">
        <f t="shared" si="4"/>
        <v>0</v>
      </c>
      <c r="N13" s="920"/>
      <c r="O13" s="920"/>
      <c r="P13" s="914">
        <f t="shared" si="5"/>
        <v>0</v>
      </c>
      <c r="Q13" s="920"/>
      <c r="R13" s="920"/>
      <c r="S13" s="914">
        <f t="shared" si="6"/>
        <v>0</v>
      </c>
      <c r="T13" s="920"/>
      <c r="U13" s="920"/>
      <c r="V13" s="914">
        <f t="shared" si="7"/>
        <v>0</v>
      </c>
      <c r="W13" s="920"/>
      <c r="X13" s="920"/>
      <c r="Y13" s="914">
        <f t="shared" si="8"/>
        <v>0</v>
      </c>
      <c r="Z13" s="920"/>
      <c r="AA13" s="920"/>
      <c r="AB13" s="914">
        <f t="shared" si="9"/>
        <v>0</v>
      </c>
      <c r="AC13" s="920"/>
      <c r="AD13" s="920"/>
      <c r="AE13" s="914">
        <f t="shared" si="10"/>
        <v>0</v>
      </c>
      <c r="AF13" s="920"/>
      <c r="AG13" s="920"/>
      <c r="AH13" s="914">
        <f t="shared" si="11"/>
        <v>0</v>
      </c>
      <c r="AI13" s="920"/>
      <c r="AJ13" s="920"/>
      <c r="AK13" s="914">
        <f t="shared" si="12"/>
        <v>0</v>
      </c>
      <c r="AL13" s="920"/>
      <c r="AM13" s="920"/>
      <c r="AN13" s="914">
        <f t="shared" si="13"/>
        <v>0</v>
      </c>
      <c r="AO13" s="920"/>
      <c r="AP13" s="919"/>
      <c r="AQ13" s="914">
        <f t="shared" si="14"/>
        <v>0</v>
      </c>
      <c r="AR13" s="919"/>
      <c r="AS13" s="920"/>
      <c r="AT13" s="914">
        <f t="shared" si="15"/>
        <v>0</v>
      </c>
      <c r="AU13" s="921"/>
      <c r="AV13" s="920"/>
      <c r="AW13" s="915">
        <f t="shared" si="16"/>
        <v>0</v>
      </c>
      <c r="AX13" s="916">
        <f t="shared" si="0"/>
        <v>9198</v>
      </c>
      <c r="AY13" s="917">
        <f t="shared" si="0"/>
        <v>0</v>
      </c>
      <c r="AZ13" s="918">
        <f t="shared" si="0"/>
        <v>9198</v>
      </c>
    </row>
    <row r="14" spans="1:52" ht="19.95" customHeight="1" x14ac:dyDescent="0.25">
      <c r="A14" s="584" t="s">
        <v>1069</v>
      </c>
      <c r="B14" s="919"/>
      <c r="C14" s="920"/>
      <c r="D14" s="914">
        <f t="shared" si="1"/>
        <v>0</v>
      </c>
      <c r="E14" s="920"/>
      <c r="F14" s="920"/>
      <c r="G14" s="914">
        <f t="shared" si="2"/>
        <v>0</v>
      </c>
      <c r="H14" s="920"/>
      <c r="I14" s="920"/>
      <c r="J14" s="914">
        <f t="shared" si="3"/>
        <v>0</v>
      </c>
      <c r="K14" s="920"/>
      <c r="L14" s="920"/>
      <c r="M14" s="914">
        <f t="shared" si="4"/>
        <v>0</v>
      </c>
      <c r="N14" s="920"/>
      <c r="O14" s="920"/>
      <c r="P14" s="914">
        <f t="shared" si="5"/>
        <v>0</v>
      </c>
      <c r="Q14" s="920"/>
      <c r="R14" s="920"/>
      <c r="S14" s="914">
        <f t="shared" si="6"/>
        <v>0</v>
      </c>
      <c r="T14" s="920"/>
      <c r="U14" s="920"/>
      <c r="V14" s="914">
        <f t="shared" si="7"/>
        <v>0</v>
      </c>
      <c r="W14" s="920"/>
      <c r="X14" s="920"/>
      <c r="Y14" s="914">
        <f t="shared" si="8"/>
        <v>0</v>
      </c>
      <c r="Z14" s="920"/>
      <c r="AA14" s="920"/>
      <c r="AB14" s="914">
        <f t="shared" si="9"/>
        <v>0</v>
      </c>
      <c r="AC14" s="920"/>
      <c r="AD14" s="920"/>
      <c r="AE14" s="914">
        <f t="shared" si="10"/>
        <v>0</v>
      </c>
      <c r="AF14" s="920"/>
      <c r="AG14" s="920"/>
      <c r="AH14" s="914">
        <f t="shared" si="11"/>
        <v>0</v>
      </c>
      <c r="AI14" s="920"/>
      <c r="AJ14" s="920"/>
      <c r="AK14" s="914">
        <f t="shared" si="12"/>
        <v>0</v>
      </c>
      <c r="AL14" s="920"/>
      <c r="AM14" s="920"/>
      <c r="AN14" s="914">
        <f t="shared" si="13"/>
        <v>0</v>
      </c>
      <c r="AO14" s="920"/>
      <c r="AP14" s="919"/>
      <c r="AQ14" s="914">
        <f t="shared" si="14"/>
        <v>0</v>
      </c>
      <c r="AR14" s="919"/>
      <c r="AS14" s="920"/>
      <c r="AT14" s="914">
        <f t="shared" si="15"/>
        <v>0</v>
      </c>
      <c r="AU14" s="921"/>
      <c r="AV14" s="920"/>
      <c r="AW14" s="915">
        <f t="shared" si="16"/>
        <v>0</v>
      </c>
      <c r="AX14" s="916">
        <f t="shared" si="0"/>
        <v>0</v>
      </c>
      <c r="AY14" s="917">
        <f t="shared" si="0"/>
        <v>0</v>
      </c>
      <c r="AZ14" s="918">
        <f t="shared" si="0"/>
        <v>0</v>
      </c>
    </row>
    <row r="15" spans="1:52" ht="19.95" customHeight="1" x14ac:dyDescent="0.25">
      <c r="A15" s="584" t="s">
        <v>1070</v>
      </c>
      <c r="B15" s="919">
        <v>24445</v>
      </c>
      <c r="C15" s="920"/>
      <c r="D15" s="914">
        <f t="shared" si="1"/>
        <v>24445</v>
      </c>
      <c r="E15" s="920"/>
      <c r="F15" s="920"/>
      <c r="G15" s="914">
        <f t="shared" si="2"/>
        <v>0</v>
      </c>
      <c r="H15" s="920"/>
      <c r="I15" s="920"/>
      <c r="J15" s="914">
        <f t="shared" si="3"/>
        <v>0</v>
      </c>
      <c r="K15" s="920"/>
      <c r="L15" s="920"/>
      <c r="M15" s="914">
        <f t="shared" si="4"/>
        <v>0</v>
      </c>
      <c r="N15" s="920"/>
      <c r="O15" s="920"/>
      <c r="P15" s="914">
        <f t="shared" si="5"/>
        <v>0</v>
      </c>
      <c r="Q15" s="920"/>
      <c r="R15" s="920"/>
      <c r="S15" s="914">
        <f t="shared" si="6"/>
        <v>0</v>
      </c>
      <c r="T15" s="920"/>
      <c r="U15" s="920"/>
      <c r="V15" s="914">
        <f t="shared" si="7"/>
        <v>0</v>
      </c>
      <c r="W15" s="920"/>
      <c r="X15" s="920"/>
      <c r="Y15" s="914">
        <f t="shared" si="8"/>
        <v>0</v>
      </c>
      <c r="Z15" s="920"/>
      <c r="AA15" s="920"/>
      <c r="AB15" s="914">
        <f t="shared" si="9"/>
        <v>0</v>
      </c>
      <c r="AC15" s="920"/>
      <c r="AD15" s="920"/>
      <c r="AE15" s="914">
        <f t="shared" si="10"/>
        <v>0</v>
      </c>
      <c r="AF15" s="920"/>
      <c r="AG15" s="920"/>
      <c r="AH15" s="914">
        <f t="shared" si="11"/>
        <v>0</v>
      </c>
      <c r="AI15" s="920"/>
      <c r="AJ15" s="920"/>
      <c r="AK15" s="914">
        <f t="shared" si="12"/>
        <v>0</v>
      </c>
      <c r="AL15" s="920"/>
      <c r="AM15" s="920"/>
      <c r="AN15" s="914">
        <f t="shared" si="13"/>
        <v>0</v>
      </c>
      <c r="AO15" s="920"/>
      <c r="AP15" s="919"/>
      <c r="AQ15" s="914">
        <f t="shared" si="14"/>
        <v>0</v>
      </c>
      <c r="AR15" s="919"/>
      <c r="AS15" s="920"/>
      <c r="AT15" s="914">
        <f t="shared" si="15"/>
        <v>0</v>
      </c>
      <c r="AU15" s="921"/>
      <c r="AV15" s="920"/>
      <c r="AW15" s="915">
        <f t="shared" si="16"/>
        <v>0</v>
      </c>
      <c r="AX15" s="916">
        <f t="shared" si="0"/>
        <v>24445</v>
      </c>
      <c r="AY15" s="917">
        <f t="shared" si="0"/>
        <v>0</v>
      </c>
      <c r="AZ15" s="918">
        <f t="shared" si="0"/>
        <v>24445</v>
      </c>
    </row>
    <row r="16" spans="1:52" ht="19.95" customHeight="1" x14ac:dyDescent="0.25">
      <c r="A16" s="584" t="s">
        <v>1071</v>
      </c>
      <c r="B16" s="919">
        <v>10916</v>
      </c>
      <c r="C16" s="920"/>
      <c r="D16" s="914">
        <f t="shared" si="1"/>
        <v>10916</v>
      </c>
      <c r="E16" s="920"/>
      <c r="F16" s="920"/>
      <c r="G16" s="914">
        <f t="shared" si="2"/>
        <v>0</v>
      </c>
      <c r="H16" s="920"/>
      <c r="I16" s="920"/>
      <c r="J16" s="914">
        <f t="shared" si="3"/>
        <v>0</v>
      </c>
      <c r="K16" s="920"/>
      <c r="L16" s="920"/>
      <c r="M16" s="914">
        <f t="shared" si="4"/>
        <v>0</v>
      </c>
      <c r="N16" s="920"/>
      <c r="O16" s="920"/>
      <c r="P16" s="914">
        <f t="shared" si="5"/>
        <v>0</v>
      </c>
      <c r="Q16" s="920"/>
      <c r="R16" s="920"/>
      <c r="S16" s="914">
        <f t="shared" si="6"/>
        <v>0</v>
      </c>
      <c r="T16" s="920"/>
      <c r="U16" s="920"/>
      <c r="V16" s="914">
        <f t="shared" si="7"/>
        <v>0</v>
      </c>
      <c r="W16" s="920"/>
      <c r="X16" s="920"/>
      <c r="Y16" s="914">
        <f t="shared" si="8"/>
        <v>0</v>
      </c>
      <c r="Z16" s="920"/>
      <c r="AA16" s="920"/>
      <c r="AB16" s="914">
        <f t="shared" si="9"/>
        <v>0</v>
      </c>
      <c r="AC16" s="920"/>
      <c r="AD16" s="920"/>
      <c r="AE16" s="914">
        <f t="shared" si="10"/>
        <v>0</v>
      </c>
      <c r="AF16" s="920"/>
      <c r="AG16" s="920"/>
      <c r="AH16" s="914">
        <f t="shared" si="11"/>
        <v>0</v>
      </c>
      <c r="AI16" s="920"/>
      <c r="AJ16" s="920"/>
      <c r="AK16" s="914">
        <f t="shared" si="12"/>
        <v>0</v>
      </c>
      <c r="AL16" s="920"/>
      <c r="AM16" s="920"/>
      <c r="AN16" s="914">
        <f t="shared" si="13"/>
        <v>0</v>
      </c>
      <c r="AO16" s="920"/>
      <c r="AP16" s="919"/>
      <c r="AQ16" s="914">
        <f t="shared" si="14"/>
        <v>0</v>
      </c>
      <c r="AR16" s="919"/>
      <c r="AS16" s="920"/>
      <c r="AT16" s="914">
        <f t="shared" si="15"/>
        <v>0</v>
      </c>
      <c r="AU16" s="921"/>
      <c r="AV16" s="920"/>
      <c r="AW16" s="915">
        <f t="shared" si="16"/>
        <v>0</v>
      </c>
      <c r="AX16" s="916">
        <f t="shared" si="0"/>
        <v>10916</v>
      </c>
      <c r="AY16" s="917">
        <f t="shared" si="0"/>
        <v>0</v>
      </c>
      <c r="AZ16" s="918">
        <f t="shared" si="0"/>
        <v>10916</v>
      </c>
    </row>
    <row r="17" spans="1:175" ht="30" customHeight="1" x14ac:dyDescent="0.25">
      <c r="A17" s="584" t="s">
        <v>1072</v>
      </c>
      <c r="B17" s="919">
        <v>6245</v>
      </c>
      <c r="C17" s="920"/>
      <c r="D17" s="914">
        <f t="shared" si="1"/>
        <v>6245</v>
      </c>
      <c r="E17" s="920"/>
      <c r="F17" s="920"/>
      <c r="G17" s="914">
        <f t="shared" si="2"/>
        <v>0</v>
      </c>
      <c r="H17" s="920"/>
      <c r="I17" s="920"/>
      <c r="J17" s="914">
        <f t="shared" si="3"/>
        <v>0</v>
      </c>
      <c r="K17" s="920"/>
      <c r="L17" s="920"/>
      <c r="M17" s="914">
        <f t="shared" si="4"/>
        <v>0</v>
      </c>
      <c r="N17" s="920"/>
      <c r="O17" s="920"/>
      <c r="P17" s="914">
        <f t="shared" si="5"/>
        <v>0</v>
      </c>
      <c r="Q17" s="920"/>
      <c r="R17" s="920"/>
      <c r="S17" s="914">
        <f t="shared" si="6"/>
        <v>0</v>
      </c>
      <c r="T17" s="920"/>
      <c r="U17" s="920"/>
      <c r="V17" s="914">
        <f t="shared" si="7"/>
        <v>0</v>
      </c>
      <c r="W17" s="920"/>
      <c r="X17" s="920"/>
      <c r="Y17" s="914">
        <f t="shared" si="8"/>
        <v>0</v>
      </c>
      <c r="Z17" s="920"/>
      <c r="AA17" s="920"/>
      <c r="AB17" s="914">
        <f t="shared" si="9"/>
        <v>0</v>
      </c>
      <c r="AC17" s="920"/>
      <c r="AD17" s="920"/>
      <c r="AE17" s="914">
        <f t="shared" si="10"/>
        <v>0</v>
      </c>
      <c r="AF17" s="920"/>
      <c r="AG17" s="920"/>
      <c r="AH17" s="914">
        <f t="shared" si="11"/>
        <v>0</v>
      </c>
      <c r="AI17" s="920"/>
      <c r="AJ17" s="920"/>
      <c r="AK17" s="914">
        <f t="shared" si="12"/>
        <v>0</v>
      </c>
      <c r="AL17" s="920"/>
      <c r="AM17" s="920"/>
      <c r="AN17" s="914">
        <f t="shared" si="13"/>
        <v>0</v>
      </c>
      <c r="AO17" s="920"/>
      <c r="AP17" s="919"/>
      <c r="AQ17" s="914">
        <f t="shared" si="14"/>
        <v>0</v>
      </c>
      <c r="AR17" s="919"/>
      <c r="AS17" s="920"/>
      <c r="AT17" s="914">
        <f t="shared" si="15"/>
        <v>0</v>
      </c>
      <c r="AU17" s="921"/>
      <c r="AV17" s="920"/>
      <c r="AW17" s="915">
        <f t="shared" si="16"/>
        <v>0</v>
      </c>
      <c r="AX17" s="916">
        <f t="shared" si="0"/>
        <v>6245</v>
      </c>
      <c r="AY17" s="917">
        <f t="shared" si="0"/>
        <v>0</v>
      </c>
      <c r="AZ17" s="918">
        <f t="shared" si="0"/>
        <v>6245</v>
      </c>
    </row>
    <row r="18" spans="1:175" ht="30" customHeight="1" x14ac:dyDescent="0.25">
      <c r="A18" s="554" t="s">
        <v>1073</v>
      </c>
      <c r="B18" s="919"/>
      <c r="C18" s="920"/>
      <c r="D18" s="914">
        <f t="shared" si="1"/>
        <v>0</v>
      </c>
      <c r="E18" s="920"/>
      <c r="F18" s="920"/>
      <c r="G18" s="914">
        <f t="shared" si="2"/>
        <v>0</v>
      </c>
      <c r="H18" s="920"/>
      <c r="I18" s="920"/>
      <c r="J18" s="914">
        <f t="shared" si="3"/>
        <v>0</v>
      </c>
      <c r="K18" s="920"/>
      <c r="L18" s="920"/>
      <c r="M18" s="914">
        <f t="shared" si="4"/>
        <v>0</v>
      </c>
      <c r="N18" s="920"/>
      <c r="O18" s="920"/>
      <c r="P18" s="914">
        <f t="shared" si="5"/>
        <v>0</v>
      </c>
      <c r="Q18" s="920"/>
      <c r="R18" s="920"/>
      <c r="S18" s="914">
        <f t="shared" si="6"/>
        <v>0</v>
      </c>
      <c r="T18" s="920"/>
      <c r="U18" s="920"/>
      <c r="V18" s="914">
        <f t="shared" si="7"/>
        <v>0</v>
      </c>
      <c r="W18" s="920"/>
      <c r="X18" s="920"/>
      <c r="Y18" s="914">
        <f t="shared" si="8"/>
        <v>0</v>
      </c>
      <c r="Z18" s="920"/>
      <c r="AA18" s="920"/>
      <c r="AB18" s="914">
        <f t="shared" si="9"/>
        <v>0</v>
      </c>
      <c r="AC18" s="920"/>
      <c r="AD18" s="920"/>
      <c r="AE18" s="914">
        <f t="shared" si="10"/>
        <v>0</v>
      </c>
      <c r="AF18" s="920"/>
      <c r="AG18" s="920"/>
      <c r="AH18" s="914">
        <f t="shared" si="11"/>
        <v>0</v>
      </c>
      <c r="AI18" s="920"/>
      <c r="AJ18" s="920"/>
      <c r="AK18" s="914">
        <f t="shared" si="12"/>
        <v>0</v>
      </c>
      <c r="AL18" s="920"/>
      <c r="AM18" s="920"/>
      <c r="AN18" s="914">
        <f t="shared" si="13"/>
        <v>0</v>
      </c>
      <c r="AO18" s="920"/>
      <c r="AP18" s="919"/>
      <c r="AQ18" s="914">
        <f t="shared" si="14"/>
        <v>0</v>
      </c>
      <c r="AR18" s="919">
        <v>3500</v>
      </c>
      <c r="AS18" s="920"/>
      <c r="AT18" s="914">
        <f t="shared" si="15"/>
        <v>3500</v>
      </c>
      <c r="AU18" s="921"/>
      <c r="AV18" s="920"/>
      <c r="AW18" s="915">
        <f t="shared" si="16"/>
        <v>0</v>
      </c>
      <c r="AX18" s="916">
        <f t="shared" si="0"/>
        <v>3500</v>
      </c>
      <c r="AY18" s="917">
        <f t="shared" si="0"/>
        <v>0</v>
      </c>
      <c r="AZ18" s="918">
        <f t="shared" si="0"/>
        <v>3500</v>
      </c>
    </row>
    <row r="19" spans="1:175" ht="19.95" customHeight="1" x14ac:dyDescent="0.25">
      <c r="A19" s="584" t="s">
        <v>1074</v>
      </c>
      <c r="B19" s="919"/>
      <c r="C19" s="920"/>
      <c r="D19" s="914">
        <f t="shared" si="1"/>
        <v>0</v>
      </c>
      <c r="E19" s="920"/>
      <c r="F19" s="920"/>
      <c r="G19" s="914">
        <f t="shared" si="2"/>
        <v>0</v>
      </c>
      <c r="H19" s="920"/>
      <c r="I19" s="920"/>
      <c r="J19" s="914">
        <f t="shared" si="3"/>
        <v>0</v>
      </c>
      <c r="K19" s="920"/>
      <c r="L19" s="920"/>
      <c r="M19" s="914">
        <f t="shared" si="4"/>
        <v>0</v>
      </c>
      <c r="N19" s="920"/>
      <c r="O19" s="920"/>
      <c r="P19" s="914">
        <f t="shared" si="5"/>
        <v>0</v>
      </c>
      <c r="Q19" s="920"/>
      <c r="R19" s="920"/>
      <c r="S19" s="914">
        <f t="shared" si="6"/>
        <v>0</v>
      </c>
      <c r="T19" s="920"/>
      <c r="U19" s="920"/>
      <c r="V19" s="914">
        <f t="shared" si="7"/>
        <v>0</v>
      </c>
      <c r="W19" s="920"/>
      <c r="X19" s="920"/>
      <c r="Y19" s="914">
        <f t="shared" si="8"/>
        <v>0</v>
      </c>
      <c r="Z19" s="920"/>
      <c r="AA19" s="920"/>
      <c r="AB19" s="914">
        <f t="shared" si="9"/>
        <v>0</v>
      </c>
      <c r="AC19" s="920"/>
      <c r="AD19" s="920"/>
      <c r="AE19" s="914">
        <f t="shared" si="10"/>
        <v>0</v>
      </c>
      <c r="AF19" s="920"/>
      <c r="AG19" s="920"/>
      <c r="AH19" s="914">
        <f t="shared" si="11"/>
        <v>0</v>
      </c>
      <c r="AI19" s="920"/>
      <c r="AJ19" s="920"/>
      <c r="AK19" s="914">
        <f t="shared" si="12"/>
        <v>0</v>
      </c>
      <c r="AL19" s="920">
        <v>3054</v>
      </c>
      <c r="AM19" s="920"/>
      <c r="AN19" s="914">
        <f t="shared" si="13"/>
        <v>3054</v>
      </c>
      <c r="AO19" s="920"/>
      <c r="AP19" s="919"/>
      <c r="AQ19" s="914">
        <f t="shared" si="14"/>
        <v>0</v>
      </c>
      <c r="AR19" s="919"/>
      <c r="AS19" s="920"/>
      <c r="AT19" s="914">
        <f t="shared" si="15"/>
        <v>0</v>
      </c>
      <c r="AU19" s="921"/>
      <c r="AV19" s="920"/>
      <c r="AW19" s="915">
        <f t="shared" si="16"/>
        <v>0</v>
      </c>
      <c r="AX19" s="916">
        <f t="shared" si="0"/>
        <v>3054</v>
      </c>
      <c r="AY19" s="917">
        <f t="shared" si="0"/>
        <v>0</v>
      </c>
      <c r="AZ19" s="918">
        <f t="shared" si="0"/>
        <v>3054</v>
      </c>
    </row>
    <row r="20" spans="1:175" ht="19.95" customHeight="1" x14ac:dyDescent="0.25">
      <c r="A20" s="584" t="s">
        <v>1075</v>
      </c>
      <c r="B20" s="919">
        <f>1197+755</f>
        <v>1952</v>
      </c>
      <c r="C20" s="920"/>
      <c r="D20" s="914">
        <f t="shared" si="1"/>
        <v>1952</v>
      </c>
      <c r="E20" s="920">
        <v>126</v>
      </c>
      <c r="F20" s="920"/>
      <c r="G20" s="914">
        <f t="shared" si="2"/>
        <v>126</v>
      </c>
      <c r="H20" s="920">
        <v>630</v>
      </c>
      <c r="I20" s="920"/>
      <c r="J20" s="914">
        <f t="shared" si="3"/>
        <v>630</v>
      </c>
      <c r="K20" s="920">
        <v>2016</v>
      </c>
      <c r="L20" s="920"/>
      <c r="M20" s="914">
        <f t="shared" si="4"/>
        <v>2016</v>
      </c>
      <c r="N20" s="920">
        <f>2016+1134</f>
        <v>3150</v>
      </c>
      <c r="O20" s="920"/>
      <c r="P20" s="914">
        <f t="shared" si="5"/>
        <v>3150</v>
      </c>
      <c r="Q20" s="920">
        <v>3654</v>
      </c>
      <c r="R20" s="920"/>
      <c r="S20" s="914">
        <f t="shared" si="6"/>
        <v>3654</v>
      </c>
      <c r="T20" s="920"/>
      <c r="U20" s="920"/>
      <c r="V20" s="914">
        <f t="shared" si="7"/>
        <v>0</v>
      </c>
      <c r="W20" s="920">
        <f>3150+252</f>
        <v>3402</v>
      </c>
      <c r="X20" s="920"/>
      <c r="Y20" s="914">
        <f t="shared" si="8"/>
        <v>3402</v>
      </c>
      <c r="Z20" s="920">
        <f>1323+126</f>
        <v>1449</v>
      </c>
      <c r="AA20" s="920"/>
      <c r="AB20" s="914">
        <f t="shared" si="9"/>
        <v>1449</v>
      </c>
      <c r="AC20" s="920"/>
      <c r="AD20" s="920"/>
      <c r="AE20" s="914">
        <f t="shared" si="10"/>
        <v>0</v>
      </c>
      <c r="AF20" s="920"/>
      <c r="AG20" s="920"/>
      <c r="AH20" s="914">
        <f t="shared" si="11"/>
        <v>0</v>
      </c>
      <c r="AI20" s="920">
        <v>1134</v>
      </c>
      <c r="AJ20" s="920"/>
      <c r="AK20" s="914">
        <f t="shared" si="12"/>
        <v>1134</v>
      </c>
      <c r="AL20" s="920">
        <v>378</v>
      </c>
      <c r="AM20" s="920"/>
      <c r="AN20" s="914">
        <f t="shared" si="13"/>
        <v>378</v>
      </c>
      <c r="AO20" s="920"/>
      <c r="AP20" s="919"/>
      <c r="AQ20" s="914">
        <f t="shared" si="14"/>
        <v>0</v>
      </c>
      <c r="AR20" s="919"/>
      <c r="AS20" s="920"/>
      <c r="AT20" s="914">
        <f t="shared" si="15"/>
        <v>0</v>
      </c>
      <c r="AU20" s="921">
        <v>3591</v>
      </c>
      <c r="AV20" s="920"/>
      <c r="AW20" s="915">
        <f t="shared" si="16"/>
        <v>3591</v>
      </c>
      <c r="AX20" s="916">
        <f t="shared" si="0"/>
        <v>21482</v>
      </c>
      <c r="AY20" s="917">
        <f t="shared" si="0"/>
        <v>0</v>
      </c>
      <c r="AZ20" s="918">
        <f t="shared" si="0"/>
        <v>21482</v>
      </c>
    </row>
    <row r="21" spans="1:175" ht="19.95" customHeight="1" x14ac:dyDescent="0.25">
      <c r="A21" s="584" t="s">
        <v>1076</v>
      </c>
      <c r="B21" s="919">
        <f>6409+210</f>
        <v>6619</v>
      </c>
      <c r="C21" s="920"/>
      <c r="D21" s="914">
        <f t="shared" si="1"/>
        <v>6619</v>
      </c>
      <c r="E21" s="920">
        <v>270</v>
      </c>
      <c r="F21" s="920"/>
      <c r="G21" s="914">
        <f t="shared" si="2"/>
        <v>270</v>
      </c>
      <c r="H21" s="920">
        <v>180</v>
      </c>
      <c r="I21" s="920"/>
      <c r="J21" s="914">
        <f t="shared" si="3"/>
        <v>180</v>
      </c>
      <c r="K21" s="920">
        <v>450</v>
      </c>
      <c r="L21" s="920"/>
      <c r="M21" s="914">
        <f t="shared" si="4"/>
        <v>450</v>
      </c>
      <c r="N21" s="920">
        <f>510+570</f>
        <v>1080</v>
      </c>
      <c r="O21" s="920"/>
      <c r="P21" s="914">
        <f t="shared" si="5"/>
        <v>1080</v>
      </c>
      <c r="Q21" s="920">
        <v>870</v>
      </c>
      <c r="R21" s="920"/>
      <c r="S21" s="914">
        <f t="shared" si="6"/>
        <v>870</v>
      </c>
      <c r="T21" s="920">
        <v>120</v>
      </c>
      <c r="U21" s="920"/>
      <c r="V21" s="914">
        <f t="shared" si="7"/>
        <v>120</v>
      </c>
      <c r="W21" s="920">
        <f>780+60</f>
        <v>840</v>
      </c>
      <c r="X21" s="920"/>
      <c r="Y21" s="914">
        <f t="shared" si="8"/>
        <v>840</v>
      </c>
      <c r="Z21" s="920">
        <v>930</v>
      </c>
      <c r="AA21" s="920"/>
      <c r="AB21" s="914">
        <f t="shared" si="9"/>
        <v>930</v>
      </c>
      <c r="AC21" s="920">
        <v>525</v>
      </c>
      <c r="AD21" s="920"/>
      <c r="AE21" s="914">
        <f t="shared" si="10"/>
        <v>525</v>
      </c>
      <c r="AF21" s="920">
        <v>135</v>
      </c>
      <c r="AG21" s="920"/>
      <c r="AH21" s="914">
        <f t="shared" si="11"/>
        <v>135</v>
      </c>
      <c r="AI21" s="920">
        <v>270</v>
      </c>
      <c r="AJ21" s="920"/>
      <c r="AK21" s="914">
        <f t="shared" si="12"/>
        <v>270</v>
      </c>
      <c r="AL21" s="920">
        <v>600</v>
      </c>
      <c r="AM21" s="920"/>
      <c r="AN21" s="914">
        <f t="shared" si="13"/>
        <v>600</v>
      </c>
      <c r="AO21" s="920">
        <v>300</v>
      </c>
      <c r="AP21" s="919"/>
      <c r="AQ21" s="914">
        <f t="shared" si="14"/>
        <v>300</v>
      </c>
      <c r="AR21" s="919">
        <v>6046</v>
      </c>
      <c r="AS21" s="920"/>
      <c r="AT21" s="914">
        <f t="shared" si="15"/>
        <v>6046</v>
      </c>
      <c r="AU21" s="921">
        <v>7099</v>
      </c>
      <c r="AV21" s="920"/>
      <c r="AW21" s="915">
        <f t="shared" si="16"/>
        <v>7099</v>
      </c>
      <c r="AX21" s="916">
        <f t="shared" si="0"/>
        <v>26334</v>
      </c>
      <c r="AY21" s="917">
        <f t="shared" si="0"/>
        <v>0</v>
      </c>
      <c r="AZ21" s="918">
        <f t="shared" si="0"/>
        <v>26334</v>
      </c>
    </row>
    <row r="22" spans="1:175" ht="19.95" customHeight="1" x14ac:dyDescent="0.25">
      <c r="A22" s="584" t="s">
        <v>1077</v>
      </c>
      <c r="B22" s="919"/>
      <c r="C22" s="920"/>
      <c r="D22" s="914">
        <f t="shared" si="1"/>
        <v>0</v>
      </c>
      <c r="E22" s="920"/>
      <c r="F22" s="920"/>
      <c r="G22" s="914">
        <f t="shared" si="2"/>
        <v>0</v>
      </c>
      <c r="H22" s="920"/>
      <c r="I22" s="920"/>
      <c r="J22" s="914">
        <f t="shared" si="3"/>
        <v>0</v>
      </c>
      <c r="K22" s="920"/>
      <c r="L22" s="920"/>
      <c r="M22" s="914">
        <f t="shared" si="4"/>
        <v>0</v>
      </c>
      <c r="N22" s="920"/>
      <c r="O22" s="920"/>
      <c r="P22" s="914">
        <f t="shared" si="5"/>
        <v>0</v>
      </c>
      <c r="Q22" s="920"/>
      <c r="R22" s="920"/>
      <c r="S22" s="914">
        <f t="shared" si="6"/>
        <v>0</v>
      </c>
      <c r="T22" s="920"/>
      <c r="U22" s="920"/>
      <c r="V22" s="914">
        <f t="shared" si="7"/>
        <v>0</v>
      </c>
      <c r="W22" s="920"/>
      <c r="X22" s="920"/>
      <c r="Y22" s="914">
        <f t="shared" si="8"/>
        <v>0</v>
      </c>
      <c r="Z22" s="920"/>
      <c r="AA22" s="920"/>
      <c r="AB22" s="914">
        <f t="shared" si="9"/>
        <v>0</v>
      </c>
      <c r="AC22" s="920"/>
      <c r="AD22" s="920"/>
      <c r="AE22" s="914">
        <f t="shared" si="10"/>
        <v>0</v>
      </c>
      <c r="AF22" s="920"/>
      <c r="AG22" s="920"/>
      <c r="AH22" s="914">
        <f t="shared" si="11"/>
        <v>0</v>
      </c>
      <c r="AI22" s="920"/>
      <c r="AJ22" s="920"/>
      <c r="AK22" s="914">
        <f t="shared" si="12"/>
        <v>0</v>
      </c>
      <c r="AL22" s="920"/>
      <c r="AM22" s="920"/>
      <c r="AN22" s="914">
        <f t="shared" si="13"/>
        <v>0</v>
      </c>
      <c r="AO22" s="920"/>
      <c r="AP22" s="919"/>
      <c r="AQ22" s="914">
        <f t="shared" si="14"/>
        <v>0</v>
      </c>
      <c r="AR22" s="919"/>
      <c r="AS22" s="920"/>
      <c r="AT22" s="914">
        <f t="shared" si="15"/>
        <v>0</v>
      </c>
      <c r="AU22" s="921"/>
      <c r="AV22" s="920"/>
      <c r="AW22" s="915">
        <f t="shared" si="16"/>
        <v>0</v>
      </c>
      <c r="AX22" s="916">
        <f t="shared" si="0"/>
        <v>0</v>
      </c>
      <c r="AY22" s="917">
        <f t="shared" si="0"/>
        <v>0</v>
      </c>
      <c r="AZ22" s="918">
        <f t="shared" si="0"/>
        <v>0</v>
      </c>
    </row>
    <row r="23" spans="1:175" s="929" customFormat="1" ht="30" customHeight="1" thickBot="1" x14ac:dyDescent="0.3">
      <c r="A23" s="922" t="s">
        <v>490</v>
      </c>
      <c r="B23" s="923">
        <f t="shared" ref="B23:AU23" si="17">SUM(B3:B22)</f>
        <v>208895</v>
      </c>
      <c r="C23" s="923"/>
      <c r="D23" s="924">
        <f t="shared" si="1"/>
        <v>208895</v>
      </c>
      <c r="E23" s="923">
        <f t="shared" si="17"/>
        <v>16901</v>
      </c>
      <c r="F23" s="923"/>
      <c r="G23" s="924">
        <f t="shared" si="2"/>
        <v>16901</v>
      </c>
      <c r="H23" s="923">
        <f t="shared" si="17"/>
        <v>22664</v>
      </c>
      <c r="I23" s="923"/>
      <c r="J23" s="924">
        <f t="shared" si="3"/>
        <v>22664</v>
      </c>
      <c r="K23" s="923">
        <f t="shared" si="17"/>
        <v>7996</v>
      </c>
      <c r="L23" s="923"/>
      <c r="M23" s="924">
        <f t="shared" si="4"/>
        <v>7996</v>
      </c>
      <c r="N23" s="923">
        <f t="shared" si="17"/>
        <v>14631</v>
      </c>
      <c r="O23" s="923"/>
      <c r="P23" s="924">
        <f t="shared" si="5"/>
        <v>14631</v>
      </c>
      <c r="Q23" s="923">
        <f t="shared" si="17"/>
        <v>16927</v>
      </c>
      <c r="R23" s="923"/>
      <c r="S23" s="924">
        <f t="shared" si="6"/>
        <v>16927</v>
      </c>
      <c r="T23" s="923">
        <f t="shared" si="17"/>
        <v>217831</v>
      </c>
      <c r="U23" s="923"/>
      <c r="V23" s="924">
        <f t="shared" si="7"/>
        <v>217831</v>
      </c>
      <c r="W23" s="923">
        <f t="shared" si="17"/>
        <v>11506</v>
      </c>
      <c r="X23" s="923"/>
      <c r="Y23" s="924">
        <f t="shared" si="8"/>
        <v>11506</v>
      </c>
      <c r="Z23" s="923">
        <f t="shared" si="17"/>
        <v>30310</v>
      </c>
      <c r="AA23" s="923"/>
      <c r="AB23" s="924">
        <f t="shared" si="9"/>
        <v>30310</v>
      </c>
      <c r="AC23" s="923">
        <f t="shared" si="17"/>
        <v>17517</v>
      </c>
      <c r="AD23" s="923"/>
      <c r="AE23" s="924">
        <f t="shared" si="10"/>
        <v>17517</v>
      </c>
      <c r="AF23" s="924">
        <f t="shared" si="17"/>
        <v>923</v>
      </c>
      <c r="AG23" s="924"/>
      <c r="AH23" s="924">
        <f t="shared" si="11"/>
        <v>923</v>
      </c>
      <c r="AI23" s="924">
        <f t="shared" si="17"/>
        <v>10924</v>
      </c>
      <c r="AJ23" s="924"/>
      <c r="AK23" s="924">
        <f t="shared" si="12"/>
        <v>10924</v>
      </c>
      <c r="AL23" s="924">
        <f t="shared" si="17"/>
        <v>712664</v>
      </c>
      <c r="AM23" s="924"/>
      <c r="AN23" s="924">
        <f t="shared" si="13"/>
        <v>712664</v>
      </c>
      <c r="AO23" s="924">
        <f t="shared" si="17"/>
        <v>9208</v>
      </c>
      <c r="AP23" s="923"/>
      <c r="AQ23" s="924">
        <f t="shared" si="14"/>
        <v>9208</v>
      </c>
      <c r="AR23" s="923">
        <f t="shared" si="17"/>
        <v>110546</v>
      </c>
      <c r="AS23" s="924"/>
      <c r="AT23" s="924">
        <f t="shared" si="15"/>
        <v>110546</v>
      </c>
      <c r="AU23" s="925">
        <f t="shared" si="17"/>
        <v>122992</v>
      </c>
      <c r="AV23" s="924"/>
      <c r="AW23" s="925">
        <f t="shared" si="16"/>
        <v>122992</v>
      </c>
      <c r="AX23" s="926">
        <f t="shared" si="0"/>
        <v>1532435</v>
      </c>
      <c r="AY23" s="927">
        <f t="shared" si="0"/>
        <v>0</v>
      </c>
      <c r="AZ23" s="928">
        <f t="shared" si="0"/>
        <v>1532435</v>
      </c>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row>
    <row r="24" spans="1:175" x14ac:dyDescent="0.25">
      <c r="A24" s="72"/>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590"/>
      <c r="AS24" s="590"/>
      <c r="AT24" s="590"/>
      <c r="AU24" s="130"/>
    </row>
    <row r="25" spans="1:175" x14ac:dyDescent="0.25">
      <c r="A25" s="72"/>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590"/>
      <c r="AS25" s="590"/>
      <c r="AT25" s="590"/>
      <c r="AU25" s="130"/>
      <c r="AX25" s="130">
        <f>SUM(AX3:AX22)</f>
        <v>1532435</v>
      </c>
    </row>
    <row r="26" spans="1:175" x14ac:dyDescent="0.25">
      <c r="A26" s="72"/>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590"/>
      <c r="AS26" s="590"/>
      <c r="AT26" s="590"/>
      <c r="AU26" s="130"/>
    </row>
    <row r="27" spans="1:175" x14ac:dyDescent="0.25">
      <c r="A27" s="72"/>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590"/>
      <c r="AS27" s="590"/>
      <c r="AT27" s="590"/>
      <c r="AU27" s="130"/>
    </row>
    <row r="28" spans="1:175" x14ac:dyDescent="0.25">
      <c r="A28" s="72"/>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590"/>
      <c r="AS28" s="590"/>
      <c r="AT28" s="590"/>
      <c r="AU28" s="130"/>
    </row>
    <row r="29" spans="1:175" x14ac:dyDescent="0.25">
      <c r="A29" s="72"/>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590"/>
      <c r="AS29" s="590"/>
      <c r="AT29" s="590"/>
      <c r="AU29" s="130"/>
    </row>
    <row r="30" spans="1:175" x14ac:dyDescent="0.25">
      <c r="A30" s="72"/>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590"/>
      <c r="AS30" s="590"/>
      <c r="AT30" s="590"/>
      <c r="AU30" s="130"/>
    </row>
    <row r="31" spans="1:175" x14ac:dyDescent="0.25">
      <c r="A31" s="72"/>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590"/>
      <c r="AS31" s="590"/>
      <c r="AT31" s="590"/>
      <c r="AU31" s="130"/>
    </row>
    <row r="32" spans="1:175" x14ac:dyDescent="0.25">
      <c r="A32" s="72"/>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590"/>
      <c r="AS32" s="590"/>
      <c r="AT32" s="590"/>
      <c r="AU32" s="130"/>
    </row>
    <row r="33" spans="1:47" x14ac:dyDescent="0.25">
      <c r="A33" s="72"/>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590"/>
      <c r="AS33" s="590"/>
      <c r="AT33" s="590"/>
      <c r="AU33" s="130"/>
    </row>
    <row r="34" spans="1:47" x14ac:dyDescent="0.25">
      <c r="A34" s="72"/>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590"/>
      <c r="AS34" s="590"/>
      <c r="AT34" s="590"/>
      <c r="AU34" s="130"/>
    </row>
    <row r="35" spans="1:47" x14ac:dyDescent="0.25">
      <c r="A35" s="72"/>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590"/>
      <c r="AS35" s="590"/>
      <c r="AT35" s="590"/>
      <c r="AU35" s="130"/>
    </row>
    <row r="36" spans="1:47" x14ac:dyDescent="0.25">
      <c r="A36" s="72"/>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590"/>
      <c r="AS36" s="590"/>
      <c r="AT36" s="590"/>
      <c r="AU36" s="130"/>
    </row>
    <row r="37" spans="1:47" x14ac:dyDescent="0.25">
      <c r="A37" s="72"/>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590"/>
      <c r="AS37" s="590"/>
      <c r="AT37" s="590"/>
      <c r="AU37" s="130"/>
    </row>
    <row r="38" spans="1:47" x14ac:dyDescent="0.25">
      <c r="A38" s="72"/>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590"/>
      <c r="AS38" s="590"/>
      <c r="AT38" s="590"/>
      <c r="AU38" s="130"/>
    </row>
    <row r="39" spans="1:47" x14ac:dyDescent="0.25">
      <c r="A39" s="72"/>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590"/>
      <c r="AS39" s="590"/>
      <c r="AT39" s="590"/>
      <c r="AU39" s="130"/>
    </row>
    <row r="40" spans="1:47" x14ac:dyDescent="0.25">
      <c r="A40" s="72"/>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590"/>
      <c r="AS40" s="590"/>
      <c r="AT40" s="590"/>
      <c r="AU40" s="130"/>
    </row>
    <row r="41" spans="1:47" x14ac:dyDescent="0.25">
      <c r="A41" s="72"/>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590"/>
      <c r="AS41" s="590"/>
      <c r="AT41" s="590"/>
      <c r="AU41" s="130"/>
    </row>
    <row r="42" spans="1:47" x14ac:dyDescent="0.25">
      <c r="A42" s="72"/>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590"/>
      <c r="AS42" s="590"/>
      <c r="AT42" s="590"/>
      <c r="AU42" s="130"/>
    </row>
    <row r="43" spans="1:47" x14ac:dyDescent="0.25">
      <c r="A43" s="72"/>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590"/>
      <c r="AS43" s="590"/>
      <c r="AT43" s="590"/>
      <c r="AU43" s="130"/>
    </row>
    <row r="44" spans="1:47" x14ac:dyDescent="0.25">
      <c r="A44" s="72"/>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590"/>
      <c r="AS44" s="590"/>
      <c r="AT44" s="590"/>
      <c r="AU44" s="130"/>
    </row>
    <row r="45" spans="1:47" x14ac:dyDescent="0.25">
      <c r="A45" s="72"/>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590"/>
      <c r="AS45" s="590"/>
      <c r="AT45" s="590"/>
      <c r="AU45" s="130"/>
    </row>
    <row r="46" spans="1:47" x14ac:dyDescent="0.25">
      <c r="A46" s="72"/>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590"/>
      <c r="AS46" s="590"/>
      <c r="AT46" s="590"/>
      <c r="AU46" s="130"/>
    </row>
    <row r="47" spans="1:47" x14ac:dyDescent="0.25">
      <c r="A47" s="72"/>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590"/>
      <c r="AS47" s="590"/>
      <c r="AT47" s="590"/>
      <c r="AU47" s="130"/>
    </row>
    <row r="48" spans="1:47" x14ac:dyDescent="0.25">
      <c r="A48" s="72"/>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590"/>
      <c r="AS48" s="590"/>
      <c r="AT48" s="590"/>
      <c r="AU48" s="130"/>
    </row>
    <row r="49" spans="1:47" x14ac:dyDescent="0.25">
      <c r="A49" s="72"/>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590"/>
      <c r="AS49" s="590"/>
      <c r="AT49" s="590"/>
      <c r="AU49" s="130"/>
    </row>
    <row r="50" spans="1:47" x14ac:dyDescent="0.25">
      <c r="A50" s="72"/>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590"/>
      <c r="AS50" s="590"/>
      <c r="AT50" s="590"/>
      <c r="AU50" s="130"/>
    </row>
    <row r="51" spans="1:47" x14ac:dyDescent="0.25">
      <c r="A51" s="72"/>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590"/>
      <c r="AS51" s="590"/>
      <c r="AT51" s="590"/>
      <c r="AU51" s="130"/>
    </row>
    <row r="52" spans="1:47" x14ac:dyDescent="0.25">
      <c r="A52" s="72"/>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590"/>
      <c r="AS52" s="590"/>
      <c r="AT52" s="590"/>
      <c r="AU52" s="130"/>
    </row>
    <row r="53" spans="1:47" x14ac:dyDescent="0.25">
      <c r="A53" s="72"/>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590"/>
      <c r="AS53" s="590"/>
      <c r="AT53" s="590"/>
      <c r="AU53" s="130"/>
    </row>
    <row r="54" spans="1:47" x14ac:dyDescent="0.25">
      <c r="A54" s="72"/>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590"/>
      <c r="AS54" s="590"/>
      <c r="AT54" s="590"/>
      <c r="AU54" s="130"/>
    </row>
    <row r="55" spans="1:47" x14ac:dyDescent="0.25">
      <c r="A55" s="72"/>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590"/>
      <c r="AS55" s="590"/>
      <c r="AT55" s="590"/>
      <c r="AU55" s="130"/>
    </row>
    <row r="56" spans="1:47" x14ac:dyDescent="0.25">
      <c r="A56" s="72"/>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590"/>
      <c r="AS56" s="590"/>
      <c r="AT56" s="590"/>
      <c r="AU56" s="130"/>
    </row>
    <row r="57" spans="1:47" x14ac:dyDescent="0.25">
      <c r="A57" s="72"/>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590"/>
      <c r="AS57" s="590"/>
      <c r="AT57" s="590"/>
      <c r="AU57" s="130"/>
    </row>
    <row r="58" spans="1:47" x14ac:dyDescent="0.25">
      <c r="A58" s="72"/>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590"/>
      <c r="AS58" s="590"/>
      <c r="AT58" s="590"/>
      <c r="AU58" s="130"/>
    </row>
    <row r="59" spans="1:47" x14ac:dyDescent="0.25">
      <c r="A59" s="72"/>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590"/>
      <c r="AS59" s="590"/>
      <c r="AT59" s="590"/>
      <c r="AU59" s="130"/>
    </row>
    <row r="60" spans="1:47" x14ac:dyDescent="0.25">
      <c r="A60" s="72"/>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590"/>
      <c r="AS60" s="590"/>
      <c r="AT60" s="590"/>
      <c r="AU60" s="130"/>
    </row>
    <row r="61" spans="1:47" x14ac:dyDescent="0.25">
      <c r="A61" s="72"/>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590"/>
      <c r="AS61" s="590"/>
      <c r="AT61" s="590"/>
      <c r="AU61" s="130"/>
    </row>
    <row r="62" spans="1:47" x14ac:dyDescent="0.25">
      <c r="A62" s="72"/>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590"/>
      <c r="AS62" s="590"/>
      <c r="AT62" s="590"/>
      <c r="AU62" s="130"/>
    </row>
    <row r="63" spans="1:47" x14ac:dyDescent="0.25">
      <c r="A63" s="72"/>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590"/>
      <c r="AS63" s="590"/>
      <c r="AT63" s="590"/>
      <c r="AU63" s="130"/>
    </row>
    <row r="64" spans="1:47" x14ac:dyDescent="0.25">
      <c r="A64" s="72"/>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590"/>
      <c r="AS64" s="590"/>
      <c r="AT64" s="590"/>
      <c r="AU64" s="130"/>
    </row>
    <row r="65" spans="1:47" x14ac:dyDescent="0.25">
      <c r="A65" s="72"/>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590"/>
      <c r="AS65" s="590"/>
      <c r="AT65" s="590"/>
      <c r="AU65" s="130"/>
    </row>
    <row r="66" spans="1:47" x14ac:dyDescent="0.25">
      <c r="A66" s="72"/>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590"/>
      <c r="AS66" s="590"/>
      <c r="AT66" s="590"/>
      <c r="AU66" s="130"/>
    </row>
    <row r="67" spans="1:47" x14ac:dyDescent="0.25">
      <c r="A67" s="72"/>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590"/>
      <c r="AS67" s="590"/>
      <c r="AT67" s="590"/>
      <c r="AU67" s="130"/>
    </row>
    <row r="68" spans="1:47" x14ac:dyDescent="0.25">
      <c r="A68" s="72"/>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590"/>
      <c r="AS68" s="590"/>
      <c r="AT68" s="590"/>
      <c r="AU68" s="130"/>
    </row>
    <row r="69" spans="1:47" x14ac:dyDescent="0.25">
      <c r="A69" s="72"/>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590"/>
      <c r="AS69" s="590"/>
      <c r="AT69" s="590"/>
      <c r="AU69" s="130"/>
    </row>
    <row r="70" spans="1:47" x14ac:dyDescent="0.25">
      <c r="A70" s="72"/>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590"/>
      <c r="AS70" s="590"/>
      <c r="AT70" s="590"/>
      <c r="AU70" s="130"/>
    </row>
    <row r="71" spans="1:47" x14ac:dyDescent="0.25">
      <c r="A71" s="72"/>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590"/>
      <c r="AS71" s="590"/>
      <c r="AT71" s="590"/>
      <c r="AU71" s="130"/>
    </row>
    <row r="72" spans="1:47" x14ac:dyDescent="0.25">
      <c r="A72" s="72"/>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590"/>
      <c r="AS72" s="590"/>
      <c r="AT72" s="590"/>
      <c r="AU72" s="130"/>
    </row>
    <row r="73" spans="1:47" x14ac:dyDescent="0.25">
      <c r="A73" s="72"/>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590"/>
      <c r="AS73" s="590"/>
      <c r="AT73" s="590"/>
      <c r="AU73" s="130"/>
    </row>
    <row r="74" spans="1:47" x14ac:dyDescent="0.25">
      <c r="A74" s="72"/>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590"/>
      <c r="AS74" s="590"/>
      <c r="AT74" s="590"/>
      <c r="AU74" s="130"/>
    </row>
    <row r="75" spans="1:47" x14ac:dyDescent="0.25">
      <c r="A75" s="72"/>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590"/>
      <c r="AS75" s="590"/>
      <c r="AT75" s="590"/>
      <c r="AU75" s="130"/>
    </row>
    <row r="76" spans="1:47" x14ac:dyDescent="0.25">
      <c r="A76" s="72"/>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590"/>
      <c r="AS76" s="590"/>
      <c r="AT76" s="590"/>
      <c r="AU76" s="130"/>
    </row>
    <row r="77" spans="1:47" x14ac:dyDescent="0.25">
      <c r="A77" s="72"/>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590"/>
      <c r="AS77" s="590"/>
      <c r="AT77" s="590"/>
      <c r="AU77" s="130"/>
    </row>
    <row r="78" spans="1:47" x14ac:dyDescent="0.25">
      <c r="A78" s="72"/>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590"/>
      <c r="AS78" s="590"/>
      <c r="AT78" s="590"/>
      <c r="AU78" s="130"/>
    </row>
    <row r="79" spans="1:47" x14ac:dyDescent="0.25">
      <c r="A79" s="72"/>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590"/>
      <c r="AS79" s="590"/>
      <c r="AT79" s="590"/>
      <c r="AU79" s="130"/>
    </row>
    <row r="80" spans="1:47" x14ac:dyDescent="0.25">
      <c r="A80" s="72"/>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590"/>
      <c r="AS80" s="590"/>
      <c r="AT80" s="590"/>
      <c r="AU80" s="130"/>
    </row>
    <row r="81" spans="1:47" x14ac:dyDescent="0.25">
      <c r="A81" s="72"/>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590"/>
      <c r="AS81" s="590"/>
      <c r="AT81" s="590"/>
      <c r="AU81" s="130"/>
    </row>
    <row r="82" spans="1:47" x14ac:dyDescent="0.25">
      <c r="A82" s="72"/>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590"/>
      <c r="AS82" s="590"/>
      <c r="AT82" s="590"/>
      <c r="AU82" s="130"/>
    </row>
    <row r="83" spans="1:47" x14ac:dyDescent="0.25">
      <c r="A83" s="72"/>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590"/>
      <c r="AS83" s="590"/>
      <c r="AT83" s="590"/>
      <c r="AU83" s="130"/>
    </row>
    <row r="84" spans="1:47" x14ac:dyDescent="0.25">
      <c r="A84" s="72"/>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590"/>
      <c r="AS84" s="590"/>
      <c r="AT84" s="590"/>
      <c r="AU84" s="130"/>
    </row>
    <row r="85" spans="1:47" x14ac:dyDescent="0.25">
      <c r="A85" s="72"/>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590"/>
      <c r="AS85" s="590"/>
      <c r="AT85" s="590"/>
      <c r="AU85" s="130"/>
    </row>
    <row r="86" spans="1:47" x14ac:dyDescent="0.25">
      <c r="A86" s="72"/>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590"/>
      <c r="AS86" s="590"/>
      <c r="AT86" s="590"/>
      <c r="AU86" s="130"/>
    </row>
    <row r="87" spans="1:47" x14ac:dyDescent="0.25">
      <c r="A87" s="72"/>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590"/>
      <c r="AS87" s="590"/>
      <c r="AT87" s="590"/>
      <c r="AU87" s="130"/>
    </row>
    <row r="88" spans="1:47" x14ac:dyDescent="0.25">
      <c r="A88" s="72"/>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590"/>
      <c r="AS88" s="590"/>
      <c r="AT88" s="590"/>
      <c r="AU88" s="130"/>
    </row>
    <row r="89" spans="1:47" x14ac:dyDescent="0.25">
      <c r="A89" s="72"/>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590"/>
      <c r="AS89" s="590"/>
      <c r="AT89" s="590"/>
      <c r="AU89" s="130"/>
    </row>
    <row r="90" spans="1:47" x14ac:dyDescent="0.25">
      <c r="A90" s="72"/>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590"/>
      <c r="AS90" s="590"/>
      <c r="AT90" s="590"/>
      <c r="AU90" s="130"/>
    </row>
    <row r="91" spans="1:47" x14ac:dyDescent="0.25">
      <c r="A91" s="72"/>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590"/>
      <c r="AS91" s="590"/>
      <c r="AT91" s="590"/>
      <c r="AU91" s="130"/>
    </row>
    <row r="92" spans="1:47" x14ac:dyDescent="0.25">
      <c r="A92" s="72"/>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590"/>
      <c r="AS92" s="590"/>
      <c r="AT92" s="590"/>
      <c r="AU92" s="130"/>
    </row>
    <row r="93" spans="1:47" x14ac:dyDescent="0.25">
      <c r="A93" s="72"/>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590"/>
      <c r="AS93" s="590"/>
      <c r="AT93" s="590"/>
      <c r="AU93" s="130"/>
    </row>
    <row r="94" spans="1:47" x14ac:dyDescent="0.25">
      <c r="A94" s="72"/>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590"/>
      <c r="AS94" s="590"/>
      <c r="AT94" s="590"/>
      <c r="AU94" s="130"/>
    </row>
    <row r="95" spans="1:47" x14ac:dyDescent="0.25">
      <c r="A95" s="72"/>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590"/>
      <c r="AS95" s="590"/>
      <c r="AT95" s="590"/>
      <c r="AU95" s="130"/>
    </row>
    <row r="96" spans="1:47" x14ac:dyDescent="0.25">
      <c r="A96" s="72"/>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590"/>
      <c r="AS96" s="590"/>
      <c r="AT96" s="590"/>
      <c r="AU96" s="130"/>
    </row>
    <row r="97" spans="1:47" x14ac:dyDescent="0.25">
      <c r="A97" s="72"/>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590"/>
      <c r="AS97" s="590"/>
      <c r="AT97" s="590"/>
      <c r="AU97" s="130"/>
    </row>
    <row r="98" spans="1:47" x14ac:dyDescent="0.25">
      <c r="A98" s="72"/>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590"/>
      <c r="AS98" s="590"/>
      <c r="AT98" s="590"/>
      <c r="AU98" s="130"/>
    </row>
    <row r="99" spans="1:47" x14ac:dyDescent="0.25">
      <c r="A99" s="72"/>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590"/>
      <c r="AS99" s="590"/>
      <c r="AT99" s="590"/>
      <c r="AU99" s="130"/>
    </row>
    <row r="100" spans="1:47" x14ac:dyDescent="0.25">
      <c r="A100" s="72"/>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590"/>
      <c r="AS100" s="590"/>
      <c r="AT100" s="590"/>
      <c r="AU100" s="130"/>
    </row>
    <row r="101" spans="1:47" x14ac:dyDescent="0.25">
      <c r="A101" s="72"/>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590"/>
      <c r="AS101" s="590"/>
      <c r="AT101" s="590"/>
      <c r="AU101" s="130"/>
    </row>
    <row r="102" spans="1:47" x14ac:dyDescent="0.25">
      <c r="A102" s="72"/>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590"/>
      <c r="AS102" s="590"/>
      <c r="AT102" s="590"/>
      <c r="AU102" s="130"/>
    </row>
    <row r="103" spans="1:47" x14ac:dyDescent="0.25">
      <c r="A103" s="72"/>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590"/>
      <c r="AS103" s="590"/>
      <c r="AT103" s="590"/>
      <c r="AU103" s="130"/>
    </row>
    <row r="104" spans="1:47" x14ac:dyDescent="0.25">
      <c r="A104" s="72"/>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590"/>
      <c r="AS104" s="590"/>
      <c r="AT104" s="590"/>
      <c r="AU104" s="130"/>
    </row>
    <row r="105" spans="1:47" x14ac:dyDescent="0.25">
      <c r="A105" s="72"/>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590"/>
      <c r="AS105" s="590"/>
      <c r="AT105" s="590"/>
      <c r="AU105" s="130"/>
    </row>
    <row r="106" spans="1:47" x14ac:dyDescent="0.25">
      <c r="A106" s="72"/>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590"/>
      <c r="AS106" s="590"/>
      <c r="AT106" s="590"/>
      <c r="AU106" s="130"/>
    </row>
    <row r="107" spans="1:47" x14ac:dyDescent="0.25">
      <c r="A107" s="72"/>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590"/>
      <c r="AS107" s="590"/>
      <c r="AT107" s="590"/>
      <c r="AU107" s="130"/>
    </row>
    <row r="108" spans="1:47" x14ac:dyDescent="0.25">
      <c r="A108" s="72"/>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590"/>
      <c r="AS108" s="590"/>
      <c r="AT108" s="590"/>
      <c r="AU108" s="130"/>
    </row>
    <row r="109" spans="1:47" x14ac:dyDescent="0.25">
      <c r="A109" s="72"/>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590"/>
      <c r="AS109" s="590"/>
      <c r="AT109" s="590"/>
      <c r="AU109" s="130"/>
    </row>
    <row r="110" spans="1:47" x14ac:dyDescent="0.25">
      <c r="A110" s="72"/>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590"/>
      <c r="AS110" s="590"/>
      <c r="AT110" s="590"/>
      <c r="AU110" s="130"/>
    </row>
    <row r="111" spans="1:47" x14ac:dyDescent="0.25">
      <c r="A111" s="72"/>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590"/>
      <c r="AS111" s="590"/>
      <c r="AT111" s="590"/>
      <c r="AU111" s="130"/>
    </row>
    <row r="112" spans="1:47" x14ac:dyDescent="0.25">
      <c r="A112" s="72"/>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590"/>
      <c r="AS112" s="590"/>
      <c r="AT112" s="590"/>
      <c r="AU112" s="130"/>
    </row>
    <row r="113" spans="1:47" x14ac:dyDescent="0.25">
      <c r="A113" s="72"/>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590"/>
      <c r="AS113" s="590"/>
      <c r="AT113" s="590"/>
      <c r="AU113" s="130"/>
    </row>
    <row r="114" spans="1:47" x14ac:dyDescent="0.25">
      <c r="A114" s="72"/>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c r="AQ114" s="130"/>
      <c r="AR114" s="590"/>
      <c r="AS114" s="590"/>
      <c r="AT114" s="590"/>
      <c r="AU114" s="130"/>
    </row>
    <row r="115" spans="1:47" x14ac:dyDescent="0.25">
      <c r="A115" s="72"/>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590"/>
      <c r="AS115" s="590"/>
      <c r="AT115" s="590"/>
      <c r="AU115" s="130"/>
    </row>
    <row r="116" spans="1:47" x14ac:dyDescent="0.25">
      <c r="A116" s="72"/>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130"/>
      <c r="AR116" s="590"/>
      <c r="AS116" s="590"/>
      <c r="AT116" s="590"/>
      <c r="AU116" s="130"/>
    </row>
    <row r="117" spans="1:47" x14ac:dyDescent="0.25">
      <c r="A117" s="72"/>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590"/>
      <c r="AS117" s="590"/>
      <c r="AT117" s="590"/>
      <c r="AU117" s="130"/>
    </row>
    <row r="118" spans="1:47" x14ac:dyDescent="0.25">
      <c r="A118" s="72"/>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590"/>
      <c r="AS118" s="590"/>
      <c r="AT118" s="590"/>
      <c r="AU118" s="130"/>
    </row>
    <row r="119" spans="1:47" x14ac:dyDescent="0.25">
      <c r="A119" s="72"/>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590"/>
      <c r="AS119" s="590"/>
      <c r="AT119" s="590"/>
      <c r="AU119" s="130"/>
    </row>
    <row r="120" spans="1:47" x14ac:dyDescent="0.25">
      <c r="A120" s="72"/>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590"/>
      <c r="AS120" s="590"/>
      <c r="AT120" s="590"/>
      <c r="AU120" s="130"/>
    </row>
    <row r="121" spans="1:47" x14ac:dyDescent="0.25">
      <c r="A121" s="72"/>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590"/>
      <c r="AS121" s="590"/>
      <c r="AT121" s="590"/>
      <c r="AU121" s="130"/>
    </row>
    <row r="122" spans="1:47" x14ac:dyDescent="0.25">
      <c r="A122" s="72"/>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590"/>
      <c r="AS122" s="590"/>
      <c r="AT122" s="590"/>
      <c r="AU122" s="130"/>
    </row>
    <row r="123" spans="1:47" x14ac:dyDescent="0.25">
      <c r="A123" s="72"/>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590"/>
      <c r="AS123" s="590"/>
      <c r="AT123" s="590"/>
      <c r="AU123" s="130"/>
    </row>
    <row r="124" spans="1:47" x14ac:dyDescent="0.25">
      <c r="A124" s="72"/>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590"/>
      <c r="AS124" s="590"/>
      <c r="AT124" s="590"/>
      <c r="AU124" s="130"/>
    </row>
    <row r="125" spans="1:47" x14ac:dyDescent="0.25">
      <c r="A125" s="72"/>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590"/>
      <c r="AS125" s="590"/>
      <c r="AT125" s="590"/>
      <c r="AU125" s="130"/>
    </row>
    <row r="126" spans="1:47" x14ac:dyDescent="0.25">
      <c r="A126" s="72"/>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c r="AQ126" s="130"/>
      <c r="AR126" s="590"/>
      <c r="AS126" s="590"/>
      <c r="AT126" s="590"/>
      <c r="AU126" s="130"/>
    </row>
    <row r="127" spans="1:47" x14ac:dyDescent="0.25">
      <c r="A127" s="72"/>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590"/>
      <c r="AS127" s="590"/>
      <c r="AT127" s="590"/>
      <c r="AU127" s="130"/>
    </row>
    <row r="128" spans="1:47" x14ac:dyDescent="0.25">
      <c r="A128" s="72"/>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130"/>
      <c r="AR128" s="590"/>
      <c r="AS128" s="590"/>
      <c r="AT128" s="590"/>
      <c r="AU128" s="130"/>
    </row>
    <row r="129" spans="1:47" x14ac:dyDescent="0.25">
      <c r="A129" s="72"/>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590"/>
      <c r="AS129" s="590"/>
      <c r="AT129" s="590"/>
      <c r="AU129" s="130"/>
    </row>
    <row r="130" spans="1:47" x14ac:dyDescent="0.25">
      <c r="A130" s="72"/>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590"/>
      <c r="AS130" s="590"/>
      <c r="AT130" s="590"/>
      <c r="AU130" s="130"/>
    </row>
    <row r="131" spans="1:47" x14ac:dyDescent="0.25">
      <c r="A131" s="72"/>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590"/>
      <c r="AS131" s="590"/>
      <c r="AT131" s="590"/>
      <c r="AU131" s="130"/>
    </row>
    <row r="132" spans="1:47" x14ac:dyDescent="0.25">
      <c r="A132" s="72"/>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590"/>
      <c r="AS132" s="590"/>
      <c r="AT132" s="590"/>
      <c r="AU132" s="130"/>
    </row>
    <row r="133" spans="1:47" x14ac:dyDescent="0.25">
      <c r="A133" s="72"/>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590"/>
      <c r="AS133" s="590"/>
      <c r="AT133" s="590"/>
      <c r="AU133" s="130"/>
    </row>
    <row r="134" spans="1:47" x14ac:dyDescent="0.25">
      <c r="A134" s="72"/>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590"/>
      <c r="AS134" s="590"/>
      <c r="AT134" s="590"/>
      <c r="AU134" s="130"/>
    </row>
    <row r="135" spans="1:47" x14ac:dyDescent="0.25">
      <c r="A135" s="72"/>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590"/>
      <c r="AS135" s="590"/>
      <c r="AT135" s="590"/>
      <c r="AU135" s="130"/>
    </row>
    <row r="136" spans="1:47" x14ac:dyDescent="0.25">
      <c r="A136" s="72"/>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590"/>
      <c r="AS136" s="590"/>
      <c r="AT136" s="590"/>
      <c r="AU136" s="130"/>
    </row>
    <row r="137" spans="1:47" x14ac:dyDescent="0.25">
      <c r="A137" s="72"/>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590"/>
      <c r="AS137" s="590"/>
      <c r="AT137" s="590"/>
      <c r="AU137" s="130"/>
    </row>
    <row r="138" spans="1:47" x14ac:dyDescent="0.25">
      <c r="A138" s="72"/>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590"/>
      <c r="AS138" s="590"/>
      <c r="AT138" s="590"/>
      <c r="AU138" s="130"/>
    </row>
    <row r="139" spans="1:47" x14ac:dyDescent="0.25">
      <c r="A139" s="72"/>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590"/>
      <c r="AS139" s="590"/>
      <c r="AT139" s="590"/>
      <c r="AU139" s="130"/>
    </row>
    <row r="140" spans="1:47" x14ac:dyDescent="0.25">
      <c r="A140" s="72"/>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590"/>
      <c r="AS140" s="590"/>
      <c r="AT140" s="590"/>
      <c r="AU140" s="130"/>
    </row>
    <row r="141" spans="1:47" x14ac:dyDescent="0.25">
      <c r="A141" s="72"/>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590"/>
      <c r="AS141" s="590"/>
      <c r="AT141" s="590"/>
      <c r="AU141" s="130"/>
    </row>
    <row r="142" spans="1:47" x14ac:dyDescent="0.25">
      <c r="A142" s="72"/>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590"/>
      <c r="AS142" s="590"/>
      <c r="AT142" s="590"/>
      <c r="AU142" s="130"/>
    </row>
    <row r="143" spans="1:47" x14ac:dyDescent="0.25">
      <c r="A143" s="72"/>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590"/>
      <c r="AS143" s="590"/>
      <c r="AT143" s="590"/>
      <c r="AU143" s="130"/>
    </row>
    <row r="144" spans="1:47" x14ac:dyDescent="0.25">
      <c r="A144" s="72"/>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590"/>
      <c r="AS144" s="590"/>
      <c r="AT144" s="590"/>
      <c r="AU144" s="130"/>
    </row>
    <row r="145" spans="1:47" x14ac:dyDescent="0.25">
      <c r="A145" s="72"/>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590"/>
      <c r="AS145" s="590"/>
      <c r="AT145" s="590"/>
      <c r="AU145" s="130"/>
    </row>
    <row r="146" spans="1:47" x14ac:dyDescent="0.25">
      <c r="A146" s="72"/>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590"/>
      <c r="AS146" s="590"/>
      <c r="AT146" s="590"/>
      <c r="AU146" s="130"/>
    </row>
    <row r="147" spans="1:47" x14ac:dyDescent="0.25">
      <c r="A147" s="72"/>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590"/>
      <c r="AS147" s="590"/>
      <c r="AT147" s="590"/>
      <c r="AU147" s="130"/>
    </row>
    <row r="148" spans="1:47" x14ac:dyDescent="0.25">
      <c r="A148" s="72"/>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590"/>
      <c r="AS148" s="590"/>
      <c r="AT148" s="590"/>
      <c r="AU148" s="130"/>
    </row>
    <row r="149" spans="1:47" x14ac:dyDescent="0.25">
      <c r="A149" s="72"/>
      <c r="B149" s="130"/>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590"/>
      <c r="AS149" s="590"/>
      <c r="AT149" s="590"/>
      <c r="AU149" s="130"/>
    </row>
    <row r="150" spans="1:47" x14ac:dyDescent="0.25">
      <c r="A150" s="72"/>
      <c r="B150" s="130"/>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590"/>
      <c r="AS150" s="590"/>
      <c r="AT150" s="590"/>
      <c r="AU150" s="130"/>
    </row>
    <row r="151" spans="1:47" x14ac:dyDescent="0.25">
      <c r="A151" s="72"/>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590"/>
      <c r="AS151" s="590"/>
      <c r="AT151" s="590"/>
      <c r="AU151" s="130"/>
    </row>
    <row r="152" spans="1:47" x14ac:dyDescent="0.25">
      <c r="A152" s="72"/>
      <c r="B152" s="130"/>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590"/>
      <c r="AS152" s="590"/>
      <c r="AT152" s="590"/>
      <c r="AU152" s="130"/>
    </row>
    <row r="153" spans="1:47" x14ac:dyDescent="0.25">
      <c r="A153" s="72"/>
      <c r="B153" s="130"/>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0"/>
      <c r="AN153" s="130"/>
      <c r="AO153" s="130"/>
      <c r="AP153" s="130"/>
      <c r="AQ153" s="130"/>
      <c r="AR153" s="590"/>
      <c r="AS153" s="590"/>
      <c r="AT153" s="590"/>
      <c r="AU153" s="130"/>
    </row>
    <row r="154" spans="1:47" x14ac:dyDescent="0.25">
      <c r="A154" s="72"/>
      <c r="B154" s="130"/>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590"/>
      <c r="AS154" s="590"/>
      <c r="AT154" s="590"/>
      <c r="AU154" s="130"/>
    </row>
    <row r="155" spans="1:47" x14ac:dyDescent="0.25">
      <c r="A155" s="72"/>
      <c r="B155" s="130"/>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590"/>
      <c r="AS155" s="590"/>
      <c r="AT155" s="590"/>
      <c r="AU155" s="130"/>
    </row>
    <row r="156" spans="1:47" x14ac:dyDescent="0.25">
      <c r="A156" s="72"/>
      <c r="B156" s="130"/>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590"/>
      <c r="AS156" s="590"/>
      <c r="AT156" s="590"/>
      <c r="AU156" s="130"/>
    </row>
    <row r="157" spans="1:47" x14ac:dyDescent="0.25">
      <c r="A157" s="72"/>
      <c r="B157" s="130"/>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590"/>
      <c r="AS157" s="590"/>
      <c r="AT157" s="590"/>
      <c r="AU157" s="130"/>
    </row>
    <row r="158" spans="1:47" x14ac:dyDescent="0.25">
      <c r="A158" s="72"/>
      <c r="B158" s="130"/>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590"/>
      <c r="AS158" s="590"/>
      <c r="AT158" s="590"/>
      <c r="AU158" s="130"/>
    </row>
    <row r="159" spans="1:47" x14ac:dyDescent="0.25">
      <c r="A159" s="72"/>
      <c r="B159" s="130"/>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c r="AK159" s="130"/>
      <c r="AL159" s="130"/>
      <c r="AM159" s="130"/>
      <c r="AN159" s="130"/>
      <c r="AO159" s="130"/>
      <c r="AP159" s="130"/>
      <c r="AQ159" s="130"/>
      <c r="AR159" s="590"/>
      <c r="AS159" s="590"/>
      <c r="AT159" s="590"/>
      <c r="AU159" s="130"/>
    </row>
    <row r="160" spans="1:47" x14ac:dyDescent="0.25">
      <c r="A160" s="72"/>
      <c r="B160" s="130"/>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0"/>
      <c r="AR160" s="590"/>
      <c r="AS160" s="590"/>
      <c r="AT160" s="590"/>
      <c r="AU160" s="130"/>
    </row>
    <row r="161" spans="1:47" x14ac:dyDescent="0.25">
      <c r="A161" s="72"/>
      <c r="B161" s="130"/>
      <c r="C161" s="130"/>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c r="AA161" s="130"/>
      <c r="AB161" s="130"/>
      <c r="AC161" s="130"/>
      <c r="AD161" s="130"/>
      <c r="AE161" s="130"/>
      <c r="AF161" s="130"/>
      <c r="AG161" s="130"/>
      <c r="AH161" s="130"/>
      <c r="AI161" s="130"/>
      <c r="AJ161" s="130"/>
      <c r="AK161" s="130"/>
      <c r="AL161" s="130"/>
      <c r="AM161" s="130"/>
      <c r="AN161" s="130"/>
      <c r="AO161" s="130"/>
      <c r="AP161" s="130"/>
      <c r="AQ161" s="130"/>
      <c r="AR161" s="590"/>
      <c r="AS161" s="590"/>
      <c r="AT161" s="590"/>
      <c r="AU161" s="130"/>
    </row>
    <row r="162" spans="1:47" x14ac:dyDescent="0.25">
      <c r="A162" s="72"/>
      <c r="B162" s="130"/>
      <c r="C162" s="130"/>
      <c r="D162" s="130"/>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130"/>
      <c r="AN162" s="130"/>
      <c r="AO162" s="130"/>
      <c r="AP162" s="130"/>
      <c r="AQ162" s="130"/>
      <c r="AR162" s="590"/>
      <c r="AS162" s="590"/>
      <c r="AT162" s="590"/>
      <c r="AU162" s="130"/>
    </row>
    <row r="163" spans="1:47" x14ac:dyDescent="0.25">
      <c r="A163" s="72"/>
      <c r="B163" s="130"/>
      <c r="C163" s="130"/>
      <c r="D163" s="130"/>
      <c r="E163" s="130"/>
      <c r="F163" s="130"/>
      <c r="G163" s="130"/>
      <c r="H163" s="130"/>
      <c r="I163" s="130"/>
      <c r="J163" s="130"/>
      <c r="K163" s="130"/>
      <c r="L163" s="130"/>
      <c r="M163" s="130"/>
      <c r="N163" s="130"/>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c r="AK163" s="130"/>
      <c r="AL163" s="130"/>
      <c r="AM163" s="130"/>
      <c r="AN163" s="130"/>
      <c r="AO163" s="130"/>
      <c r="AP163" s="130"/>
      <c r="AQ163" s="130"/>
      <c r="AR163" s="590"/>
      <c r="AS163" s="590"/>
      <c r="AT163" s="590"/>
      <c r="AU163" s="130"/>
    </row>
    <row r="164" spans="1:47" x14ac:dyDescent="0.25">
      <c r="A164" s="72"/>
      <c r="B164" s="130"/>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590"/>
      <c r="AS164" s="590"/>
      <c r="AT164" s="590"/>
      <c r="AU164" s="130"/>
    </row>
    <row r="165" spans="1:47" x14ac:dyDescent="0.25">
      <c r="A165" s="72"/>
      <c r="B165" s="130"/>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0"/>
      <c r="AM165" s="130"/>
      <c r="AN165" s="130"/>
      <c r="AO165" s="130"/>
      <c r="AP165" s="130"/>
      <c r="AQ165" s="130"/>
      <c r="AR165" s="590"/>
      <c r="AS165" s="590"/>
      <c r="AT165" s="590"/>
      <c r="AU165" s="130"/>
    </row>
    <row r="166" spans="1:47" x14ac:dyDescent="0.25">
      <c r="A166" s="72"/>
      <c r="B166" s="130"/>
      <c r="C166" s="130"/>
      <c r="D166" s="130"/>
      <c r="E166" s="130"/>
      <c r="F166" s="130"/>
      <c r="G166" s="130"/>
      <c r="H166" s="130"/>
      <c r="I166" s="130"/>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30"/>
      <c r="AR166" s="590"/>
      <c r="AS166" s="590"/>
      <c r="AT166" s="590"/>
      <c r="AU166" s="130"/>
    </row>
    <row r="167" spans="1:47" x14ac:dyDescent="0.25">
      <c r="A167" s="72"/>
      <c r="B167" s="130"/>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c r="AK167" s="130"/>
      <c r="AL167" s="130"/>
      <c r="AM167" s="130"/>
      <c r="AN167" s="130"/>
      <c r="AO167" s="130"/>
      <c r="AP167" s="130"/>
      <c r="AQ167" s="130"/>
      <c r="AR167" s="590"/>
      <c r="AS167" s="590"/>
      <c r="AT167" s="590"/>
      <c r="AU167" s="130"/>
    </row>
    <row r="168" spans="1:47" x14ac:dyDescent="0.25">
      <c r="A168" s="72"/>
      <c r="B168" s="130"/>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0"/>
      <c r="AM168" s="130"/>
      <c r="AN168" s="130"/>
      <c r="AO168" s="130"/>
      <c r="AP168" s="130"/>
      <c r="AQ168" s="130"/>
      <c r="AR168" s="590"/>
      <c r="AS168" s="590"/>
      <c r="AT168" s="590"/>
      <c r="AU168" s="130"/>
    </row>
    <row r="169" spans="1:47" x14ac:dyDescent="0.25">
      <c r="A169" s="72"/>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c r="AR169" s="590"/>
      <c r="AS169" s="590"/>
      <c r="AT169" s="590"/>
      <c r="AU169" s="130"/>
    </row>
    <row r="170" spans="1:47" x14ac:dyDescent="0.25">
      <c r="A170" s="72"/>
      <c r="B170" s="130"/>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590"/>
      <c r="AS170" s="590"/>
      <c r="AT170" s="590"/>
      <c r="AU170" s="130"/>
    </row>
    <row r="171" spans="1:47" x14ac:dyDescent="0.25">
      <c r="A171" s="72"/>
      <c r="B171" s="130"/>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590"/>
      <c r="AS171" s="590"/>
      <c r="AT171" s="590"/>
      <c r="AU171" s="130"/>
    </row>
    <row r="172" spans="1:47" x14ac:dyDescent="0.25">
      <c r="A172" s="72"/>
      <c r="B172" s="130"/>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590"/>
      <c r="AS172" s="590"/>
      <c r="AT172" s="590"/>
      <c r="AU172" s="130"/>
    </row>
    <row r="173" spans="1:47" x14ac:dyDescent="0.25">
      <c r="A173" s="72"/>
      <c r="B173" s="130"/>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130"/>
      <c r="AN173" s="130"/>
      <c r="AO173" s="130"/>
      <c r="AP173" s="130"/>
      <c r="AQ173" s="130"/>
      <c r="AR173" s="590"/>
      <c r="AS173" s="590"/>
      <c r="AT173" s="590"/>
      <c r="AU173" s="130"/>
    </row>
    <row r="174" spans="1:47" x14ac:dyDescent="0.25">
      <c r="A174" s="72"/>
      <c r="B174" s="130"/>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590"/>
      <c r="AS174" s="590"/>
      <c r="AT174" s="590"/>
      <c r="AU174" s="130"/>
    </row>
    <row r="175" spans="1:47" x14ac:dyDescent="0.25">
      <c r="A175" s="72"/>
      <c r="B175" s="130"/>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590"/>
      <c r="AS175" s="590"/>
      <c r="AT175" s="590"/>
      <c r="AU175" s="130"/>
    </row>
    <row r="176" spans="1:47" x14ac:dyDescent="0.25">
      <c r="A176" s="72"/>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590"/>
      <c r="AS176" s="590"/>
      <c r="AT176" s="590"/>
      <c r="AU176" s="130"/>
    </row>
    <row r="177" spans="1:47" x14ac:dyDescent="0.25">
      <c r="A177" s="72"/>
      <c r="B177" s="130"/>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590"/>
      <c r="AS177" s="590"/>
      <c r="AT177" s="590"/>
      <c r="AU177" s="130"/>
    </row>
    <row r="178" spans="1:47" x14ac:dyDescent="0.25">
      <c r="A178" s="72"/>
      <c r="B178" s="130"/>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590"/>
      <c r="AS178" s="590"/>
      <c r="AT178" s="590"/>
      <c r="AU178" s="130"/>
    </row>
    <row r="179" spans="1:47" x14ac:dyDescent="0.25">
      <c r="A179" s="72"/>
      <c r="B179" s="130"/>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590"/>
      <c r="AS179" s="590"/>
      <c r="AT179" s="590"/>
      <c r="AU179" s="130"/>
    </row>
    <row r="180" spans="1:47" x14ac:dyDescent="0.25">
      <c r="A180" s="72"/>
      <c r="B180" s="130"/>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c r="AF180" s="130"/>
      <c r="AG180" s="130"/>
      <c r="AH180" s="130"/>
      <c r="AI180" s="130"/>
      <c r="AJ180" s="130"/>
      <c r="AK180" s="130"/>
      <c r="AL180" s="130"/>
      <c r="AM180" s="130"/>
      <c r="AN180" s="130"/>
      <c r="AO180" s="130"/>
      <c r="AP180" s="130"/>
      <c r="AQ180" s="130"/>
      <c r="AR180" s="590"/>
      <c r="AS180" s="590"/>
      <c r="AT180" s="590"/>
      <c r="AU180" s="130"/>
    </row>
    <row r="181" spans="1:47" x14ac:dyDescent="0.25">
      <c r="A181" s="72"/>
      <c r="B181" s="130"/>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0"/>
      <c r="AL181" s="130"/>
      <c r="AM181" s="130"/>
      <c r="AN181" s="130"/>
      <c r="AO181" s="130"/>
      <c r="AP181" s="130"/>
      <c r="AQ181" s="130"/>
      <c r="AR181" s="590"/>
      <c r="AS181" s="590"/>
      <c r="AT181" s="590"/>
      <c r="AU181" s="130"/>
    </row>
    <row r="182" spans="1:47" x14ac:dyDescent="0.25">
      <c r="A182" s="72"/>
      <c r="B182" s="130"/>
      <c r="C182" s="130"/>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c r="AK182" s="130"/>
      <c r="AL182" s="130"/>
      <c r="AM182" s="130"/>
      <c r="AN182" s="130"/>
      <c r="AO182" s="130"/>
      <c r="AP182" s="130"/>
      <c r="AQ182" s="130"/>
      <c r="AR182" s="590"/>
      <c r="AS182" s="590"/>
      <c r="AT182" s="590"/>
      <c r="AU182" s="130"/>
    </row>
    <row r="183" spans="1:47" x14ac:dyDescent="0.25">
      <c r="A183" s="72"/>
      <c r="B183" s="130"/>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590"/>
      <c r="AS183" s="590"/>
      <c r="AT183" s="590"/>
      <c r="AU183" s="130"/>
    </row>
    <row r="184" spans="1:47" x14ac:dyDescent="0.25">
      <c r="A184" s="72"/>
      <c r="B184" s="130"/>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590"/>
      <c r="AS184" s="590"/>
      <c r="AT184" s="590"/>
      <c r="AU184" s="130"/>
    </row>
    <row r="185" spans="1:47" x14ac:dyDescent="0.25">
      <c r="A185" s="72"/>
      <c r="B185" s="130"/>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c r="AF185" s="130"/>
      <c r="AG185" s="130"/>
      <c r="AH185" s="130"/>
      <c r="AI185" s="130"/>
      <c r="AJ185" s="130"/>
      <c r="AK185" s="130"/>
      <c r="AL185" s="130"/>
      <c r="AM185" s="130"/>
      <c r="AN185" s="130"/>
      <c r="AO185" s="130"/>
      <c r="AP185" s="130"/>
      <c r="AQ185" s="130"/>
      <c r="AR185" s="590"/>
      <c r="AS185" s="590"/>
      <c r="AT185" s="590"/>
      <c r="AU185" s="130"/>
    </row>
    <row r="186" spans="1:47" x14ac:dyDescent="0.25">
      <c r="A186" s="72"/>
      <c r="B186" s="130"/>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K186" s="130"/>
      <c r="AL186" s="130"/>
      <c r="AM186" s="130"/>
      <c r="AN186" s="130"/>
      <c r="AO186" s="130"/>
      <c r="AP186" s="130"/>
      <c r="AQ186" s="130"/>
      <c r="AR186" s="590"/>
      <c r="AS186" s="590"/>
      <c r="AT186" s="590"/>
      <c r="AU186" s="130"/>
    </row>
    <row r="187" spans="1:47" x14ac:dyDescent="0.25">
      <c r="A187" s="72"/>
      <c r="B187" s="130"/>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590"/>
      <c r="AS187" s="590"/>
      <c r="AT187" s="590"/>
      <c r="AU187" s="130"/>
    </row>
    <row r="188" spans="1:47" x14ac:dyDescent="0.25">
      <c r="A188" s="72"/>
      <c r="B188" s="130"/>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590"/>
      <c r="AS188" s="590"/>
      <c r="AT188" s="590"/>
      <c r="AU188" s="130"/>
    </row>
    <row r="189" spans="1:47" x14ac:dyDescent="0.25">
      <c r="A189" s="72"/>
      <c r="B189" s="130"/>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590"/>
      <c r="AS189" s="590"/>
      <c r="AT189" s="590"/>
      <c r="AU189" s="130"/>
    </row>
    <row r="190" spans="1:47" x14ac:dyDescent="0.25">
      <c r="A190" s="72"/>
      <c r="B190" s="130"/>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130"/>
      <c r="AR190" s="590"/>
      <c r="AS190" s="590"/>
      <c r="AT190" s="590"/>
      <c r="AU190" s="130"/>
    </row>
    <row r="191" spans="1:47" x14ac:dyDescent="0.25">
      <c r="A191" s="72"/>
      <c r="B191" s="130"/>
      <c r="C191" s="130"/>
      <c r="D191" s="130"/>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590"/>
      <c r="AS191" s="590"/>
      <c r="AT191" s="590"/>
      <c r="AU191" s="130"/>
    </row>
    <row r="192" spans="1:47" x14ac:dyDescent="0.25">
      <c r="A192" s="72"/>
      <c r="B192" s="130"/>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30"/>
      <c r="AB192" s="130"/>
      <c r="AC192" s="130"/>
      <c r="AD192" s="130"/>
      <c r="AE192" s="130"/>
      <c r="AF192" s="130"/>
      <c r="AG192" s="130"/>
      <c r="AH192" s="130"/>
      <c r="AI192" s="130"/>
      <c r="AJ192" s="130"/>
      <c r="AK192" s="130"/>
      <c r="AL192" s="130"/>
      <c r="AM192" s="130"/>
      <c r="AN192" s="130"/>
      <c r="AO192" s="130"/>
      <c r="AP192" s="130"/>
      <c r="AQ192" s="130"/>
      <c r="AR192" s="590"/>
      <c r="AS192" s="590"/>
      <c r="AT192" s="590"/>
      <c r="AU192" s="130"/>
    </row>
    <row r="193" spans="1:47" x14ac:dyDescent="0.25">
      <c r="A193" s="72"/>
      <c r="B193" s="130"/>
      <c r="C193" s="130"/>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c r="AI193" s="130"/>
      <c r="AJ193" s="130"/>
      <c r="AK193" s="130"/>
      <c r="AL193" s="130"/>
      <c r="AM193" s="130"/>
      <c r="AN193" s="130"/>
      <c r="AO193" s="130"/>
      <c r="AP193" s="130"/>
      <c r="AQ193" s="130"/>
      <c r="AR193" s="590"/>
      <c r="AS193" s="590"/>
      <c r="AT193" s="590"/>
      <c r="AU193" s="130"/>
    </row>
    <row r="194" spans="1:47" x14ac:dyDescent="0.25">
      <c r="A194" s="72"/>
      <c r="B194" s="130"/>
      <c r="C194" s="130"/>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c r="AK194" s="130"/>
      <c r="AL194" s="130"/>
      <c r="AM194" s="130"/>
      <c r="AN194" s="130"/>
      <c r="AO194" s="130"/>
      <c r="AP194" s="130"/>
      <c r="AQ194" s="130"/>
      <c r="AR194" s="590"/>
      <c r="AS194" s="590"/>
      <c r="AT194" s="590"/>
      <c r="AU194" s="130"/>
    </row>
    <row r="195" spans="1:47" x14ac:dyDescent="0.25">
      <c r="A195" s="72"/>
      <c r="B195" s="130"/>
      <c r="C195" s="130"/>
      <c r="D195" s="130"/>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c r="AA195" s="130"/>
      <c r="AB195" s="130"/>
      <c r="AC195" s="130"/>
      <c r="AD195" s="130"/>
      <c r="AE195" s="130"/>
      <c r="AF195" s="130"/>
      <c r="AG195" s="130"/>
      <c r="AH195" s="130"/>
      <c r="AI195" s="130"/>
      <c r="AJ195" s="130"/>
      <c r="AK195" s="130"/>
      <c r="AL195" s="130"/>
      <c r="AM195" s="130"/>
      <c r="AN195" s="130"/>
      <c r="AO195" s="130"/>
      <c r="AP195" s="130"/>
      <c r="AQ195" s="130"/>
      <c r="AR195" s="590"/>
      <c r="AS195" s="590"/>
      <c r="AT195" s="590"/>
      <c r="AU195" s="130"/>
    </row>
    <row r="196" spans="1:47" x14ac:dyDescent="0.25">
      <c r="A196" s="72"/>
      <c r="B196" s="130"/>
      <c r="C196" s="130"/>
      <c r="D196" s="130"/>
      <c r="E196" s="130"/>
      <c r="F196" s="130"/>
      <c r="G196" s="130"/>
      <c r="H196" s="130"/>
      <c r="I196" s="130"/>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K196" s="130"/>
      <c r="AL196" s="130"/>
      <c r="AM196" s="130"/>
      <c r="AN196" s="130"/>
      <c r="AO196" s="130"/>
      <c r="AP196" s="130"/>
      <c r="AQ196" s="130"/>
      <c r="AR196" s="590"/>
      <c r="AS196" s="590"/>
      <c r="AT196" s="590"/>
      <c r="AU196" s="130"/>
    </row>
    <row r="197" spans="1:47" x14ac:dyDescent="0.25">
      <c r="A197" s="72"/>
      <c r="B197" s="130"/>
      <c r="C197" s="130"/>
      <c r="D197" s="130"/>
      <c r="E197" s="130"/>
      <c r="F197" s="130"/>
      <c r="G197" s="130"/>
      <c r="H197" s="130"/>
      <c r="I197" s="130"/>
      <c r="J197" s="130"/>
      <c r="K197" s="130"/>
      <c r="L197" s="130"/>
      <c r="M197" s="130"/>
      <c r="N197" s="130"/>
      <c r="O197" s="130"/>
      <c r="P197" s="130"/>
      <c r="Q197" s="130"/>
      <c r="R197" s="130"/>
      <c r="S197" s="130"/>
      <c r="T197" s="130"/>
      <c r="U197" s="130"/>
      <c r="V197" s="130"/>
      <c r="W197" s="130"/>
      <c r="X197" s="130"/>
      <c r="Y197" s="130"/>
      <c r="Z197" s="130"/>
      <c r="AA197" s="130"/>
      <c r="AB197" s="130"/>
      <c r="AC197" s="130"/>
      <c r="AD197" s="130"/>
      <c r="AE197" s="130"/>
      <c r="AF197" s="130"/>
      <c r="AG197" s="130"/>
      <c r="AH197" s="130"/>
      <c r="AI197" s="130"/>
      <c r="AJ197" s="130"/>
      <c r="AK197" s="130"/>
      <c r="AL197" s="130"/>
      <c r="AM197" s="130"/>
      <c r="AN197" s="130"/>
      <c r="AO197" s="130"/>
      <c r="AP197" s="130"/>
      <c r="AQ197" s="130"/>
      <c r="AR197" s="590"/>
      <c r="AS197" s="590"/>
      <c r="AT197" s="590"/>
      <c r="AU197" s="130"/>
    </row>
    <row r="198" spans="1:47" x14ac:dyDescent="0.25">
      <c r="A198" s="72"/>
      <c r="B198" s="130"/>
      <c r="C198" s="130"/>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c r="AA198" s="130"/>
      <c r="AB198" s="130"/>
      <c r="AC198" s="130"/>
      <c r="AD198" s="130"/>
      <c r="AE198" s="130"/>
      <c r="AF198" s="130"/>
      <c r="AG198" s="130"/>
      <c r="AH198" s="130"/>
      <c r="AI198" s="130"/>
      <c r="AJ198" s="130"/>
      <c r="AK198" s="130"/>
      <c r="AL198" s="130"/>
      <c r="AM198" s="130"/>
      <c r="AN198" s="130"/>
      <c r="AO198" s="130"/>
      <c r="AP198" s="130"/>
      <c r="AQ198" s="130"/>
      <c r="AR198" s="590"/>
      <c r="AS198" s="590"/>
      <c r="AT198" s="590"/>
      <c r="AU198" s="130"/>
    </row>
    <row r="199" spans="1:47" x14ac:dyDescent="0.25">
      <c r="A199" s="72"/>
      <c r="B199" s="130"/>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K199" s="130"/>
      <c r="AL199" s="130"/>
      <c r="AM199" s="130"/>
      <c r="AN199" s="130"/>
      <c r="AO199" s="130"/>
      <c r="AP199" s="130"/>
      <c r="AQ199" s="130"/>
      <c r="AR199" s="590"/>
      <c r="AS199" s="590"/>
      <c r="AT199" s="590"/>
      <c r="AU199" s="130"/>
    </row>
    <row r="200" spans="1:47" x14ac:dyDescent="0.25">
      <c r="A200" s="72"/>
      <c r="B200" s="130"/>
      <c r="C200" s="130"/>
      <c r="D200" s="130"/>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130"/>
      <c r="AN200" s="130"/>
      <c r="AO200" s="130"/>
      <c r="AP200" s="130"/>
      <c r="AQ200" s="130"/>
      <c r="AR200" s="590"/>
      <c r="AS200" s="590"/>
      <c r="AT200" s="590"/>
      <c r="AU200" s="130"/>
    </row>
    <row r="201" spans="1:47" x14ac:dyDescent="0.25">
      <c r="A201" s="72"/>
      <c r="B201" s="130"/>
      <c r="C201" s="130"/>
      <c r="D201" s="130"/>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0"/>
      <c r="AL201" s="130"/>
      <c r="AM201" s="130"/>
      <c r="AN201" s="130"/>
      <c r="AO201" s="130"/>
      <c r="AP201" s="130"/>
      <c r="AQ201" s="130"/>
      <c r="AR201" s="590"/>
      <c r="AS201" s="590"/>
      <c r="AT201" s="590"/>
      <c r="AU201" s="130"/>
    </row>
    <row r="202" spans="1:47" x14ac:dyDescent="0.25">
      <c r="A202" s="72"/>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130"/>
      <c r="AG202" s="130"/>
      <c r="AH202" s="130"/>
      <c r="AI202" s="130"/>
      <c r="AJ202" s="130"/>
      <c r="AK202" s="130"/>
      <c r="AL202" s="130"/>
      <c r="AM202" s="130"/>
      <c r="AN202" s="130"/>
      <c r="AO202" s="130"/>
      <c r="AP202" s="130"/>
      <c r="AQ202" s="130"/>
      <c r="AR202" s="590"/>
      <c r="AS202" s="590"/>
      <c r="AT202" s="590"/>
      <c r="AU202" s="130"/>
    </row>
    <row r="203" spans="1:47" x14ac:dyDescent="0.25">
      <c r="A203" s="72"/>
      <c r="B203" s="130"/>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30"/>
      <c r="AJ203" s="130"/>
      <c r="AK203" s="130"/>
      <c r="AL203" s="130"/>
      <c r="AM203" s="130"/>
      <c r="AN203" s="130"/>
      <c r="AO203" s="130"/>
      <c r="AP203" s="130"/>
      <c r="AQ203" s="130"/>
      <c r="AR203" s="590"/>
      <c r="AS203" s="590"/>
      <c r="AT203" s="590"/>
      <c r="AU203" s="130"/>
    </row>
    <row r="204" spans="1:47" x14ac:dyDescent="0.25">
      <c r="A204" s="72"/>
      <c r="B204" s="130"/>
      <c r="C204" s="130"/>
      <c r="D204" s="130"/>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c r="AA204" s="130"/>
      <c r="AB204" s="130"/>
      <c r="AC204" s="130"/>
      <c r="AD204" s="130"/>
      <c r="AE204" s="130"/>
      <c r="AF204" s="130"/>
      <c r="AG204" s="130"/>
      <c r="AH204" s="130"/>
      <c r="AI204" s="130"/>
      <c r="AJ204" s="130"/>
      <c r="AK204" s="130"/>
      <c r="AL204" s="130"/>
      <c r="AM204" s="130"/>
      <c r="AN204" s="130"/>
      <c r="AO204" s="130"/>
      <c r="AP204" s="130"/>
      <c r="AQ204" s="130"/>
      <c r="AR204" s="590"/>
      <c r="AS204" s="590"/>
      <c r="AT204" s="590"/>
      <c r="AU204" s="130"/>
    </row>
    <row r="205" spans="1:47" x14ac:dyDescent="0.25">
      <c r="A205" s="72"/>
      <c r="B205" s="130"/>
      <c r="C205" s="130"/>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0"/>
      <c r="AL205" s="130"/>
      <c r="AM205" s="130"/>
      <c r="AN205" s="130"/>
      <c r="AO205" s="130"/>
      <c r="AP205" s="130"/>
      <c r="AQ205" s="130"/>
      <c r="AR205" s="590"/>
      <c r="AS205" s="590"/>
      <c r="AT205" s="590"/>
      <c r="AU205" s="130"/>
    </row>
    <row r="206" spans="1:47" x14ac:dyDescent="0.25">
      <c r="A206" s="72"/>
      <c r="B206" s="130"/>
      <c r="C206" s="130"/>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K206" s="130"/>
      <c r="AL206" s="130"/>
      <c r="AM206" s="130"/>
      <c r="AN206" s="130"/>
      <c r="AO206" s="130"/>
      <c r="AP206" s="130"/>
      <c r="AQ206" s="130"/>
      <c r="AR206" s="590"/>
      <c r="AS206" s="590"/>
      <c r="AT206" s="590"/>
      <c r="AU206" s="130"/>
    </row>
    <row r="207" spans="1:47" x14ac:dyDescent="0.25">
      <c r="A207" s="72"/>
      <c r="B207" s="130"/>
      <c r="C207" s="130"/>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c r="AO207" s="130"/>
      <c r="AP207" s="130"/>
      <c r="AQ207" s="130"/>
      <c r="AR207" s="590"/>
      <c r="AS207" s="590"/>
      <c r="AT207" s="590"/>
      <c r="AU207" s="130"/>
    </row>
    <row r="208" spans="1:47" x14ac:dyDescent="0.25">
      <c r="A208" s="72"/>
      <c r="B208" s="130"/>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130"/>
      <c r="AQ208" s="130"/>
      <c r="AR208" s="590"/>
      <c r="AS208" s="590"/>
      <c r="AT208" s="590"/>
      <c r="AU208" s="130"/>
    </row>
    <row r="209" spans="1:47" x14ac:dyDescent="0.25">
      <c r="A209" s="72"/>
      <c r="B209" s="130"/>
      <c r="C209" s="130"/>
      <c r="D209" s="130"/>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590"/>
      <c r="AS209" s="590"/>
      <c r="AT209" s="590"/>
      <c r="AU209" s="130"/>
    </row>
    <row r="210" spans="1:47" x14ac:dyDescent="0.25">
      <c r="A210" s="72"/>
      <c r="B210" s="130"/>
      <c r="C210" s="130"/>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E210" s="130"/>
      <c r="AF210" s="130"/>
      <c r="AG210" s="130"/>
      <c r="AH210" s="130"/>
      <c r="AI210" s="130"/>
      <c r="AJ210" s="130"/>
      <c r="AK210" s="130"/>
      <c r="AL210" s="130"/>
      <c r="AM210" s="130"/>
      <c r="AN210" s="130"/>
      <c r="AO210" s="130"/>
      <c r="AP210" s="130"/>
      <c r="AQ210" s="130"/>
      <c r="AR210" s="590"/>
      <c r="AS210" s="590"/>
      <c r="AT210" s="590"/>
      <c r="AU210" s="130"/>
    </row>
    <row r="211" spans="1:47" x14ac:dyDescent="0.25">
      <c r="A211" s="72"/>
      <c r="B211" s="130"/>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c r="AK211" s="130"/>
      <c r="AL211" s="130"/>
      <c r="AM211" s="130"/>
      <c r="AN211" s="130"/>
      <c r="AO211" s="130"/>
      <c r="AP211" s="130"/>
      <c r="AQ211" s="130"/>
      <c r="AR211" s="590"/>
      <c r="AS211" s="590"/>
      <c r="AT211" s="590"/>
      <c r="AU211" s="130"/>
    </row>
    <row r="212" spans="1:47" x14ac:dyDescent="0.25">
      <c r="A212" s="72"/>
      <c r="B212" s="130"/>
      <c r="C212" s="130"/>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0"/>
      <c r="Z212" s="130"/>
      <c r="AA212" s="130"/>
      <c r="AB212" s="130"/>
      <c r="AC212" s="130"/>
      <c r="AD212" s="130"/>
      <c r="AE212" s="130"/>
      <c r="AF212" s="130"/>
      <c r="AG212" s="130"/>
      <c r="AH212" s="130"/>
      <c r="AI212" s="130"/>
      <c r="AJ212" s="130"/>
      <c r="AK212" s="130"/>
      <c r="AL212" s="130"/>
      <c r="AM212" s="130"/>
      <c r="AN212" s="130"/>
      <c r="AO212" s="130"/>
      <c r="AP212" s="130"/>
      <c r="AQ212" s="130"/>
      <c r="AR212" s="590"/>
      <c r="AS212" s="590"/>
      <c r="AT212" s="590"/>
      <c r="AU212" s="130"/>
    </row>
    <row r="213" spans="1:47" x14ac:dyDescent="0.25">
      <c r="A213" s="72"/>
      <c r="B213" s="130"/>
      <c r="C213" s="130"/>
      <c r="D213" s="130"/>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30"/>
      <c r="AE213" s="130"/>
      <c r="AF213" s="130"/>
      <c r="AG213" s="130"/>
      <c r="AH213" s="130"/>
      <c r="AI213" s="130"/>
      <c r="AJ213" s="130"/>
      <c r="AK213" s="130"/>
      <c r="AL213" s="130"/>
      <c r="AM213" s="130"/>
      <c r="AN213" s="130"/>
      <c r="AO213" s="130"/>
      <c r="AP213" s="130"/>
      <c r="AQ213" s="130"/>
      <c r="AR213" s="590"/>
      <c r="AS213" s="590"/>
      <c r="AT213" s="590"/>
      <c r="AU213" s="130"/>
    </row>
    <row r="214" spans="1:47" x14ac:dyDescent="0.25">
      <c r="A214" s="72"/>
      <c r="B214" s="130"/>
      <c r="C214" s="130"/>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K214" s="130"/>
      <c r="AL214" s="130"/>
      <c r="AM214" s="130"/>
      <c r="AN214" s="130"/>
      <c r="AO214" s="130"/>
      <c r="AP214" s="130"/>
      <c r="AQ214" s="130"/>
      <c r="AR214" s="590"/>
      <c r="AS214" s="590"/>
      <c r="AT214" s="590"/>
      <c r="AU214" s="130"/>
    </row>
    <row r="215" spans="1:47" x14ac:dyDescent="0.25">
      <c r="A215" s="72"/>
      <c r="B215" s="130"/>
      <c r="C215" s="130"/>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c r="AF215" s="130"/>
      <c r="AG215" s="130"/>
      <c r="AH215" s="130"/>
      <c r="AI215" s="130"/>
      <c r="AJ215" s="130"/>
      <c r="AK215" s="130"/>
      <c r="AL215" s="130"/>
      <c r="AM215" s="130"/>
      <c r="AN215" s="130"/>
      <c r="AO215" s="130"/>
      <c r="AP215" s="130"/>
      <c r="AQ215" s="130"/>
      <c r="AR215" s="590"/>
      <c r="AS215" s="590"/>
      <c r="AT215" s="590"/>
      <c r="AU215" s="130"/>
    </row>
    <row r="216" spans="1:47" x14ac:dyDescent="0.25">
      <c r="A216" s="72"/>
      <c r="B216" s="130"/>
      <c r="C216" s="130"/>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c r="AA216" s="130"/>
      <c r="AB216" s="130"/>
      <c r="AC216" s="130"/>
      <c r="AD216" s="130"/>
      <c r="AE216" s="130"/>
      <c r="AF216" s="130"/>
      <c r="AG216" s="130"/>
      <c r="AH216" s="130"/>
      <c r="AI216" s="130"/>
      <c r="AJ216" s="130"/>
      <c r="AK216" s="130"/>
      <c r="AL216" s="130"/>
      <c r="AM216" s="130"/>
      <c r="AN216" s="130"/>
      <c r="AO216" s="130"/>
      <c r="AP216" s="130"/>
      <c r="AQ216" s="130"/>
      <c r="AR216" s="590"/>
      <c r="AS216" s="590"/>
      <c r="AT216" s="590"/>
      <c r="AU216" s="130"/>
    </row>
    <row r="217" spans="1:47" x14ac:dyDescent="0.25">
      <c r="A217" s="72"/>
      <c r="B217" s="130"/>
      <c r="C217" s="130"/>
      <c r="D217" s="130"/>
      <c r="E217" s="130"/>
      <c r="F217" s="130"/>
      <c r="G217" s="130"/>
      <c r="H217" s="130"/>
      <c r="I217" s="130"/>
      <c r="J217" s="130"/>
      <c r="K217" s="130"/>
      <c r="L217" s="130"/>
      <c r="M217" s="130"/>
      <c r="N217" s="130"/>
      <c r="O217" s="130"/>
      <c r="P217" s="130"/>
      <c r="Q217" s="130"/>
      <c r="R217" s="130"/>
      <c r="S217" s="130"/>
      <c r="T217" s="130"/>
      <c r="U217" s="130"/>
      <c r="V217" s="130"/>
      <c r="W217" s="130"/>
      <c r="X217" s="130"/>
      <c r="Y217" s="130"/>
      <c r="Z217" s="130"/>
      <c r="AA217" s="130"/>
      <c r="AB217" s="130"/>
      <c r="AC217" s="130"/>
      <c r="AD217" s="130"/>
      <c r="AE217" s="130"/>
      <c r="AF217" s="130"/>
      <c r="AG217" s="130"/>
      <c r="AH217" s="130"/>
      <c r="AI217" s="130"/>
      <c r="AJ217" s="130"/>
      <c r="AK217" s="130"/>
      <c r="AL217" s="130"/>
      <c r="AM217" s="130"/>
      <c r="AN217" s="130"/>
      <c r="AO217" s="130"/>
      <c r="AP217" s="130"/>
      <c r="AQ217" s="130"/>
      <c r="AR217" s="590"/>
      <c r="AS217" s="590"/>
      <c r="AT217" s="590"/>
      <c r="AU217" s="130"/>
    </row>
    <row r="218" spans="1:47" x14ac:dyDescent="0.25">
      <c r="A218" s="72"/>
      <c r="B218" s="130"/>
      <c r="C218" s="130"/>
      <c r="D218" s="130"/>
      <c r="E218" s="130"/>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130"/>
      <c r="AI218" s="130"/>
      <c r="AJ218" s="130"/>
      <c r="AK218" s="130"/>
      <c r="AL218" s="130"/>
      <c r="AM218" s="130"/>
      <c r="AN218" s="130"/>
      <c r="AO218" s="130"/>
      <c r="AP218" s="130"/>
      <c r="AQ218" s="130"/>
      <c r="AR218" s="590"/>
      <c r="AS218" s="590"/>
      <c r="AT218" s="590"/>
      <c r="AU218" s="130"/>
    </row>
    <row r="219" spans="1:47" x14ac:dyDescent="0.25">
      <c r="A219" s="72"/>
      <c r="B219" s="130"/>
      <c r="C219" s="130"/>
      <c r="D219" s="130"/>
      <c r="E219" s="130"/>
      <c r="F219" s="130"/>
      <c r="G219" s="130"/>
      <c r="H219" s="130"/>
      <c r="I219" s="130"/>
      <c r="J219" s="130"/>
      <c r="K219" s="130"/>
      <c r="L219" s="130"/>
      <c r="M219" s="130"/>
      <c r="N219" s="130"/>
      <c r="O219" s="130"/>
      <c r="P219" s="130"/>
      <c r="Q219" s="130"/>
      <c r="R219" s="130"/>
      <c r="S219" s="130"/>
      <c r="T219" s="130"/>
      <c r="U219" s="130"/>
      <c r="V219" s="130"/>
      <c r="W219" s="130"/>
      <c r="X219" s="130"/>
      <c r="Y219" s="130"/>
      <c r="Z219" s="130"/>
      <c r="AA219" s="130"/>
      <c r="AB219" s="130"/>
      <c r="AC219" s="130"/>
      <c r="AD219" s="130"/>
      <c r="AE219" s="130"/>
      <c r="AF219" s="130"/>
      <c r="AG219" s="130"/>
      <c r="AH219" s="130"/>
      <c r="AI219" s="130"/>
      <c r="AJ219" s="130"/>
      <c r="AK219" s="130"/>
      <c r="AL219" s="130"/>
      <c r="AM219" s="130"/>
      <c r="AN219" s="130"/>
      <c r="AO219" s="130"/>
      <c r="AP219" s="130"/>
      <c r="AQ219" s="130"/>
      <c r="AR219" s="590"/>
      <c r="AS219" s="590"/>
      <c r="AT219" s="590"/>
      <c r="AU219" s="130"/>
    </row>
    <row r="220" spans="1:47" x14ac:dyDescent="0.25">
      <c r="A220" s="72"/>
      <c r="B220" s="130"/>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c r="AA220" s="130"/>
      <c r="AB220" s="130"/>
      <c r="AC220" s="130"/>
      <c r="AD220" s="130"/>
      <c r="AE220" s="130"/>
      <c r="AF220" s="130"/>
      <c r="AG220" s="130"/>
      <c r="AH220" s="130"/>
      <c r="AI220" s="130"/>
      <c r="AJ220" s="130"/>
      <c r="AK220" s="130"/>
      <c r="AL220" s="130"/>
      <c r="AM220" s="130"/>
      <c r="AN220" s="130"/>
      <c r="AO220" s="130"/>
      <c r="AP220" s="130"/>
      <c r="AQ220" s="130"/>
      <c r="AR220" s="590"/>
      <c r="AS220" s="590"/>
      <c r="AT220" s="590"/>
      <c r="AU220" s="130"/>
    </row>
    <row r="221" spans="1:47" x14ac:dyDescent="0.25">
      <c r="A221" s="72"/>
      <c r="B221" s="130"/>
      <c r="C221" s="130"/>
      <c r="D221" s="130"/>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c r="AA221" s="130"/>
      <c r="AB221" s="130"/>
      <c r="AC221" s="130"/>
      <c r="AD221" s="130"/>
      <c r="AE221" s="130"/>
      <c r="AF221" s="130"/>
      <c r="AG221" s="130"/>
      <c r="AH221" s="130"/>
      <c r="AI221" s="130"/>
      <c r="AJ221" s="130"/>
      <c r="AK221" s="130"/>
      <c r="AL221" s="130"/>
      <c r="AM221" s="130"/>
      <c r="AN221" s="130"/>
      <c r="AO221" s="130"/>
      <c r="AP221" s="130"/>
      <c r="AQ221" s="130"/>
      <c r="AR221" s="590"/>
      <c r="AS221" s="590"/>
      <c r="AT221" s="590"/>
      <c r="AU221" s="130"/>
    </row>
    <row r="222" spans="1:47" x14ac:dyDescent="0.25">
      <c r="A222" s="72"/>
      <c r="B222" s="130"/>
      <c r="C222" s="130"/>
      <c r="D222" s="130"/>
      <c r="E222" s="130"/>
      <c r="F222" s="130"/>
      <c r="G222" s="130"/>
      <c r="H222" s="130"/>
      <c r="I222" s="130"/>
      <c r="J222" s="130"/>
      <c r="K222" s="130"/>
      <c r="L222" s="130"/>
      <c r="M222" s="130"/>
      <c r="N222" s="130"/>
      <c r="O222" s="130"/>
      <c r="P222" s="130"/>
      <c r="Q222" s="130"/>
      <c r="R222" s="130"/>
      <c r="S222" s="130"/>
      <c r="T222" s="130"/>
      <c r="U222" s="130"/>
      <c r="V222" s="130"/>
      <c r="W222" s="130"/>
      <c r="X222" s="130"/>
      <c r="Y222" s="130"/>
      <c r="Z222" s="130"/>
      <c r="AA222" s="130"/>
      <c r="AB222" s="130"/>
      <c r="AC222" s="130"/>
      <c r="AD222" s="130"/>
      <c r="AE222" s="130"/>
      <c r="AF222" s="130"/>
      <c r="AG222" s="130"/>
      <c r="AH222" s="130"/>
      <c r="AI222" s="130"/>
      <c r="AJ222" s="130"/>
      <c r="AK222" s="130"/>
      <c r="AL222" s="130"/>
      <c r="AM222" s="130"/>
      <c r="AN222" s="130"/>
      <c r="AO222" s="130"/>
      <c r="AP222" s="130"/>
      <c r="AQ222" s="130"/>
      <c r="AR222" s="590"/>
      <c r="AS222" s="590"/>
      <c r="AT222" s="590"/>
      <c r="AU222" s="130"/>
    </row>
    <row r="223" spans="1:47" x14ac:dyDescent="0.25">
      <c r="A223" s="72"/>
      <c r="B223" s="130"/>
      <c r="C223" s="130"/>
      <c r="D223" s="130"/>
      <c r="E223" s="130"/>
      <c r="F223" s="130"/>
      <c r="G223" s="130"/>
      <c r="H223" s="130"/>
      <c r="I223" s="130"/>
      <c r="J223" s="130"/>
      <c r="K223" s="130"/>
      <c r="L223" s="130"/>
      <c r="M223" s="130"/>
      <c r="N223" s="130"/>
      <c r="O223" s="130"/>
      <c r="P223" s="130"/>
      <c r="Q223" s="130"/>
      <c r="R223" s="130"/>
      <c r="S223" s="130"/>
      <c r="T223" s="130"/>
      <c r="U223" s="130"/>
      <c r="V223" s="130"/>
      <c r="W223" s="130"/>
      <c r="X223" s="130"/>
      <c r="Y223" s="130"/>
      <c r="Z223" s="130"/>
      <c r="AA223" s="130"/>
      <c r="AB223" s="130"/>
      <c r="AC223" s="130"/>
      <c r="AD223" s="130"/>
      <c r="AE223" s="130"/>
      <c r="AF223" s="130"/>
      <c r="AG223" s="130"/>
      <c r="AH223" s="130"/>
      <c r="AI223" s="130"/>
      <c r="AJ223" s="130"/>
      <c r="AK223" s="130"/>
      <c r="AL223" s="130"/>
      <c r="AM223" s="130"/>
      <c r="AN223" s="130"/>
      <c r="AO223" s="130"/>
      <c r="AP223" s="130"/>
      <c r="AQ223" s="130"/>
      <c r="AR223" s="590"/>
      <c r="AS223" s="590"/>
      <c r="AT223" s="590"/>
      <c r="AU223" s="130"/>
    </row>
    <row r="224" spans="1:47" x14ac:dyDescent="0.25">
      <c r="A224" s="72"/>
      <c r="B224" s="130"/>
      <c r="C224" s="130"/>
      <c r="D224" s="130"/>
      <c r="E224" s="130"/>
      <c r="F224" s="130"/>
      <c r="G224" s="130"/>
      <c r="H224" s="130"/>
      <c r="I224" s="130"/>
      <c r="J224" s="130"/>
      <c r="K224" s="130"/>
      <c r="L224" s="130"/>
      <c r="M224" s="130"/>
      <c r="N224" s="130"/>
      <c r="O224" s="130"/>
      <c r="P224" s="130"/>
      <c r="Q224" s="130"/>
      <c r="R224" s="130"/>
      <c r="S224" s="130"/>
      <c r="T224" s="130"/>
      <c r="U224" s="130"/>
      <c r="V224" s="130"/>
      <c r="W224" s="130"/>
      <c r="X224" s="130"/>
      <c r="Y224" s="130"/>
      <c r="Z224" s="130"/>
      <c r="AA224" s="130"/>
      <c r="AB224" s="130"/>
      <c r="AC224" s="130"/>
      <c r="AD224" s="130"/>
      <c r="AE224" s="130"/>
      <c r="AF224" s="130"/>
      <c r="AG224" s="130"/>
      <c r="AH224" s="130"/>
      <c r="AI224" s="130"/>
      <c r="AJ224" s="130"/>
      <c r="AK224" s="130"/>
      <c r="AL224" s="130"/>
      <c r="AM224" s="130"/>
      <c r="AN224" s="130"/>
      <c r="AO224" s="130"/>
      <c r="AP224" s="130"/>
      <c r="AQ224" s="130"/>
      <c r="AR224" s="590"/>
      <c r="AS224" s="590"/>
      <c r="AT224" s="590"/>
      <c r="AU224" s="130"/>
    </row>
    <row r="225" spans="1:47" x14ac:dyDescent="0.25">
      <c r="A225" s="72"/>
      <c r="B225" s="130"/>
      <c r="C225" s="130"/>
      <c r="D225" s="130"/>
      <c r="E225" s="130"/>
      <c r="F225" s="130"/>
      <c r="G225" s="130"/>
      <c r="H225" s="130"/>
      <c r="I225" s="130"/>
      <c r="J225" s="130"/>
      <c r="K225" s="130"/>
      <c r="L225" s="130"/>
      <c r="M225" s="130"/>
      <c r="N225" s="130"/>
      <c r="O225" s="130"/>
      <c r="P225" s="130"/>
      <c r="Q225" s="130"/>
      <c r="R225" s="130"/>
      <c r="S225" s="130"/>
      <c r="T225" s="130"/>
      <c r="U225" s="130"/>
      <c r="V225" s="130"/>
      <c r="W225" s="130"/>
      <c r="X225" s="130"/>
      <c r="Y225" s="130"/>
      <c r="Z225" s="130"/>
      <c r="AA225" s="130"/>
      <c r="AB225" s="130"/>
      <c r="AC225" s="130"/>
      <c r="AD225" s="130"/>
      <c r="AE225" s="130"/>
      <c r="AF225" s="130"/>
      <c r="AG225" s="130"/>
      <c r="AH225" s="130"/>
      <c r="AI225" s="130"/>
      <c r="AJ225" s="130"/>
      <c r="AK225" s="130"/>
      <c r="AL225" s="130"/>
      <c r="AM225" s="130"/>
      <c r="AN225" s="130"/>
      <c r="AO225" s="130"/>
      <c r="AP225" s="130"/>
      <c r="AQ225" s="130"/>
      <c r="AR225" s="590"/>
      <c r="AS225" s="590"/>
      <c r="AT225" s="590"/>
      <c r="AU225" s="130"/>
    </row>
    <row r="226" spans="1:47" x14ac:dyDescent="0.25">
      <c r="A226" s="72"/>
      <c r="B226" s="130"/>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c r="AF226" s="130"/>
      <c r="AG226" s="130"/>
      <c r="AH226" s="130"/>
      <c r="AI226" s="130"/>
      <c r="AJ226" s="130"/>
      <c r="AK226" s="130"/>
      <c r="AL226" s="130"/>
      <c r="AM226" s="130"/>
      <c r="AN226" s="130"/>
      <c r="AO226" s="130"/>
      <c r="AP226" s="130"/>
      <c r="AQ226" s="130"/>
      <c r="AR226" s="590"/>
      <c r="AS226" s="590"/>
      <c r="AT226" s="590"/>
      <c r="AU226" s="130"/>
    </row>
    <row r="227" spans="1:47" x14ac:dyDescent="0.25">
      <c r="A227" s="72"/>
      <c r="B227" s="130"/>
      <c r="C227" s="130"/>
      <c r="D227" s="130"/>
      <c r="E227" s="130"/>
      <c r="F227" s="130"/>
      <c r="G227" s="130"/>
      <c r="H227" s="130"/>
      <c r="I227" s="130"/>
      <c r="J227" s="130"/>
      <c r="K227" s="130"/>
      <c r="L227" s="130"/>
      <c r="M227" s="130"/>
      <c r="N227" s="130"/>
      <c r="O227" s="130"/>
      <c r="P227" s="130"/>
      <c r="Q227" s="130"/>
      <c r="R227" s="130"/>
      <c r="S227" s="130"/>
      <c r="T227" s="130"/>
      <c r="U227" s="130"/>
      <c r="V227" s="130"/>
      <c r="W227" s="130"/>
      <c r="X227" s="130"/>
      <c r="Y227" s="130"/>
      <c r="Z227" s="130"/>
      <c r="AA227" s="130"/>
      <c r="AB227" s="130"/>
      <c r="AC227" s="130"/>
      <c r="AD227" s="130"/>
      <c r="AE227" s="130"/>
      <c r="AF227" s="130"/>
      <c r="AG227" s="130"/>
      <c r="AH227" s="130"/>
      <c r="AI227" s="130"/>
      <c r="AJ227" s="130"/>
      <c r="AK227" s="130"/>
      <c r="AL227" s="130"/>
      <c r="AM227" s="130"/>
      <c r="AN227" s="130"/>
      <c r="AO227" s="130"/>
      <c r="AP227" s="130"/>
      <c r="AQ227" s="130"/>
      <c r="AR227" s="590"/>
      <c r="AS227" s="590"/>
      <c r="AT227" s="590"/>
      <c r="AU227" s="130"/>
    </row>
    <row r="228" spans="1:47" x14ac:dyDescent="0.25">
      <c r="A228" s="72"/>
      <c r="B228" s="130"/>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K228" s="130"/>
      <c r="AL228" s="130"/>
      <c r="AM228" s="130"/>
      <c r="AN228" s="130"/>
      <c r="AO228" s="130"/>
      <c r="AP228" s="130"/>
      <c r="AQ228" s="130"/>
      <c r="AR228" s="590"/>
      <c r="AS228" s="590"/>
      <c r="AT228" s="590"/>
      <c r="AU228" s="130"/>
    </row>
    <row r="229" spans="1:47" x14ac:dyDescent="0.25">
      <c r="A229" s="72"/>
      <c r="B229" s="130"/>
      <c r="C229" s="130"/>
      <c r="D229" s="130"/>
      <c r="E229" s="130"/>
      <c r="F229" s="130"/>
      <c r="G229" s="130"/>
      <c r="H229" s="130"/>
      <c r="I229" s="130"/>
      <c r="J229" s="130"/>
      <c r="K229" s="130"/>
      <c r="L229" s="130"/>
      <c r="M229" s="130"/>
      <c r="N229" s="130"/>
      <c r="O229" s="130"/>
      <c r="P229" s="130"/>
      <c r="Q229" s="130"/>
      <c r="R229" s="130"/>
      <c r="S229" s="130"/>
      <c r="T229" s="130"/>
      <c r="U229" s="130"/>
      <c r="V229" s="130"/>
      <c r="W229" s="130"/>
      <c r="X229" s="130"/>
      <c r="Y229" s="130"/>
      <c r="Z229" s="130"/>
      <c r="AA229" s="130"/>
      <c r="AB229" s="130"/>
      <c r="AC229" s="130"/>
      <c r="AD229" s="130"/>
      <c r="AE229" s="130"/>
      <c r="AF229" s="130"/>
      <c r="AG229" s="130"/>
      <c r="AH229" s="130"/>
      <c r="AI229" s="130"/>
      <c r="AJ229" s="130"/>
      <c r="AK229" s="130"/>
      <c r="AL229" s="130"/>
      <c r="AM229" s="130"/>
      <c r="AN229" s="130"/>
      <c r="AO229" s="130"/>
      <c r="AP229" s="130"/>
      <c r="AQ229" s="130"/>
      <c r="AR229" s="590"/>
      <c r="AS229" s="590"/>
      <c r="AT229" s="590"/>
      <c r="AU229" s="130"/>
    </row>
    <row r="230" spans="1:47" x14ac:dyDescent="0.25">
      <c r="A230" s="72"/>
      <c r="B230" s="130"/>
      <c r="C230" s="130"/>
      <c r="D230" s="130"/>
      <c r="E230" s="130"/>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c r="AO230" s="130"/>
      <c r="AP230" s="130"/>
      <c r="AQ230" s="130"/>
      <c r="AR230" s="590"/>
      <c r="AS230" s="590"/>
      <c r="AT230" s="590"/>
      <c r="AU230" s="130"/>
    </row>
    <row r="231" spans="1:47" x14ac:dyDescent="0.25">
      <c r="A231" s="72"/>
      <c r="B231" s="130"/>
      <c r="C231" s="130"/>
      <c r="D231" s="130"/>
      <c r="E231" s="130"/>
      <c r="F231" s="130"/>
      <c r="G231" s="130"/>
      <c r="H231" s="130"/>
      <c r="I231" s="130"/>
      <c r="J231" s="130"/>
      <c r="K231" s="130"/>
      <c r="L231" s="130"/>
      <c r="M231" s="130"/>
      <c r="N231" s="130"/>
      <c r="O231" s="130"/>
      <c r="P231" s="130"/>
      <c r="Q231" s="130"/>
      <c r="R231" s="130"/>
      <c r="S231" s="130"/>
      <c r="T231" s="130"/>
      <c r="U231" s="130"/>
      <c r="V231" s="130"/>
      <c r="W231" s="130"/>
      <c r="X231" s="130"/>
      <c r="Y231" s="130"/>
      <c r="Z231" s="130"/>
      <c r="AA231" s="130"/>
      <c r="AB231" s="130"/>
      <c r="AC231" s="130"/>
      <c r="AD231" s="130"/>
      <c r="AE231" s="130"/>
      <c r="AF231" s="130"/>
      <c r="AG231" s="130"/>
      <c r="AH231" s="130"/>
      <c r="AI231" s="130"/>
      <c r="AJ231" s="130"/>
      <c r="AK231" s="130"/>
      <c r="AL231" s="130"/>
      <c r="AM231" s="130"/>
      <c r="AN231" s="130"/>
      <c r="AO231" s="130"/>
      <c r="AP231" s="130"/>
      <c r="AQ231" s="130"/>
      <c r="AR231" s="590"/>
      <c r="AS231" s="590"/>
      <c r="AT231" s="590"/>
      <c r="AU231" s="130"/>
    </row>
    <row r="232" spans="1:47" x14ac:dyDescent="0.25">
      <c r="A232" s="72"/>
      <c r="B232" s="130"/>
      <c r="C232" s="130"/>
      <c r="D232" s="130"/>
      <c r="E232" s="130"/>
      <c r="F232" s="130"/>
      <c r="G232" s="130"/>
      <c r="H232" s="130"/>
      <c r="I232" s="130"/>
      <c r="J232" s="130"/>
      <c r="K232" s="130"/>
      <c r="L232" s="130"/>
      <c r="M232" s="130"/>
      <c r="N232" s="130"/>
      <c r="O232" s="130"/>
      <c r="P232" s="130"/>
      <c r="Q232" s="130"/>
      <c r="R232" s="130"/>
      <c r="S232" s="130"/>
      <c r="T232" s="130"/>
      <c r="U232" s="130"/>
      <c r="V232" s="130"/>
      <c r="W232" s="130"/>
      <c r="X232" s="130"/>
      <c r="Y232" s="130"/>
      <c r="Z232" s="130"/>
      <c r="AA232" s="130"/>
      <c r="AB232" s="130"/>
      <c r="AC232" s="130"/>
      <c r="AD232" s="130"/>
      <c r="AE232" s="130"/>
      <c r="AF232" s="130"/>
      <c r="AG232" s="130"/>
      <c r="AH232" s="130"/>
      <c r="AI232" s="130"/>
      <c r="AJ232" s="130"/>
      <c r="AK232" s="130"/>
      <c r="AL232" s="130"/>
      <c r="AM232" s="130"/>
      <c r="AN232" s="130"/>
      <c r="AO232" s="130"/>
      <c r="AP232" s="130"/>
      <c r="AQ232" s="130"/>
      <c r="AR232" s="590"/>
      <c r="AS232" s="590"/>
      <c r="AT232" s="590"/>
      <c r="AU232" s="130"/>
    </row>
    <row r="233" spans="1:47" x14ac:dyDescent="0.25">
      <c r="A233" s="72"/>
      <c r="B233" s="130"/>
      <c r="C233" s="130"/>
      <c r="D233" s="130"/>
      <c r="E233" s="130"/>
      <c r="F233" s="130"/>
      <c r="G233" s="130"/>
      <c r="H233" s="130"/>
      <c r="I233" s="130"/>
      <c r="J233" s="130"/>
      <c r="K233" s="130"/>
      <c r="L233" s="130"/>
      <c r="M233" s="130"/>
      <c r="N233" s="130"/>
      <c r="O233" s="130"/>
      <c r="P233" s="130"/>
      <c r="Q233" s="130"/>
      <c r="R233" s="130"/>
      <c r="S233" s="130"/>
      <c r="T233" s="130"/>
      <c r="U233" s="130"/>
      <c r="V233" s="130"/>
      <c r="W233" s="130"/>
      <c r="X233" s="130"/>
      <c r="Y233" s="130"/>
      <c r="Z233" s="130"/>
      <c r="AA233" s="130"/>
      <c r="AB233" s="130"/>
      <c r="AC233" s="130"/>
      <c r="AD233" s="130"/>
      <c r="AE233" s="130"/>
      <c r="AF233" s="130"/>
      <c r="AG233" s="130"/>
      <c r="AH233" s="130"/>
      <c r="AI233" s="130"/>
      <c r="AJ233" s="130"/>
      <c r="AK233" s="130"/>
      <c r="AL233" s="130"/>
      <c r="AM233" s="130"/>
      <c r="AN233" s="130"/>
      <c r="AO233" s="130"/>
      <c r="AP233" s="130"/>
      <c r="AQ233" s="130"/>
      <c r="AR233" s="590"/>
      <c r="AS233" s="590"/>
      <c r="AT233" s="590"/>
      <c r="AU233" s="130"/>
    </row>
    <row r="234" spans="1:47" x14ac:dyDescent="0.25">
      <c r="A234" s="72"/>
      <c r="B234" s="130"/>
      <c r="C234" s="130"/>
      <c r="D234" s="130"/>
      <c r="E234" s="130"/>
      <c r="F234" s="130"/>
      <c r="G234" s="130"/>
      <c r="H234" s="130"/>
      <c r="I234" s="130"/>
      <c r="J234" s="130"/>
      <c r="K234" s="130"/>
      <c r="L234" s="130"/>
      <c r="M234" s="130"/>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0"/>
      <c r="AK234" s="130"/>
      <c r="AL234" s="130"/>
      <c r="AM234" s="130"/>
      <c r="AN234" s="130"/>
      <c r="AO234" s="130"/>
      <c r="AP234" s="130"/>
      <c r="AQ234" s="130"/>
      <c r="AR234" s="590"/>
      <c r="AS234" s="590"/>
      <c r="AT234" s="590"/>
      <c r="AU234" s="130"/>
    </row>
    <row r="235" spans="1:47" x14ac:dyDescent="0.25">
      <c r="A235" s="72"/>
      <c r="B235" s="130"/>
      <c r="C235" s="130"/>
      <c r="D235" s="130"/>
      <c r="E235" s="130"/>
      <c r="F235" s="130"/>
      <c r="G235" s="130"/>
      <c r="H235" s="130"/>
      <c r="I235" s="130"/>
      <c r="J235" s="130"/>
      <c r="K235" s="130"/>
      <c r="L235" s="130"/>
      <c r="M235" s="130"/>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0"/>
      <c r="AL235" s="130"/>
      <c r="AM235" s="130"/>
      <c r="AN235" s="130"/>
      <c r="AO235" s="130"/>
      <c r="AP235" s="130"/>
      <c r="AQ235" s="130"/>
      <c r="AR235" s="590"/>
      <c r="AS235" s="590"/>
      <c r="AT235" s="590"/>
      <c r="AU235" s="130"/>
    </row>
    <row r="236" spans="1:47" x14ac:dyDescent="0.25">
      <c r="A236" s="72"/>
      <c r="B236" s="130"/>
      <c r="C236" s="130"/>
      <c r="D236" s="130"/>
      <c r="E236" s="130"/>
      <c r="F236" s="130"/>
      <c r="G236" s="130"/>
      <c r="H236" s="130"/>
      <c r="I236" s="130"/>
      <c r="J236" s="130"/>
      <c r="K236" s="130"/>
      <c r="L236" s="130"/>
      <c r="M236" s="130"/>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0"/>
      <c r="AK236" s="130"/>
      <c r="AL236" s="130"/>
      <c r="AM236" s="130"/>
      <c r="AN236" s="130"/>
      <c r="AO236" s="130"/>
      <c r="AP236" s="130"/>
      <c r="AQ236" s="130"/>
      <c r="AR236" s="590"/>
      <c r="AS236" s="590"/>
      <c r="AT236" s="590"/>
      <c r="AU236" s="130"/>
    </row>
    <row r="237" spans="1:47" x14ac:dyDescent="0.25">
      <c r="A237" s="72"/>
      <c r="B237" s="130"/>
      <c r="C237" s="130"/>
      <c r="D237" s="130"/>
      <c r="E237" s="130"/>
      <c r="F237" s="130"/>
      <c r="G237" s="130"/>
      <c r="H237" s="130"/>
      <c r="I237" s="130"/>
      <c r="J237" s="130"/>
      <c r="K237" s="130"/>
      <c r="L237" s="130"/>
      <c r="M237" s="130"/>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0"/>
      <c r="AK237" s="130"/>
      <c r="AL237" s="130"/>
      <c r="AM237" s="130"/>
      <c r="AN237" s="130"/>
      <c r="AO237" s="130"/>
      <c r="AP237" s="130"/>
      <c r="AQ237" s="130"/>
      <c r="AR237" s="590"/>
      <c r="AS237" s="590"/>
      <c r="AT237" s="590"/>
      <c r="AU237" s="130"/>
    </row>
    <row r="238" spans="1:47" x14ac:dyDescent="0.25">
      <c r="A238" s="72"/>
      <c r="B238" s="130"/>
      <c r="C238" s="130"/>
      <c r="D238" s="130"/>
      <c r="E238" s="130"/>
      <c r="F238" s="130"/>
      <c r="G238" s="130"/>
      <c r="H238" s="130"/>
      <c r="I238" s="130"/>
      <c r="J238" s="130"/>
      <c r="K238" s="130"/>
      <c r="L238" s="130"/>
      <c r="M238" s="130"/>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0"/>
      <c r="AK238" s="130"/>
      <c r="AL238" s="130"/>
      <c r="AM238" s="130"/>
      <c r="AN238" s="130"/>
      <c r="AO238" s="130"/>
      <c r="AP238" s="130"/>
      <c r="AQ238" s="130"/>
      <c r="AR238" s="590"/>
      <c r="AS238" s="590"/>
      <c r="AT238" s="590"/>
      <c r="AU238" s="130"/>
    </row>
    <row r="239" spans="1:47" x14ac:dyDescent="0.25">
      <c r="A239" s="72"/>
      <c r="B239" s="130"/>
      <c r="C239" s="130"/>
      <c r="D239" s="130"/>
      <c r="E239" s="130"/>
      <c r="F239" s="130"/>
      <c r="G239" s="130"/>
      <c r="H239" s="130"/>
      <c r="I239" s="130"/>
      <c r="J239" s="130"/>
      <c r="K239" s="130"/>
      <c r="L239" s="130"/>
      <c r="M239" s="130"/>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0"/>
      <c r="AK239" s="130"/>
      <c r="AL239" s="130"/>
      <c r="AM239" s="130"/>
      <c r="AN239" s="130"/>
      <c r="AO239" s="130"/>
      <c r="AP239" s="130"/>
      <c r="AQ239" s="130"/>
      <c r="AR239" s="590"/>
      <c r="AS239" s="590"/>
      <c r="AT239" s="590"/>
      <c r="AU239" s="130"/>
    </row>
    <row r="240" spans="1:47" x14ac:dyDescent="0.25">
      <c r="A240" s="72"/>
      <c r="B240" s="130"/>
      <c r="C240" s="130"/>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0"/>
      <c r="AL240" s="130"/>
      <c r="AM240" s="130"/>
      <c r="AN240" s="130"/>
      <c r="AO240" s="130"/>
      <c r="AP240" s="130"/>
      <c r="AQ240" s="130"/>
      <c r="AR240" s="590"/>
      <c r="AS240" s="590"/>
      <c r="AT240" s="590"/>
      <c r="AU240" s="130"/>
    </row>
    <row r="241" spans="1:47" x14ac:dyDescent="0.25">
      <c r="A241" s="72"/>
      <c r="B241" s="130"/>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0"/>
      <c r="AK241" s="130"/>
      <c r="AL241" s="130"/>
      <c r="AM241" s="130"/>
      <c r="AN241" s="130"/>
      <c r="AO241" s="130"/>
      <c r="AP241" s="130"/>
      <c r="AQ241" s="130"/>
      <c r="AR241" s="590"/>
      <c r="AS241" s="590"/>
      <c r="AT241" s="590"/>
      <c r="AU241" s="130"/>
    </row>
    <row r="242" spans="1:47" x14ac:dyDescent="0.25">
      <c r="A242" s="72"/>
      <c r="B242" s="130"/>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0"/>
      <c r="AL242" s="130"/>
      <c r="AM242" s="130"/>
      <c r="AN242" s="130"/>
      <c r="AO242" s="130"/>
      <c r="AP242" s="130"/>
      <c r="AQ242" s="130"/>
      <c r="AR242" s="590"/>
      <c r="AS242" s="590"/>
      <c r="AT242" s="590"/>
      <c r="AU242" s="130"/>
    </row>
    <row r="243" spans="1:47" x14ac:dyDescent="0.25">
      <c r="A243" s="72"/>
      <c r="B243" s="130"/>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0"/>
      <c r="AK243" s="130"/>
      <c r="AL243" s="130"/>
      <c r="AM243" s="130"/>
      <c r="AN243" s="130"/>
      <c r="AO243" s="130"/>
      <c r="AP243" s="130"/>
      <c r="AQ243" s="130"/>
      <c r="AR243" s="590"/>
      <c r="AS243" s="590"/>
      <c r="AT243" s="590"/>
      <c r="AU243" s="130"/>
    </row>
    <row r="244" spans="1:47" x14ac:dyDescent="0.25">
      <c r="A244" s="72"/>
      <c r="B244" s="130"/>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0"/>
      <c r="AL244" s="130"/>
      <c r="AM244" s="130"/>
      <c r="AN244" s="130"/>
      <c r="AO244" s="130"/>
      <c r="AP244" s="130"/>
      <c r="AQ244" s="130"/>
      <c r="AR244" s="590"/>
      <c r="AS244" s="590"/>
      <c r="AT244" s="590"/>
      <c r="AU244" s="130"/>
    </row>
    <row r="245" spans="1:47" x14ac:dyDescent="0.25">
      <c r="A245" s="72"/>
      <c r="B245" s="130"/>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0"/>
      <c r="AK245" s="130"/>
      <c r="AL245" s="130"/>
      <c r="AM245" s="130"/>
      <c r="AN245" s="130"/>
      <c r="AO245" s="130"/>
      <c r="AP245" s="130"/>
      <c r="AQ245" s="130"/>
      <c r="AR245" s="590"/>
      <c r="AS245" s="590"/>
      <c r="AT245" s="590"/>
      <c r="AU245" s="130"/>
    </row>
    <row r="246" spans="1:47" x14ac:dyDescent="0.25">
      <c r="A246" s="72"/>
      <c r="B246" s="130"/>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c r="AG246" s="130"/>
      <c r="AH246" s="130"/>
      <c r="AI246" s="130"/>
      <c r="AJ246" s="130"/>
      <c r="AK246" s="130"/>
      <c r="AL246" s="130"/>
      <c r="AM246" s="130"/>
      <c r="AN246" s="130"/>
      <c r="AO246" s="130"/>
      <c r="AP246" s="130"/>
      <c r="AQ246" s="130"/>
      <c r="AR246" s="590"/>
      <c r="AS246" s="590"/>
      <c r="AT246" s="590"/>
      <c r="AU246" s="130"/>
    </row>
    <row r="247" spans="1:47" x14ac:dyDescent="0.25">
      <c r="A247" s="72"/>
      <c r="B247" s="130"/>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590"/>
      <c r="AS247" s="590"/>
      <c r="AT247" s="590"/>
      <c r="AU247" s="130"/>
    </row>
    <row r="248" spans="1:47" x14ac:dyDescent="0.25">
      <c r="A248" s="72"/>
      <c r="B248" s="130"/>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590"/>
      <c r="AS248" s="590"/>
      <c r="AT248" s="590"/>
      <c r="AU248" s="130"/>
    </row>
    <row r="249" spans="1:47" x14ac:dyDescent="0.25">
      <c r="A249" s="72"/>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590"/>
      <c r="AS249" s="590"/>
      <c r="AT249" s="590"/>
      <c r="AU249" s="130"/>
    </row>
    <row r="250" spans="1:47" x14ac:dyDescent="0.25">
      <c r="A250" s="72"/>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590"/>
      <c r="AS250" s="590"/>
      <c r="AT250" s="590"/>
      <c r="AU250" s="130"/>
    </row>
    <row r="251" spans="1:47" x14ac:dyDescent="0.25">
      <c r="A251" s="72"/>
      <c r="B251" s="130"/>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c r="AR251" s="590"/>
      <c r="AS251" s="590"/>
      <c r="AT251" s="590"/>
      <c r="AU251" s="130"/>
    </row>
    <row r="252" spans="1:47" x14ac:dyDescent="0.25">
      <c r="A252" s="72"/>
      <c r="B252" s="130"/>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590"/>
      <c r="AS252" s="590"/>
      <c r="AT252" s="590"/>
      <c r="AU252" s="130"/>
    </row>
    <row r="253" spans="1:47" x14ac:dyDescent="0.25">
      <c r="A253" s="72"/>
      <c r="B253" s="130"/>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c r="AO253" s="130"/>
      <c r="AP253" s="130"/>
      <c r="AQ253" s="130"/>
      <c r="AR253" s="590"/>
      <c r="AS253" s="590"/>
      <c r="AT253" s="590"/>
      <c r="AU253" s="130"/>
    </row>
    <row r="254" spans="1:47" x14ac:dyDescent="0.25">
      <c r="A254" s="72"/>
      <c r="B254" s="130"/>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c r="AK254" s="130"/>
      <c r="AL254" s="130"/>
      <c r="AM254" s="130"/>
      <c r="AN254" s="130"/>
      <c r="AO254" s="130"/>
      <c r="AP254" s="130"/>
      <c r="AQ254" s="130"/>
      <c r="AR254" s="590"/>
      <c r="AS254" s="590"/>
      <c r="AT254" s="590"/>
      <c r="AU254" s="130"/>
    </row>
    <row r="255" spans="1:47" x14ac:dyDescent="0.25">
      <c r="A255" s="72"/>
      <c r="B255" s="130"/>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c r="AG255" s="130"/>
      <c r="AH255" s="130"/>
      <c r="AI255" s="130"/>
      <c r="AJ255" s="130"/>
      <c r="AK255" s="130"/>
      <c r="AL255" s="130"/>
      <c r="AM255" s="130"/>
      <c r="AN255" s="130"/>
      <c r="AO255" s="130"/>
      <c r="AP255" s="130"/>
      <c r="AQ255" s="130"/>
      <c r="AR255" s="590"/>
      <c r="AS255" s="590"/>
      <c r="AT255" s="590"/>
      <c r="AU255" s="130"/>
    </row>
    <row r="256" spans="1:47" x14ac:dyDescent="0.25">
      <c r="A256" s="72"/>
      <c r="B256" s="130"/>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c r="AA256" s="130"/>
      <c r="AB256" s="130"/>
      <c r="AC256" s="130"/>
      <c r="AD256" s="130"/>
      <c r="AE256" s="130"/>
      <c r="AF256" s="130"/>
      <c r="AG256" s="130"/>
      <c r="AH256" s="130"/>
      <c r="AI256" s="130"/>
      <c r="AJ256" s="130"/>
      <c r="AK256" s="130"/>
      <c r="AL256" s="130"/>
      <c r="AM256" s="130"/>
      <c r="AN256" s="130"/>
      <c r="AO256" s="130"/>
      <c r="AP256" s="130"/>
      <c r="AQ256" s="130"/>
      <c r="AR256" s="590"/>
      <c r="AS256" s="590"/>
      <c r="AT256" s="590"/>
      <c r="AU256" s="130"/>
    </row>
    <row r="257" spans="1:47" x14ac:dyDescent="0.25">
      <c r="A257" s="72"/>
      <c r="B257" s="130"/>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0"/>
      <c r="AL257" s="130"/>
      <c r="AM257" s="130"/>
      <c r="AN257" s="130"/>
      <c r="AO257" s="130"/>
      <c r="AP257" s="130"/>
      <c r="AQ257" s="130"/>
      <c r="AR257" s="590"/>
      <c r="AS257" s="590"/>
      <c r="AT257" s="590"/>
      <c r="AU257" s="130"/>
    </row>
    <row r="258" spans="1:47" x14ac:dyDescent="0.25">
      <c r="A258" s="72"/>
      <c r="B258" s="130"/>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130"/>
      <c r="AL258" s="130"/>
      <c r="AM258" s="130"/>
      <c r="AN258" s="130"/>
      <c r="AO258" s="130"/>
      <c r="AP258" s="130"/>
      <c r="AQ258" s="130"/>
      <c r="AR258" s="590"/>
      <c r="AS258" s="590"/>
      <c r="AT258" s="590"/>
      <c r="AU258" s="130"/>
    </row>
    <row r="259" spans="1:47" x14ac:dyDescent="0.25">
      <c r="A259" s="72"/>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0"/>
      <c r="AL259" s="130"/>
      <c r="AM259" s="130"/>
      <c r="AN259" s="130"/>
      <c r="AO259" s="130"/>
      <c r="AP259" s="130"/>
      <c r="AQ259" s="130"/>
      <c r="AR259" s="590"/>
      <c r="AS259" s="590"/>
      <c r="AT259" s="590"/>
      <c r="AU259" s="130"/>
    </row>
    <row r="260" spans="1:47" x14ac:dyDescent="0.25">
      <c r="A260" s="72"/>
      <c r="B260" s="130"/>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c r="AG260" s="130"/>
      <c r="AH260" s="130"/>
      <c r="AI260" s="130"/>
      <c r="AJ260" s="130"/>
      <c r="AK260" s="130"/>
      <c r="AL260" s="130"/>
      <c r="AM260" s="130"/>
      <c r="AN260" s="130"/>
      <c r="AO260" s="130"/>
      <c r="AP260" s="130"/>
      <c r="AQ260" s="130"/>
      <c r="AR260" s="590"/>
      <c r="AS260" s="590"/>
      <c r="AT260" s="590"/>
      <c r="AU260" s="130"/>
    </row>
    <row r="261" spans="1:47" x14ac:dyDescent="0.25">
      <c r="A261" s="72"/>
      <c r="B261" s="130"/>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c r="AG261" s="130"/>
      <c r="AH261" s="130"/>
      <c r="AI261" s="130"/>
      <c r="AJ261" s="130"/>
      <c r="AK261" s="130"/>
      <c r="AL261" s="130"/>
      <c r="AM261" s="130"/>
      <c r="AN261" s="130"/>
      <c r="AO261" s="130"/>
      <c r="AP261" s="130"/>
      <c r="AQ261" s="130"/>
      <c r="AR261" s="590"/>
      <c r="AS261" s="590"/>
      <c r="AT261" s="590"/>
      <c r="AU261" s="130"/>
    </row>
    <row r="262" spans="1:47" x14ac:dyDescent="0.25">
      <c r="A262" s="72"/>
      <c r="B262" s="130"/>
      <c r="C262" s="130"/>
      <c r="D262" s="130"/>
      <c r="E262" s="130"/>
      <c r="F262" s="130"/>
      <c r="G262" s="130"/>
      <c r="H262" s="130"/>
      <c r="I262" s="130"/>
      <c r="J262" s="130"/>
      <c r="K262" s="130"/>
      <c r="L262" s="130"/>
      <c r="M262" s="130"/>
      <c r="N262" s="130"/>
      <c r="O262" s="130"/>
      <c r="P262" s="130"/>
      <c r="Q262" s="130"/>
      <c r="R262" s="130"/>
      <c r="S262" s="130"/>
      <c r="T262" s="130"/>
      <c r="U262" s="130"/>
      <c r="V262" s="130"/>
      <c r="W262" s="130"/>
      <c r="X262" s="130"/>
      <c r="Y262" s="130"/>
      <c r="Z262" s="130"/>
      <c r="AA262" s="130"/>
      <c r="AB262" s="130"/>
      <c r="AC262" s="130"/>
      <c r="AD262" s="130"/>
      <c r="AE262" s="130"/>
      <c r="AF262" s="130"/>
      <c r="AG262" s="130"/>
      <c r="AH262" s="130"/>
      <c r="AI262" s="130"/>
      <c r="AJ262" s="130"/>
      <c r="AK262" s="130"/>
      <c r="AL262" s="130"/>
      <c r="AM262" s="130"/>
      <c r="AN262" s="130"/>
      <c r="AO262" s="130"/>
      <c r="AP262" s="130"/>
      <c r="AQ262" s="130"/>
      <c r="AR262" s="590"/>
      <c r="AS262" s="590"/>
      <c r="AT262" s="590"/>
      <c r="AU262" s="130"/>
    </row>
    <row r="263" spans="1:47" x14ac:dyDescent="0.25">
      <c r="A263" s="72"/>
      <c r="B263" s="130"/>
      <c r="C263" s="130"/>
      <c r="D263" s="130"/>
      <c r="E263" s="130"/>
      <c r="F263" s="130"/>
      <c r="G263" s="130"/>
      <c r="H263" s="130"/>
      <c r="I263" s="130"/>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c r="AF263" s="130"/>
      <c r="AG263" s="130"/>
      <c r="AH263" s="130"/>
      <c r="AI263" s="130"/>
      <c r="AJ263" s="130"/>
      <c r="AK263" s="130"/>
      <c r="AL263" s="130"/>
      <c r="AM263" s="130"/>
      <c r="AN263" s="130"/>
      <c r="AO263" s="130"/>
      <c r="AP263" s="130"/>
      <c r="AQ263" s="130"/>
      <c r="AR263" s="590"/>
      <c r="AS263" s="590"/>
      <c r="AT263" s="590"/>
      <c r="AU263" s="130"/>
    </row>
    <row r="264" spans="1:47" x14ac:dyDescent="0.25">
      <c r="A264" s="72"/>
      <c r="B264" s="130"/>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0"/>
      <c r="AL264" s="130"/>
      <c r="AM264" s="130"/>
      <c r="AN264" s="130"/>
      <c r="AO264" s="130"/>
      <c r="AP264" s="130"/>
      <c r="AQ264" s="130"/>
      <c r="AR264" s="590"/>
      <c r="AS264" s="590"/>
      <c r="AT264" s="590"/>
      <c r="AU264" s="130"/>
    </row>
    <row r="265" spans="1:47" x14ac:dyDescent="0.25">
      <c r="A265" s="72"/>
      <c r="B265" s="130"/>
      <c r="C265" s="130"/>
      <c r="D265" s="130"/>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c r="AG265" s="130"/>
      <c r="AH265" s="130"/>
      <c r="AI265" s="130"/>
      <c r="AJ265" s="130"/>
      <c r="AK265" s="130"/>
      <c r="AL265" s="130"/>
      <c r="AM265" s="130"/>
      <c r="AN265" s="130"/>
      <c r="AO265" s="130"/>
      <c r="AP265" s="130"/>
      <c r="AQ265" s="130"/>
      <c r="AR265" s="590"/>
      <c r="AS265" s="590"/>
      <c r="AT265" s="590"/>
      <c r="AU265" s="130"/>
    </row>
    <row r="266" spans="1:47" x14ac:dyDescent="0.25">
      <c r="A266" s="72"/>
      <c r="B266" s="130"/>
      <c r="C266" s="130"/>
      <c r="D266" s="130"/>
      <c r="E266" s="130"/>
      <c r="F266" s="130"/>
      <c r="G266" s="130"/>
      <c r="H266" s="130"/>
      <c r="I266" s="130"/>
      <c r="J266" s="130"/>
      <c r="K266" s="130"/>
      <c r="L266" s="130"/>
      <c r="M266" s="130"/>
      <c r="N266" s="130"/>
      <c r="O266" s="130"/>
      <c r="P266" s="130"/>
      <c r="Q266" s="130"/>
      <c r="R266" s="130"/>
      <c r="S266" s="130"/>
      <c r="T266" s="130"/>
      <c r="U266" s="130"/>
      <c r="V266" s="130"/>
      <c r="W266" s="130"/>
      <c r="X266" s="130"/>
      <c r="Y266" s="130"/>
      <c r="Z266" s="130"/>
      <c r="AA266" s="130"/>
      <c r="AB266" s="130"/>
      <c r="AC266" s="130"/>
      <c r="AD266" s="130"/>
      <c r="AE266" s="130"/>
      <c r="AF266" s="130"/>
      <c r="AG266" s="130"/>
      <c r="AH266" s="130"/>
      <c r="AI266" s="130"/>
      <c r="AJ266" s="130"/>
      <c r="AK266" s="130"/>
      <c r="AL266" s="130"/>
      <c r="AM266" s="130"/>
      <c r="AN266" s="130"/>
      <c r="AO266" s="130"/>
      <c r="AP266" s="130"/>
      <c r="AQ266" s="130"/>
      <c r="AR266" s="590"/>
      <c r="AS266" s="590"/>
      <c r="AT266" s="590"/>
      <c r="AU266" s="130"/>
    </row>
    <row r="267" spans="1:47" x14ac:dyDescent="0.25">
      <c r="A267" s="72"/>
      <c r="B267" s="130"/>
      <c r="C267" s="130"/>
      <c r="D267" s="130"/>
      <c r="E267" s="130"/>
      <c r="F267" s="130"/>
      <c r="G267" s="130"/>
      <c r="H267" s="130"/>
      <c r="I267" s="130"/>
      <c r="J267" s="130"/>
      <c r="K267" s="130"/>
      <c r="L267" s="130"/>
      <c r="M267" s="130"/>
      <c r="N267" s="130"/>
      <c r="O267" s="130"/>
      <c r="P267" s="130"/>
      <c r="Q267" s="130"/>
      <c r="R267" s="130"/>
      <c r="S267" s="130"/>
      <c r="T267" s="130"/>
      <c r="U267" s="130"/>
      <c r="V267" s="130"/>
      <c r="W267" s="130"/>
      <c r="X267" s="130"/>
      <c r="Y267" s="130"/>
      <c r="Z267" s="130"/>
      <c r="AA267" s="130"/>
      <c r="AB267" s="130"/>
      <c r="AC267" s="130"/>
      <c r="AD267" s="130"/>
      <c r="AE267" s="130"/>
      <c r="AF267" s="130"/>
      <c r="AG267" s="130"/>
      <c r="AH267" s="130"/>
      <c r="AI267" s="130"/>
      <c r="AJ267" s="130"/>
      <c r="AK267" s="130"/>
      <c r="AL267" s="130"/>
      <c r="AM267" s="130"/>
      <c r="AN267" s="130"/>
      <c r="AO267" s="130"/>
      <c r="AP267" s="130"/>
      <c r="AQ267" s="130"/>
      <c r="AR267" s="590"/>
      <c r="AS267" s="590"/>
      <c r="AT267" s="590"/>
      <c r="AU267" s="130"/>
    </row>
    <row r="268" spans="1:47" x14ac:dyDescent="0.25">
      <c r="A268" s="72"/>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0"/>
      <c r="AL268" s="130"/>
      <c r="AM268" s="130"/>
      <c r="AN268" s="130"/>
      <c r="AO268" s="130"/>
      <c r="AP268" s="130"/>
      <c r="AQ268" s="130"/>
      <c r="AR268" s="590"/>
      <c r="AS268" s="590"/>
      <c r="AT268" s="590"/>
      <c r="AU268" s="130"/>
    </row>
    <row r="269" spans="1:47" x14ac:dyDescent="0.25">
      <c r="A269" s="72"/>
      <c r="B269" s="130"/>
      <c r="C269" s="130"/>
      <c r="D269" s="130"/>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c r="AR269" s="590"/>
      <c r="AS269" s="590"/>
      <c r="AT269" s="590"/>
      <c r="AU269" s="130"/>
    </row>
    <row r="270" spans="1:47" x14ac:dyDescent="0.25">
      <c r="A270" s="72"/>
      <c r="B270" s="130"/>
      <c r="C270" s="130"/>
      <c r="D270" s="130"/>
      <c r="E270" s="130"/>
      <c r="F270" s="130"/>
      <c r="G270" s="130"/>
      <c r="H270" s="130"/>
      <c r="I270" s="130"/>
      <c r="J270" s="130"/>
      <c r="K270" s="130"/>
      <c r="L270" s="130"/>
      <c r="M270" s="130"/>
      <c r="N270" s="130"/>
      <c r="O270" s="130"/>
      <c r="P270" s="130"/>
      <c r="Q270" s="130"/>
      <c r="R270" s="130"/>
      <c r="S270" s="130"/>
      <c r="T270" s="130"/>
      <c r="U270" s="130"/>
      <c r="V270" s="130"/>
      <c r="W270" s="130"/>
      <c r="X270" s="130"/>
      <c r="Y270" s="130"/>
      <c r="Z270" s="130"/>
      <c r="AA270" s="130"/>
      <c r="AB270" s="130"/>
      <c r="AC270" s="130"/>
      <c r="AD270" s="130"/>
      <c r="AE270" s="130"/>
      <c r="AF270" s="130"/>
      <c r="AG270" s="130"/>
      <c r="AH270" s="130"/>
      <c r="AI270" s="130"/>
      <c r="AJ270" s="130"/>
      <c r="AK270" s="130"/>
      <c r="AL270" s="130"/>
      <c r="AM270" s="130"/>
      <c r="AN270" s="130"/>
      <c r="AO270" s="130"/>
      <c r="AP270" s="130"/>
      <c r="AQ270" s="130"/>
      <c r="AR270" s="590"/>
      <c r="AS270" s="590"/>
      <c r="AT270" s="590"/>
      <c r="AU270" s="130"/>
    </row>
    <row r="271" spans="1:47" x14ac:dyDescent="0.25">
      <c r="A271" s="72"/>
      <c r="B271" s="130"/>
      <c r="C271" s="130"/>
      <c r="D271" s="130"/>
      <c r="E271" s="130"/>
      <c r="F271" s="130"/>
      <c r="G271" s="130"/>
      <c r="H271" s="130"/>
      <c r="I271" s="130"/>
      <c r="J271" s="130"/>
      <c r="K271" s="130"/>
      <c r="L271" s="130"/>
      <c r="M271" s="130"/>
      <c r="N271" s="130"/>
      <c r="O271" s="130"/>
      <c r="P271" s="130"/>
      <c r="Q271" s="130"/>
      <c r="R271" s="130"/>
      <c r="S271" s="130"/>
      <c r="T271" s="130"/>
      <c r="U271" s="130"/>
      <c r="V271" s="130"/>
      <c r="W271" s="130"/>
      <c r="X271" s="130"/>
      <c r="Y271" s="130"/>
      <c r="Z271" s="130"/>
      <c r="AA271" s="130"/>
      <c r="AB271" s="130"/>
      <c r="AC271" s="130"/>
      <c r="AD271" s="130"/>
      <c r="AE271" s="130"/>
      <c r="AF271" s="130"/>
      <c r="AG271" s="130"/>
      <c r="AH271" s="130"/>
      <c r="AI271" s="130"/>
      <c r="AJ271" s="130"/>
      <c r="AK271" s="130"/>
      <c r="AL271" s="130"/>
      <c r="AM271" s="130"/>
      <c r="AN271" s="130"/>
      <c r="AO271" s="130"/>
      <c r="AP271" s="130"/>
      <c r="AQ271" s="130"/>
      <c r="AR271" s="590"/>
      <c r="AS271" s="590"/>
      <c r="AT271" s="590"/>
      <c r="AU271" s="130"/>
    </row>
    <row r="272" spans="1:47" x14ac:dyDescent="0.25">
      <c r="A272" s="72"/>
      <c r="B272" s="130"/>
      <c r="C272" s="130"/>
      <c r="D272" s="130"/>
      <c r="E272" s="130"/>
      <c r="F272" s="130"/>
      <c r="G272" s="130"/>
      <c r="H272" s="130"/>
      <c r="I272" s="130"/>
      <c r="J272" s="130"/>
      <c r="K272" s="130"/>
      <c r="L272" s="130"/>
      <c r="M272" s="130"/>
      <c r="N272" s="130"/>
      <c r="O272" s="130"/>
      <c r="P272" s="130"/>
      <c r="Q272" s="130"/>
      <c r="R272" s="130"/>
      <c r="S272" s="130"/>
      <c r="T272" s="130"/>
      <c r="U272" s="130"/>
      <c r="V272" s="130"/>
      <c r="W272" s="130"/>
      <c r="X272" s="130"/>
      <c r="Y272" s="130"/>
      <c r="Z272" s="130"/>
      <c r="AA272" s="130"/>
      <c r="AB272" s="130"/>
      <c r="AC272" s="130"/>
      <c r="AD272" s="130"/>
      <c r="AE272" s="130"/>
      <c r="AF272" s="130"/>
      <c r="AG272" s="130"/>
      <c r="AH272" s="130"/>
      <c r="AI272" s="130"/>
      <c r="AJ272" s="130"/>
      <c r="AK272" s="130"/>
      <c r="AL272" s="130"/>
      <c r="AM272" s="130"/>
      <c r="AN272" s="130"/>
      <c r="AO272" s="130"/>
      <c r="AP272" s="130"/>
      <c r="AQ272" s="130"/>
      <c r="AR272" s="590"/>
      <c r="AS272" s="590"/>
      <c r="AT272" s="590"/>
      <c r="AU272" s="130"/>
    </row>
    <row r="273" spans="1:47" x14ac:dyDescent="0.25">
      <c r="A273" s="72"/>
      <c r="B273" s="130"/>
      <c r="C273" s="130"/>
      <c r="D273" s="130"/>
      <c r="E273" s="130"/>
      <c r="F273" s="130"/>
      <c r="G273" s="130"/>
      <c r="H273" s="130"/>
      <c r="I273" s="130"/>
      <c r="J273" s="130"/>
      <c r="K273" s="130"/>
      <c r="L273" s="130"/>
      <c r="M273" s="130"/>
      <c r="N273" s="130"/>
      <c r="O273" s="130"/>
      <c r="P273" s="130"/>
      <c r="Q273" s="130"/>
      <c r="R273" s="130"/>
      <c r="S273" s="130"/>
      <c r="T273" s="130"/>
      <c r="U273" s="130"/>
      <c r="V273" s="130"/>
      <c r="W273" s="130"/>
      <c r="X273" s="130"/>
      <c r="Y273" s="130"/>
      <c r="Z273" s="130"/>
      <c r="AA273" s="130"/>
      <c r="AB273" s="130"/>
      <c r="AC273" s="130"/>
      <c r="AD273" s="130"/>
      <c r="AE273" s="130"/>
      <c r="AF273" s="130"/>
      <c r="AG273" s="130"/>
      <c r="AH273" s="130"/>
      <c r="AI273" s="130"/>
      <c r="AJ273" s="130"/>
      <c r="AK273" s="130"/>
      <c r="AL273" s="130"/>
      <c r="AM273" s="130"/>
      <c r="AN273" s="130"/>
      <c r="AO273" s="130"/>
      <c r="AP273" s="130"/>
      <c r="AQ273" s="130"/>
      <c r="AR273" s="590"/>
      <c r="AS273" s="590"/>
      <c r="AT273" s="590"/>
      <c r="AU273" s="130"/>
    </row>
    <row r="274" spans="1:47" x14ac:dyDescent="0.25">
      <c r="A274" s="72"/>
      <c r="B274" s="130"/>
      <c r="C274" s="130"/>
      <c r="D274" s="130"/>
      <c r="E274" s="130"/>
      <c r="F274" s="130"/>
      <c r="G274" s="130"/>
      <c r="H274" s="130"/>
      <c r="I274" s="130"/>
      <c r="J274" s="130"/>
      <c r="K274" s="130"/>
      <c r="L274" s="130"/>
      <c r="M274" s="130"/>
      <c r="N274" s="130"/>
      <c r="O274" s="130"/>
      <c r="P274" s="130"/>
      <c r="Q274" s="130"/>
      <c r="R274" s="130"/>
      <c r="S274" s="130"/>
      <c r="T274" s="130"/>
      <c r="U274" s="130"/>
      <c r="V274" s="130"/>
      <c r="W274" s="130"/>
      <c r="X274" s="130"/>
      <c r="Y274" s="130"/>
      <c r="Z274" s="130"/>
      <c r="AA274" s="130"/>
      <c r="AB274" s="130"/>
      <c r="AC274" s="130"/>
      <c r="AD274" s="130"/>
      <c r="AE274" s="130"/>
      <c r="AF274" s="130"/>
      <c r="AG274" s="130"/>
      <c r="AH274" s="130"/>
      <c r="AI274" s="130"/>
      <c r="AJ274" s="130"/>
      <c r="AK274" s="130"/>
      <c r="AL274" s="130"/>
      <c r="AM274" s="130"/>
      <c r="AN274" s="130"/>
      <c r="AO274" s="130"/>
      <c r="AP274" s="130"/>
      <c r="AQ274" s="130"/>
      <c r="AR274" s="590"/>
      <c r="AS274" s="590"/>
      <c r="AT274" s="590"/>
      <c r="AU274" s="130"/>
    </row>
    <row r="275" spans="1:47" x14ac:dyDescent="0.25">
      <c r="A275" s="72"/>
      <c r="B275" s="130"/>
      <c r="C275" s="130"/>
      <c r="D275" s="130"/>
      <c r="E275" s="130"/>
      <c r="F275" s="130"/>
      <c r="G275" s="130"/>
      <c r="H275" s="130"/>
      <c r="I275" s="130"/>
      <c r="J275" s="130"/>
      <c r="K275" s="130"/>
      <c r="L275" s="130"/>
      <c r="M275" s="130"/>
      <c r="N275" s="130"/>
      <c r="O275" s="130"/>
      <c r="P275" s="130"/>
      <c r="Q275" s="130"/>
      <c r="R275" s="130"/>
      <c r="S275" s="130"/>
      <c r="T275" s="130"/>
      <c r="U275" s="130"/>
      <c r="V275" s="130"/>
      <c r="W275" s="130"/>
      <c r="X275" s="130"/>
      <c r="Y275" s="130"/>
      <c r="Z275" s="130"/>
      <c r="AA275" s="130"/>
      <c r="AB275" s="130"/>
      <c r="AC275" s="130"/>
      <c r="AD275" s="130"/>
      <c r="AE275" s="130"/>
      <c r="AF275" s="130"/>
      <c r="AG275" s="130"/>
      <c r="AH275" s="130"/>
      <c r="AI275" s="130"/>
      <c r="AJ275" s="130"/>
      <c r="AK275" s="130"/>
      <c r="AL275" s="130"/>
      <c r="AM275" s="130"/>
      <c r="AN275" s="130"/>
      <c r="AO275" s="130"/>
      <c r="AP275" s="130"/>
      <c r="AQ275" s="130"/>
      <c r="AR275" s="590"/>
      <c r="AS275" s="590"/>
      <c r="AT275" s="590"/>
      <c r="AU275" s="130"/>
    </row>
    <row r="276" spans="1:47" x14ac:dyDescent="0.25">
      <c r="A276" s="72"/>
      <c r="B276" s="130"/>
      <c r="C276" s="130"/>
      <c r="D276" s="130"/>
      <c r="E276" s="130"/>
      <c r="F276" s="130"/>
      <c r="G276" s="130"/>
      <c r="H276" s="130"/>
      <c r="I276" s="130"/>
      <c r="J276" s="130"/>
      <c r="K276" s="130"/>
      <c r="L276" s="130"/>
      <c r="M276" s="130"/>
      <c r="N276" s="130"/>
      <c r="O276" s="130"/>
      <c r="P276" s="130"/>
      <c r="Q276" s="130"/>
      <c r="R276" s="130"/>
      <c r="S276" s="130"/>
      <c r="T276" s="130"/>
      <c r="U276" s="130"/>
      <c r="V276" s="130"/>
      <c r="W276" s="130"/>
      <c r="X276" s="130"/>
      <c r="Y276" s="130"/>
      <c r="Z276" s="130"/>
      <c r="AA276" s="130"/>
      <c r="AB276" s="130"/>
      <c r="AC276" s="130"/>
      <c r="AD276" s="130"/>
      <c r="AE276" s="130"/>
      <c r="AF276" s="130"/>
      <c r="AG276" s="130"/>
      <c r="AH276" s="130"/>
      <c r="AI276" s="130"/>
      <c r="AJ276" s="130"/>
      <c r="AK276" s="130"/>
      <c r="AL276" s="130"/>
      <c r="AM276" s="130"/>
      <c r="AN276" s="130"/>
      <c r="AO276" s="130"/>
      <c r="AP276" s="130"/>
      <c r="AQ276" s="130"/>
      <c r="AR276" s="590"/>
      <c r="AS276" s="590"/>
      <c r="AT276" s="590"/>
      <c r="AU276" s="130"/>
    </row>
    <row r="277" spans="1:47" x14ac:dyDescent="0.25">
      <c r="A277" s="72"/>
      <c r="B277" s="130"/>
      <c r="C277" s="130"/>
      <c r="D277" s="130"/>
      <c r="E277" s="130"/>
      <c r="F277" s="130"/>
      <c r="G277" s="130"/>
      <c r="H277" s="130"/>
      <c r="I277" s="130"/>
      <c r="J277" s="130"/>
      <c r="K277" s="130"/>
      <c r="L277" s="130"/>
      <c r="M277" s="130"/>
      <c r="N277" s="130"/>
      <c r="O277" s="130"/>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0"/>
      <c r="AL277" s="130"/>
      <c r="AM277" s="130"/>
      <c r="AN277" s="130"/>
      <c r="AO277" s="130"/>
      <c r="AP277" s="130"/>
      <c r="AQ277" s="130"/>
      <c r="AR277" s="590"/>
      <c r="AS277" s="590"/>
      <c r="AT277" s="590"/>
      <c r="AU277" s="130"/>
    </row>
    <row r="278" spans="1:47" x14ac:dyDescent="0.25">
      <c r="A278" s="72"/>
      <c r="B278" s="130"/>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0"/>
      <c r="Z278" s="130"/>
      <c r="AA278" s="130"/>
      <c r="AB278" s="130"/>
      <c r="AC278" s="130"/>
      <c r="AD278" s="130"/>
      <c r="AE278" s="130"/>
      <c r="AF278" s="130"/>
      <c r="AG278" s="130"/>
      <c r="AH278" s="130"/>
      <c r="AI278" s="130"/>
      <c r="AJ278" s="130"/>
      <c r="AK278" s="130"/>
      <c r="AL278" s="130"/>
      <c r="AM278" s="130"/>
      <c r="AN278" s="130"/>
      <c r="AO278" s="130"/>
      <c r="AP278" s="130"/>
      <c r="AQ278" s="130"/>
      <c r="AR278" s="590"/>
      <c r="AS278" s="590"/>
      <c r="AT278" s="590"/>
      <c r="AU278" s="130"/>
    </row>
    <row r="279" spans="1:47" x14ac:dyDescent="0.25">
      <c r="A279" s="72"/>
      <c r="B279" s="130"/>
      <c r="C279" s="130"/>
      <c r="D279" s="130"/>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0"/>
      <c r="AL279" s="130"/>
      <c r="AM279" s="130"/>
      <c r="AN279" s="130"/>
      <c r="AO279" s="130"/>
      <c r="AP279" s="130"/>
      <c r="AQ279" s="130"/>
      <c r="AR279" s="590"/>
      <c r="AS279" s="590"/>
      <c r="AT279" s="590"/>
      <c r="AU279" s="130"/>
    </row>
    <row r="280" spans="1:47" x14ac:dyDescent="0.25">
      <c r="A280" s="72"/>
      <c r="B280" s="130"/>
      <c r="C280" s="130"/>
      <c r="D280" s="130"/>
      <c r="E280" s="130"/>
      <c r="F280" s="130"/>
      <c r="G280" s="130"/>
      <c r="H280" s="130"/>
      <c r="I280" s="130"/>
      <c r="J280" s="130"/>
      <c r="K280" s="130"/>
      <c r="L280" s="130"/>
      <c r="M280" s="130"/>
      <c r="N280" s="130"/>
      <c r="O280" s="130"/>
      <c r="P280" s="130"/>
      <c r="Q280" s="130"/>
      <c r="R280" s="130"/>
      <c r="S280" s="130"/>
      <c r="T280" s="130"/>
      <c r="U280" s="130"/>
      <c r="V280" s="130"/>
      <c r="W280" s="130"/>
      <c r="X280" s="130"/>
      <c r="Y280" s="130"/>
      <c r="Z280" s="130"/>
      <c r="AA280" s="130"/>
      <c r="AB280" s="130"/>
      <c r="AC280" s="130"/>
      <c r="AD280" s="130"/>
      <c r="AE280" s="130"/>
      <c r="AF280" s="130"/>
      <c r="AG280" s="130"/>
      <c r="AH280" s="130"/>
      <c r="AI280" s="130"/>
      <c r="AJ280" s="130"/>
      <c r="AK280" s="130"/>
      <c r="AL280" s="130"/>
      <c r="AM280" s="130"/>
      <c r="AN280" s="130"/>
      <c r="AO280" s="130"/>
      <c r="AP280" s="130"/>
      <c r="AQ280" s="130"/>
      <c r="AR280" s="590"/>
      <c r="AS280" s="590"/>
      <c r="AT280" s="590"/>
      <c r="AU280" s="130"/>
    </row>
    <row r="281" spans="1:47" x14ac:dyDescent="0.25">
      <c r="A281" s="72"/>
      <c r="B281" s="130"/>
      <c r="C281" s="130"/>
      <c r="D281" s="130"/>
      <c r="E281" s="130"/>
      <c r="F281" s="130"/>
      <c r="G281" s="130"/>
      <c r="H281" s="130"/>
      <c r="I281" s="130"/>
      <c r="J281" s="130"/>
      <c r="K281" s="130"/>
      <c r="L281" s="130"/>
      <c r="M281" s="130"/>
      <c r="N281" s="130"/>
      <c r="O281" s="130"/>
      <c r="P281" s="130"/>
      <c r="Q281" s="130"/>
      <c r="R281" s="130"/>
      <c r="S281" s="130"/>
      <c r="T281" s="130"/>
      <c r="U281" s="130"/>
      <c r="V281" s="130"/>
      <c r="W281" s="130"/>
      <c r="X281" s="130"/>
      <c r="Y281" s="130"/>
      <c r="Z281" s="130"/>
      <c r="AA281" s="130"/>
      <c r="AB281" s="130"/>
      <c r="AC281" s="130"/>
      <c r="AD281" s="130"/>
      <c r="AE281" s="130"/>
      <c r="AF281" s="130"/>
      <c r="AG281" s="130"/>
      <c r="AH281" s="130"/>
      <c r="AI281" s="130"/>
      <c r="AJ281" s="130"/>
      <c r="AK281" s="130"/>
      <c r="AL281" s="130"/>
      <c r="AM281" s="130"/>
      <c r="AN281" s="130"/>
      <c r="AO281" s="130"/>
      <c r="AP281" s="130"/>
      <c r="AQ281" s="130"/>
      <c r="AR281" s="590"/>
      <c r="AS281" s="590"/>
      <c r="AT281" s="590"/>
      <c r="AU281" s="130"/>
    </row>
    <row r="282" spans="1:47" x14ac:dyDescent="0.25">
      <c r="A282" s="72"/>
      <c r="B282" s="130"/>
      <c r="C282" s="130"/>
      <c r="D282" s="130"/>
      <c r="E282" s="130"/>
      <c r="F282" s="130"/>
      <c r="G282" s="130"/>
      <c r="H282" s="130"/>
      <c r="I282" s="130"/>
      <c r="J282" s="130"/>
      <c r="K282" s="130"/>
      <c r="L282" s="130"/>
      <c r="M282" s="130"/>
      <c r="N282" s="130"/>
      <c r="O282" s="130"/>
      <c r="P282" s="130"/>
      <c r="Q282" s="130"/>
      <c r="R282" s="130"/>
      <c r="S282" s="130"/>
      <c r="T282" s="130"/>
      <c r="U282" s="130"/>
      <c r="V282" s="130"/>
      <c r="W282" s="130"/>
      <c r="X282" s="130"/>
      <c r="Y282" s="130"/>
      <c r="Z282" s="130"/>
      <c r="AA282" s="130"/>
      <c r="AB282" s="130"/>
      <c r="AC282" s="130"/>
      <c r="AD282" s="130"/>
      <c r="AE282" s="130"/>
      <c r="AF282" s="130"/>
      <c r="AG282" s="130"/>
      <c r="AH282" s="130"/>
      <c r="AI282" s="130"/>
      <c r="AJ282" s="130"/>
      <c r="AK282" s="130"/>
      <c r="AL282" s="130"/>
      <c r="AM282" s="130"/>
      <c r="AN282" s="130"/>
      <c r="AO282" s="130"/>
      <c r="AP282" s="130"/>
      <c r="AQ282" s="130"/>
      <c r="AR282" s="590"/>
      <c r="AS282" s="590"/>
      <c r="AT282" s="590"/>
      <c r="AU282" s="130"/>
    </row>
    <row r="283" spans="1:47" x14ac:dyDescent="0.25">
      <c r="A283" s="72"/>
      <c r="B283" s="130"/>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c r="AA283" s="130"/>
      <c r="AB283" s="130"/>
      <c r="AC283" s="130"/>
      <c r="AD283" s="130"/>
      <c r="AE283" s="130"/>
      <c r="AF283" s="130"/>
      <c r="AG283" s="130"/>
      <c r="AH283" s="130"/>
      <c r="AI283" s="130"/>
      <c r="AJ283" s="130"/>
      <c r="AK283" s="130"/>
      <c r="AL283" s="130"/>
      <c r="AM283" s="130"/>
      <c r="AN283" s="130"/>
      <c r="AO283" s="130"/>
      <c r="AP283" s="130"/>
      <c r="AQ283" s="130"/>
      <c r="AR283" s="590"/>
      <c r="AS283" s="590"/>
      <c r="AT283" s="590"/>
      <c r="AU283" s="130"/>
    </row>
    <row r="284" spans="1:47" x14ac:dyDescent="0.25">
      <c r="A284" s="72"/>
      <c r="B284" s="130"/>
      <c r="C284" s="130"/>
      <c r="D284" s="130"/>
      <c r="E284" s="130"/>
      <c r="F284" s="130"/>
      <c r="G284" s="130"/>
      <c r="H284" s="130"/>
      <c r="I284" s="130"/>
      <c r="J284" s="130"/>
      <c r="K284" s="130"/>
      <c r="L284" s="130"/>
      <c r="M284" s="130"/>
      <c r="N284" s="130"/>
      <c r="O284" s="130"/>
      <c r="P284" s="130"/>
      <c r="Q284" s="130"/>
      <c r="R284" s="130"/>
      <c r="S284" s="130"/>
      <c r="T284" s="130"/>
      <c r="U284" s="130"/>
      <c r="V284" s="130"/>
      <c r="W284" s="130"/>
      <c r="X284" s="130"/>
      <c r="Y284" s="130"/>
      <c r="Z284" s="130"/>
      <c r="AA284" s="130"/>
      <c r="AB284" s="130"/>
      <c r="AC284" s="130"/>
      <c r="AD284" s="130"/>
      <c r="AE284" s="130"/>
      <c r="AF284" s="130"/>
      <c r="AG284" s="130"/>
      <c r="AH284" s="130"/>
      <c r="AI284" s="130"/>
      <c r="AJ284" s="130"/>
      <c r="AK284" s="130"/>
      <c r="AL284" s="130"/>
      <c r="AM284" s="130"/>
      <c r="AN284" s="130"/>
      <c r="AO284" s="130"/>
      <c r="AP284" s="130"/>
      <c r="AQ284" s="130"/>
      <c r="AR284" s="590"/>
      <c r="AS284" s="590"/>
      <c r="AT284" s="590"/>
      <c r="AU284" s="130"/>
    </row>
    <row r="285" spans="1:47" x14ac:dyDescent="0.25">
      <c r="A285" s="72"/>
      <c r="B285" s="130"/>
      <c r="C285" s="130"/>
      <c r="D285" s="130"/>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c r="AA285" s="130"/>
      <c r="AB285" s="130"/>
      <c r="AC285" s="130"/>
      <c r="AD285" s="130"/>
      <c r="AE285" s="130"/>
      <c r="AF285" s="130"/>
      <c r="AG285" s="130"/>
      <c r="AH285" s="130"/>
      <c r="AI285" s="130"/>
      <c r="AJ285" s="130"/>
      <c r="AK285" s="130"/>
      <c r="AL285" s="130"/>
      <c r="AM285" s="130"/>
      <c r="AN285" s="130"/>
      <c r="AO285" s="130"/>
      <c r="AP285" s="130"/>
      <c r="AQ285" s="130"/>
      <c r="AR285" s="590"/>
      <c r="AS285" s="590"/>
      <c r="AT285" s="590"/>
      <c r="AU285" s="130"/>
    </row>
    <row r="286" spans="1:47" x14ac:dyDescent="0.25">
      <c r="A286" s="72"/>
      <c r="B286" s="130"/>
      <c r="C286" s="130"/>
      <c r="D286" s="130"/>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c r="AI286" s="130"/>
      <c r="AJ286" s="130"/>
      <c r="AK286" s="130"/>
      <c r="AL286" s="130"/>
      <c r="AM286" s="130"/>
      <c r="AN286" s="130"/>
      <c r="AO286" s="130"/>
      <c r="AP286" s="130"/>
      <c r="AQ286" s="130"/>
      <c r="AR286" s="590"/>
      <c r="AS286" s="590"/>
      <c r="AT286" s="590"/>
      <c r="AU286" s="130"/>
    </row>
    <row r="287" spans="1:47" x14ac:dyDescent="0.25">
      <c r="A287" s="72"/>
      <c r="B287" s="130"/>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c r="AA287" s="130"/>
      <c r="AB287" s="130"/>
      <c r="AC287" s="130"/>
      <c r="AD287" s="130"/>
      <c r="AE287" s="130"/>
      <c r="AF287" s="130"/>
      <c r="AG287" s="130"/>
      <c r="AH287" s="130"/>
      <c r="AI287" s="130"/>
      <c r="AJ287" s="130"/>
      <c r="AK287" s="130"/>
      <c r="AL287" s="130"/>
      <c r="AM287" s="130"/>
      <c r="AN287" s="130"/>
      <c r="AO287" s="130"/>
      <c r="AP287" s="130"/>
      <c r="AQ287" s="130"/>
      <c r="AR287" s="590"/>
      <c r="AS287" s="590"/>
      <c r="AT287" s="590"/>
      <c r="AU287" s="130"/>
    </row>
    <row r="288" spans="1:47" x14ac:dyDescent="0.25">
      <c r="A288" s="72"/>
      <c r="B288" s="130"/>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c r="AA288" s="130"/>
      <c r="AB288" s="130"/>
      <c r="AC288" s="130"/>
      <c r="AD288" s="130"/>
      <c r="AE288" s="130"/>
      <c r="AF288" s="130"/>
      <c r="AG288" s="130"/>
      <c r="AH288" s="130"/>
      <c r="AI288" s="130"/>
      <c r="AJ288" s="130"/>
      <c r="AK288" s="130"/>
      <c r="AL288" s="130"/>
      <c r="AM288" s="130"/>
      <c r="AN288" s="130"/>
      <c r="AO288" s="130"/>
      <c r="AP288" s="130"/>
      <c r="AQ288" s="130"/>
      <c r="AR288" s="590"/>
      <c r="AS288" s="590"/>
      <c r="AT288" s="590"/>
      <c r="AU288" s="130"/>
    </row>
    <row r="289" spans="1:47" x14ac:dyDescent="0.25">
      <c r="A289" s="72"/>
      <c r="B289" s="130"/>
      <c r="C289" s="130"/>
      <c r="D289" s="130"/>
      <c r="E289" s="130"/>
      <c r="F289" s="130"/>
      <c r="G289" s="130"/>
      <c r="H289" s="130"/>
      <c r="I289" s="130"/>
      <c r="J289" s="130"/>
      <c r="K289" s="130"/>
      <c r="L289" s="130"/>
      <c r="M289" s="130"/>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c r="AI289" s="130"/>
      <c r="AJ289" s="130"/>
      <c r="AK289" s="130"/>
      <c r="AL289" s="130"/>
      <c r="AM289" s="130"/>
      <c r="AN289" s="130"/>
      <c r="AO289" s="130"/>
      <c r="AP289" s="130"/>
      <c r="AQ289" s="130"/>
      <c r="AR289" s="590"/>
      <c r="AS289" s="590"/>
      <c r="AT289" s="590"/>
      <c r="AU289" s="130"/>
    </row>
    <row r="290" spans="1:47" x14ac:dyDescent="0.25">
      <c r="A290" s="72"/>
      <c r="B290" s="130"/>
      <c r="C290" s="130"/>
      <c r="D290" s="130"/>
      <c r="E290" s="130"/>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0"/>
      <c r="AL290" s="130"/>
      <c r="AM290" s="130"/>
      <c r="AN290" s="130"/>
      <c r="AO290" s="130"/>
      <c r="AP290" s="130"/>
      <c r="AQ290" s="130"/>
      <c r="AR290" s="590"/>
      <c r="AS290" s="590"/>
      <c r="AT290" s="590"/>
      <c r="AU290" s="130"/>
    </row>
    <row r="291" spans="1:47" x14ac:dyDescent="0.25">
      <c r="A291" s="72"/>
      <c r="B291" s="130"/>
      <c r="C291" s="130"/>
      <c r="D291" s="130"/>
      <c r="E291" s="130"/>
      <c r="F291" s="130"/>
      <c r="G291" s="130"/>
      <c r="H291" s="130"/>
      <c r="I291" s="130"/>
      <c r="J291" s="130"/>
      <c r="K291" s="130"/>
      <c r="L291" s="130"/>
      <c r="M291" s="130"/>
      <c r="N291" s="130"/>
      <c r="O291" s="130"/>
      <c r="P291" s="130"/>
      <c r="Q291" s="130"/>
      <c r="R291" s="130"/>
      <c r="S291" s="130"/>
      <c r="T291" s="130"/>
      <c r="U291" s="130"/>
      <c r="V291" s="130"/>
      <c r="W291" s="130"/>
      <c r="X291" s="130"/>
      <c r="Y291" s="130"/>
      <c r="Z291" s="130"/>
      <c r="AA291" s="130"/>
      <c r="AB291" s="130"/>
      <c r="AC291" s="130"/>
      <c r="AD291" s="130"/>
      <c r="AE291" s="130"/>
      <c r="AF291" s="130"/>
      <c r="AG291" s="130"/>
      <c r="AH291" s="130"/>
      <c r="AI291" s="130"/>
      <c r="AJ291" s="130"/>
      <c r="AK291" s="130"/>
      <c r="AL291" s="130"/>
      <c r="AM291" s="130"/>
      <c r="AN291" s="130"/>
      <c r="AO291" s="130"/>
      <c r="AP291" s="130"/>
      <c r="AQ291" s="130"/>
      <c r="AR291" s="590"/>
      <c r="AS291" s="590"/>
      <c r="AT291" s="590"/>
      <c r="AU291" s="130"/>
    </row>
    <row r="292" spans="1:47" x14ac:dyDescent="0.25">
      <c r="A292" s="72"/>
      <c r="B292" s="130"/>
      <c r="C292" s="130"/>
      <c r="D292" s="130"/>
      <c r="E292" s="130"/>
      <c r="F292" s="130"/>
      <c r="G292" s="130"/>
      <c r="H292" s="130"/>
      <c r="I292" s="130"/>
      <c r="J292" s="130"/>
      <c r="K292" s="130"/>
      <c r="L292" s="130"/>
      <c r="M292" s="130"/>
      <c r="N292" s="130"/>
      <c r="O292" s="130"/>
      <c r="P292" s="130"/>
      <c r="Q292" s="130"/>
      <c r="R292" s="130"/>
      <c r="S292" s="130"/>
      <c r="T292" s="130"/>
      <c r="U292" s="130"/>
      <c r="V292" s="130"/>
      <c r="W292" s="130"/>
      <c r="X292" s="130"/>
      <c r="Y292" s="130"/>
      <c r="Z292" s="130"/>
      <c r="AA292" s="130"/>
      <c r="AB292" s="130"/>
      <c r="AC292" s="130"/>
      <c r="AD292" s="130"/>
      <c r="AE292" s="130"/>
      <c r="AF292" s="130"/>
      <c r="AG292" s="130"/>
      <c r="AH292" s="130"/>
      <c r="AI292" s="130"/>
      <c r="AJ292" s="130"/>
      <c r="AK292" s="130"/>
      <c r="AL292" s="130"/>
      <c r="AM292" s="130"/>
      <c r="AN292" s="130"/>
      <c r="AO292" s="130"/>
      <c r="AP292" s="130"/>
      <c r="AQ292" s="130"/>
      <c r="AR292" s="590"/>
      <c r="AS292" s="590"/>
      <c r="AT292" s="590"/>
      <c r="AU292" s="130"/>
    </row>
    <row r="293" spans="1:47" x14ac:dyDescent="0.25">
      <c r="A293" s="72"/>
      <c r="B293" s="130"/>
      <c r="C293" s="130"/>
      <c r="D293" s="130"/>
      <c r="E293" s="130"/>
      <c r="F293" s="130"/>
      <c r="G293" s="130"/>
      <c r="H293" s="130"/>
      <c r="I293" s="130"/>
      <c r="J293" s="130"/>
      <c r="K293" s="130"/>
      <c r="L293" s="130"/>
      <c r="M293" s="130"/>
      <c r="N293" s="130"/>
      <c r="O293" s="130"/>
      <c r="P293" s="130"/>
      <c r="Q293" s="130"/>
      <c r="R293" s="130"/>
      <c r="S293" s="130"/>
      <c r="T293" s="130"/>
      <c r="U293" s="130"/>
      <c r="V293" s="130"/>
      <c r="W293" s="130"/>
      <c r="X293" s="130"/>
      <c r="Y293" s="130"/>
      <c r="Z293" s="130"/>
      <c r="AA293" s="130"/>
      <c r="AB293" s="130"/>
      <c r="AC293" s="130"/>
      <c r="AD293" s="130"/>
      <c r="AE293" s="130"/>
      <c r="AF293" s="130"/>
      <c r="AG293" s="130"/>
      <c r="AH293" s="130"/>
      <c r="AI293" s="130"/>
      <c r="AJ293" s="130"/>
      <c r="AK293" s="130"/>
      <c r="AL293" s="130"/>
      <c r="AM293" s="130"/>
      <c r="AN293" s="130"/>
      <c r="AO293" s="130"/>
      <c r="AP293" s="130"/>
      <c r="AQ293" s="130"/>
      <c r="AR293" s="590"/>
      <c r="AS293" s="590"/>
      <c r="AT293" s="590"/>
      <c r="AU293" s="130"/>
    </row>
    <row r="294" spans="1:47" x14ac:dyDescent="0.25">
      <c r="A294" s="72"/>
      <c r="B294" s="130"/>
      <c r="C294" s="130"/>
      <c r="D294" s="130"/>
      <c r="E294" s="130"/>
      <c r="F294" s="130"/>
      <c r="G294" s="130"/>
      <c r="H294" s="130"/>
      <c r="I294" s="130"/>
      <c r="J294" s="130"/>
      <c r="K294" s="130"/>
      <c r="L294" s="130"/>
      <c r="M294" s="130"/>
      <c r="N294" s="130"/>
      <c r="O294" s="130"/>
      <c r="P294" s="130"/>
      <c r="Q294" s="130"/>
      <c r="R294" s="130"/>
      <c r="S294" s="130"/>
      <c r="T294" s="130"/>
      <c r="U294" s="130"/>
      <c r="V294" s="130"/>
      <c r="W294" s="130"/>
      <c r="X294" s="130"/>
      <c r="Y294" s="130"/>
      <c r="Z294" s="130"/>
      <c r="AA294" s="130"/>
      <c r="AB294" s="130"/>
      <c r="AC294" s="130"/>
      <c r="AD294" s="130"/>
      <c r="AE294" s="130"/>
      <c r="AF294" s="130"/>
      <c r="AG294" s="130"/>
      <c r="AH294" s="130"/>
      <c r="AI294" s="130"/>
      <c r="AJ294" s="130"/>
      <c r="AK294" s="130"/>
      <c r="AL294" s="130"/>
      <c r="AM294" s="130"/>
      <c r="AN294" s="130"/>
      <c r="AO294" s="130"/>
      <c r="AP294" s="130"/>
      <c r="AQ294" s="130"/>
      <c r="AR294" s="590"/>
      <c r="AS294" s="590"/>
      <c r="AT294" s="590"/>
      <c r="AU294" s="130"/>
    </row>
    <row r="295" spans="1:47" x14ac:dyDescent="0.25">
      <c r="A295" s="72"/>
      <c r="B295" s="130"/>
      <c r="C295" s="130"/>
      <c r="D295" s="130"/>
      <c r="E295" s="130"/>
      <c r="F295" s="130"/>
      <c r="G295" s="130"/>
      <c r="H295" s="130"/>
      <c r="I295" s="130"/>
      <c r="J295" s="130"/>
      <c r="K295" s="130"/>
      <c r="L295" s="130"/>
      <c r="M295" s="130"/>
      <c r="N295" s="130"/>
      <c r="O295" s="130"/>
      <c r="P295" s="130"/>
      <c r="Q295" s="130"/>
      <c r="R295" s="130"/>
      <c r="S295" s="130"/>
      <c r="T295" s="130"/>
      <c r="U295" s="130"/>
      <c r="V295" s="130"/>
      <c r="W295" s="130"/>
      <c r="X295" s="130"/>
      <c r="Y295" s="130"/>
      <c r="Z295" s="130"/>
      <c r="AA295" s="130"/>
      <c r="AB295" s="130"/>
      <c r="AC295" s="130"/>
      <c r="AD295" s="130"/>
      <c r="AE295" s="130"/>
      <c r="AF295" s="130"/>
      <c r="AG295" s="130"/>
      <c r="AH295" s="130"/>
      <c r="AI295" s="130"/>
      <c r="AJ295" s="130"/>
      <c r="AK295" s="130"/>
      <c r="AL295" s="130"/>
      <c r="AM295" s="130"/>
      <c r="AN295" s="130"/>
      <c r="AO295" s="130"/>
      <c r="AP295" s="130"/>
      <c r="AQ295" s="130"/>
      <c r="AR295" s="590"/>
      <c r="AS295" s="590"/>
      <c r="AT295" s="590"/>
      <c r="AU295" s="130"/>
    </row>
    <row r="296" spans="1:47" x14ac:dyDescent="0.25">
      <c r="A296" s="72"/>
      <c r="B296" s="130"/>
      <c r="C296" s="130"/>
      <c r="D296" s="130"/>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c r="AA296" s="130"/>
      <c r="AB296" s="130"/>
      <c r="AC296" s="130"/>
      <c r="AD296" s="130"/>
      <c r="AE296" s="130"/>
      <c r="AF296" s="130"/>
      <c r="AG296" s="130"/>
      <c r="AH296" s="130"/>
      <c r="AI296" s="130"/>
      <c r="AJ296" s="130"/>
      <c r="AK296" s="130"/>
      <c r="AL296" s="130"/>
      <c r="AM296" s="130"/>
      <c r="AN296" s="130"/>
      <c r="AO296" s="130"/>
      <c r="AP296" s="130"/>
      <c r="AQ296" s="130"/>
      <c r="AR296" s="590"/>
      <c r="AS296" s="590"/>
      <c r="AT296" s="590"/>
      <c r="AU296" s="130"/>
    </row>
    <row r="297" spans="1:47" x14ac:dyDescent="0.25">
      <c r="A297" s="72"/>
      <c r="B297" s="130"/>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c r="AA297" s="130"/>
      <c r="AB297" s="130"/>
      <c r="AC297" s="130"/>
      <c r="AD297" s="130"/>
      <c r="AE297" s="130"/>
      <c r="AF297" s="130"/>
      <c r="AG297" s="130"/>
      <c r="AH297" s="130"/>
      <c r="AI297" s="130"/>
      <c r="AJ297" s="130"/>
      <c r="AK297" s="130"/>
      <c r="AL297" s="130"/>
      <c r="AM297" s="130"/>
      <c r="AN297" s="130"/>
      <c r="AO297" s="130"/>
      <c r="AP297" s="130"/>
      <c r="AQ297" s="130"/>
      <c r="AR297" s="590"/>
      <c r="AS297" s="590"/>
      <c r="AT297" s="590"/>
      <c r="AU297" s="130"/>
    </row>
    <row r="298" spans="1:47" x14ac:dyDescent="0.25">
      <c r="A298" s="72"/>
      <c r="B298" s="130"/>
      <c r="C298" s="130"/>
      <c r="D298" s="130"/>
      <c r="E298" s="130"/>
      <c r="F298" s="130"/>
      <c r="G298" s="130"/>
      <c r="H298" s="130"/>
      <c r="I298" s="130"/>
      <c r="J298" s="130"/>
      <c r="K298" s="130"/>
      <c r="L298" s="130"/>
      <c r="M298" s="130"/>
      <c r="N298" s="130"/>
      <c r="O298" s="130"/>
      <c r="P298" s="130"/>
      <c r="Q298" s="130"/>
      <c r="R298" s="130"/>
      <c r="S298" s="130"/>
      <c r="T298" s="130"/>
      <c r="U298" s="130"/>
      <c r="V298" s="130"/>
      <c r="W298" s="130"/>
      <c r="X298" s="130"/>
      <c r="Y298" s="130"/>
      <c r="Z298" s="130"/>
      <c r="AA298" s="130"/>
      <c r="AB298" s="130"/>
      <c r="AC298" s="130"/>
      <c r="AD298" s="130"/>
      <c r="AE298" s="130"/>
      <c r="AF298" s="130"/>
      <c r="AG298" s="130"/>
      <c r="AH298" s="130"/>
      <c r="AI298" s="130"/>
      <c r="AJ298" s="130"/>
      <c r="AK298" s="130"/>
      <c r="AL298" s="130"/>
      <c r="AM298" s="130"/>
      <c r="AN298" s="130"/>
      <c r="AO298" s="130"/>
      <c r="AP298" s="130"/>
      <c r="AQ298" s="130"/>
      <c r="AR298" s="590"/>
      <c r="AS298" s="590"/>
      <c r="AT298" s="590"/>
      <c r="AU298" s="130"/>
    </row>
    <row r="299" spans="1:47" x14ac:dyDescent="0.25">
      <c r="A299" s="72"/>
      <c r="B299" s="130"/>
      <c r="C299" s="130"/>
      <c r="D299" s="130"/>
      <c r="E299" s="130"/>
      <c r="F299" s="130"/>
      <c r="G299" s="130"/>
      <c r="H299" s="130"/>
      <c r="I299" s="130"/>
      <c r="J299" s="130"/>
      <c r="K299" s="130"/>
      <c r="L299" s="130"/>
      <c r="M299" s="130"/>
      <c r="N299" s="130"/>
      <c r="O299" s="130"/>
      <c r="P299" s="130"/>
      <c r="Q299" s="130"/>
      <c r="R299" s="130"/>
      <c r="S299" s="130"/>
      <c r="T299" s="130"/>
      <c r="U299" s="130"/>
      <c r="V299" s="130"/>
      <c r="W299" s="130"/>
      <c r="X299" s="130"/>
      <c r="Y299" s="130"/>
      <c r="Z299" s="130"/>
      <c r="AA299" s="130"/>
      <c r="AB299" s="130"/>
      <c r="AC299" s="130"/>
      <c r="AD299" s="130"/>
      <c r="AE299" s="130"/>
      <c r="AF299" s="130"/>
      <c r="AG299" s="130"/>
      <c r="AH299" s="130"/>
      <c r="AI299" s="130"/>
      <c r="AJ299" s="130"/>
      <c r="AK299" s="130"/>
      <c r="AL299" s="130"/>
      <c r="AM299" s="130"/>
      <c r="AN299" s="130"/>
      <c r="AO299" s="130"/>
      <c r="AP299" s="130"/>
      <c r="AQ299" s="130"/>
      <c r="AR299" s="590"/>
      <c r="AS299" s="590"/>
      <c r="AT299" s="590"/>
      <c r="AU299" s="130"/>
    </row>
    <row r="300" spans="1:47" x14ac:dyDescent="0.25">
      <c r="A300" s="72"/>
      <c r="B300" s="130"/>
      <c r="C300" s="130"/>
      <c r="D300" s="130"/>
      <c r="E300" s="130"/>
      <c r="F300" s="130"/>
      <c r="G300" s="130"/>
      <c r="H300" s="130"/>
      <c r="I300" s="130"/>
      <c r="J300" s="130"/>
      <c r="K300" s="130"/>
      <c r="L300" s="130"/>
      <c r="M300" s="130"/>
      <c r="N300" s="130"/>
      <c r="O300" s="130"/>
      <c r="P300" s="130"/>
      <c r="Q300" s="130"/>
      <c r="R300" s="130"/>
      <c r="S300" s="130"/>
      <c r="T300" s="130"/>
      <c r="U300" s="130"/>
      <c r="V300" s="130"/>
      <c r="W300" s="130"/>
      <c r="X300" s="130"/>
      <c r="Y300" s="130"/>
      <c r="Z300" s="130"/>
      <c r="AA300" s="130"/>
      <c r="AB300" s="130"/>
      <c r="AC300" s="130"/>
      <c r="AD300" s="130"/>
      <c r="AE300" s="130"/>
      <c r="AF300" s="130"/>
      <c r="AG300" s="130"/>
      <c r="AH300" s="130"/>
      <c r="AI300" s="130"/>
      <c r="AJ300" s="130"/>
      <c r="AK300" s="130"/>
      <c r="AL300" s="130"/>
      <c r="AM300" s="130"/>
      <c r="AN300" s="130"/>
      <c r="AO300" s="130"/>
      <c r="AP300" s="130"/>
      <c r="AQ300" s="130"/>
      <c r="AR300" s="590"/>
      <c r="AS300" s="590"/>
      <c r="AT300" s="590"/>
      <c r="AU300" s="130"/>
    </row>
    <row r="301" spans="1:47" x14ac:dyDescent="0.25">
      <c r="A301" s="72"/>
      <c r="B301" s="130"/>
      <c r="C301" s="130"/>
      <c r="D301" s="130"/>
      <c r="E301" s="130"/>
      <c r="F301" s="130"/>
      <c r="G301" s="130"/>
      <c r="H301" s="130"/>
      <c r="I301" s="130"/>
      <c r="J301" s="130"/>
      <c r="K301" s="130"/>
      <c r="L301" s="130"/>
      <c r="M301" s="130"/>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0"/>
      <c r="AL301" s="130"/>
      <c r="AM301" s="130"/>
      <c r="AN301" s="130"/>
      <c r="AO301" s="130"/>
      <c r="AP301" s="130"/>
      <c r="AQ301" s="130"/>
      <c r="AR301" s="590"/>
      <c r="AS301" s="590"/>
      <c r="AT301" s="590"/>
      <c r="AU301" s="130"/>
    </row>
    <row r="302" spans="1:47" x14ac:dyDescent="0.25">
      <c r="A302" s="72"/>
      <c r="B302" s="130"/>
      <c r="C302" s="130"/>
      <c r="D302" s="130"/>
      <c r="E302" s="130"/>
      <c r="F302" s="130"/>
      <c r="G302" s="130"/>
      <c r="H302" s="130"/>
      <c r="I302" s="130"/>
      <c r="J302" s="130"/>
      <c r="K302" s="130"/>
      <c r="L302" s="130"/>
      <c r="M302" s="130"/>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c r="AI302" s="130"/>
      <c r="AJ302" s="130"/>
      <c r="AK302" s="130"/>
      <c r="AL302" s="130"/>
      <c r="AM302" s="130"/>
      <c r="AN302" s="130"/>
      <c r="AO302" s="130"/>
      <c r="AP302" s="130"/>
      <c r="AQ302" s="130"/>
      <c r="AR302" s="590"/>
      <c r="AS302" s="590"/>
      <c r="AT302" s="590"/>
      <c r="AU302" s="130"/>
    </row>
    <row r="303" spans="1:47" x14ac:dyDescent="0.25">
      <c r="A303" s="72"/>
      <c r="B303" s="130"/>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c r="Z303" s="130"/>
      <c r="AA303" s="130"/>
      <c r="AB303" s="130"/>
      <c r="AC303" s="130"/>
      <c r="AD303" s="130"/>
      <c r="AE303" s="130"/>
      <c r="AF303" s="130"/>
      <c r="AG303" s="130"/>
      <c r="AH303" s="130"/>
      <c r="AI303" s="130"/>
      <c r="AJ303" s="130"/>
      <c r="AK303" s="130"/>
      <c r="AL303" s="130"/>
      <c r="AM303" s="130"/>
      <c r="AN303" s="130"/>
      <c r="AO303" s="130"/>
      <c r="AP303" s="130"/>
      <c r="AQ303" s="130"/>
      <c r="AR303" s="590"/>
      <c r="AS303" s="590"/>
      <c r="AT303" s="590"/>
      <c r="AU303" s="130"/>
    </row>
    <row r="304" spans="1:47" x14ac:dyDescent="0.25">
      <c r="A304" s="72"/>
      <c r="B304" s="130"/>
      <c r="C304" s="130"/>
      <c r="D304" s="130"/>
      <c r="E304" s="130"/>
      <c r="F304" s="130"/>
      <c r="G304" s="130"/>
      <c r="H304" s="130"/>
      <c r="I304" s="130"/>
      <c r="J304" s="130"/>
      <c r="K304" s="130"/>
      <c r="L304" s="130"/>
      <c r="M304" s="130"/>
      <c r="N304" s="130"/>
      <c r="O304" s="130"/>
      <c r="P304" s="130"/>
      <c r="Q304" s="130"/>
      <c r="R304" s="130"/>
      <c r="S304" s="130"/>
      <c r="T304" s="130"/>
      <c r="U304" s="130"/>
      <c r="V304" s="130"/>
      <c r="W304" s="130"/>
      <c r="X304" s="130"/>
      <c r="Y304" s="130"/>
      <c r="Z304" s="130"/>
      <c r="AA304" s="130"/>
      <c r="AB304" s="130"/>
      <c r="AC304" s="130"/>
      <c r="AD304" s="130"/>
      <c r="AE304" s="130"/>
      <c r="AF304" s="130"/>
      <c r="AG304" s="130"/>
      <c r="AH304" s="130"/>
      <c r="AI304" s="130"/>
      <c r="AJ304" s="130"/>
      <c r="AK304" s="130"/>
      <c r="AL304" s="130"/>
      <c r="AM304" s="130"/>
      <c r="AN304" s="130"/>
      <c r="AO304" s="130"/>
      <c r="AP304" s="130"/>
      <c r="AQ304" s="130"/>
      <c r="AR304" s="590"/>
      <c r="AS304" s="590"/>
      <c r="AT304" s="590"/>
      <c r="AU304" s="130"/>
    </row>
    <row r="305" spans="1:47" x14ac:dyDescent="0.25">
      <c r="A305" s="72"/>
      <c r="B305" s="130"/>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c r="AI305" s="130"/>
      <c r="AJ305" s="130"/>
      <c r="AK305" s="130"/>
      <c r="AL305" s="130"/>
      <c r="AM305" s="130"/>
      <c r="AN305" s="130"/>
      <c r="AO305" s="130"/>
      <c r="AP305" s="130"/>
      <c r="AQ305" s="130"/>
      <c r="AR305" s="590"/>
      <c r="AS305" s="590"/>
      <c r="AT305" s="590"/>
      <c r="AU305" s="130"/>
    </row>
    <row r="306" spans="1:47" x14ac:dyDescent="0.25">
      <c r="A306" s="72"/>
      <c r="B306" s="130"/>
      <c r="C306" s="130"/>
      <c r="D306" s="130"/>
      <c r="E306" s="130"/>
      <c r="F306" s="130"/>
      <c r="G306" s="130"/>
      <c r="H306" s="130"/>
      <c r="I306" s="130"/>
      <c r="J306" s="130"/>
      <c r="K306" s="130"/>
      <c r="L306" s="130"/>
      <c r="M306" s="130"/>
      <c r="N306" s="130"/>
      <c r="O306" s="130"/>
      <c r="P306" s="130"/>
      <c r="Q306" s="130"/>
      <c r="R306" s="130"/>
      <c r="S306" s="130"/>
      <c r="T306" s="130"/>
      <c r="U306" s="130"/>
      <c r="V306" s="130"/>
      <c r="W306" s="130"/>
      <c r="X306" s="130"/>
      <c r="Y306" s="130"/>
      <c r="Z306" s="130"/>
      <c r="AA306" s="130"/>
      <c r="AB306" s="130"/>
      <c r="AC306" s="130"/>
      <c r="AD306" s="130"/>
      <c r="AE306" s="130"/>
      <c r="AF306" s="130"/>
      <c r="AG306" s="130"/>
      <c r="AH306" s="130"/>
      <c r="AI306" s="130"/>
      <c r="AJ306" s="130"/>
      <c r="AK306" s="130"/>
      <c r="AL306" s="130"/>
      <c r="AM306" s="130"/>
      <c r="AN306" s="130"/>
      <c r="AO306" s="130"/>
      <c r="AP306" s="130"/>
      <c r="AQ306" s="130"/>
      <c r="AR306" s="590"/>
      <c r="AS306" s="590"/>
      <c r="AT306" s="590"/>
      <c r="AU306" s="130"/>
    </row>
    <row r="307" spans="1:47" x14ac:dyDescent="0.25">
      <c r="A307" s="72"/>
      <c r="B307" s="130"/>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590"/>
      <c r="AS307" s="590"/>
      <c r="AT307" s="590"/>
      <c r="AU307" s="130"/>
    </row>
    <row r="308" spans="1:47" x14ac:dyDescent="0.25">
      <c r="A308" s="72"/>
      <c r="B308" s="130"/>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590"/>
      <c r="AS308" s="590"/>
      <c r="AT308" s="590"/>
      <c r="AU308" s="130"/>
    </row>
    <row r="309" spans="1:47" x14ac:dyDescent="0.25">
      <c r="A309" s="72"/>
      <c r="B309" s="130"/>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c r="AA309" s="130"/>
      <c r="AB309" s="130"/>
      <c r="AC309" s="130"/>
      <c r="AD309" s="130"/>
      <c r="AE309" s="130"/>
      <c r="AF309" s="130"/>
      <c r="AG309" s="130"/>
      <c r="AH309" s="130"/>
      <c r="AI309" s="130"/>
      <c r="AJ309" s="130"/>
      <c r="AK309" s="130"/>
      <c r="AL309" s="130"/>
      <c r="AM309" s="130"/>
      <c r="AN309" s="130"/>
      <c r="AO309" s="130"/>
      <c r="AP309" s="130"/>
      <c r="AQ309" s="130"/>
      <c r="AR309" s="590"/>
      <c r="AS309" s="590"/>
      <c r="AT309" s="590"/>
      <c r="AU309" s="130"/>
    </row>
    <row r="310" spans="1:47" x14ac:dyDescent="0.25">
      <c r="A310" s="72"/>
      <c r="B310" s="130"/>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K310" s="130"/>
      <c r="AL310" s="130"/>
      <c r="AM310" s="130"/>
      <c r="AN310" s="130"/>
      <c r="AO310" s="130"/>
      <c r="AP310" s="130"/>
      <c r="AQ310" s="130"/>
      <c r="AR310" s="590"/>
      <c r="AS310" s="590"/>
      <c r="AT310" s="590"/>
      <c r="AU310" s="130"/>
    </row>
    <row r="311" spans="1:47" x14ac:dyDescent="0.25">
      <c r="A311" s="72"/>
      <c r="B311" s="130"/>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0"/>
      <c r="AL311" s="130"/>
      <c r="AM311" s="130"/>
      <c r="AN311" s="130"/>
      <c r="AO311" s="130"/>
      <c r="AP311" s="130"/>
      <c r="AQ311" s="130"/>
      <c r="AR311" s="590"/>
      <c r="AS311" s="590"/>
      <c r="AT311" s="590"/>
      <c r="AU311" s="130"/>
    </row>
    <row r="312" spans="1:47" x14ac:dyDescent="0.25">
      <c r="A312" s="72"/>
      <c r="B312" s="130"/>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c r="AA312" s="130"/>
      <c r="AB312" s="130"/>
      <c r="AC312" s="130"/>
      <c r="AD312" s="130"/>
      <c r="AE312" s="130"/>
      <c r="AF312" s="130"/>
      <c r="AG312" s="130"/>
      <c r="AH312" s="130"/>
      <c r="AI312" s="130"/>
      <c r="AJ312" s="130"/>
      <c r="AK312" s="130"/>
      <c r="AL312" s="130"/>
      <c r="AM312" s="130"/>
      <c r="AN312" s="130"/>
      <c r="AO312" s="130"/>
      <c r="AP312" s="130"/>
      <c r="AQ312" s="130"/>
      <c r="AR312" s="590"/>
      <c r="AS312" s="590"/>
      <c r="AT312" s="590"/>
      <c r="AU312" s="130"/>
    </row>
    <row r="313" spans="1:47" x14ac:dyDescent="0.25">
      <c r="A313" s="72"/>
      <c r="B313" s="130"/>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c r="AA313" s="130"/>
      <c r="AB313" s="130"/>
      <c r="AC313" s="130"/>
      <c r="AD313" s="130"/>
      <c r="AE313" s="130"/>
      <c r="AF313" s="130"/>
      <c r="AG313" s="130"/>
      <c r="AH313" s="130"/>
      <c r="AI313" s="130"/>
      <c r="AJ313" s="130"/>
      <c r="AK313" s="130"/>
      <c r="AL313" s="130"/>
      <c r="AM313" s="130"/>
      <c r="AN313" s="130"/>
      <c r="AO313" s="130"/>
      <c r="AP313" s="130"/>
      <c r="AQ313" s="130"/>
      <c r="AR313" s="590"/>
      <c r="AS313" s="590"/>
      <c r="AT313" s="590"/>
      <c r="AU313" s="130"/>
    </row>
    <row r="314" spans="1:47" x14ac:dyDescent="0.25">
      <c r="A314" s="72"/>
      <c r="B314" s="130"/>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c r="AA314" s="130"/>
      <c r="AB314" s="130"/>
      <c r="AC314" s="130"/>
      <c r="AD314" s="130"/>
      <c r="AE314" s="130"/>
      <c r="AF314" s="130"/>
      <c r="AG314" s="130"/>
      <c r="AH314" s="130"/>
      <c r="AI314" s="130"/>
      <c r="AJ314" s="130"/>
      <c r="AK314" s="130"/>
      <c r="AL314" s="130"/>
      <c r="AM314" s="130"/>
      <c r="AN314" s="130"/>
      <c r="AO314" s="130"/>
      <c r="AP314" s="130"/>
      <c r="AQ314" s="130"/>
      <c r="AR314" s="590"/>
      <c r="AS314" s="590"/>
      <c r="AT314" s="590"/>
      <c r="AU314" s="130"/>
    </row>
    <row r="315" spans="1:47" x14ac:dyDescent="0.25">
      <c r="A315" s="72"/>
      <c r="B315" s="130"/>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c r="AI315" s="130"/>
      <c r="AJ315" s="130"/>
      <c r="AK315" s="130"/>
      <c r="AL315" s="130"/>
      <c r="AM315" s="130"/>
      <c r="AN315" s="130"/>
      <c r="AO315" s="130"/>
      <c r="AP315" s="130"/>
      <c r="AQ315" s="130"/>
      <c r="AR315" s="590"/>
      <c r="AS315" s="590"/>
      <c r="AT315" s="590"/>
      <c r="AU315" s="130"/>
    </row>
    <row r="316" spans="1:47" x14ac:dyDescent="0.25">
      <c r="A316" s="72"/>
      <c r="B316" s="130"/>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c r="AA316" s="130"/>
      <c r="AB316" s="130"/>
      <c r="AC316" s="130"/>
      <c r="AD316" s="130"/>
      <c r="AE316" s="130"/>
      <c r="AF316" s="130"/>
      <c r="AG316" s="130"/>
      <c r="AH316" s="130"/>
      <c r="AI316" s="130"/>
      <c r="AJ316" s="130"/>
      <c r="AK316" s="130"/>
      <c r="AL316" s="130"/>
      <c r="AM316" s="130"/>
      <c r="AN316" s="130"/>
      <c r="AO316" s="130"/>
      <c r="AP316" s="130"/>
      <c r="AQ316" s="130"/>
      <c r="AR316" s="590"/>
      <c r="AS316" s="590"/>
      <c r="AT316" s="590"/>
      <c r="AU316" s="130"/>
    </row>
    <row r="317" spans="1:47" x14ac:dyDescent="0.25">
      <c r="A317" s="72"/>
      <c r="B317" s="130"/>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c r="AI317" s="130"/>
      <c r="AJ317" s="130"/>
      <c r="AK317" s="130"/>
      <c r="AL317" s="130"/>
      <c r="AM317" s="130"/>
      <c r="AN317" s="130"/>
      <c r="AO317" s="130"/>
      <c r="AP317" s="130"/>
      <c r="AQ317" s="130"/>
      <c r="AR317" s="590"/>
      <c r="AS317" s="590"/>
      <c r="AT317" s="590"/>
      <c r="AU317" s="130"/>
    </row>
    <row r="318" spans="1:47" x14ac:dyDescent="0.25">
      <c r="A318" s="72"/>
      <c r="B318" s="130"/>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c r="AA318" s="130"/>
      <c r="AB318" s="130"/>
      <c r="AC318" s="130"/>
      <c r="AD318" s="130"/>
      <c r="AE318" s="130"/>
      <c r="AF318" s="130"/>
      <c r="AG318" s="130"/>
      <c r="AH318" s="130"/>
      <c r="AI318" s="130"/>
      <c r="AJ318" s="130"/>
      <c r="AK318" s="130"/>
      <c r="AL318" s="130"/>
      <c r="AM318" s="130"/>
      <c r="AN318" s="130"/>
      <c r="AO318" s="130"/>
      <c r="AP318" s="130"/>
      <c r="AQ318" s="130"/>
      <c r="AR318" s="590"/>
      <c r="AS318" s="590"/>
      <c r="AT318" s="590"/>
      <c r="AU318" s="130"/>
    </row>
    <row r="319" spans="1:47" x14ac:dyDescent="0.25">
      <c r="A319" s="72"/>
      <c r="B319" s="130"/>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c r="AA319" s="130"/>
      <c r="AB319" s="130"/>
      <c r="AC319" s="130"/>
      <c r="AD319" s="130"/>
      <c r="AE319" s="130"/>
      <c r="AF319" s="130"/>
      <c r="AG319" s="130"/>
      <c r="AH319" s="130"/>
      <c r="AI319" s="130"/>
      <c r="AJ319" s="130"/>
      <c r="AK319" s="130"/>
      <c r="AL319" s="130"/>
      <c r="AM319" s="130"/>
      <c r="AN319" s="130"/>
      <c r="AO319" s="130"/>
      <c r="AP319" s="130"/>
      <c r="AQ319" s="130"/>
      <c r="AR319" s="590"/>
      <c r="AS319" s="590"/>
      <c r="AT319" s="590"/>
      <c r="AU319" s="130"/>
    </row>
    <row r="320" spans="1:47" x14ac:dyDescent="0.25">
      <c r="A320" s="72"/>
      <c r="B320" s="130"/>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c r="AA320" s="130"/>
      <c r="AB320" s="130"/>
      <c r="AC320" s="130"/>
      <c r="AD320" s="130"/>
      <c r="AE320" s="130"/>
      <c r="AF320" s="130"/>
      <c r="AG320" s="130"/>
      <c r="AH320" s="130"/>
      <c r="AI320" s="130"/>
      <c r="AJ320" s="130"/>
      <c r="AK320" s="130"/>
      <c r="AL320" s="130"/>
      <c r="AM320" s="130"/>
      <c r="AN320" s="130"/>
      <c r="AO320" s="130"/>
      <c r="AP320" s="130"/>
      <c r="AQ320" s="130"/>
      <c r="AR320" s="590"/>
      <c r="AS320" s="590"/>
      <c r="AT320" s="590"/>
      <c r="AU320" s="130"/>
    </row>
    <row r="321" spans="1:47" x14ac:dyDescent="0.25">
      <c r="A321" s="72"/>
      <c r="B321" s="130"/>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c r="AA321" s="130"/>
      <c r="AB321" s="130"/>
      <c r="AC321" s="130"/>
      <c r="AD321" s="130"/>
      <c r="AE321" s="130"/>
      <c r="AF321" s="130"/>
      <c r="AG321" s="130"/>
      <c r="AH321" s="130"/>
      <c r="AI321" s="130"/>
      <c r="AJ321" s="130"/>
      <c r="AK321" s="130"/>
      <c r="AL321" s="130"/>
      <c r="AM321" s="130"/>
      <c r="AN321" s="130"/>
      <c r="AO321" s="130"/>
      <c r="AP321" s="130"/>
      <c r="AQ321" s="130"/>
      <c r="AR321" s="590"/>
      <c r="AS321" s="590"/>
      <c r="AT321" s="590"/>
      <c r="AU321" s="130"/>
    </row>
    <row r="322" spans="1:47" x14ac:dyDescent="0.25">
      <c r="A322" s="72"/>
      <c r="B322" s="130"/>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c r="AA322" s="130"/>
      <c r="AB322" s="130"/>
      <c r="AC322" s="130"/>
      <c r="AD322" s="130"/>
      <c r="AE322" s="130"/>
      <c r="AF322" s="130"/>
      <c r="AG322" s="130"/>
      <c r="AH322" s="130"/>
      <c r="AI322" s="130"/>
      <c r="AJ322" s="130"/>
      <c r="AK322" s="130"/>
      <c r="AL322" s="130"/>
      <c r="AM322" s="130"/>
      <c r="AN322" s="130"/>
      <c r="AO322" s="130"/>
      <c r="AP322" s="130"/>
      <c r="AQ322" s="130"/>
      <c r="AR322" s="590"/>
      <c r="AS322" s="590"/>
      <c r="AT322" s="590"/>
      <c r="AU322" s="130"/>
    </row>
    <row r="323" spans="1:47" x14ac:dyDescent="0.25">
      <c r="A323" s="72"/>
      <c r="B323" s="130"/>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c r="AI323" s="130"/>
      <c r="AJ323" s="130"/>
      <c r="AK323" s="130"/>
      <c r="AL323" s="130"/>
      <c r="AM323" s="130"/>
      <c r="AN323" s="130"/>
      <c r="AO323" s="130"/>
      <c r="AP323" s="130"/>
      <c r="AQ323" s="130"/>
      <c r="AR323" s="590"/>
      <c r="AS323" s="590"/>
      <c r="AT323" s="590"/>
      <c r="AU323" s="130"/>
    </row>
    <row r="324" spans="1:47" x14ac:dyDescent="0.25">
      <c r="A324" s="72"/>
      <c r="B324" s="130"/>
      <c r="C324" s="130"/>
      <c r="D324" s="130"/>
      <c r="E324" s="130"/>
      <c r="F324" s="130"/>
      <c r="G324" s="130"/>
      <c r="H324" s="130"/>
      <c r="I324" s="130"/>
      <c r="J324" s="130"/>
      <c r="K324" s="130"/>
      <c r="L324" s="130"/>
      <c r="M324" s="130"/>
      <c r="N324" s="130"/>
      <c r="O324" s="130"/>
      <c r="P324" s="130"/>
      <c r="Q324" s="130"/>
      <c r="R324" s="130"/>
      <c r="S324" s="130"/>
      <c r="T324" s="130"/>
      <c r="U324" s="130"/>
      <c r="V324" s="130"/>
      <c r="W324" s="130"/>
      <c r="X324" s="130"/>
      <c r="Y324" s="130"/>
      <c r="Z324" s="130"/>
      <c r="AA324" s="130"/>
      <c r="AB324" s="130"/>
      <c r="AC324" s="130"/>
      <c r="AD324" s="130"/>
      <c r="AE324" s="130"/>
      <c r="AF324" s="130"/>
      <c r="AG324" s="130"/>
      <c r="AH324" s="130"/>
      <c r="AI324" s="130"/>
      <c r="AJ324" s="130"/>
      <c r="AK324" s="130"/>
      <c r="AL324" s="130"/>
      <c r="AM324" s="130"/>
      <c r="AN324" s="130"/>
      <c r="AO324" s="130"/>
      <c r="AP324" s="130"/>
      <c r="AQ324" s="130"/>
      <c r="AR324" s="590"/>
      <c r="AS324" s="590"/>
      <c r="AT324" s="590"/>
      <c r="AU324" s="130"/>
    </row>
    <row r="325" spans="1:47" x14ac:dyDescent="0.25">
      <c r="A325" s="72"/>
      <c r="B325" s="130"/>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c r="AA325" s="130"/>
      <c r="AB325" s="130"/>
      <c r="AC325" s="130"/>
      <c r="AD325" s="130"/>
      <c r="AE325" s="130"/>
      <c r="AF325" s="130"/>
      <c r="AG325" s="130"/>
      <c r="AH325" s="130"/>
      <c r="AI325" s="130"/>
      <c r="AJ325" s="130"/>
      <c r="AK325" s="130"/>
      <c r="AL325" s="130"/>
      <c r="AM325" s="130"/>
      <c r="AN325" s="130"/>
      <c r="AO325" s="130"/>
      <c r="AP325" s="130"/>
      <c r="AQ325" s="130"/>
      <c r="AR325" s="590"/>
      <c r="AS325" s="590"/>
      <c r="AT325" s="590"/>
      <c r="AU325" s="130"/>
    </row>
    <row r="326" spans="1:47" x14ac:dyDescent="0.25">
      <c r="A326" s="72"/>
      <c r="B326" s="130"/>
      <c r="C326" s="130"/>
      <c r="D326" s="130"/>
      <c r="E326" s="130"/>
      <c r="F326" s="130"/>
      <c r="G326" s="130"/>
      <c r="H326" s="130"/>
      <c r="I326" s="130"/>
      <c r="J326" s="130"/>
      <c r="K326" s="130"/>
      <c r="L326" s="130"/>
      <c r="M326" s="130"/>
      <c r="N326" s="130"/>
      <c r="O326" s="130"/>
      <c r="P326" s="130"/>
      <c r="Q326" s="130"/>
      <c r="R326" s="130"/>
      <c r="S326" s="130"/>
      <c r="T326" s="130"/>
      <c r="U326" s="130"/>
      <c r="V326" s="130"/>
      <c r="W326" s="130"/>
      <c r="X326" s="130"/>
      <c r="Y326" s="130"/>
      <c r="Z326" s="130"/>
      <c r="AA326" s="130"/>
      <c r="AB326" s="130"/>
      <c r="AC326" s="130"/>
      <c r="AD326" s="130"/>
      <c r="AE326" s="130"/>
      <c r="AF326" s="130"/>
      <c r="AG326" s="130"/>
      <c r="AH326" s="130"/>
      <c r="AI326" s="130"/>
      <c r="AJ326" s="130"/>
      <c r="AK326" s="130"/>
      <c r="AL326" s="130"/>
      <c r="AM326" s="130"/>
      <c r="AN326" s="130"/>
      <c r="AO326" s="130"/>
      <c r="AP326" s="130"/>
      <c r="AQ326" s="130"/>
      <c r="AR326" s="590"/>
      <c r="AS326" s="590"/>
      <c r="AT326" s="590"/>
      <c r="AU326" s="130"/>
    </row>
    <row r="327" spans="1:47" x14ac:dyDescent="0.25">
      <c r="A327" s="72"/>
      <c r="B327" s="130"/>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c r="AA327" s="130"/>
      <c r="AB327" s="130"/>
      <c r="AC327" s="130"/>
      <c r="AD327" s="130"/>
      <c r="AE327" s="130"/>
      <c r="AF327" s="130"/>
      <c r="AG327" s="130"/>
      <c r="AH327" s="130"/>
      <c r="AI327" s="130"/>
      <c r="AJ327" s="130"/>
      <c r="AK327" s="130"/>
      <c r="AL327" s="130"/>
      <c r="AM327" s="130"/>
      <c r="AN327" s="130"/>
      <c r="AO327" s="130"/>
      <c r="AP327" s="130"/>
      <c r="AQ327" s="130"/>
      <c r="AR327" s="590"/>
      <c r="AS327" s="590"/>
      <c r="AT327" s="590"/>
      <c r="AU327" s="130"/>
    </row>
    <row r="328" spans="1:47" x14ac:dyDescent="0.25">
      <c r="A328" s="72"/>
      <c r="B328" s="130"/>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c r="AA328" s="130"/>
      <c r="AB328" s="130"/>
      <c r="AC328" s="130"/>
      <c r="AD328" s="130"/>
      <c r="AE328" s="130"/>
      <c r="AF328" s="130"/>
      <c r="AG328" s="130"/>
      <c r="AH328" s="130"/>
      <c r="AI328" s="130"/>
      <c r="AJ328" s="130"/>
      <c r="AK328" s="130"/>
      <c r="AL328" s="130"/>
      <c r="AM328" s="130"/>
      <c r="AN328" s="130"/>
      <c r="AO328" s="130"/>
      <c r="AP328" s="130"/>
      <c r="AQ328" s="130"/>
      <c r="AR328" s="590"/>
      <c r="AS328" s="590"/>
      <c r="AT328" s="590"/>
      <c r="AU328" s="130"/>
    </row>
    <row r="329" spans="1:47" x14ac:dyDescent="0.25">
      <c r="A329" s="72"/>
      <c r="B329" s="130"/>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K329" s="130"/>
      <c r="AL329" s="130"/>
      <c r="AM329" s="130"/>
      <c r="AN329" s="130"/>
      <c r="AO329" s="130"/>
      <c r="AP329" s="130"/>
      <c r="AQ329" s="130"/>
      <c r="AR329" s="590"/>
      <c r="AS329" s="590"/>
      <c r="AT329" s="590"/>
      <c r="AU329" s="130"/>
    </row>
    <row r="330" spans="1:47" x14ac:dyDescent="0.25">
      <c r="A330" s="72"/>
      <c r="B330" s="130"/>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c r="AA330" s="130"/>
      <c r="AB330" s="130"/>
      <c r="AC330" s="130"/>
      <c r="AD330" s="130"/>
      <c r="AE330" s="130"/>
      <c r="AF330" s="130"/>
      <c r="AG330" s="130"/>
      <c r="AH330" s="130"/>
      <c r="AI330" s="130"/>
      <c r="AJ330" s="130"/>
      <c r="AK330" s="130"/>
      <c r="AL330" s="130"/>
      <c r="AM330" s="130"/>
      <c r="AN330" s="130"/>
      <c r="AO330" s="130"/>
      <c r="AP330" s="130"/>
      <c r="AQ330" s="130"/>
      <c r="AR330" s="590"/>
      <c r="AS330" s="590"/>
      <c r="AT330" s="590"/>
      <c r="AU330" s="130"/>
    </row>
    <row r="331" spans="1:47" x14ac:dyDescent="0.25">
      <c r="A331" s="72"/>
      <c r="B331" s="130"/>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c r="AA331" s="130"/>
      <c r="AB331" s="130"/>
      <c r="AC331" s="130"/>
      <c r="AD331" s="130"/>
      <c r="AE331" s="130"/>
      <c r="AF331" s="130"/>
      <c r="AG331" s="130"/>
      <c r="AH331" s="130"/>
      <c r="AI331" s="130"/>
      <c r="AJ331" s="130"/>
      <c r="AK331" s="130"/>
      <c r="AL331" s="130"/>
      <c r="AM331" s="130"/>
      <c r="AN331" s="130"/>
      <c r="AO331" s="130"/>
      <c r="AP331" s="130"/>
      <c r="AQ331" s="130"/>
      <c r="AR331" s="590"/>
      <c r="AS331" s="590"/>
      <c r="AT331" s="590"/>
      <c r="AU331" s="130"/>
    </row>
    <row r="332" spans="1:47" x14ac:dyDescent="0.25">
      <c r="A332" s="72"/>
      <c r="B332" s="130"/>
      <c r="C332" s="130"/>
      <c r="D332" s="130"/>
      <c r="E332" s="130"/>
      <c r="F332" s="130"/>
      <c r="G332" s="130"/>
      <c r="H332" s="130"/>
      <c r="I332" s="130"/>
      <c r="J332" s="130"/>
      <c r="K332" s="130"/>
      <c r="L332" s="130"/>
      <c r="M332" s="130"/>
      <c r="N332" s="130"/>
      <c r="O332" s="130"/>
      <c r="P332" s="130"/>
      <c r="Q332" s="130"/>
      <c r="R332" s="130"/>
      <c r="S332" s="130"/>
      <c r="T332" s="130"/>
      <c r="U332" s="130"/>
      <c r="V332" s="130"/>
      <c r="W332" s="130"/>
      <c r="X332" s="130"/>
      <c r="Y332" s="130"/>
      <c r="Z332" s="130"/>
      <c r="AA332" s="130"/>
      <c r="AB332" s="130"/>
      <c r="AC332" s="130"/>
      <c r="AD332" s="130"/>
      <c r="AE332" s="130"/>
      <c r="AF332" s="130"/>
      <c r="AG332" s="130"/>
      <c r="AH332" s="130"/>
      <c r="AI332" s="130"/>
      <c r="AJ332" s="130"/>
      <c r="AK332" s="130"/>
      <c r="AL332" s="130"/>
      <c r="AM332" s="130"/>
      <c r="AN332" s="130"/>
      <c r="AO332" s="130"/>
      <c r="AP332" s="130"/>
      <c r="AQ332" s="130"/>
      <c r="AR332" s="590"/>
      <c r="AS332" s="590"/>
      <c r="AT332" s="590"/>
      <c r="AU332" s="130"/>
    </row>
    <row r="333" spans="1:47" x14ac:dyDescent="0.25">
      <c r="A333" s="72"/>
      <c r="B333" s="130"/>
      <c r="C333" s="130"/>
      <c r="D333" s="130"/>
      <c r="E333" s="130"/>
      <c r="F333" s="130"/>
      <c r="G333" s="130"/>
      <c r="H333" s="130"/>
      <c r="I333" s="130"/>
      <c r="J333" s="130"/>
      <c r="K333" s="130"/>
      <c r="L333" s="130"/>
      <c r="M333" s="130"/>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c r="AI333" s="130"/>
      <c r="AJ333" s="130"/>
      <c r="AK333" s="130"/>
      <c r="AL333" s="130"/>
      <c r="AM333" s="130"/>
      <c r="AN333" s="130"/>
      <c r="AO333" s="130"/>
      <c r="AP333" s="130"/>
      <c r="AQ333" s="130"/>
      <c r="AR333" s="590"/>
      <c r="AS333" s="590"/>
      <c r="AT333" s="590"/>
      <c r="AU333" s="130"/>
    </row>
    <row r="334" spans="1:47" x14ac:dyDescent="0.25">
      <c r="A334" s="72"/>
      <c r="B334" s="130"/>
      <c r="C334" s="130"/>
      <c r="D334" s="130"/>
      <c r="E334" s="130"/>
      <c r="F334" s="130"/>
      <c r="G334" s="130"/>
      <c r="H334" s="130"/>
      <c r="I334" s="130"/>
      <c r="J334" s="130"/>
      <c r="K334" s="130"/>
      <c r="L334" s="130"/>
      <c r="M334" s="130"/>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0"/>
      <c r="AL334" s="130"/>
      <c r="AM334" s="130"/>
      <c r="AN334" s="130"/>
      <c r="AO334" s="130"/>
      <c r="AP334" s="130"/>
      <c r="AQ334" s="130"/>
      <c r="AR334" s="590"/>
      <c r="AS334" s="590"/>
      <c r="AT334" s="590"/>
      <c r="AU334" s="130"/>
    </row>
    <row r="335" spans="1:47" x14ac:dyDescent="0.25">
      <c r="A335" s="72"/>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K335" s="130"/>
      <c r="AL335" s="130"/>
      <c r="AM335" s="130"/>
      <c r="AN335" s="130"/>
      <c r="AO335" s="130"/>
      <c r="AP335" s="130"/>
      <c r="AQ335" s="130"/>
      <c r="AR335" s="590"/>
      <c r="AS335" s="590"/>
      <c r="AT335" s="590"/>
      <c r="AU335" s="130"/>
    </row>
    <row r="336" spans="1:47" x14ac:dyDescent="0.25">
      <c r="A336" s="72"/>
      <c r="B336" s="130"/>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c r="AA336" s="130"/>
      <c r="AB336" s="130"/>
      <c r="AC336" s="130"/>
      <c r="AD336" s="130"/>
      <c r="AE336" s="130"/>
      <c r="AF336" s="130"/>
      <c r="AG336" s="130"/>
      <c r="AH336" s="130"/>
      <c r="AI336" s="130"/>
      <c r="AJ336" s="130"/>
      <c r="AK336" s="130"/>
      <c r="AL336" s="130"/>
      <c r="AM336" s="130"/>
      <c r="AN336" s="130"/>
      <c r="AO336" s="130"/>
      <c r="AP336" s="130"/>
      <c r="AQ336" s="130"/>
      <c r="AR336" s="590"/>
      <c r="AS336" s="590"/>
      <c r="AT336" s="590"/>
      <c r="AU336" s="130"/>
    </row>
    <row r="337" spans="1:47" x14ac:dyDescent="0.25">
      <c r="A337" s="72"/>
      <c r="B337" s="130"/>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c r="AA337" s="130"/>
      <c r="AB337" s="130"/>
      <c r="AC337" s="130"/>
      <c r="AD337" s="130"/>
      <c r="AE337" s="130"/>
      <c r="AF337" s="130"/>
      <c r="AG337" s="130"/>
      <c r="AH337" s="130"/>
      <c r="AI337" s="130"/>
      <c r="AJ337" s="130"/>
      <c r="AK337" s="130"/>
      <c r="AL337" s="130"/>
      <c r="AM337" s="130"/>
      <c r="AN337" s="130"/>
      <c r="AO337" s="130"/>
      <c r="AP337" s="130"/>
      <c r="AQ337" s="130"/>
      <c r="AR337" s="590"/>
      <c r="AS337" s="590"/>
      <c r="AT337" s="590"/>
      <c r="AU337" s="130"/>
    </row>
    <row r="338" spans="1:47" x14ac:dyDescent="0.25">
      <c r="A338" s="72"/>
      <c r="B338" s="130"/>
      <c r="C338" s="130"/>
      <c r="D338" s="130"/>
      <c r="E338" s="130"/>
      <c r="F338" s="130"/>
      <c r="G338" s="130"/>
      <c r="H338" s="130"/>
      <c r="I338" s="130"/>
      <c r="J338" s="130"/>
      <c r="K338" s="130"/>
      <c r="L338" s="130"/>
      <c r="M338" s="130"/>
      <c r="N338" s="130"/>
      <c r="O338" s="130"/>
      <c r="P338" s="130"/>
      <c r="Q338" s="130"/>
      <c r="R338" s="130"/>
      <c r="S338" s="130"/>
      <c r="T338" s="130"/>
      <c r="U338" s="130"/>
      <c r="V338" s="130"/>
      <c r="W338" s="130"/>
      <c r="X338" s="130"/>
      <c r="Y338" s="130"/>
      <c r="Z338" s="130"/>
      <c r="AA338" s="130"/>
      <c r="AB338" s="130"/>
      <c r="AC338" s="130"/>
      <c r="AD338" s="130"/>
      <c r="AE338" s="130"/>
      <c r="AF338" s="130"/>
      <c r="AG338" s="130"/>
      <c r="AH338" s="130"/>
      <c r="AI338" s="130"/>
      <c r="AJ338" s="130"/>
      <c r="AK338" s="130"/>
      <c r="AL338" s="130"/>
      <c r="AM338" s="130"/>
      <c r="AN338" s="130"/>
      <c r="AO338" s="130"/>
      <c r="AP338" s="130"/>
      <c r="AQ338" s="130"/>
      <c r="AR338" s="590"/>
      <c r="AS338" s="590"/>
      <c r="AT338" s="590"/>
      <c r="AU338" s="130"/>
    </row>
    <row r="339" spans="1:47" x14ac:dyDescent="0.25">
      <c r="A339" s="72"/>
      <c r="B339" s="130"/>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c r="AA339" s="130"/>
      <c r="AB339" s="130"/>
      <c r="AC339" s="130"/>
      <c r="AD339" s="130"/>
      <c r="AE339" s="130"/>
      <c r="AF339" s="130"/>
      <c r="AG339" s="130"/>
      <c r="AH339" s="130"/>
      <c r="AI339" s="130"/>
      <c r="AJ339" s="130"/>
      <c r="AK339" s="130"/>
      <c r="AL339" s="130"/>
      <c r="AM339" s="130"/>
      <c r="AN339" s="130"/>
      <c r="AO339" s="130"/>
      <c r="AP339" s="130"/>
      <c r="AQ339" s="130"/>
      <c r="AR339" s="590"/>
      <c r="AS339" s="590"/>
      <c r="AT339" s="590"/>
      <c r="AU339" s="130"/>
    </row>
    <row r="340" spans="1:47" x14ac:dyDescent="0.25">
      <c r="A340" s="72"/>
      <c r="B340" s="130"/>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c r="AA340" s="130"/>
      <c r="AB340" s="130"/>
      <c r="AC340" s="130"/>
      <c r="AD340" s="130"/>
      <c r="AE340" s="130"/>
      <c r="AF340" s="130"/>
      <c r="AG340" s="130"/>
      <c r="AH340" s="130"/>
      <c r="AI340" s="130"/>
      <c r="AJ340" s="130"/>
      <c r="AK340" s="130"/>
      <c r="AL340" s="130"/>
      <c r="AM340" s="130"/>
      <c r="AN340" s="130"/>
      <c r="AO340" s="130"/>
      <c r="AP340" s="130"/>
      <c r="AQ340" s="130"/>
      <c r="AR340" s="590"/>
      <c r="AS340" s="590"/>
      <c r="AT340" s="590"/>
      <c r="AU340" s="130"/>
    </row>
    <row r="341" spans="1:47" x14ac:dyDescent="0.25">
      <c r="A341" s="72"/>
      <c r="B341" s="130"/>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c r="AA341" s="130"/>
      <c r="AB341" s="130"/>
      <c r="AC341" s="130"/>
      <c r="AD341" s="130"/>
      <c r="AE341" s="130"/>
      <c r="AF341" s="130"/>
      <c r="AG341" s="130"/>
      <c r="AH341" s="130"/>
      <c r="AI341" s="130"/>
      <c r="AJ341" s="130"/>
      <c r="AK341" s="130"/>
      <c r="AL341" s="130"/>
      <c r="AM341" s="130"/>
      <c r="AN341" s="130"/>
      <c r="AO341" s="130"/>
      <c r="AP341" s="130"/>
      <c r="AQ341" s="130"/>
      <c r="AR341" s="590"/>
      <c r="AS341" s="590"/>
      <c r="AT341" s="590"/>
      <c r="AU341" s="130"/>
    </row>
    <row r="342" spans="1:47" x14ac:dyDescent="0.25">
      <c r="A342" s="72"/>
      <c r="B342" s="130"/>
      <c r="C342" s="130"/>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c r="AA342" s="130"/>
      <c r="AB342" s="130"/>
      <c r="AC342" s="130"/>
      <c r="AD342" s="130"/>
      <c r="AE342" s="130"/>
      <c r="AF342" s="130"/>
      <c r="AG342" s="130"/>
      <c r="AH342" s="130"/>
      <c r="AI342" s="130"/>
      <c r="AJ342" s="130"/>
      <c r="AK342" s="130"/>
      <c r="AL342" s="130"/>
      <c r="AM342" s="130"/>
      <c r="AN342" s="130"/>
      <c r="AO342" s="130"/>
      <c r="AP342" s="130"/>
      <c r="AQ342" s="130"/>
      <c r="AR342" s="590"/>
      <c r="AS342" s="590"/>
      <c r="AT342" s="590"/>
      <c r="AU342" s="130"/>
    </row>
    <row r="343" spans="1:47" x14ac:dyDescent="0.25">
      <c r="A343" s="72"/>
      <c r="B343" s="130"/>
      <c r="C343" s="130"/>
      <c r="D343" s="130"/>
      <c r="E343" s="130"/>
      <c r="F343" s="130"/>
      <c r="G343" s="130"/>
      <c r="H343" s="130"/>
      <c r="I343" s="130"/>
      <c r="J343" s="130"/>
      <c r="K343" s="130"/>
      <c r="L343" s="130"/>
      <c r="M343" s="130"/>
      <c r="N343" s="130"/>
      <c r="O343" s="130"/>
      <c r="P343" s="130"/>
      <c r="Q343" s="130"/>
      <c r="R343" s="130"/>
      <c r="S343" s="130"/>
      <c r="T343" s="130"/>
      <c r="U343" s="130"/>
      <c r="V343" s="130"/>
      <c r="W343" s="130"/>
      <c r="X343" s="130"/>
      <c r="Y343" s="130"/>
      <c r="Z343" s="130"/>
      <c r="AA343" s="130"/>
      <c r="AB343" s="130"/>
      <c r="AC343" s="130"/>
      <c r="AD343" s="130"/>
      <c r="AE343" s="130"/>
      <c r="AF343" s="130"/>
      <c r="AG343" s="130"/>
      <c r="AH343" s="130"/>
      <c r="AI343" s="130"/>
      <c r="AJ343" s="130"/>
      <c r="AK343" s="130"/>
      <c r="AL343" s="130"/>
      <c r="AM343" s="130"/>
      <c r="AN343" s="130"/>
      <c r="AO343" s="130"/>
      <c r="AP343" s="130"/>
      <c r="AQ343" s="130"/>
      <c r="AR343" s="590"/>
      <c r="AS343" s="590"/>
      <c r="AT343" s="590"/>
      <c r="AU343" s="130"/>
    </row>
    <row r="344" spans="1:47" x14ac:dyDescent="0.25">
      <c r="A344" s="72"/>
      <c r="B344" s="130"/>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c r="AA344" s="130"/>
      <c r="AB344" s="130"/>
      <c r="AC344" s="130"/>
      <c r="AD344" s="130"/>
      <c r="AE344" s="130"/>
      <c r="AF344" s="130"/>
      <c r="AG344" s="130"/>
      <c r="AH344" s="130"/>
      <c r="AI344" s="130"/>
      <c r="AJ344" s="130"/>
      <c r="AK344" s="130"/>
      <c r="AL344" s="130"/>
      <c r="AM344" s="130"/>
      <c r="AN344" s="130"/>
      <c r="AO344" s="130"/>
      <c r="AP344" s="130"/>
      <c r="AQ344" s="130"/>
      <c r="AR344" s="590"/>
      <c r="AS344" s="590"/>
      <c r="AT344" s="590"/>
      <c r="AU344" s="130"/>
    </row>
    <row r="345" spans="1:47" x14ac:dyDescent="0.25">
      <c r="A345" s="72"/>
      <c r="B345" s="130"/>
      <c r="C345" s="130"/>
      <c r="D345" s="130"/>
      <c r="E345" s="130"/>
      <c r="F345" s="130"/>
      <c r="G345" s="130"/>
      <c r="H345" s="130"/>
      <c r="I345" s="130"/>
      <c r="J345" s="130"/>
      <c r="K345" s="130"/>
      <c r="L345" s="130"/>
      <c r="M345" s="130"/>
      <c r="N345" s="130"/>
      <c r="O345" s="130"/>
      <c r="P345" s="130"/>
      <c r="Q345" s="130"/>
      <c r="R345" s="130"/>
      <c r="S345" s="130"/>
      <c r="T345" s="130"/>
      <c r="U345" s="130"/>
      <c r="V345" s="130"/>
      <c r="W345" s="130"/>
      <c r="X345" s="130"/>
      <c r="Y345" s="130"/>
      <c r="Z345" s="130"/>
      <c r="AA345" s="130"/>
      <c r="AB345" s="130"/>
      <c r="AC345" s="130"/>
      <c r="AD345" s="130"/>
      <c r="AE345" s="130"/>
      <c r="AF345" s="130"/>
      <c r="AG345" s="130"/>
      <c r="AH345" s="130"/>
      <c r="AI345" s="130"/>
      <c r="AJ345" s="130"/>
      <c r="AK345" s="130"/>
      <c r="AL345" s="130"/>
      <c r="AM345" s="130"/>
      <c r="AN345" s="130"/>
      <c r="AO345" s="130"/>
      <c r="AP345" s="130"/>
      <c r="AQ345" s="130"/>
      <c r="AR345" s="590"/>
      <c r="AS345" s="590"/>
      <c r="AT345" s="590"/>
      <c r="AU345" s="130"/>
    </row>
    <row r="346" spans="1:47" x14ac:dyDescent="0.25">
      <c r="A346" s="72"/>
      <c r="B346" s="130"/>
      <c r="C346" s="130"/>
      <c r="D346" s="130"/>
      <c r="E346" s="130"/>
      <c r="F346" s="130"/>
      <c r="G346" s="130"/>
      <c r="H346" s="130"/>
      <c r="I346" s="130"/>
      <c r="J346" s="130"/>
      <c r="K346" s="130"/>
      <c r="L346" s="130"/>
      <c r="M346" s="130"/>
      <c r="N346" s="130"/>
      <c r="O346" s="130"/>
      <c r="P346" s="130"/>
      <c r="Q346" s="130"/>
      <c r="R346" s="130"/>
      <c r="S346" s="130"/>
      <c r="T346" s="130"/>
      <c r="U346" s="130"/>
      <c r="V346" s="130"/>
      <c r="W346" s="130"/>
      <c r="X346" s="130"/>
      <c r="Y346" s="130"/>
      <c r="Z346" s="130"/>
      <c r="AA346" s="130"/>
      <c r="AB346" s="130"/>
      <c r="AC346" s="130"/>
      <c r="AD346" s="130"/>
      <c r="AE346" s="130"/>
      <c r="AF346" s="130"/>
      <c r="AG346" s="130"/>
      <c r="AH346" s="130"/>
      <c r="AI346" s="130"/>
      <c r="AJ346" s="130"/>
      <c r="AK346" s="130"/>
      <c r="AL346" s="130"/>
      <c r="AM346" s="130"/>
      <c r="AN346" s="130"/>
      <c r="AO346" s="130"/>
      <c r="AP346" s="130"/>
      <c r="AQ346" s="130"/>
      <c r="AR346" s="590"/>
      <c r="AS346" s="590"/>
      <c r="AT346" s="590"/>
      <c r="AU346" s="130"/>
    </row>
    <row r="347" spans="1:47" x14ac:dyDescent="0.25">
      <c r="A347" s="72"/>
      <c r="B347" s="130"/>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c r="AA347" s="130"/>
      <c r="AB347" s="130"/>
      <c r="AC347" s="130"/>
      <c r="AD347" s="130"/>
      <c r="AE347" s="130"/>
      <c r="AF347" s="130"/>
      <c r="AG347" s="130"/>
      <c r="AH347" s="130"/>
      <c r="AI347" s="130"/>
      <c r="AJ347" s="130"/>
      <c r="AK347" s="130"/>
      <c r="AL347" s="130"/>
      <c r="AM347" s="130"/>
      <c r="AN347" s="130"/>
      <c r="AO347" s="130"/>
      <c r="AP347" s="130"/>
      <c r="AQ347" s="130"/>
      <c r="AR347" s="590"/>
      <c r="AS347" s="590"/>
      <c r="AT347" s="590"/>
      <c r="AU347" s="130"/>
    </row>
    <row r="348" spans="1:47" x14ac:dyDescent="0.25">
      <c r="A348" s="72"/>
      <c r="B348" s="130"/>
      <c r="C348" s="130"/>
      <c r="D348" s="130"/>
      <c r="E348" s="130"/>
      <c r="F348" s="130"/>
      <c r="G348" s="130"/>
      <c r="H348" s="130"/>
      <c r="I348" s="130"/>
      <c r="J348" s="130"/>
      <c r="K348" s="130"/>
      <c r="L348" s="130"/>
      <c r="M348" s="130"/>
      <c r="N348" s="130"/>
      <c r="O348" s="130"/>
      <c r="P348" s="130"/>
      <c r="Q348" s="130"/>
      <c r="R348" s="130"/>
      <c r="S348" s="130"/>
      <c r="T348" s="130"/>
      <c r="U348" s="130"/>
      <c r="V348" s="130"/>
      <c r="W348" s="130"/>
      <c r="X348" s="130"/>
      <c r="Y348" s="130"/>
      <c r="Z348" s="130"/>
      <c r="AA348" s="130"/>
      <c r="AB348" s="130"/>
      <c r="AC348" s="130"/>
      <c r="AD348" s="130"/>
      <c r="AE348" s="130"/>
      <c r="AF348" s="130"/>
      <c r="AG348" s="130"/>
      <c r="AH348" s="130"/>
      <c r="AI348" s="130"/>
      <c r="AJ348" s="130"/>
      <c r="AK348" s="130"/>
      <c r="AL348" s="130"/>
      <c r="AM348" s="130"/>
      <c r="AN348" s="130"/>
      <c r="AO348" s="130"/>
      <c r="AP348" s="130"/>
      <c r="AQ348" s="130"/>
      <c r="AR348" s="590"/>
      <c r="AS348" s="590"/>
      <c r="AT348" s="590"/>
      <c r="AU348" s="130"/>
    </row>
    <row r="349" spans="1:47" x14ac:dyDescent="0.25">
      <c r="A349" s="72"/>
      <c r="B349" s="130"/>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0"/>
      <c r="AL349" s="130"/>
      <c r="AM349" s="130"/>
      <c r="AN349" s="130"/>
      <c r="AO349" s="130"/>
      <c r="AP349" s="130"/>
      <c r="AQ349" s="130"/>
      <c r="AR349" s="590"/>
      <c r="AS349" s="590"/>
      <c r="AT349" s="590"/>
      <c r="AU349" s="130"/>
    </row>
    <row r="350" spans="1:47" x14ac:dyDescent="0.25">
      <c r="A350" s="72"/>
      <c r="B350" s="130"/>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0"/>
      <c r="AL350" s="130"/>
      <c r="AM350" s="130"/>
      <c r="AN350" s="130"/>
      <c r="AO350" s="130"/>
      <c r="AP350" s="130"/>
      <c r="AQ350" s="130"/>
      <c r="AR350" s="590"/>
      <c r="AS350" s="590"/>
      <c r="AT350" s="590"/>
      <c r="AU350" s="130"/>
    </row>
    <row r="351" spans="1:47" x14ac:dyDescent="0.25">
      <c r="A351" s="72"/>
      <c r="B351" s="130"/>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c r="Z351" s="130"/>
      <c r="AA351" s="130"/>
      <c r="AB351" s="130"/>
      <c r="AC351" s="130"/>
      <c r="AD351" s="130"/>
      <c r="AE351" s="130"/>
      <c r="AF351" s="130"/>
      <c r="AG351" s="130"/>
      <c r="AH351" s="130"/>
      <c r="AI351" s="130"/>
      <c r="AJ351" s="130"/>
      <c r="AK351" s="130"/>
      <c r="AL351" s="130"/>
      <c r="AM351" s="130"/>
      <c r="AN351" s="130"/>
      <c r="AO351" s="130"/>
      <c r="AP351" s="130"/>
      <c r="AQ351" s="130"/>
      <c r="AR351" s="590"/>
      <c r="AS351" s="590"/>
      <c r="AT351" s="590"/>
      <c r="AU351" s="130"/>
    </row>
    <row r="352" spans="1:47" x14ac:dyDescent="0.25">
      <c r="A352" s="72"/>
      <c r="B352" s="130"/>
      <c r="C352" s="130"/>
      <c r="D352" s="130"/>
      <c r="E352" s="130"/>
      <c r="F352" s="130"/>
      <c r="G352" s="130"/>
      <c r="H352" s="130"/>
      <c r="I352" s="130"/>
      <c r="J352" s="130"/>
      <c r="K352" s="130"/>
      <c r="L352" s="130"/>
      <c r="M352" s="130"/>
      <c r="N352" s="130"/>
      <c r="O352" s="130"/>
      <c r="P352" s="130"/>
      <c r="Q352" s="130"/>
      <c r="R352" s="130"/>
      <c r="S352" s="130"/>
      <c r="T352" s="130"/>
      <c r="U352" s="130"/>
      <c r="V352" s="130"/>
      <c r="W352" s="130"/>
      <c r="X352" s="130"/>
      <c r="Y352" s="130"/>
      <c r="Z352" s="130"/>
      <c r="AA352" s="130"/>
      <c r="AB352" s="130"/>
      <c r="AC352" s="130"/>
      <c r="AD352" s="130"/>
      <c r="AE352" s="130"/>
      <c r="AF352" s="130"/>
      <c r="AG352" s="130"/>
      <c r="AH352" s="130"/>
      <c r="AI352" s="130"/>
      <c r="AJ352" s="130"/>
      <c r="AK352" s="130"/>
      <c r="AL352" s="130"/>
      <c r="AM352" s="130"/>
      <c r="AN352" s="130"/>
      <c r="AO352" s="130"/>
      <c r="AP352" s="130"/>
      <c r="AQ352" s="130"/>
      <c r="AR352" s="590"/>
      <c r="AS352" s="590"/>
      <c r="AT352" s="590"/>
      <c r="AU352" s="130"/>
    </row>
    <row r="353" spans="1:47" x14ac:dyDescent="0.25">
      <c r="A353" s="72"/>
      <c r="B353" s="130"/>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c r="AA353" s="130"/>
      <c r="AB353" s="130"/>
      <c r="AC353" s="130"/>
      <c r="AD353" s="130"/>
      <c r="AE353" s="130"/>
      <c r="AF353" s="130"/>
      <c r="AG353" s="130"/>
      <c r="AH353" s="130"/>
      <c r="AI353" s="130"/>
      <c r="AJ353" s="130"/>
      <c r="AK353" s="130"/>
      <c r="AL353" s="130"/>
      <c r="AM353" s="130"/>
      <c r="AN353" s="130"/>
      <c r="AO353" s="130"/>
      <c r="AP353" s="130"/>
      <c r="AQ353" s="130"/>
      <c r="AR353" s="590"/>
      <c r="AS353" s="590"/>
      <c r="AT353" s="590"/>
      <c r="AU353" s="130"/>
    </row>
    <row r="354" spans="1:47" x14ac:dyDescent="0.25">
      <c r="A354" s="72"/>
      <c r="B354" s="130"/>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c r="AA354" s="130"/>
      <c r="AB354" s="130"/>
      <c r="AC354" s="130"/>
      <c r="AD354" s="130"/>
      <c r="AE354" s="130"/>
      <c r="AF354" s="130"/>
      <c r="AG354" s="130"/>
      <c r="AH354" s="130"/>
      <c r="AI354" s="130"/>
      <c r="AJ354" s="130"/>
      <c r="AK354" s="130"/>
      <c r="AL354" s="130"/>
      <c r="AM354" s="130"/>
      <c r="AN354" s="130"/>
      <c r="AO354" s="130"/>
      <c r="AP354" s="130"/>
      <c r="AQ354" s="130"/>
      <c r="AR354" s="590"/>
      <c r="AS354" s="590"/>
      <c r="AT354" s="590"/>
      <c r="AU354" s="130"/>
    </row>
    <row r="355" spans="1:47" x14ac:dyDescent="0.25">
      <c r="A355" s="72"/>
      <c r="B355" s="130"/>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c r="Z355" s="130"/>
      <c r="AA355" s="130"/>
      <c r="AB355" s="130"/>
      <c r="AC355" s="130"/>
      <c r="AD355" s="130"/>
      <c r="AE355" s="130"/>
      <c r="AF355" s="130"/>
      <c r="AG355" s="130"/>
      <c r="AH355" s="130"/>
      <c r="AI355" s="130"/>
      <c r="AJ355" s="130"/>
      <c r="AK355" s="130"/>
      <c r="AL355" s="130"/>
      <c r="AM355" s="130"/>
      <c r="AN355" s="130"/>
      <c r="AO355" s="130"/>
      <c r="AP355" s="130"/>
      <c r="AQ355" s="130"/>
      <c r="AR355" s="590"/>
      <c r="AS355" s="590"/>
      <c r="AT355" s="590"/>
      <c r="AU355" s="130"/>
    </row>
    <row r="356" spans="1:47" x14ac:dyDescent="0.25">
      <c r="A356" s="72"/>
      <c r="B356" s="130"/>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c r="AA356" s="130"/>
      <c r="AB356" s="130"/>
      <c r="AC356" s="130"/>
      <c r="AD356" s="130"/>
      <c r="AE356" s="130"/>
      <c r="AF356" s="130"/>
      <c r="AG356" s="130"/>
      <c r="AH356" s="130"/>
      <c r="AI356" s="130"/>
      <c r="AJ356" s="130"/>
      <c r="AK356" s="130"/>
      <c r="AL356" s="130"/>
      <c r="AM356" s="130"/>
      <c r="AN356" s="130"/>
      <c r="AO356" s="130"/>
      <c r="AP356" s="130"/>
      <c r="AQ356" s="130"/>
      <c r="AR356" s="590"/>
      <c r="AS356" s="590"/>
      <c r="AT356" s="590"/>
      <c r="AU356" s="130"/>
    </row>
    <row r="357" spans="1:47" x14ac:dyDescent="0.25">
      <c r="A357" s="72"/>
      <c r="B357" s="130"/>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c r="AA357" s="130"/>
      <c r="AB357" s="130"/>
      <c r="AC357" s="130"/>
      <c r="AD357" s="130"/>
      <c r="AE357" s="130"/>
      <c r="AF357" s="130"/>
      <c r="AG357" s="130"/>
      <c r="AH357" s="130"/>
      <c r="AI357" s="130"/>
      <c r="AJ357" s="130"/>
      <c r="AK357" s="130"/>
      <c r="AL357" s="130"/>
      <c r="AM357" s="130"/>
      <c r="AN357" s="130"/>
      <c r="AO357" s="130"/>
      <c r="AP357" s="130"/>
      <c r="AQ357" s="130"/>
      <c r="AR357" s="590"/>
      <c r="AS357" s="590"/>
      <c r="AT357" s="590"/>
      <c r="AU357" s="130"/>
    </row>
    <row r="358" spans="1:47" x14ac:dyDescent="0.25">
      <c r="A358" s="72"/>
      <c r="B358" s="130"/>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c r="AA358" s="130"/>
      <c r="AB358" s="130"/>
      <c r="AC358" s="130"/>
      <c r="AD358" s="130"/>
      <c r="AE358" s="130"/>
      <c r="AF358" s="130"/>
      <c r="AG358" s="130"/>
      <c r="AH358" s="130"/>
      <c r="AI358" s="130"/>
      <c r="AJ358" s="130"/>
      <c r="AK358" s="130"/>
      <c r="AL358" s="130"/>
      <c r="AM358" s="130"/>
      <c r="AN358" s="130"/>
      <c r="AO358" s="130"/>
      <c r="AP358" s="130"/>
      <c r="AQ358" s="130"/>
      <c r="AR358" s="590"/>
      <c r="AS358" s="590"/>
      <c r="AT358" s="590"/>
      <c r="AU358" s="130"/>
    </row>
    <row r="359" spans="1:47" x14ac:dyDescent="0.25">
      <c r="A359" s="72"/>
      <c r="B359" s="130"/>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c r="AA359" s="130"/>
      <c r="AB359" s="130"/>
      <c r="AC359" s="130"/>
      <c r="AD359" s="130"/>
      <c r="AE359" s="130"/>
      <c r="AF359" s="130"/>
      <c r="AG359" s="130"/>
      <c r="AH359" s="130"/>
      <c r="AI359" s="130"/>
      <c r="AJ359" s="130"/>
      <c r="AK359" s="130"/>
      <c r="AL359" s="130"/>
      <c r="AM359" s="130"/>
      <c r="AN359" s="130"/>
      <c r="AO359" s="130"/>
      <c r="AP359" s="130"/>
      <c r="AQ359" s="130"/>
      <c r="AR359" s="590"/>
      <c r="AS359" s="590"/>
      <c r="AT359" s="590"/>
      <c r="AU359" s="130"/>
    </row>
    <row r="360" spans="1:47" x14ac:dyDescent="0.25">
      <c r="A360" s="72"/>
      <c r="B360" s="130"/>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c r="AA360" s="130"/>
      <c r="AB360" s="130"/>
      <c r="AC360" s="130"/>
      <c r="AD360" s="130"/>
      <c r="AE360" s="130"/>
      <c r="AF360" s="130"/>
      <c r="AG360" s="130"/>
      <c r="AH360" s="130"/>
      <c r="AI360" s="130"/>
      <c r="AJ360" s="130"/>
      <c r="AK360" s="130"/>
      <c r="AL360" s="130"/>
      <c r="AM360" s="130"/>
      <c r="AN360" s="130"/>
      <c r="AO360" s="130"/>
      <c r="AP360" s="130"/>
      <c r="AQ360" s="130"/>
      <c r="AR360" s="590"/>
      <c r="AS360" s="590"/>
      <c r="AT360" s="590"/>
      <c r="AU360" s="130"/>
    </row>
    <row r="361" spans="1:47" x14ac:dyDescent="0.25">
      <c r="A361" s="72"/>
      <c r="B361" s="130"/>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c r="AO361" s="130"/>
      <c r="AP361" s="130"/>
      <c r="AQ361" s="130"/>
      <c r="AR361" s="590"/>
      <c r="AS361" s="590"/>
      <c r="AT361" s="590"/>
      <c r="AU361" s="130"/>
    </row>
    <row r="362" spans="1:47" x14ac:dyDescent="0.25">
      <c r="A362" s="72"/>
      <c r="B362" s="130"/>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c r="AO362" s="130"/>
      <c r="AP362" s="130"/>
      <c r="AQ362" s="130"/>
      <c r="AR362" s="590"/>
      <c r="AS362" s="590"/>
      <c r="AT362" s="590"/>
      <c r="AU362" s="130"/>
    </row>
    <row r="363" spans="1:47" x14ac:dyDescent="0.25">
      <c r="A363" s="72"/>
      <c r="B363" s="130"/>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c r="AO363" s="130"/>
      <c r="AP363" s="130"/>
      <c r="AQ363" s="130"/>
      <c r="AR363" s="590"/>
      <c r="AS363" s="590"/>
      <c r="AT363" s="590"/>
      <c r="AU363" s="130"/>
    </row>
    <row r="364" spans="1:47" x14ac:dyDescent="0.25">
      <c r="A364" s="72"/>
      <c r="B364" s="130"/>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c r="AA364" s="130"/>
      <c r="AB364" s="130"/>
      <c r="AC364" s="130"/>
      <c r="AD364" s="130"/>
      <c r="AE364" s="130"/>
      <c r="AF364" s="130"/>
      <c r="AG364" s="130"/>
      <c r="AH364" s="130"/>
      <c r="AI364" s="130"/>
      <c r="AJ364" s="130"/>
      <c r="AK364" s="130"/>
      <c r="AL364" s="130"/>
      <c r="AM364" s="130"/>
      <c r="AN364" s="130"/>
      <c r="AO364" s="130"/>
      <c r="AP364" s="130"/>
      <c r="AQ364" s="130"/>
      <c r="AR364" s="590"/>
      <c r="AS364" s="590"/>
      <c r="AT364" s="590"/>
      <c r="AU364" s="130"/>
    </row>
    <row r="365" spans="1:47" x14ac:dyDescent="0.25">
      <c r="A365" s="72"/>
      <c r="B365" s="130"/>
      <c r="C365" s="130"/>
      <c r="D365" s="130"/>
      <c r="E365" s="130"/>
      <c r="F365" s="130"/>
      <c r="G365" s="130"/>
      <c r="H365" s="130"/>
      <c r="I365" s="130"/>
      <c r="J365" s="130"/>
      <c r="K365" s="130"/>
      <c r="L365" s="130"/>
      <c r="M365" s="130"/>
      <c r="N365" s="130"/>
      <c r="O365" s="130"/>
      <c r="P365" s="130"/>
      <c r="Q365" s="130"/>
      <c r="R365" s="130"/>
      <c r="S365" s="130"/>
      <c r="T365" s="130"/>
      <c r="U365" s="130"/>
      <c r="V365" s="130"/>
      <c r="W365" s="130"/>
      <c r="X365" s="130"/>
      <c r="Y365" s="130"/>
      <c r="Z365" s="130"/>
      <c r="AA365" s="130"/>
      <c r="AB365" s="130"/>
      <c r="AC365" s="130"/>
      <c r="AD365" s="130"/>
      <c r="AE365" s="130"/>
      <c r="AF365" s="130"/>
      <c r="AG365" s="130"/>
      <c r="AH365" s="130"/>
      <c r="AI365" s="130"/>
      <c r="AJ365" s="130"/>
      <c r="AK365" s="130"/>
      <c r="AL365" s="130"/>
      <c r="AM365" s="130"/>
      <c r="AN365" s="130"/>
      <c r="AO365" s="130"/>
      <c r="AP365" s="130"/>
      <c r="AQ365" s="130"/>
      <c r="AR365" s="590"/>
      <c r="AS365" s="590"/>
      <c r="AT365" s="590"/>
      <c r="AU365" s="130"/>
    </row>
    <row r="366" spans="1:47" x14ac:dyDescent="0.25">
      <c r="A366" s="72"/>
      <c r="B366" s="130"/>
      <c r="C366" s="130"/>
      <c r="D366" s="130"/>
      <c r="E366" s="130"/>
      <c r="F366" s="130"/>
      <c r="G366" s="130"/>
      <c r="H366" s="130"/>
      <c r="I366" s="130"/>
      <c r="J366" s="130"/>
      <c r="K366" s="130"/>
      <c r="L366" s="130"/>
      <c r="M366" s="130"/>
      <c r="N366" s="130"/>
      <c r="O366" s="130"/>
      <c r="P366" s="130"/>
      <c r="Q366" s="130"/>
      <c r="R366" s="130"/>
      <c r="S366" s="130"/>
      <c r="T366" s="130"/>
      <c r="U366" s="130"/>
      <c r="V366" s="130"/>
      <c r="W366" s="130"/>
      <c r="X366" s="130"/>
      <c r="Y366" s="130"/>
      <c r="Z366" s="130"/>
      <c r="AA366" s="130"/>
      <c r="AB366" s="130"/>
      <c r="AC366" s="130"/>
      <c r="AD366" s="130"/>
      <c r="AE366" s="130"/>
      <c r="AF366" s="130"/>
      <c r="AG366" s="130"/>
      <c r="AH366" s="130"/>
      <c r="AI366" s="130"/>
      <c r="AJ366" s="130"/>
      <c r="AK366" s="130"/>
      <c r="AL366" s="130"/>
      <c r="AM366" s="130"/>
      <c r="AN366" s="130"/>
      <c r="AO366" s="130"/>
      <c r="AP366" s="130"/>
      <c r="AQ366" s="130"/>
      <c r="AR366" s="590"/>
      <c r="AS366" s="590"/>
      <c r="AT366" s="590"/>
      <c r="AU366" s="130"/>
    </row>
    <row r="367" spans="1:47" x14ac:dyDescent="0.25">
      <c r="A367" s="72"/>
      <c r="B367" s="130"/>
      <c r="C367" s="130"/>
      <c r="D367" s="130"/>
      <c r="E367" s="130"/>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590"/>
      <c r="AS367" s="590"/>
      <c r="AT367" s="590"/>
      <c r="AU367" s="130"/>
    </row>
    <row r="368" spans="1:47" x14ac:dyDescent="0.25">
      <c r="A368" s="72"/>
      <c r="B368" s="130"/>
      <c r="C368" s="130"/>
      <c r="D368" s="130"/>
      <c r="E368" s="130"/>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590"/>
      <c r="AS368" s="590"/>
      <c r="AT368" s="590"/>
      <c r="AU368" s="130"/>
    </row>
    <row r="369" spans="1:47" x14ac:dyDescent="0.25">
      <c r="A369" s="72"/>
      <c r="B369" s="130"/>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c r="AO369" s="130"/>
      <c r="AP369" s="130"/>
      <c r="AQ369" s="130"/>
      <c r="AR369" s="590"/>
      <c r="AS369" s="590"/>
      <c r="AT369" s="590"/>
      <c r="AU369" s="130"/>
    </row>
    <row r="370" spans="1:47" x14ac:dyDescent="0.25">
      <c r="A370" s="72"/>
      <c r="B370" s="130"/>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K370" s="130"/>
      <c r="AL370" s="130"/>
      <c r="AM370" s="130"/>
      <c r="AN370" s="130"/>
      <c r="AO370" s="130"/>
      <c r="AP370" s="130"/>
      <c r="AQ370" s="130"/>
      <c r="AR370" s="590"/>
      <c r="AS370" s="590"/>
      <c r="AT370" s="590"/>
      <c r="AU370" s="130"/>
    </row>
    <row r="371" spans="1:47" x14ac:dyDescent="0.25">
      <c r="A371" s="72"/>
      <c r="B371" s="130"/>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0"/>
      <c r="AL371" s="130"/>
      <c r="AM371" s="130"/>
      <c r="AN371" s="130"/>
      <c r="AO371" s="130"/>
      <c r="AP371" s="130"/>
      <c r="AQ371" s="130"/>
      <c r="AR371" s="590"/>
      <c r="AS371" s="590"/>
      <c r="AT371" s="590"/>
      <c r="AU371" s="130"/>
    </row>
    <row r="372" spans="1:47" x14ac:dyDescent="0.25">
      <c r="A372" s="72"/>
      <c r="B372" s="130"/>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c r="Z372" s="130"/>
      <c r="AA372" s="130"/>
      <c r="AB372" s="130"/>
      <c r="AC372" s="130"/>
      <c r="AD372" s="130"/>
      <c r="AE372" s="130"/>
      <c r="AF372" s="130"/>
      <c r="AG372" s="130"/>
      <c r="AH372" s="130"/>
      <c r="AI372" s="130"/>
      <c r="AJ372" s="130"/>
      <c r="AK372" s="130"/>
      <c r="AL372" s="130"/>
      <c r="AM372" s="130"/>
      <c r="AN372" s="130"/>
      <c r="AO372" s="130"/>
      <c r="AP372" s="130"/>
      <c r="AQ372" s="130"/>
      <c r="AR372" s="590"/>
      <c r="AS372" s="590"/>
      <c r="AT372" s="590"/>
      <c r="AU372" s="130"/>
    </row>
    <row r="373" spans="1:47" x14ac:dyDescent="0.25">
      <c r="A373" s="72"/>
      <c r="B373" s="130"/>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c r="Z373" s="130"/>
      <c r="AA373" s="130"/>
      <c r="AB373" s="130"/>
      <c r="AC373" s="130"/>
      <c r="AD373" s="130"/>
      <c r="AE373" s="130"/>
      <c r="AF373" s="130"/>
      <c r="AG373" s="130"/>
      <c r="AH373" s="130"/>
      <c r="AI373" s="130"/>
      <c r="AJ373" s="130"/>
      <c r="AK373" s="130"/>
      <c r="AL373" s="130"/>
      <c r="AM373" s="130"/>
      <c r="AN373" s="130"/>
      <c r="AO373" s="130"/>
      <c r="AP373" s="130"/>
      <c r="AQ373" s="130"/>
      <c r="AR373" s="590"/>
      <c r="AS373" s="590"/>
      <c r="AT373" s="590"/>
      <c r="AU373" s="130"/>
    </row>
    <row r="374" spans="1:47" x14ac:dyDescent="0.25">
      <c r="A374" s="72"/>
      <c r="B374" s="130"/>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c r="Z374" s="130"/>
      <c r="AA374" s="130"/>
      <c r="AB374" s="130"/>
      <c r="AC374" s="130"/>
      <c r="AD374" s="130"/>
      <c r="AE374" s="130"/>
      <c r="AF374" s="130"/>
      <c r="AG374" s="130"/>
      <c r="AH374" s="130"/>
      <c r="AI374" s="130"/>
      <c r="AJ374" s="130"/>
      <c r="AK374" s="130"/>
      <c r="AL374" s="130"/>
      <c r="AM374" s="130"/>
      <c r="AN374" s="130"/>
      <c r="AO374" s="130"/>
      <c r="AP374" s="130"/>
      <c r="AQ374" s="130"/>
      <c r="AR374" s="590"/>
      <c r="AS374" s="590"/>
      <c r="AT374" s="590"/>
      <c r="AU374" s="130"/>
    </row>
    <row r="375" spans="1:47" x14ac:dyDescent="0.25">
      <c r="A375" s="72"/>
      <c r="B375" s="130"/>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c r="Z375" s="130"/>
      <c r="AA375" s="130"/>
      <c r="AB375" s="130"/>
      <c r="AC375" s="130"/>
      <c r="AD375" s="130"/>
      <c r="AE375" s="130"/>
      <c r="AF375" s="130"/>
      <c r="AG375" s="130"/>
      <c r="AH375" s="130"/>
      <c r="AI375" s="130"/>
      <c r="AJ375" s="130"/>
      <c r="AK375" s="130"/>
      <c r="AL375" s="130"/>
      <c r="AM375" s="130"/>
      <c r="AN375" s="130"/>
      <c r="AO375" s="130"/>
      <c r="AP375" s="130"/>
      <c r="AQ375" s="130"/>
      <c r="AR375" s="590"/>
      <c r="AS375" s="590"/>
      <c r="AT375" s="590"/>
      <c r="AU375" s="130"/>
    </row>
    <row r="376" spans="1:47" x14ac:dyDescent="0.25">
      <c r="A376" s="72"/>
      <c r="B376" s="130"/>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c r="Z376" s="130"/>
      <c r="AA376" s="130"/>
      <c r="AB376" s="130"/>
      <c r="AC376" s="130"/>
      <c r="AD376" s="130"/>
      <c r="AE376" s="130"/>
      <c r="AF376" s="130"/>
      <c r="AG376" s="130"/>
      <c r="AH376" s="130"/>
      <c r="AI376" s="130"/>
      <c r="AJ376" s="130"/>
      <c r="AK376" s="130"/>
      <c r="AL376" s="130"/>
      <c r="AM376" s="130"/>
      <c r="AN376" s="130"/>
      <c r="AO376" s="130"/>
      <c r="AP376" s="130"/>
      <c r="AQ376" s="130"/>
      <c r="AR376" s="590"/>
      <c r="AS376" s="590"/>
      <c r="AT376" s="590"/>
      <c r="AU376" s="130"/>
    </row>
    <row r="377" spans="1:47" x14ac:dyDescent="0.25">
      <c r="A377" s="72"/>
      <c r="B377" s="130"/>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c r="Z377" s="130"/>
      <c r="AA377" s="130"/>
      <c r="AB377" s="130"/>
      <c r="AC377" s="130"/>
      <c r="AD377" s="130"/>
      <c r="AE377" s="130"/>
      <c r="AF377" s="130"/>
      <c r="AG377" s="130"/>
      <c r="AH377" s="130"/>
      <c r="AI377" s="130"/>
      <c r="AJ377" s="130"/>
      <c r="AK377" s="130"/>
      <c r="AL377" s="130"/>
      <c r="AM377" s="130"/>
      <c r="AN377" s="130"/>
      <c r="AO377" s="130"/>
      <c r="AP377" s="130"/>
      <c r="AQ377" s="130"/>
      <c r="AR377" s="590"/>
      <c r="AS377" s="590"/>
      <c r="AT377" s="590"/>
      <c r="AU377" s="130"/>
    </row>
    <row r="378" spans="1:47" x14ac:dyDescent="0.25">
      <c r="A378" s="72"/>
      <c r="B378" s="130"/>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c r="Z378" s="130"/>
      <c r="AA378" s="130"/>
      <c r="AB378" s="130"/>
      <c r="AC378" s="130"/>
      <c r="AD378" s="130"/>
      <c r="AE378" s="130"/>
      <c r="AF378" s="130"/>
      <c r="AG378" s="130"/>
      <c r="AH378" s="130"/>
      <c r="AI378" s="130"/>
      <c r="AJ378" s="130"/>
      <c r="AK378" s="130"/>
      <c r="AL378" s="130"/>
      <c r="AM378" s="130"/>
      <c r="AN378" s="130"/>
      <c r="AO378" s="130"/>
      <c r="AP378" s="130"/>
      <c r="AQ378" s="130"/>
      <c r="AR378" s="590"/>
      <c r="AS378" s="590"/>
      <c r="AT378" s="590"/>
      <c r="AU378" s="130"/>
    </row>
    <row r="379" spans="1:47" x14ac:dyDescent="0.25">
      <c r="A379" s="72"/>
      <c r="B379" s="130"/>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c r="Z379" s="130"/>
      <c r="AA379" s="130"/>
      <c r="AB379" s="130"/>
      <c r="AC379" s="130"/>
      <c r="AD379" s="130"/>
      <c r="AE379" s="130"/>
      <c r="AF379" s="130"/>
      <c r="AG379" s="130"/>
      <c r="AH379" s="130"/>
      <c r="AI379" s="130"/>
      <c r="AJ379" s="130"/>
      <c r="AK379" s="130"/>
      <c r="AL379" s="130"/>
      <c r="AM379" s="130"/>
      <c r="AN379" s="130"/>
      <c r="AO379" s="130"/>
      <c r="AP379" s="130"/>
      <c r="AQ379" s="130"/>
      <c r="AR379" s="590"/>
      <c r="AS379" s="590"/>
      <c r="AT379" s="590"/>
      <c r="AU379" s="130"/>
    </row>
    <row r="380" spans="1:47" x14ac:dyDescent="0.25">
      <c r="A380" s="72"/>
      <c r="B380" s="130"/>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c r="Z380" s="130"/>
      <c r="AA380" s="130"/>
      <c r="AB380" s="130"/>
      <c r="AC380" s="130"/>
      <c r="AD380" s="130"/>
      <c r="AE380" s="130"/>
      <c r="AF380" s="130"/>
      <c r="AG380" s="130"/>
      <c r="AH380" s="130"/>
      <c r="AI380" s="130"/>
      <c r="AJ380" s="130"/>
      <c r="AK380" s="130"/>
      <c r="AL380" s="130"/>
      <c r="AM380" s="130"/>
      <c r="AN380" s="130"/>
      <c r="AO380" s="130"/>
      <c r="AP380" s="130"/>
      <c r="AQ380" s="130"/>
      <c r="AR380" s="590"/>
      <c r="AS380" s="590"/>
      <c r="AT380" s="590"/>
      <c r="AU380" s="130"/>
    </row>
    <row r="381" spans="1:47" x14ac:dyDescent="0.25">
      <c r="A381" s="72"/>
      <c r="B381" s="130"/>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c r="Z381" s="130"/>
      <c r="AA381" s="130"/>
      <c r="AB381" s="130"/>
      <c r="AC381" s="130"/>
      <c r="AD381" s="130"/>
      <c r="AE381" s="130"/>
      <c r="AF381" s="130"/>
      <c r="AG381" s="130"/>
      <c r="AH381" s="130"/>
      <c r="AI381" s="130"/>
      <c r="AJ381" s="130"/>
      <c r="AK381" s="130"/>
      <c r="AL381" s="130"/>
      <c r="AM381" s="130"/>
      <c r="AN381" s="130"/>
      <c r="AO381" s="130"/>
      <c r="AP381" s="130"/>
      <c r="AQ381" s="130"/>
      <c r="AR381" s="590"/>
      <c r="AS381" s="590"/>
      <c r="AT381" s="590"/>
      <c r="AU381" s="130"/>
    </row>
  </sheetData>
  <mergeCells count="17">
    <mergeCell ref="AL1:AN1"/>
    <mergeCell ref="AO1:AQ1"/>
    <mergeCell ref="AR1:AT1"/>
    <mergeCell ref="AU1:AW1"/>
    <mergeCell ref="AX1:AZ1"/>
    <mergeCell ref="T1:V1"/>
    <mergeCell ref="W1:Y1"/>
    <mergeCell ref="Z1:AB1"/>
    <mergeCell ref="AC1:AE1"/>
    <mergeCell ref="AF1:AH1"/>
    <mergeCell ref="AI1:AK1"/>
    <mergeCell ref="B1:D1"/>
    <mergeCell ref="E1:G1"/>
    <mergeCell ref="H1:J1"/>
    <mergeCell ref="K1:M1"/>
    <mergeCell ref="N1:P1"/>
    <mergeCell ref="Q1:S1"/>
  </mergeCells>
  <pageMargins left="0.59055118110236227" right="0.78740157480314965" top="0.78740157480314965" bottom="0.31496062992125984" header="0.15748031496062992" footer="0.31496062992125984"/>
  <pageSetup paperSize="9" scale="67" fitToWidth="2" orientation="landscape" r:id="rId1"/>
  <headerFooter>
    <oddHeader>&amp;C&amp;"Times New Roman,Félkövér"2019.évi költségvetés
költségvetési szervek
célljellegű kiadási előirányzatai&amp;R&amp;"Times New Roman,Félkövér dőlt"14. melléklet a /2019. () 
önkormányzati rendelethez
ezer forintban</oddHeader>
    <oddFooter>&amp;R&amp;P</oddFooter>
  </headerFooter>
  <colBreaks count="3" manualBreakCount="3">
    <brk id="16" max="23" man="1"/>
    <brk id="31" max="23" man="1"/>
    <brk id="46" max="2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0D97"/>
  </sheetPr>
  <dimension ref="A1:G18"/>
  <sheetViews>
    <sheetView tabSelected="1" workbookViewId="0">
      <pane xSplit="1" ySplit="4" topLeftCell="B5" activePane="bottomRight" state="frozen"/>
      <selection pane="topRight" activeCell="B1" sqref="B1"/>
      <selection pane="bottomLeft" activeCell="A6" sqref="A6"/>
      <selection pane="bottomRight" activeCell="C6" sqref="C6"/>
    </sheetView>
  </sheetViews>
  <sheetFormatPr defaultRowHeight="14.4" x14ac:dyDescent="0.3"/>
  <cols>
    <col min="1" max="1" width="61.6640625" style="932" customWidth="1"/>
    <col min="2" max="7" width="12.6640625" style="932" customWidth="1"/>
    <col min="8" max="232" width="8.88671875" style="932"/>
    <col min="233" max="233" width="32.88671875" style="932" customWidth="1"/>
    <col min="234" max="234" width="9.6640625" style="932" customWidth="1"/>
    <col min="235" max="235" width="10.109375" style="932" customWidth="1"/>
    <col min="236" max="236" width="9.109375" style="932" customWidth="1"/>
    <col min="237" max="237" width="10" style="932" customWidth="1"/>
    <col min="238" max="238" width="9.88671875" style="932" customWidth="1"/>
    <col min="239" max="239" width="9.109375" style="932" customWidth="1"/>
    <col min="240" max="240" width="9.5546875" style="932" customWidth="1"/>
    <col min="241" max="241" width="9.6640625" style="932" customWidth="1"/>
    <col min="242" max="242" width="9.5546875" style="932" bestFit="1" customWidth="1"/>
    <col min="243" max="243" width="10.5546875" style="932" customWidth="1"/>
    <col min="244" max="244" width="9.88671875" style="932" customWidth="1"/>
    <col min="245" max="245" width="8.88671875" style="932"/>
    <col min="246" max="246" width="10" style="932" customWidth="1"/>
    <col min="247" max="247" width="10.109375" style="932" customWidth="1"/>
    <col min="248" max="248" width="8.88671875" style="932"/>
    <col min="249" max="249" width="10" style="932" customWidth="1"/>
    <col min="250" max="250" width="9.6640625" style="932" customWidth="1"/>
    <col min="251" max="251" width="11.33203125" style="932" customWidth="1"/>
    <col min="252" max="252" width="9.6640625" style="932" customWidth="1"/>
    <col min="253" max="253" width="9.88671875" style="932" customWidth="1"/>
    <col min="254" max="254" width="8.88671875" style="932"/>
    <col min="255" max="255" width="9.88671875" style="932" customWidth="1"/>
    <col min="256" max="256" width="9.5546875" style="932" customWidth="1"/>
    <col min="257" max="257" width="8.88671875" style="932"/>
    <col min="258" max="258" width="10.109375" style="932" customWidth="1"/>
    <col min="259" max="259" width="9.5546875" style="932" customWidth="1"/>
    <col min="260" max="260" width="8.88671875" style="932"/>
    <col min="261" max="262" width="9.88671875" style="932" customWidth="1"/>
    <col min="263" max="488" width="8.88671875" style="932"/>
    <col min="489" max="489" width="32.88671875" style="932" customWidth="1"/>
    <col min="490" max="490" width="9.6640625" style="932" customWidth="1"/>
    <col min="491" max="491" width="10.109375" style="932" customWidth="1"/>
    <col min="492" max="492" width="9.109375" style="932" customWidth="1"/>
    <col min="493" max="493" width="10" style="932" customWidth="1"/>
    <col min="494" max="494" width="9.88671875" style="932" customWidth="1"/>
    <col min="495" max="495" width="9.109375" style="932" customWidth="1"/>
    <col min="496" max="496" width="9.5546875" style="932" customWidth="1"/>
    <col min="497" max="497" width="9.6640625" style="932" customWidth="1"/>
    <col min="498" max="498" width="9.5546875" style="932" bestFit="1" customWidth="1"/>
    <col min="499" max="499" width="10.5546875" style="932" customWidth="1"/>
    <col min="500" max="500" width="9.88671875" style="932" customWidth="1"/>
    <col min="501" max="501" width="8.88671875" style="932"/>
    <col min="502" max="502" width="10" style="932" customWidth="1"/>
    <col min="503" max="503" width="10.109375" style="932" customWidth="1"/>
    <col min="504" max="504" width="8.88671875" style="932"/>
    <col min="505" max="505" width="10" style="932" customWidth="1"/>
    <col min="506" max="506" width="9.6640625" style="932" customWidth="1"/>
    <col min="507" max="507" width="11.33203125" style="932" customWidth="1"/>
    <col min="508" max="508" width="9.6640625" style="932" customWidth="1"/>
    <col min="509" max="509" width="9.88671875" style="932" customWidth="1"/>
    <col min="510" max="510" width="8.88671875" style="932"/>
    <col min="511" max="511" width="9.88671875" style="932" customWidth="1"/>
    <col min="512" max="512" width="9.5546875" style="932" customWidth="1"/>
    <col min="513" max="513" width="8.88671875" style="932"/>
    <col min="514" max="514" width="10.109375" style="932" customWidth="1"/>
    <col min="515" max="515" width="9.5546875" style="932" customWidth="1"/>
    <col min="516" max="516" width="8.88671875" style="932"/>
    <col min="517" max="518" width="9.88671875" style="932" customWidth="1"/>
    <col min="519" max="744" width="8.88671875" style="932"/>
    <col min="745" max="745" width="32.88671875" style="932" customWidth="1"/>
    <col min="746" max="746" width="9.6640625" style="932" customWidth="1"/>
    <col min="747" max="747" width="10.109375" style="932" customWidth="1"/>
    <col min="748" max="748" width="9.109375" style="932" customWidth="1"/>
    <col min="749" max="749" width="10" style="932" customWidth="1"/>
    <col min="750" max="750" width="9.88671875" style="932" customWidth="1"/>
    <col min="751" max="751" width="9.109375" style="932" customWidth="1"/>
    <col min="752" max="752" width="9.5546875" style="932" customWidth="1"/>
    <col min="753" max="753" width="9.6640625" style="932" customWidth="1"/>
    <col min="754" max="754" width="9.5546875" style="932" bestFit="1" customWidth="1"/>
    <col min="755" max="755" width="10.5546875" style="932" customWidth="1"/>
    <col min="756" max="756" width="9.88671875" style="932" customWidth="1"/>
    <col min="757" max="757" width="8.88671875" style="932"/>
    <col min="758" max="758" width="10" style="932" customWidth="1"/>
    <col min="759" max="759" width="10.109375" style="932" customWidth="1"/>
    <col min="760" max="760" width="8.88671875" style="932"/>
    <col min="761" max="761" width="10" style="932" customWidth="1"/>
    <col min="762" max="762" width="9.6640625" style="932" customWidth="1"/>
    <col min="763" max="763" width="11.33203125" style="932" customWidth="1"/>
    <col min="764" max="764" width="9.6640625" style="932" customWidth="1"/>
    <col min="765" max="765" width="9.88671875" style="932" customWidth="1"/>
    <col min="766" max="766" width="8.88671875" style="932"/>
    <col min="767" max="767" width="9.88671875" style="932" customWidth="1"/>
    <col min="768" max="768" width="9.5546875" style="932" customWidth="1"/>
    <col min="769" max="769" width="8.88671875" style="932"/>
    <col min="770" max="770" width="10.109375" style="932" customWidth="1"/>
    <col min="771" max="771" width="9.5546875" style="932" customWidth="1"/>
    <col min="772" max="772" width="8.88671875" style="932"/>
    <col min="773" max="774" width="9.88671875" style="932" customWidth="1"/>
    <col min="775" max="1000" width="8.88671875" style="932"/>
    <col min="1001" max="1001" width="32.88671875" style="932" customWidth="1"/>
    <col min="1002" max="1002" width="9.6640625" style="932" customWidth="1"/>
    <col min="1003" max="1003" width="10.109375" style="932" customWidth="1"/>
    <col min="1004" max="1004" width="9.109375" style="932" customWidth="1"/>
    <col min="1005" max="1005" width="10" style="932" customWidth="1"/>
    <col min="1006" max="1006" width="9.88671875" style="932" customWidth="1"/>
    <col min="1007" max="1007" width="9.109375" style="932" customWidth="1"/>
    <col min="1008" max="1008" width="9.5546875" style="932" customWidth="1"/>
    <col min="1009" max="1009" width="9.6640625" style="932" customWidth="1"/>
    <col min="1010" max="1010" width="9.5546875" style="932" bestFit="1" customWidth="1"/>
    <col min="1011" max="1011" width="10.5546875" style="932" customWidth="1"/>
    <col min="1012" max="1012" width="9.88671875" style="932" customWidth="1"/>
    <col min="1013" max="1013" width="8.88671875" style="932"/>
    <col min="1014" max="1014" width="10" style="932" customWidth="1"/>
    <col min="1015" max="1015" width="10.109375" style="932" customWidth="1"/>
    <col min="1016" max="1016" width="8.88671875" style="932"/>
    <col min="1017" max="1017" width="10" style="932" customWidth="1"/>
    <col min="1018" max="1018" width="9.6640625" style="932" customWidth="1"/>
    <col min="1019" max="1019" width="11.33203125" style="932" customWidth="1"/>
    <col min="1020" max="1020" width="9.6640625" style="932" customWidth="1"/>
    <col min="1021" max="1021" width="9.88671875" style="932" customWidth="1"/>
    <col min="1022" max="1022" width="8.88671875" style="932"/>
    <col min="1023" max="1023" width="9.88671875" style="932" customWidth="1"/>
    <col min="1024" max="1024" width="9.5546875" style="932" customWidth="1"/>
    <col min="1025" max="1025" width="8.88671875" style="932"/>
    <col min="1026" max="1026" width="10.109375" style="932" customWidth="1"/>
    <col min="1027" max="1027" width="9.5546875" style="932" customWidth="1"/>
    <col min="1028" max="1028" width="8.88671875" style="932"/>
    <col min="1029" max="1030" width="9.88671875" style="932" customWidth="1"/>
    <col min="1031" max="1256" width="8.88671875" style="932"/>
    <col min="1257" max="1257" width="32.88671875" style="932" customWidth="1"/>
    <col min="1258" max="1258" width="9.6640625" style="932" customWidth="1"/>
    <col min="1259" max="1259" width="10.109375" style="932" customWidth="1"/>
    <col min="1260" max="1260" width="9.109375" style="932" customWidth="1"/>
    <col min="1261" max="1261" width="10" style="932" customWidth="1"/>
    <col min="1262" max="1262" width="9.88671875" style="932" customWidth="1"/>
    <col min="1263" max="1263" width="9.109375" style="932" customWidth="1"/>
    <col min="1264" max="1264" width="9.5546875" style="932" customWidth="1"/>
    <col min="1265" max="1265" width="9.6640625" style="932" customWidth="1"/>
    <col min="1266" max="1266" width="9.5546875" style="932" bestFit="1" customWidth="1"/>
    <col min="1267" max="1267" width="10.5546875" style="932" customWidth="1"/>
    <col min="1268" max="1268" width="9.88671875" style="932" customWidth="1"/>
    <col min="1269" max="1269" width="8.88671875" style="932"/>
    <col min="1270" max="1270" width="10" style="932" customWidth="1"/>
    <col min="1271" max="1271" width="10.109375" style="932" customWidth="1"/>
    <col min="1272" max="1272" width="8.88671875" style="932"/>
    <col min="1273" max="1273" width="10" style="932" customWidth="1"/>
    <col min="1274" max="1274" width="9.6640625" style="932" customWidth="1"/>
    <col min="1275" max="1275" width="11.33203125" style="932" customWidth="1"/>
    <col min="1276" max="1276" width="9.6640625" style="932" customWidth="1"/>
    <col min="1277" max="1277" width="9.88671875" style="932" customWidth="1"/>
    <col min="1278" max="1278" width="8.88671875" style="932"/>
    <col min="1279" max="1279" width="9.88671875" style="932" customWidth="1"/>
    <col min="1280" max="1280" width="9.5546875" style="932" customWidth="1"/>
    <col min="1281" max="1281" width="8.88671875" style="932"/>
    <col min="1282" max="1282" width="10.109375" style="932" customWidth="1"/>
    <col min="1283" max="1283" width="9.5546875" style="932" customWidth="1"/>
    <col min="1284" max="1284" width="8.88671875" style="932"/>
    <col min="1285" max="1286" width="9.88671875" style="932" customWidth="1"/>
    <col min="1287" max="1512" width="8.88671875" style="932"/>
    <col min="1513" max="1513" width="32.88671875" style="932" customWidth="1"/>
    <col min="1514" max="1514" width="9.6640625" style="932" customWidth="1"/>
    <col min="1515" max="1515" width="10.109375" style="932" customWidth="1"/>
    <col min="1516" max="1516" width="9.109375" style="932" customWidth="1"/>
    <col min="1517" max="1517" width="10" style="932" customWidth="1"/>
    <col min="1518" max="1518" width="9.88671875" style="932" customWidth="1"/>
    <col min="1519" max="1519" width="9.109375" style="932" customWidth="1"/>
    <col min="1520" max="1520" width="9.5546875" style="932" customWidth="1"/>
    <col min="1521" max="1521" width="9.6640625" style="932" customWidth="1"/>
    <col min="1522" max="1522" width="9.5546875" style="932" bestFit="1" customWidth="1"/>
    <col min="1523" max="1523" width="10.5546875" style="932" customWidth="1"/>
    <col min="1524" max="1524" width="9.88671875" style="932" customWidth="1"/>
    <col min="1525" max="1525" width="8.88671875" style="932"/>
    <col min="1526" max="1526" width="10" style="932" customWidth="1"/>
    <col min="1527" max="1527" width="10.109375" style="932" customWidth="1"/>
    <col min="1528" max="1528" width="8.88671875" style="932"/>
    <col min="1529" max="1529" width="10" style="932" customWidth="1"/>
    <col min="1530" max="1530" width="9.6640625" style="932" customWidth="1"/>
    <col min="1531" max="1531" width="11.33203125" style="932" customWidth="1"/>
    <col min="1532" max="1532" width="9.6640625" style="932" customWidth="1"/>
    <col min="1533" max="1533" width="9.88671875" style="932" customWidth="1"/>
    <col min="1534" max="1534" width="8.88671875" style="932"/>
    <col min="1535" max="1535" width="9.88671875" style="932" customWidth="1"/>
    <col min="1536" max="1536" width="9.5546875" style="932" customWidth="1"/>
    <col min="1537" max="1537" width="8.88671875" style="932"/>
    <col min="1538" max="1538" width="10.109375" style="932" customWidth="1"/>
    <col min="1539" max="1539" width="9.5546875" style="932" customWidth="1"/>
    <col min="1540" max="1540" width="8.88671875" style="932"/>
    <col min="1541" max="1542" width="9.88671875" style="932" customWidth="1"/>
    <col min="1543" max="1768" width="8.88671875" style="932"/>
    <col min="1769" max="1769" width="32.88671875" style="932" customWidth="1"/>
    <col min="1770" max="1770" width="9.6640625" style="932" customWidth="1"/>
    <col min="1771" max="1771" width="10.109375" style="932" customWidth="1"/>
    <col min="1772" max="1772" width="9.109375" style="932" customWidth="1"/>
    <col min="1773" max="1773" width="10" style="932" customWidth="1"/>
    <col min="1774" max="1774" width="9.88671875" style="932" customWidth="1"/>
    <col min="1775" max="1775" width="9.109375" style="932" customWidth="1"/>
    <col min="1776" max="1776" width="9.5546875" style="932" customWidth="1"/>
    <col min="1777" max="1777" width="9.6640625" style="932" customWidth="1"/>
    <col min="1778" max="1778" width="9.5546875" style="932" bestFit="1" customWidth="1"/>
    <col min="1779" max="1779" width="10.5546875" style="932" customWidth="1"/>
    <col min="1780" max="1780" width="9.88671875" style="932" customWidth="1"/>
    <col min="1781" max="1781" width="8.88671875" style="932"/>
    <col min="1782" max="1782" width="10" style="932" customWidth="1"/>
    <col min="1783" max="1783" width="10.109375" style="932" customWidth="1"/>
    <col min="1784" max="1784" width="8.88671875" style="932"/>
    <col min="1785" max="1785" width="10" style="932" customWidth="1"/>
    <col min="1786" max="1786" width="9.6640625" style="932" customWidth="1"/>
    <col min="1787" max="1787" width="11.33203125" style="932" customWidth="1"/>
    <col min="1788" max="1788" width="9.6640625" style="932" customWidth="1"/>
    <col min="1789" max="1789" width="9.88671875" style="932" customWidth="1"/>
    <col min="1790" max="1790" width="8.88671875" style="932"/>
    <col min="1791" max="1791" width="9.88671875" style="932" customWidth="1"/>
    <col min="1792" max="1792" width="9.5546875" style="932" customWidth="1"/>
    <col min="1793" max="1793" width="8.88671875" style="932"/>
    <col min="1794" max="1794" width="10.109375" style="932" customWidth="1"/>
    <col min="1795" max="1795" width="9.5546875" style="932" customWidth="1"/>
    <col min="1796" max="1796" width="8.88671875" style="932"/>
    <col min="1797" max="1798" width="9.88671875" style="932" customWidth="1"/>
    <col min="1799" max="2024" width="8.88671875" style="932"/>
    <col min="2025" max="2025" width="32.88671875" style="932" customWidth="1"/>
    <col min="2026" max="2026" width="9.6640625" style="932" customWidth="1"/>
    <col min="2027" max="2027" width="10.109375" style="932" customWidth="1"/>
    <col min="2028" max="2028" width="9.109375" style="932" customWidth="1"/>
    <col min="2029" max="2029" width="10" style="932" customWidth="1"/>
    <col min="2030" max="2030" width="9.88671875" style="932" customWidth="1"/>
    <col min="2031" max="2031" width="9.109375" style="932" customWidth="1"/>
    <col min="2032" max="2032" width="9.5546875" style="932" customWidth="1"/>
    <col min="2033" max="2033" width="9.6640625" style="932" customWidth="1"/>
    <col min="2034" max="2034" width="9.5546875" style="932" bestFit="1" customWidth="1"/>
    <col min="2035" max="2035" width="10.5546875" style="932" customWidth="1"/>
    <col min="2036" max="2036" width="9.88671875" style="932" customWidth="1"/>
    <col min="2037" max="2037" width="8.88671875" style="932"/>
    <col min="2038" max="2038" width="10" style="932" customWidth="1"/>
    <col min="2039" max="2039" width="10.109375" style="932" customWidth="1"/>
    <col min="2040" max="2040" width="8.88671875" style="932"/>
    <col min="2041" max="2041" width="10" style="932" customWidth="1"/>
    <col min="2042" max="2042" width="9.6640625" style="932" customWidth="1"/>
    <col min="2043" max="2043" width="11.33203125" style="932" customWidth="1"/>
    <col min="2044" max="2044" width="9.6640625" style="932" customWidth="1"/>
    <col min="2045" max="2045" width="9.88671875" style="932" customWidth="1"/>
    <col min="2046" max="2046" width="8.88671875" style="932"/>
    <col min="2047" max="2047" width="9.88671875" style="932" customWidth="1"/>
    <col min="2048" max="2048" width="9.5546875" style="932" customWidth="1"/>
    <col min="2049" max="2049" width="8.88671875" style="932"/>
    <col min="2050" max="2050" width="10.109375" style="932" customWidth="1"/>
    <col min="2051" max="2051" width="9.5546875" style="932" customWidth="1"/>
    <col min="2052" max="2052" width="8.88671875" style="932"/>
    <col min="2053" max="2054" width="9.88671875" style="932" customWidth="1"/>
    <col min="2055" max="2280" width="8.88671875" style="932"/>
    <col min="2281" max="2281" width="32.88671875" style="932" customWidth="1"/>
    <col min="2282" max="2282" width="9.6640625" style="932" customWidth="1"/>
    <col min="2283" max="2283" width="10.109375" style="932" customWidth="1"/>
    <col min="2284" max="2284" width="9.109375" style="932" customWidth="1"/>
    <col min="2285" max="2285" width="10" style="932" customWidth="1"/>
    <col min="2286" max="2286" width="9.88671875" style="932" customWidth="1"/>
    <col min="2287" max="2287" width="9.109375" style="932" customWidth="1"/>
    <col min="2288" max="2288" width="9.5546875" style="932" customWidth="1"/>
    <col min="2289" max="2289" width="9.6640625" style="932" customWidth="1"/>
    <col min="2290" max="2290" width="9.5546875" style="932" bestFit="1" customWidth="1"/>
    <col min="2291" max="2291" width="10.5546875" style="932" customWidth="1"/>
    <col min="2292" max="2292" width="9.88671875" style="932" customWidth="1"/>
    <col min="2293" max="2293" width="8.88671875" style="932"/>
    <col min="2294" max="2294" width="10" style="932" customWidth="1"/>
    <col min="2295" max="2295" width="10.109375" style="932" customWidth="1"/>
    <col min="2296" max="2296" width="8.88671875" style="932"/>
    <col min="2297" max="2297" width="10" style="932" customWidth="1"/>
    <col min="2298" max="2298" width="9.6640625" style="932" customWidth="1"/>
    <col min="2299" max="2299" width="11.33203125" style="932" customWidth="1"/>
    <col min="2300" max="2300" width="9.6640625" style="932" customWidth="1"/>
    <col min="2301" max="2301" width="9.88671875" style="932" customWidth="1"/>
    <col min="2302" max="2302" width="8.88671875" style="932"/>
    <col min="2303" max="2303" width="9.88671875" style="932" customWidth="1"/>
    <col min="2304" max="2304" width="9.5546875" style="932" customWidth="1"/>
    <col min="2305" max="2305" width="8.88671875" style="932"/>
    <col min="2306" max="2306" width="10.109375" style="932" customWidth="1"/>
    <col min="2307" max="2307" width="9.5546875" style="932" customWidth="1"/>
    <col min="2308" max="2308" width="8.88671875" style="932"/>
    <col min="2309" max="2310" width="9.88671875" style="932" customWidth="1"/>
    <col min="2311" max="2536" width="8.88671875" style="932"/>
    <col min="2537" max="2537" width="32.88671875" style="932" customWidth="1"/>
    <col min="2538" max="2538" width="9.6640625" style="932" customWidth="1"/>
    <col min="2539" max="2539" width="10.109375" style="932" customWidth="1"/>
    <col min="2540" max="2540" width="9.109375" style="932" customWidth="1"/>
    <col min="2541" max="2541" width="10" style="932" customWidth="1"/>
    <col min="2542" max="2542" width="9.88671875" style="932" customWidth="1"/>
    <col min="2543" max="2543" width="9.109375" style="932" customWidth="1"/>
    <col min="2544" max="2544" width="9.5546875" style="932" customWidth="1"/>
    <col min="2545" max="2545" width="9.6640625" style="932" customWidth="1"/>
    <col min="2546" max="2546" width="9.5546875" style="932" bestFit="1" customWidth="1"/>
    <col min="2547" max="2547" width="10.5546875" style="932" customWidth="1"/>
    <col min="2548" max="2548" width="9.88671875" style="932" customWidth="1"/>
    <col min="2549" max="2549" width="8.88671875" style="932"/>
    <col min="2550" max="2550" width="10" style="932" customWidth="1"/>
    <col min="2551" max="2551" width="10.109375" style="932" customWidth="1"/>
    <col min="2552" max="2552" width="8.88671875" style="932"/>
    <col min="2553" max="2553" width="10" style="932" customWidth="1"/>
    <col min="2554" max="2554" width="9.6640625" style="932" customWidth="1"/>
    <col min="2555" max="2555" width="11.33203125" style="932" customWidth="1"/>
    <col min="2556" max="2556" width="9.6640625" style="932" customWidth="1"/>
    <col min="2557" max="2557" width="9.88671875" style="932" customWidth="1"/>
    <col min="2558" max="2558" width="8.88671875" style="932"/>
    <col min="2559" max="2559" width="9.88671875" style="932" customWidth="1"/>
    <col min="2560" max="2560" width="9.5546875" style="932" customWidth="1"/>
    <col min="2561" max="2561" width="8.88671875" style="932"/>
    <col min="2562" max="2562" width="10.109375" style="932" customWidth="1"/>
    <col min="2563" max="2563" width="9.5546875" style="932" customWidth="1"/>
    <col min="2564" max="2564" width="8.88671875" style="932"/>
    <col min="2565" max="2566" width="9.88671875" style="932" customWidth="1"/>
    <col min="2567" max="2792" width="8.88671875" style="932"/>
    <col min="2793" max="2793" width="32.88671875" style="932" customWidth="1"/>
    <col min="2794" max="2794" width="9.6640625" style="932" customWidth="1"/>
    <col min="2795" max="2795" width="10.109375" style="932" customWidth="1"/>
    <col min="2796" max="2796" width="9.109375" style="932" customWidth="1"/>
    <col min="2797" max="2797" width="10" style="932" customWidth="1"/>
    <col min="2798" max="2798" width="9.88671875" style="932" customWidth="1"/>
    <col min="2799" max="2799" width="9.109375" style="932" customWidth="1"/>
    <col min="2800" max="2800" width="9.5546875" style="932" customWidth="1"/>
    <col min="2801" max="2801" width="9.6640625" style="932" customWidth="1"/>
    <col min="2802" max="2802" width="9.5546875" style="932" bestFit="1" customWidth="1"/>
    <col min="2803" max="2803" width="10.5546875" style="932" customWidth="1"/>
    <col min="2804" max="2804" width="9.88671875" style="932" customWidth="1"/>
    <col min="2805" max="2805" width="8.88671875" style="932"/>
    <col min="2806" max="2806" width="10" style="932" customWidth="1"/>
    <col min="2807" max="2807" width="10.109375" style="932" customWidth="1"/>
    <col min="2808" max="2808" width="8.88671875" style="932"/>
    <col min="2809" max="2809" width="10" style="932" customWidth="1"/>
    <col min="2810" max="2810" width="9.6640625" style="932" customWidth="1"/>
    <col min="2811" max="2811" width="11.33203125" style="932" customWidth="1"/>
    <col min="2812" max="2812" width="9.6640625" style="932" customWidth="1"/>
    <col min="2813" max="2813" width="9.88671875" style="932" customWidth="1"/>
    <col min="2814" max="2814" width="8.88671875" style="932"/>
    <col min="2815" max="2815" width="9.88671875" style="932" customWidth="1"/>
    <col min="2816" max="2816" width="9.5546875" style="932" customWidth="1"/>
    <col min="2817" max="2817" width="8.88671875" style="932"/>
    <col min="2818" max="2818" width="10.109375" style="932" customWidth="1"/>
    <col min="2819" max="2819" width="9.5546875" style="932" customWidth="1"/>
    <col min="2820" max="2820" width="8.88671875" style="932"/>
    <col min="2821" max="2822" width="9.88671875" style="932" customWidth="1"/>
    <col min="2823" max="3048" width="8.88671875" style="932"/>
    <col min="3049" max="3049" width="32.88671875" style="932" customWidth="1"/>
    <col min="3050" max="3050" width="9.6640625" style="932" customWidth="1"/>
    <col min="3051" max="3051" width="10.109375" style="932" customWidth="1"/>
    <col min="3052" max="3052" width="9.109375" style="932" customWidth="1"/>
    <col min="3053" max="3053" width="10" style="932" customWidth="1"/>
    <col min="3054" max="3054" width="9.88671875" style="932" customWidth="1"/>
    <col min="3055" max="3055" width="9.109375" style="932" customWidth="1"/>
    <col min="3056" max="3056" width="9.5546875" style="932" customWidth="1"/>
    <col min="3057" max="3057" width="9.6640625" style="932" customWidth="1"/>
    <col min="3058" max="3058" width="9.5546875" style="932" bestFit="1" customWidth="1"/>
    <col min="3059" max="3059" width="10.5546875" style="932" customWidth="1"/>
    <col min="3060" max="3060" width="9.88671875" style="932" customWidth="1"/>
    <col min="3061" max="3061" width="8.88671875" style="932"/>
    <col min="3062" max="3062" width="10" style="932" customWidth="1"/>
    <col min="3063" max="3063" width="10.109375" style="932" customWidth="1"/>
    <col min="3064" max="3064" width="8.88671875" style="932"/>
    <col min="3065" max="3065" width="10" style="932" customWidth="1"/>
    <col min="3066" max="3066" width="9.6640625" style="932" customWidth="1"/>
    <col min="3067" max="3067" width="11.33203125" style="932" customWidth="1"/>
    <col min="3068" max="3068" width="9.6640625" style="932" customWidth="1"/>
    <col min="3069" max="3069" width="9.88671875" style="932" customWidth="1"/>
    <col min="3070" max="3070" width="8.88671875" style="932"/>
    <col min="3071" max="3071" width="9.88671875" style="932" customWidth="1"/>
    <col min="3072" max="3072" width="9.5546875" style="932" customWidth="1"/>
    <col min="3073" max="3073" width="8.88671875" style="932"/>
    <col min="3074" max="3074" width="10.109375" style="932" customWidth="1"/>
    <col min="3075" max="3075" width="9.5546875" style="932" customWidth="1"/>
    <col min="3076" max="3076" width="8.88671875" style="932"/>
    <col min="3077" max="3078" width="9.88671875" style="932" customWidth="1"/>
    <col min="3079" max="3304" width="8.88671875" style="932"/>
    <col min="3305" max="3305" width="32.88671875" style="932" customWidth="1"/>
    <col min="3306" max="3306" width="9.6640625" style="932" customWidth="1"/>
    <col min="3307" max="3307" width="10.109375" style="932" customWidth="1"/>
    <col min="3308" max="3308" width="9.109375" style="932" customWidth="1"/>
    <col min="3309" max="3309" width="10" style="932" customWidth="1"/>
    <col min="3310" max="3310" width="9.88671875" style="932" customWidth="1"/>
    <col min="3311" max="3311" width="9.109375" style="932" customWidth="1"/>
    <col min="3312" max="3312" width="9.5546875" style="932" customWidth="1"/>
    <col min="3313" max="3313" width="9.6640625" style="932" customWidth="1"/>
    <col min="3314" max="3314" width="9.5546875" style="932" bestFit="1" customWidth="1"/>
    <col min="3315" max="3315" width="10.5546875" style="932" customWidth="1"/>
    <col min="3316" max="3316" width="9.88671875" style="932" customWidth="1"/>
    <col min="3317" max="3317" width="8.88671875" style="932"/>
    <col min="3318" max="3318" width="10" style="932" customWidth="1"/>
    <col min="3319" max="3319" width="10.109375" style="932" customWidth="1"/>
    <col min="3320" max="3320" width="8.88671875" style="932"/>
    <col min="3321" max="3321" width="10" style="932" customWidth="1"/>
    <col min="3322" max="3322" width="9.6640625" style="932" customWidth="1"/>
    <col min="3323" max="3323" width="11.33203125" style="932" customWidth="1"/>
    <col min="3324" max="3324" width="9.6640625" style="932" customWidth="1"/>
    <col min="3325" max="3325" width="9.88671875" style="932" customWidth="1"/>
    <col min="3326" max="3326" width="8.88671875" style="932"/>
    <col min="3327" max="3327" width="9.88671875" style="932" customWidth="1"/>
    <col min="3328" max="3328" width="9.5546875" style="932" customWidth="1"/>
    <col min="3329" max="3329" width="8.88671875" style="932"/>
    <col min="3330" max="3330" width="10.109375" style="932" customWidth="1"/>
    <col min="3331" max="3331" width="9.5546875" style="932" customWidth="1"/>
    <col min="3332" max="3332" width="8.88671875" style="932"/>
    <col min="3333" max="3334" width="9.88671875" style="932" customWidth="1"/>
    <col min="3335" max="3560" width="8.88671875" style="932"/>
    <col min="3561" max="3561" width="32.88671875" style="932" customWidth="1"/>
    <col min="3562" max="3562" width="9.6640625" style="932" customWidth="1"/>
    <col min="3563" max="3563" width="10.109375" style="932" customWidth="1"/>
    <col min="3564" max="3564" width="9.109375" style="932" customWidth="1"/>
    <col min="3565" max="3565" width="10" style="932" customWidth="1"/>
    <col min="3566" max="3566" width="9.88671875" style="932" customWidth="1"/>
    <col min="3567" max="3567" width="9.109375" style="932" customWidth="1"/>
    <col min="3568" max="3568" width="9.5546875" style="932" customWidth="1"/>
    <col min="3569" max="3569" width="9.6640625" style="932" customWidth="1"/>
    <col min="3570" max="3570" width="9.5546875" style="932" bestFit="1" customWidth="1"/>
    <col min="3571" max="3571" width="10.5546875" style="932" customWidth="1"/>
    <col min="3572" max="3572" width="9.88671875" style="932" customWidth="1"/>
    <col min="3573" max="3573" width="8.88671875" style="932"/>
    <col min="3574" max="3574" width="10" style="932" customWidth="1"/>
    <col min="3575" max="3575" width="10.109375" style="932" customWidth="1"/>
    <col min="3576" max="3576" width="8.88671875" style="932"/>
    <col min="3577" max="3577" width="10" style="932" customWidth="1"/>
    <col min="3578" max="3578" width="9.6640625" style="932" customWidth="1"/>
    <col min="3579" max="3579" width="11.33203125" style="932" customWidth="1"/>
    <col min="3580" max="3580" width="9.6640625" style="932" customWidth="1"/>
    <col min="3581" max="3581" width="9.88671875" style="932" customWidth="1"/>
    <col min="3582" max="3582" width="8.88671875" style="932"/>
    <col min="3583" max="3583" width="9.88671875" style="932" customWidth="1"/>
    <col min="3584" max="3584" width="9.5546875" style="932" customWidth="1"/>
    <col min="3585" max="3585" width="8.88671875" style="932"/>
    <col min="3586" max="3586" width="10.109375" style="932" customWidth="1"/>
    <col min="3587" max="3587" width="9.5546875" style="932" customWidth="1"/>
    <col min="3588" max="3588" width="8.88671875" style="932"/>
    <col min="3589" max="3590" width="9.88671875" style="932" customWidth="1"/>
    <col min="3591" max="3816" width="8.88671875" style="932"/>
    <col min="3817" max="3817" width="32.88671875" style="932" customWidth="1"/>
    <col min="3818" max="3818" width="9.6640625" style="932" customWidth="1"/>
    <col min="3819" max="3819" width="10.109375" style="932" customWidth="1"/>
    <col min="3820" max="3820" width="9.109375" style="932" customWidth="1"/>
    <col min="3821" max="3821" width="10" style="932" customWidth="1"/>
    <col min="3822" max="3822" width="9.88671875" style="932" customWidth="1"/>
    <col min="3823" max="3823" width="9.109375" style="932" customWidth="1"/>
    <col min="3824" max="3824" width="9.5546875" style="932" customWidth="1"/>
    <col min="3825" max="3825" width="9.6640625" style="932" customWidth="1"/>
    <col min="3826" max="3826" width="9.5546875" style="932" bestFit="1" customWidth="1"/>
    <col min="3827" max="3827" width="10.5546875" style="932" customWidth="1"/>
    <col min="3828" max="3828" width="9.88671875" style="932" customWidth="1"/>
    <col min="3829" max="3829" width="8.88671875" style="932"/>
    <col min="3830" max="3830" width="10" style="932" customWidth="1"/>
    <col min="3831" max="3831" width="10.109375" style="932" customWidth="1"/>
    <col min="3832" max="3832" width="8.88671875" style="932"/>
    <col min="3833" max="3833" width="10" style="932" customWidth="1"/>
    <col min="3834" max="3834" width="9.6640625" style="932" customWidth="1"/>
    <col min="3835" max="3835" width="11.33203125" style="932" customWidth="1"/>
    <col min="3836" max="3836" width="9.6640625" style="932" customWidth="1"/>
    <col min="3837" max="3837" width="9.88671875" style="932" customWidth="1"/>
    <col min="3838" max="3838" width="8.88671875" style="932"/>
    <col min="3839" max="3839" width="9.88671875" style="932" customWidth="1"/>
    <col min="3840" max="3840" width="9.5546875" style="932" customWidth="1"/>
    <col min="3841" max="3841" width="8.88671875" style="932"/>
    <col min="3842" max="3842" width="10.109375" style="932" customWidth="1"/>
    <col min="3843" max="3843" width="9.5546875" style="932" customWidth="1"/>
    <col min="3844" max="3844" width="8.88671875" style="932"/>
    <col min="3845" max="3846" width="9.88671875" style="932" customWidth="1"/>
    <col min="3847" max="4072" width="8.88671875" style="932"/>
    <col min="4073" max="4073" width="32.88671875" style="932" customWidth="1"/>
    <col min="4074" max="4074" width="9.6640625" style="932" customWidth="1"/>
    <col min="4075" max="4075" width="10.109375" style="932" customWidth="1"/>
    <col min="4076" max="4076" width="9.109375" style="932" customWidth="1"/>
    <col min="4077" max="4077" width="10" style="932" customWidth="1"/>
    <col min="4078" max="4078" width="9.88671875" style="932" customWidth="1"/>
    <col min="4079" max="4079" width="9.109375" style="932" customWidth="1"/>
    <col min="4080" max="4080" width="9.5546875" style="932" customWidth="1"/>
    <col min="4081" max="4081" width="9.6640625" style="932" customWidth="1"/>
    <col min="4082" max="4082" width="9.5546875" style="932" bestFit="1" customWidth="1"/>
    <col min="4083" max="4083" width="10.5546875" style="932" customWidth="1"/>
    <col min="4084" max="4084" width="9.88671875" style="932" customWidth="1"/>
    <col min="4085" max="4085" width="8.88671875" style="932"/>
    <col min="4086" max="4086" width="10" style="932" customWidth="1"/>
    <col min="4087" max="4087" width="10.109375" style="932" customWidth="1"/>
    <col min="4088" max="4088" width="8.88671875" style="932"/>
    <col min="4089" max="4089" width="10" style="932" customWidth="1"/>
    <col min="4090" max="4090" width="9.6640625" style="932" customWidth="1"/>
    <col min="4091" max="4091" width="11.33203125" style="932" customWidth="1"/>
    <col min="4092" max="4092" width="9.6640625" style="932" customWidth="1"/>
    <col min="4093" max="4093" width="9.88671875" style="932" customWidth="1"/>
    <col min="4094" max="4094" width="8.88671875" style="932"/>
    <col min="4095" max="4095" width="9.88671875" style="932" customWidth="1"/>
    <col min="4096" max="4096" width="9.5546875" style="932" customWidth="1"/>
    <col min="4097" max="4097" width="8.88671875" style="932"/>
    <col min="4098" max="4098" width="10.109375" style="932" customWidth="1"/>
    <col min="4099" max="4099" width="9.5546875" style="932" customWidth="1"/>
    <col min="4100" max="4100" width="8.88671875" style="932"/>
    <col min="4101" max="4102" width="9.88671875" style="932" customWidth="1"/>
    <col min="4103" max="4328" width="8.88671875" style="932"/>
    <col min="4329" max="4329" width="32.88671875" style="932" customWidth="1"/>
    <col min="4330" max="4330" width="9.6640625" style="932" customWidth="1"/>
    <col min="4331" max="4331" width="10.109375" style="932" customWidth="1"/>
    <col min="4332" max="4332" width="9.109375" style="932" customWidth="1"/>
    <col min="4333" max="4333" width="10" style="932" customWidth="1"/>
    <col min="4334" max="4334" width="9.88671875" style="932" customWidth="1"/>
    <col min="4335" max="4335" width="9.109375" style="932" customWidth="1"/>
    <col min="4336" max="4336" width="9.5546875" style="932" customWidth="1"/>
    <col min="4337" max="4337" width="9.6640625" style="932" customWidth="1"/>
    <col min="4338" max="4338" width="9.5546875" style="932" bestFit="1" customWidth="1"/>
    <col min="4339" max="4339" width="10.5546875" style="932" customWidth="1"/>
    <col min="4340" max="4340" width="9.88671875" style="932" customWidth="1"/>
    <col min="4341" max="4341" width="8.88671875" style="932"/>
    <col min="4342" max="4342" width="10" style="932" customWidth="1"/>
    <col min="4343" max="4343" width="10.109375" style="932" customWidth="1"/>
    <col min="4344" max="4344" width="8.88671875" style="932"/>
    <col min="4345" max="4345" width="10" style="932" customWidth="1"/>
    <col min="4346" max="4346" width="9.6640625" style="932" customWidth="1"/>
    <col min="4347" max="4347" width="11.33203125" style="932" customWidth="1"/>
    <col min="4348" max="4348" width="9.6640625" style="932" customWidth="1"/>
    <col min="4349" max="4349" width="9.88671875" style="932" customWidth="1"/>
    <col min="4350" max="4350" width="8.88671875" style="932"/>
    <col min="4351" max="4351" width="9.88671875" style="932" customWidth="1"/>
    <col min="4352" max="4352" width="9.5546875" style="932" customWidth="1"/>
    <col min="4353" max="4353" width="8.88671875" style="932"/>
    <col min="4354" max="4354" width="10.109375" style="932" customWidth="1"/>
    <col min="4355" max="4355" width="9.5546875" style="932" customWidth="1"/>
    <col min="4356" max="4356" width="8.88671875" style="932"/>
    <col min="4357" max="4358" width="9.88671875" style="932" customWidth="1"/>
    <col min="4359" max="4584" width="8.88671875" style="932"/>
    <col min="4585" max="4585" width="32.88671875" style="932" customWidth="1"/>
    <col min="4586" max="4586" width="9.6640625" style="932" customWidth="1"/>
    <col min="4587" max="4587" width="10.109375" style="932" customWidth="1"/>
    <col min="4588" max="4588" width="9.109375" style="932" customWidth="1"/>
    <col min="4589" max="4589" width="10" style="932" customWidth="1"/>
    <col min="4590" max="4590" width="9.88671875" style="932" customWidth="1"/>
    <col min="4591" max="4591" width="9.109375" style="932" customWidth="1"/>
    <col min="4592" max="4592" width="9.5546875" style="932" customWidth="1"/>
    <col min="4593" max="4593" width="9.6640625" style="932" customWidth="1"/>
    <col min="4594" max="4594" width="9.5546875" style="932" bestFit="1" customWidth="1"/>
    <col min="4595" max="4595" width="10.5546875" style="932" customWidth="1"/>
    <col min="4596" max="4596" width="9.88671875" style="932" customWidth="1"/>
    <col min="4597" max="4597" width="8.88671875" style="932"/>
    <col min="4598" max="4598" width="10" style="932" customWidth="1"/>
    <col min="4599" max="4599" width="10.109375" style="932" customWidth="1"/>
    <col min="4600" max="4600" width="8.88671875" style="932"/>
    <col min="4601" max="4601" width="10" style="932" customWidth="1"/>
    <col min="4602" max="4602" width="9.6640625" style="932" customWidth="1"/>
    <col min="4603" max="4603" width="11.33203125" style="932" customWidth="1"/>
    <col min="4604" max="4604" width="9.6640625" style="932" customWidth="1"/>
    <col min="4605" max="4605" width="9.88671875" style="932" customWidth="1"/>
    <col min="4606" max="4606" width="8.88671875" style="932"/>
    <col min="4607" max="4607" width="9.88671875" style="932" customWidth="1"/>
    <col min="4608" max="4608" width="9.5546875" style="932" customWidth="1"/>
    <col min="4609" max="4609" width="8.88671875" style="932"/>
    <col min="4610" max="4610" width="10.109375" style="932" customWidth="1"/>
    <col min="4611" max="4611" width="9.5546875" style="932" customWidth="1"/>
    <col min="4612" max="4612" width="8.88671875" style="932"/>
    <col min="4613" max="4614" width="9.88671875" style="932" customWidth="1"/>
    <col min="4615" max="4840" width="8.88671875" style="932"/>
    <col min="4841" max="4841" width="32.88671875" style="932" customWidth="1"/>
    <col min="4842" max="4842" width="9.6640625" style="932" customWidth="1"/>
    <col min="4843" max="4843" width="10.109375" style="932" customWidth="1"/>
    <col min="4844" max="4844" width="9.109375" style="932" customWidth="1"/>
    <col min="4845" max="4845" width="10" style="932" customWidth="1"/>
    <col min="4846" max="4846" width="9.88671875" style="932" customWidth="1"/>
    <col min="4847" max="4847" width="9.109375" style="932" customWidth="1"/>
    <col min="4848" max="4848" width="9.5546875" style="932" customWidth="1"/>
    <col min="4849" max="4849" width="9.6640625" style="932" customWidth="1"/>
    <col min="4850" max="4850" width="9.5546875" style="932" bestFit="1" customWidth="1"/>
    <col min="4851" max="4851" width="10.5546875" style="932" customWidth="1"/>
    <col min="4852" max="4852" width="9.88671875" style="932" customWidth="1"/>
    <col min="4853" max="4853" width="8.88671875" style="932"/>
    <col min="4854" max="4854" width="10" style="932" customWidth="1"/>
    <col min="4855" max="4855" width="10.109375" style="932" customWidth="1"/>
    <col min="4856" max="4856" width="8.88671875" style="932"/>
    <col min="4857" max="4857" width="10" style="932" customWidth="1"/>
    <col min="4858" max="4858" width="9.6640625" style="932" customWidth="1"/>
    <col min="4859" max="4859" width="11.33203125" style="932" customWidth="1"/>
    <col min="4860" max="4860" width="9.6640625" style="932" customWidth="1"/>
    <col min="4861" max="4861" width="9.88671875" style="932" customWidth="1"/>
    <col min="4862" max="4862" width="8.88671875" style="932"/>
    <col min="4863" max="4863" width="9.88671875" style="932" customWidth="1"/>
    <col min="4864" max="4864" width="9.5546875" style="932" customWidth="1"/>
    <col min="4865" max="4865" width="8.88671875" style="932"/>
    <col min="4866" max="4866" width="10.109375" style="932" customWidth="1"/>
    <col min="4867" max="4867" width="9.5546875" style="932" customWidth="1"/>
    <col min="4868" max="4868" width="8.88671875" style="932"/>
    <col min="4869" max="4870" width="9.88671875" style="932" customWidth="1"/>
    <col min="4871" max="5096" width="8.88671875" style="932"/>
    <col min="5097" max="5097" width="32.88671875" style="932" customWidth="1"/>
    <col min="5098" max="5098" width="9.6640625" style="932" customWidth="1"/>
    <col min="5099" max="5099" width="10.109375" style="932" customWidth="1"/>
    <col min="5100" max="5100" width="9.109375" style="932" customWidth="1"/>
    <col min="5101" max="5101" width="10" style="932" customWidth="1"/>
    <col min="5102" max="5102" width="9.88671875" style="932" customWidth="1"/>
    <col min="5103" max="5103" width="9.109375" style="932" customWidth="1"/>
    <col min="5104" max="5104" width="9.5546875" style="932" customWidth="1"/>
    <col min="5105" max="5105" width="9.6640625" style="932" customWidth="1"/>
    <col min="5106" max="5106" width="9.5546875" style="932" bestFit="1" customWidth="1"/>
    <col min="5107" max="5107" width="10.5546875" style="932" customWidth="1"/>
    <col min="5108" max="5108" width="9.88671875" style="932" customWidth="1"/>
    <col min="5109" max="5109" width="8.88671875" style="932"/>
    <col min="5110" max="5110" width="10" style="932" customWidth="1"/>
    <col min="5111" max="5111" width="10.109375" style="932" customWidth="1"/>
    <col min="5112" max="5112" width="8.88671875" style="932"/>
    <col min="5113" max="5113" width="10" style="932" customWidth="1"/>
    <col min="5114" max="5114" width="9.6640625" style="932" customWidth="1"/>
    <col min="5115" max="5115" width="11.33203125" style="932" customWidth="1"/>
    <col min="5116" max="5116" width="9.6640625" style="932" customWidth="1"/>
    <col min="5117" max="5117" width="9.88671875" style="932" customWidth="1"/>
    <col min="5118" max="5118" width="8.88671875" style="932"/>
    <col min="5119" max="5119" width="9.88671875" style="932" customWidth="1"/>
    <col min="5120" max="5120" width="9.5546875" style="932" customWidth="1"/>
    <col min="5121" max="5121" width="8.88671875" style="932"/>
    <col min="5122" max="5122" width="10.109375" style="932" customWidth="1"/>
    <col min="5123" max="5123" width="9.5546875" style="932" customWidth="1"/>
    <col min="5124" max="5124" width="8.88671875" style="932"/>
    <col min="5125" max="5126" width="9.88671875" style="932" customWidth="1"/>
    <col min="5127" max="5352" width="8.88671875" style="932"/>
    <col min="5353" max="5353" width="32.88671875" style="932" customWidth="1"/>
    <col min="5354" max="5354" width="9.6640625" style="932" customWidth="1"/>
    <col min="5355" max="5355" width="10.109375" style="932" customWidth="1"/>
    <col min="5356" max="5356" width="9.109375" style="932" customWidth="1"/>
    <col min="5357" max="5357" width="10" style="932" customWidth="1"/>
    <col min="5358" max="5358" width="9.88671875" style="932" customWidth="1"/>
    <col min="5359" max="5359" width="9.109375" style="932" customWidth="1"/>
    <col min="5360" max="5360" width="9.5546875" style="932" customWidth="1"/>
    <col min="5361" max="5361" width="9.6640625" style="932" customWidth="1"/>
    <col min="5362" max="5362" width="9.5546875" style="932" bestFit="1" customWidth="1"/>
    <col min="5363" max="5363" width="10.5546875" style="932" customWidth="1"/>
    <col min="5364" max="5364" width="9.88671875" style="932" customWidth="1"/>
    <col min="5365" max="5365" width="8.88671875" style="932"/>
    <col min="5366" max="5366" width="10" style="932" customWidth="1"/>
    <col min="5367" max="5367" width="10.109375" style="932" customWidth="1"/>
    <col min="5368" max="5368" width="8.88671875" style="932"/>
    <col min="5369" max="5369" width="10" style="932" customWidth="1"/>
    <col min="5370" max="5370" width="9.6640625" style="932" customWidth="1"/>
    <col min="5371" max="5371" width="11.33203125" style="932" customWidth="1"/>
    <col min="5372" max="5372" width="9.6640625" style="932" customWidth="1"/>
    <col min="5373" max="5373" width="9.88671875" style="932" customWidth="1"/>
    <col min="5374" max="5374" width="8.88671875" style="932"/>
    <col min="5375" max="5375" width="9.88671875" style="932" customWidth="1"/>
    <col min="5376" max="5376" width="9.5546875" style="932" customWidth="1"/>
    <col min="5377" max="5377" width="8.88671875" style="932"/>
    <col min="5378" max="5378" width="10.109375" style="932" customWidth="1"/>
    <col min="5379" max="5379" width="9.5546875" style="932" customWidth="1"/>
    <col min="5380" max="5380" width="8.88671875" style="932"/>
    <col min="5381" max="5382" width="9.88671875" style="932" customWidth="1"/>
    <col min="5383" max="5608" width="8.88671875" style="932"/>
    <col min="5609" max="5609" width="32.88671875" style="932" customWidth="1"/>
    <col min="5610" max="5610" width="9.6640625" style="932" customWidth="1"/>
    <col min="5611" max="5611" width="10.109375" style="932" customWidth="1"/>
    <col min="5612" max="5612" width="9.109375" style="932" customWidth="1"/>
    <col min="5613" max="5613" width="10" style="932" customWidth="1"/>
    <col min="5614" max="5614" width="9.88671875" style="932" customWidth="1"/>
    <col min="5615" max="5615" width="9.109375" style="932" customWidth="1"/>
    <col min="5616" max="5616" width="9.5546875" style="932" customWidth="1"/>
    <col min="5617" max="5617" width="9.6640625" style="932" customWidth="1"/>
    <col min="5618" max="5618" width="9.5546875" style="932" bestFit="1" customWidth="1"/>
    <col min="5619" max="5619" width="10.5546875" style="932" customWidth="1"/>
    <col min="5620" max="5620" width="9.88671875" style="932" customWidth="1"/>
    <col min="5621" max="5621" width="8.88671875" style="932"/>
    <col min="5622" max="5622" width="10" style="932" customWidth="1"/>
    <col min="5623" max="5623" width="10.109375" style="932" customWidth="1"/>
    <col min="5624" max="5624" width="8.88671875" style="932"/>
    <col min="5625" max="5625" width="10" style="932" customWidth="1"/>
    <col min="5626" max="5626" width="9.6640625" style="932" customWidth="1"/>
    <col min="5627" max="5627" width="11.33203125" style="932" customWidth="1"/>
    <col min="5628" max="5628" width="9.6640625" style="932" customWidth="1"/>
    <col min="5629" max="5629" width="9.88671875" style="932" customWidth="1"/>
    <col min="5630" max="5630" width="8.88671875" style="932"/>
    <col min="5631" max="5631" width="9.88671875" style="932" customWidth="1"/>
    <col min="5632" max="5632" width="9.5546875" style="932" customWidth="1"/>
    <col min="5633" max="5633" width="8.88671875" style="932"/>
    <col min="5634" max="5634" width="10.109375" style="932" customWidth="1"/>
    <col min="5635" max="5635" width="9.5546875" style="932" customWidth="1"/>
    <col min="5636" max="5636" width="8.88671875" style="932"/>
    <col min="5637" max="5638" width="9.88671875" style="932" customWidth="1"/>
    <col min="5639" max="5864" width="8.88671875" style="932"/>
    <col min="5865" max="5865" width="32.88671875" style="932" customWidth="1"/>
    <col min="5866" max="5866" width="9.6640625" style="932" customWidth="1"/>
    <col min="5867" max="5867" width="10.109375" style="932" customWidth="1"/>
    <col min="5868" max="5868" width="9.109375" style="932" customWidth="1"/>
    <col min="5869" max="5869" width="10" style="932" customWidth="1"/>
    <col min="5870" max="5870" width="9.88671875" style="932" customWidth="1"/>
    <col min="5871" max="5871" width="9.109375" style="932" customWidth="1"/>
    <col min="5872" max="5872" width="9.5546875" style="932" customWidth="1"/>
    <col min="5873" max="5873" width="9.6640625" style="932" customWidth="1"/>
    <col min="5874" max="5874" width="9.5546875" style="932" bestFit="1" customWidth="1"/>
    <col min="5875" max="5875" width="10.5546875" style="932" customWidth="1"/>
    <col min="5876" max="5876" width="9.88671875" style="932" customWidth="1"/>
    <col min="5877" max="5877" width="8.88671875" style="932"/>
    <col min="5878" max="5878" width="10" style="932" customWidth="1"/>
    <col min="5879" max="5879" width="10.109375" style="932" customWidth="1"/>
    <col min="5880" max="5880" width="8.88671875" style="932"/>
    <col min="5881" max="5881" width="10" style="932" customWidth="1"/>
    <col min="5882" max="5882" width="9.6640625" style="932" customWidth="1"/>
    <col min="5883" max="5883" width="11.33203125" style="932" customWidth="1"/>
    <col min="5884" max="5884" width="9.6640625" style="932" customWidth="1"/>
    <col min="5885" max="5885" width="9.88671875" style="932" customWidth="1"/>
    <col min="5886" max="5886" width="8.88671875" style="932"/>
    <col min="5887" max="5887" width="9.88671875" style="932" customWidth="1"/>
    <col min="5888" max="5888" width="9.5546875" style="932" customWidth="1"/>
    <col min="5889" max="5889" width="8.88671875" style="932"/>
    <col min="5890" max="5890" width="10.109375" style="932" customWidth="1"/>
    <col min="5891" max="5891" width="9.5546875" style="932" customWidth="1"/>
    <col min="5892" max="5892" width="8.88671875" style="932"/>
    <col min="5893" max="5894" width="9.88671875" style="932" customWidth="1"/>
    <col min="5895" max="6120" width="8.88671875" style="932"/>
    <col min="6121" max="6121" width="32.88671875" style="932" customWidth="1"/>
    <col min="6122" max="6122" width="9.6640625" style="932" customWidth="1"/>
    <col min="6123" max="6123" width="10.109375" style="932" customWidth="1"/>
    <col min="6124" max="6124" width="9.109375" style="932" customWidth="1"/>
    <col min="6125" max="6125" width="10" style="932" customWidth="1"/>
    <col min="6126" max="6126" width="9.88671875" style="932" customWidth="1"/>
    <col min="6127" max="6127" width="9.109375" style="932" customWidth="1"/>
    <col min="6128" max="6128" width="9.5546875" style="932" customWidth="1"/>
    <col min="6129" max="6129" width="9.6640625" style="932" customWidth="1"/>
    <col min="6130" max="6130" width="9.5546875" style="932" bestFit="1" customWidth="1"/>
    <col min="6131" max="6131" width="10.5546875" style="932" customWidth="1"/>
    <col min="6132" max="6132" width="9.88671875" style="932" customWidth="1"/>
    <col min="6133" max="6133" width="8.88671875" style="932"/>
    <col min="6134" max="6134" width="10" style="932" customWidth="1"/>
    <col min="6135" max="6135" width="10.109375" style="932" customWidth="1"/>
    <col min="6136" max="6136" width="8.88671875" style="932"/>
    <col min="6137" max="6137" width="10" style="932" customWidth="1"/>
    <col min="6138" max="6138" width="9.6640625" style="932" customWidth="1"/>
    <col min="6139" max="6139" width="11.33203125" style="932" customWidth="1"/>
    <col min="6140" max="6140" width="9.6640625" style="932" customWidth="1"/>
    <col min="6141" max="6141" width="9.88671875" style="932" customWidth="1"/>
    <col min="6142" max="6142" width="8.88671875" style="932"/>
    <col min="6143" max="6143" width="9.88671875" style="932" customWidth="1"/>
    <col min="6144" max="6144" width="9.5546875" style="932" customWidth="1"/>
    <col min="6145" max="6145" width="8.88671875" style="932"/>
    <col min="6146" max="6146" width="10.109375" style="932" customWidth="1"/>
    <col min="6147" max="6147" width="9.5546875" style="932" customWidth="1"/>
    <col min="6148" max="6148" width="8.88671875" style="932"/>
    <col min="6149" max="6150" width="9.88671875" style="932" customWidth="1"/>
    <col min="6151" max="6376" width="8.88671875" style="932"/>
    <col min="6377" max="6377" width="32.88671875" style="932" customWidth="1"/>
    <col min="6378" max="6378" width="9.6640625" style="932" customWidth="1"/>
    <col min="6379" max="6379" width="10.109375" style="932" customWidth="1"/>
    <col min="6380" max="6380" width="9.109375" style="932" customWidth="1"/>
    <col min="6381" max="6381" width="10" style="932" customWidth="1"/>
    <col min="6382" max="6382" width="9.88671875" style="932" customWidth="1"/>
    <col min="6383" max="6383" width="9.109375" style="932" customWidth="1"/>
    <col min="6384" max="6384" width="9.5546875" style="932" customWidth="1"/>
    <col min="6385" max="6385" width="9.6640625" style="932" customWidth="1"/>
    <col min="6386" max="6386" width="9.5546875" style="932" bestFit="1" customWidth="1"/>
    <col min="6387" max="6387" width="10.5546875" style="932" customWidth="1"/>
    <col min="6388" max="6388" width="9.88671875" style="932" customWidth="1"/>
    <col min="6389" max="6389" width="8.88671875" style="932"/>
    <col min="6390" max="6390" width="10" style="932" customWidth="1"/>
    <col min="6391" max="6391" width="10.109375" style="932" customWidth="1"/>
    <col min="6392" max="6392" width="8.88671875" style="932"/>
    <col min="6393" max="6393" width="10" style="932" customWidth="1"/>
    <col min="6394" max="6394" width="9.6640625" style="932" customWidth="1"/>
    <col min="6395" max="6395" width="11.33203125" style="932" customWidth="1"/>
    <col min="6396" max="6396" width="9.6640625" style="932" customWidth="1"/>
    <col min="6397" max="6397" width="9.88671875" style="932" customWidth="1"/>
    <col min="6398" max="6398" width="8.88671875" style="932"/>
    <col min="6399" max="6399" width="9.88671875" style="932" customWidth="1"/>
    <col min="6400" max="6400" width="9.5546875" style="932" customWidth="1"/>
    <col min="6401" max="6401" width="8.88671875" style="932"/>
    <col min="6402" max="6402" width="10.109375" style="932" customWidth="1"/>
    <col min="6403" max="6403" width="9.5546875" style="932" customWidth="1"/>
    <col min="6404" max="6404" width="8.88671875" style="932"/>
    <col min="6405" max="6406" width="9.88671875" style="932" customWidth="1"/>
    <col min="6407" max="6632" width="8.88671875" style="932"/>
    <col min="6633" max="6633" width="32.88671875" style="932" customWidth="1"/>
    <col min="6634" max="6634" width="9.6640625" style="932" customWidth="1"/>
    <col min="6635" max="6635" width="10.109375" style="932" customWidth="1"/>
    <col min="6636" max="6636" width="9.109375" style="932" customWidth="1"/>
    <col min="6637" max="6637" width="10" style="932" customWidth="1"/>
    <col min="6638" max="6638" width="9.88671875" style="932" customWidth="1"/>
    <col min="6639" max="6639" width="9.109375" style="932" customWidth="1"/>
    <col min="6640" max="6640" width="9.5546875" style="932" customWidth="1"/>
    <col min="6641" max="6641" width="9.6640625" style="932" customWidth="1"/>
    <col min="6642" max="6642" width="9.5546875" style="932" bestFit="1" customWidth="1"/>
    <col min="6643" max="6643" width="10.5546875" style="932" customWidth="1"/>
    <col min="6644" max="6644" width="9.88671875" style="932" customWidth="1"/>
    <col min="6645" max="6645" width="8.88671875" style="932"/>
    <col min="6646" max="6646" width="10" style="932" customWidth="1"/>
    <col min="6647" max="6647" width="10.109375" style="932" customWidth="1"/>
    <col min="6648" max="6648" width="8.88671875" style="932"/>
    <col min="6649" max="6649" width="10" style="932" customWidth="1"/>
    <col min="6650" max="6650" width="9.6640625" style="932" customWidth="1"/>
    <col min="6651" max="6651" width="11.33203125" style="932" customWidth="1"/>
    <col min="6652" max="6652" width="9.6640625" style="932" customWidth="1"/>
    <col min="6653" max="6653" width="9.88671875" style="932" customWidth="1"/>
    <col min="6654" max="6654" width="8.88671875" style="932"/>
    <col min="6655" max="6655" width="9.88671875" style="932" customWidth="1"/>
    <col min="6656" max="6656" width="9.5546875" style="932" customWidth="1"/>
    <col min="6657" max="6657" width="8.88671875" style="932"/>
    <col min="6658" max="6658" width="10.109375" style="932" customWidth="1"/>
    <col min="6659" max="6659" width="9.5546875" style="932" customWidth="1"/>
    <col min="6660" max="6660" width="8.88671875" style="932"/>
    <col min="6661" max="6662" width="9.88671875" style="932" customWidth="1"/>
    <col min="6663" max="6888" width="8.88671875" style="932"/>
    <col min="6889" max="6889" width="32.88671875" style="932" customWidth="1"/>
    <col min="6890" max="6890" width="9.6640625" style="932" customWidth="1"/>
    <col min="6891" max="6891" width="10.109375" style="932" customWidth="1"/>
    <col min="6892" max="6892" width="9.109375" style="932" customWidth="1"/>
    <col min="6893" max="6893" width="10" style="932" customWidth="1"/>
    <col min="6894" max="6894" width="9.88671875" style="932" customWidth="1"/>
    <col min="6895" max="6895" width="9.109375" style="932" customWidth="1"/>
    <col min="6896" max="6896" width="9.5546875" style="932" customWidth="1"/>
    <col min="6897" max="6897" width="9.6640625" style="932" customWidth="1"/>
    <col min="6898" max="6898" width="9.5546875" style="932" bestFit="1" customWidth="1"/>
    <col min="6899" max="6899" width="10.5546875" style="932" customWidth="1"/>
    <col min="6900" max="6900" width="9.88671875" style="932" customWidth="1"/>
    <col min="6901" max="6901" width="8.88671875" style="932"/>
    <col min="6902" max="6902" width="10" style="932" customWidth="1"/>
    <col min="6903" max="6903" width="10.109375" style="932" customWidth="1"/>
    <col min="6904" max="6904" width="8.88671875" style="932"/>
    <col min="6905" max="6905" width="10" style="932" customWidth="1"/>
    <col min="6906" max="6906" width="9.6640625" style="932" customWidth="1"/>
    <col min="6907" max="6907" width="11.33203125" style="932" customWidth="1"/>
    <col min="6908" max="6908" width="9.6640625" style="932" customWidth="1"/>
    <col min="6909" max="6909" width="9.88671875" style="932" customWidth="1"/>
    <col min="6910" max="6910" width="8.88671875" style="932"/>
    <col min="6911" max="6911" width="9.88671875" style="932" customWidth="1"/>
    <col min="6912" max="6912" width="9.5546875" style="932" customWidth="1"/>
    <col min="6913" max="6913" width="8.88671875" style="932"/>
    <col min="6914" max="6914" width="10.109375" style="932" customWidth="1"/>
    <col min="6915" max="6915" width="9.5546875" style="932" customWidth="1"/>
    <col min="6916" max="6916" width="8.88671875" style="932"/>
    <col min="6917" max="6918" width="9.88671875" style="932" customWidth="1"/>
    <col min="6919" max="7144" width="8.88671875" style="932"/>
    <col min="7145" max="7145" width="32.88671875" style="932" customWidth="1"/>
    <col min="7146" max="7146" width="9.6640625" style="932" customWidth="1"/>
    <col min="7147" max="7147" width="10.109375" style="932" customWidth="1"/>
    <col min="7148" max="7148" width="9.109375" style="932" customWidth="1"/>
    <col min="7149" max="7149" width="10" style="932" customWidth="1"/>
    <col min="7150" max="7150" width="9.88671875" style="932" customWidth="1"/>
    <col min="7151" max="7151" width="9.109375" style="932" customWidth="1"/>
    <col min="7152" max="7152" width="9.5546875" style="932" customWidth="1"/>
    <col min="7153" max="7153" width="9.6640625" style="932" customWidth="1"/>
    <col min="7154" max="7154" width="9.5546875" style="932" bestFit="1" customWidth="1"/>
    <col min="7155" max="7155" width="10.5546875" style="932" customWidth="1"/>
    <col min="7156" max="7156" width="9.88671875" style="932" customWidth="1"/>
    <col min="7157" max="7157" width="8.88671875" style="932"/>
    <col min="7158" max="7158" width="10" style="932" customWidth="1"/>
    <col min="7159" max="7159" width="10.109375" style="932" customWidth="1"/>
    <col min="7160" max="7160" width="8.88671875" style="932"/>
    <col min="7161" max="7161" width="10" style="932" customWidth="1"/>
    <col min="7162" max="7162" width="9.6640625" style="932" customWidth="1"/>
    <col min="7163" max="7163" width="11.33203125" style="932" customWidth="1"/>
    <col min="7164" max="7164" width="9.6640625" style="932" customWidth="1"/>
    <col min="7165" max="7165" width="9.88671875" style="932" customWidth="1"/>
    <col min="7166" max="7166" width="8.88671875" style="932"/>
    <col min="7167" max="7167" width="9.88671875" style="932" customWidth="1"/>
    <col min="7168" max="7168" width="9.5546875" style="932" customWidth="1"/>
    <col min="7169" max="7169" width="8.88671875" style="932"/>
    <col min="7170" max="7170" width="10.109375" style="932" customWidth="1"/>
    <col min="7171" max="7171" width="9.5546875" style="932" customWidth="1"/>
    <col min="7172" max="7172" width="8.88671875" style="932"/>
    <col min="7173" max="7174" width="9.88671875" style="932" customWidth="1"/>
    <col min="7175" max="7400" width="8.88671875" style="932"/>
    <col min="7401" max="7401" width="32.88671875" style="932" customWidth="1"/>
    <col min="7402" max="7402" width="9.6640625" style="932" customWidth="1"/>
    <col min="7403" max="7403" width="10.109375" style="932" customWidth="1"/>
    <col min="7404" max="7404" width="9.109375" style="932" customWidth="1"/>
    <col min="7405" max="7405" width="10" style="932" customWidth="1"/>
    <col min="7406" max="7406" width="9.88671875" style="932" customWidth="1"/>
    <col min="7407" max="7407" width="9.109375" style="932" customWidth="1"/>
    <col min="7408" max="7408" width="9.5546875" style="932" customWidth="1"/>
    <col min="7409" max="7409" width="9.6640625" style="932" customWidth="1"/>
    <col min="7410" max="7410" width="9.5546875" style="932" bestFit="1" customWidth="1"/>
    <col min="7411" max="7411" width="10.5546875" style="932" customWidth="1"/>
    <col min="7412" max="7412" width="9.88671875" style="932" customWidth="1"/>
    <col min="7413" max="7413" width="8.88671875" style="932"/>
    <col min="7414" max="7414" width="10" style="932" customWidth="1"/>
    <col min="7415" max="7415" width="10.109375" style="932" customWidth="1"/>
    <col min="7416" max="7416" width="8.88671875" style="932"/>
    <col min="7417" max="7417" width="10" style="932" customWidth="1"/>
    <col min="7418" max="7418" width="9.6640625" style="932" customWidth="1"/>
    <col min="7419" max="7419" width="11.33203125" style="932" customWidth="1"/>
    <col min="7420" max="7420" width="9.6640625" style="932" customWidth="1"/>
    <col min="7421" max="7421" width="9.88671875" style="932" customWidth="1"/>
    <col min="7422" max="7422" width="8.88671875" style="932"/>
    <col min="7423" max="7423" width="9.88671875" style="932" customWidth="1"/>
    <col min="7424" max="7424" width="9.5546875" style="932" customWidth="1"/>
    <col min="7425" max="7425" width="8.88671875" style="932"/>
    <col min="7426" max="7426" width="10.109375" style="932" customWidth="1"/>
    <col min="7427" max="7427" width="9.5546875" style="932" customWidth="1"/>
    <col min="7428" max="7428" width="8.88671875" style="932"/>
    <col min="7429" max="7430" width="9.88671875" style="932" customWidth="1"/>
    <col min="7431" max="7656" width="8.88671875" style="932"/>
    <col min="7657" max="7657" width="32.88671875" style="932" customWidth="1"/>
    <col min="7658" max="7658" width="9.6640625" style="932" customWidth="1"/>
    <col min="7659" max="7659" width="10.109375" style="932" customWidth="1"/>
    <col min="7660" max="7660" width="9.109375" style="932" customWidth="1"/>
    <col min="7661" max="7661" width="10" style="932" customWidth="1"/>
    <col min="7662" max="7662" width="9.88671875" style="932" customWidth="1"/>
    <col min="7663" max="7663" width="9.109375" style="932" customWidth="1"/>
    <col min="7664" max="7664" width="9.5546875" style="932" customWidth="1"/>
    <col min="7665" max="7665" width="9.6640625" style="932" customWidth="1"/>
    <col min="7666" max="7666" width="9.5546875" style="932" bestFit="1" customWidth="1"/>
    <col min="7667" max="7667" width="10.5546875" style="932" customWidth="1"/>
    <col min="7668" max="7668" width="9.88671875" style="932" customWidth="1"/>
    <col min="7669" max="7669" width="8.88671875" style="932"/>
    <col min="7670" max="7670" width="10" style="932" customWidth="1"/>
    <col min="7671" max="7671" width="10.109375" style="932" customWidth="1"/>
    <col min="7672" max="7672" width="8.88671875" style="932"/>
    <col min="7673" max="7673" width="10" style="932" customWidth="1"/>
    <col min="7674" max="7674" width="9.6640625" style="932" customWidth="1"/>
    <col min="7675" max="7675" width="11.33203125" style="932" customWidth="1"/>
    <col min="7676" max="7676" width="9.6640625" style="932" customWidth="1"/>
    <col min="7677" max="7677" width="9.88671875" style="932" customWidth="1"/>
    <col min="7678" max="7678" width="8.88671875" style="932"/>
    <col min="7679" max="7679" width="9.88671875" style="932" customWidth="1"/>
    <col min="7680" max="7680" width="9.5546875" style="932" customWidth="1"/>
    <col min="7681" max="7681" width="8.88671875" style="932"/>
    <col min="7682" max="7682" width="10.109375" style="932" customWidth="1"/>
    <col min="7683" max="7683" width="9.5546875" style="932" customWidth="1"/>
    <col min="7684" max="7684" width="8.88671875" style="932"/>
    <col min="7685" max="7686" width="9.88671875" style="932" customWidth="1"/>
    <col min="7687" max="7912" width="8.88671875" style="932"/>
    <col min="7913" max="7913" width="32.88671875" style="932" customWidth="1"/>
    <col min="7914" max="7914" width="9.6640625" style="932" customWidth="1"/>
    <col min="7915" max="7915" width="10.109375" style="932" customWidth="1"/>
    <col min="7916" max="7916" width="9.109375" style="932" customWidth="1"/>
    <col min="7917" max="7917" width="10" style="932" customWidth="1"/>
    <col min="7918" max="7918" width="9.88671875" style="932" customWidth="1"/>
    <col min="7919" max="7919" width="9.109375" style="932" customWidth="1"/>
    <col min="7920" max="7920" width="9.5546875" style="932" customWidth="1"/>
    <col min="7921" max="7921" width="9.6640625" style="932" customWidth="1"/>
    <col min="7922" max="7922" width="9.5546875" style="932" bestFit="1" customWidth="1"/>
    <col min="7923" max="7923" width="10.5546875" style="932" customWidth="1"/>
    <col min="7924" max="7924" width="9.88671875" style="932" customWidth="1"/>
    <col min="7925" max="7925" width="8.88671875" style="932"/>
    <col min="7926" max="7926" width="10" style="932" customWidth="1"/>
    <col min="7927" max="7927" width="10.109375" style="932" customWidth="1"/>
    <col min="7928" max="7928" width="8.88671875" style="932"/>
    <col min="7929" max="7929" width="10" style="932" customWidth="1"/>
    <col min="7930" max="7930" width="9.6640625" style="932" customWidth="1"/>
    <col min="7931" max="7931" width="11.33203125" style="932" customWidth="1"/>
    <col min="7932" max="7932" width="9.6640625" style="932" customWidth="1"/>
    <col min="7933" max="7933" width="9.88671875" style="932" customWidth="1"/>
    <col min="7934" max="7934" width="8.88671875" style="932"/>
    <col min="7935" max="7935" width="9.88671875" style="932" customWidth="1"/>
    <col min="7936" max="7936" width="9.5546875" style="932" customWidth="1"/>
    <col min="7937" max="7937" width="8.88671875" style="932"/>
    <col min="7938" max="7938" width="10.109375" style="932" customWidth="1"/>
    <col min="7939" max="7939" width="9.5546875" style="932" customWidth="1"/>
    <col min="7940" max="7940" width="8.88671875" style="932"/>
    <col min="7941" max="7942" width="9.88671875" style="932" customWidth="1"/>
    <col min="7943" max="8168" width="8.88671875" style="932"/>
    <col min="8169" max="8169" width="32.88671875" style="932" customWidth="1"/>
    <col min="8170" max="8170" width="9.6640625" style="932" customWidth="1"/>
    <col min="8171" max="8171" width="10.109375" style="932" customWidth="1"/>
    <col min="8172" max="8172" width="9.109375" style="932" customWidth="1"/>
    <col min="8173" max="8173" width="10" style="932" customWidth="1"/>
    <col min="8174" max="8174" width="9.88671875" style="932" customWidth="1"/>
    <col min="8175" max="8175" width="9.109375" style="932" customWidth="1"/>
    <col min="8176" max="8176" width="9.5546875" style="932" customWidth="1"/>
    <col min="8177" max="8177" width="9.6640625" style="932" customWidth="1"/>
    <col min="8178" max="8178" width="9.5546875" style="932" bestFit="1" customWidth="1"/>
    <col min="8179" max="8179" width="10.5546875" style="932" customWidth="1"/>
    <col min="8180" max="8180" width="9.88671875" style="932" customWidth="1"/>
    <col min="8181" max="8181" width="8.88671875" style="932"/>
    <col min="8182" max="8182" width="10" style="932" customWidth="1"/>
    <col min="8183" max="8183" width="10.109375" style="932" customWidth="1"/>
    <col min="8184" max="8184" width="8.88671875" style="932"/>
    <col min="8185" max="8185" width="10" style="932" customWidth="1"/>
    <col min="8186" max="8186" width="9.6640625" style="932" customWidth="1"/>
    <col min="8187" max="8187" width="11.33203125" style="932" customWidth="1"/>
    <col min="8188" max="8188" width="9.6640625" style="932" customWidth="1"/>
    <col min="8189" max="8189" width="9.88671875" style="932" customWidth="1"/>
    <col min="8190" max="8190" width="8.88671875" style="932"/>
    <col min="8191" max="8191" width="9.88671875" style="932" customWidth="1"/>
    <col min="8192" max="8192" width="9.5546875" style="932" customWidth="1"/>
    <col min="8193" max="8193" width="8.88671875" style="932"/>
    <col min="8194" max="8194" width="10.109375" style="932" customWidth="1"/>
    <col min="8195" max="8195" width="9.5546875" style="932" customWidth="1"/>
    <col min="8196" max="8196" width="8.88671875" style="932"/>
    <col min="8197" max="8198" width="9.88671875" style="932" customWidth="1"/>
    <col min="8199" max="8424" width="8.88671875" style="932"/>
    <col min="8425" max="8425" width="32.88671875" style="932" customWidth="1"/>
    <col min="8426" max="8426" width="9.6640625" style="932" customWidth="1"/>
    <col min="8427" max="8427" width="10.109375" style="932" customWidth="1"/>
    <col min="8428" max="8428" width="9.109375" style="932" customWidth="1"/>
    <col min="8429" max="8429" width="10" style="932" customWidth="1"/>
    <col min="8430" max="8430" width="9.88671875" style="932" customWidth="1"/>
    <col min="8431" max="8431" width="9.109375" style="932" customWidth="1"/>
    <col min="8432" max="8432" width="9.5546875" style="932" customWidth="1"/>
    <col min="8433" max="8433" width="9.6640625" style="932" customWidth="1"/>
    <col min="8434" max="8434" width="9.5546875" style="932" bestFit="1" customWidth="1"/>
    <col min="8435" max="8435" width="10.5546875" style="932" customWidth="1"/>
    <col min="8436" max="8436" width="9.88671875" style="932" customWidth="1"/>
    <col min="8437" max="8437" width="8.88671875" style="932"/>
    <col min="8438" max="8438" width="10" style="932" customWidth="1"/>
    <col min="8439" max="8439" width="10.109375" style="932" customWidth="1"/>
    <col min="8440" max="8440" width="8.88671875" style="932"/>
    <col min="8441" max="8441" width="10" style="932" customWidth="1"/>
    <col min="8442" max="8442" width="9.6640625" style="932" customWidth="1"/>
    <col min="8443" max="8443" width="11.33203125" style="932" customWidth="1"/>
    <col min="8444" max="8444" width="9.6640625" style="932" customWidth="1"/>
    <col min="8445" max="8445" width="9.88671875" style="932" customWidth="1"/>
    <col min="8446" max="8446" width="8.88671875" style="932"/>
    <col min="8447" max="8447" width="9.88671875" style="932" customWidth="1"/>
    <col min="8448" max="8448" width="9.5546875" style="932" customWidth="1"/>
    <col min="8449" max="8449" width="8.88671875" style="932"/>
    <col min="8450" max="8450" width="10.109375" style="932" customWidth="1"/>
    <col min="8451" max="8451" width="9.5546875" style="932" customWidth="1"/>
    <col min="8452" max="8452" width="8.88671875" style="932"/>
    <col min="8453" max="8454" width="9.88671875" style="932" customWidth="1"/>
    <col min="8455" max="8680" width="8.88671875" style="932"/>
    <col min="8681" max="8681" width="32.88671875" style="932" customWidth="1"/>
    <col min="8682" max="8682" width="9.6640625" style="932" customWidth="1"/>
    <col min="8683" max="8683" width="10.109375" style="932" customWidth="1"/>
    <col min="8684" max="8684" width="9.109375" style="932" customWidth="1"/>
    <col min="8685" max="8685" width="10" style="932" customWidth="1"/>
    <col min="8686" max="8686" width="9.88671875" style="932" customWidth="1"/>
    <col min="8687" max="8687" width="9.109375" style="932" customWidth="1"/>
    <col min="8688" max="8688" width="9.5546875" style="932" customWidth="1"/>
    <col min="8689" max="8689" width="9.6640625" style="932" customWidth="1"/>
    <col min="8690" max="8690" width="9.5546875" style="932" bestFit="1" customWidth="1"/>
    <col min="8691" max="8691" width="10.5546875" style="932" customWidth="1"/>
    <col min="8692" max="8692" width="9.88671875" style="932" customWidth="1"/>
    <col min="8693" max="8693" width="8.88671875" style="932"/>
    <col min="8694" max="8694" width="10" style="932" customWidth="1"/>
    <col min="8695" max="8695" width="10.109375" style="932" customWidth="1"/>
    <col min="8696" max="8696" width="8.88671875" style="932"/>
    <col min="8697" max="8697" width="10" style="932" customWidth="1"/>
    <col min="8698" max="8698" width="9.6640625" style="932" customWidth="1"/>
    <col min="8699" max="8699" width="11.33203125" style="932" customWidth="1"/>
    <col min="8700" max="8700" width="9.6640625" style="932" customWidth="1"/>
    <col min="8701" max="8701" width="9.88671875" style="932" customWidth="1"/>
    <col min="8702" max="8702" width="8.88671875" style="932"/>
    <col min="8703" max="8703" width="9.88671875" style="932" customWidth="1"/>
    <col min="8704" max="8704" width="9.5546875" style="932" customWidth="1"/>
    <col min="8705" max="8705" width="8.88671875" style="932"/>
    <col min="8706" max="8706" width="10.109375" style="932" customWidth="1"/>
    <col min="8707" max="8707" width="9.5546875" style="932" customWidth="1"/>
    <col min="8708" max="8708" width="8.88671875" style="932"/>
    <col min="8709" max="8710" width="9.88671875" style="932" customWidth="1"/>
    <col min="8711" max="8936" width="8.88671875" style="932"/>
    <col min="8937" max="8937" width="32.88671875" style="932" customWidth="1"/>
    <col min="8938" max="8938" width="9.6640625" style="932" customWidth="1"/>
    <col min="8939" max="8939" width="10.109375" style="932" customWidth="1"/>
    <col min="8940" max="8940" width="9.109375" style="932" customWidth="1"/>
    <col min="8941" max="8941" width="10" style="932" customWidth="1"/>
    <col min="8942" max="8942" width="9.88671875" style="932" customWidth="1"/>
    <col min="8943" max="8943" width="9.109375" style="932" customWidth="1"/>
    <col min="8944" max="8944" width="9.5546875" style="932" customWidth="1"/>
    <col min="8945" max="8945" width="9.6640625" style="932" customWidth="1"/>
    <col min="8946" max="8946" width="9.5546875" style="932" bestFit="1" customWidth="1"/>
    <col min="8947" max="8947" width="10.5546875" style="932" customWidth="1"/>
    <col min="8948" max="8948" width="9.88671875" style="932" customWidth="1"/>
    <col min="8949" max="8949" width="8.88671875" style="932"/>
    <col min="8950" max="8950" width="10" style="932" customWidth="1"/>
    <col min="8951" max="8951" width="10.109375" style="932" customWidth="1"/>
    <col min="8952" max="8952" width="8.88671875" style="932"/>
    <col min="8953" max="8953" width="10" style="932" customWidth="1"/>
    <col min="8954" max="8954" width="9.6640625" style="932" customWidth="1"/>
    <col min="8955" max="8955" width="11.33203125" style="932" customWidth="1"/>
    <col min="8956" max="8956" width="9.6640625" style="932" customWidth="1"/>
    <col min="8957" max="8957" width="9.88671875" style="932" customWidth="1"/>
    <col min="8958" max="8958" width="8.88671875" style="932"/>
    <col min="8959" max="8959" width="9.88671875" style="932" customWidth="1"/>
    <col min="8960" max="8960" width="9.5546875" style="932" customWidth="1"/>
    <col min="8961" max="8961" width="8.88671875" style="932"/>
    <col min="8962" max="8962" width="10.109375" style="932" customWidth="1"/>
    <col min="8963" max="8963" width="9.5546875" style="932" customWidth="1"/>
    <col min="8964" max="8964" width="8.88671875" style="932"/>
    <col min="8965" max="8966" width="9.88671875" style="932" customWidth="1"/>
    <col min="8967" max="9192" width="8.88671875" style="932"/>
    <col min="9193" max="9193" width="32.88671875" style="932" customWidth="1"/>
    <col min="9194" max="9194" width="9.6640625" style="932" customWidth="1"/>
    <col min="9195" max="9195" width="10.109375" style="932" customWidth="1"/>
    <col min="9196" max="9196" width="9.109375" style="932" customWidth="1"/>
    <col min="9197" max="9197" width="10" style="932" customWidth="1"/>
    <col min="9198" max="9198" width="9.88671875" style="932" customWidth="1"/>
    <col min="9199" max="9199" width="9.109375" style="932" customWidth="1"/>
    <col min="9200" max="9200" width="9.5546875" style="932" customWidth="1"/>
    <col min="9201" max="9201" width="9.6640625" style="932" customWidth="1"/>
    <col min="9202" max="9202" width="9.5546875" style="932" bestFit="1" customWidth="1"/>
    <col min="9203" max="9203" width="10.5546875" style="932" customWidth="1"/>
    <col min="9204" max="9204" width="9.88671875" style="932" customWidth="1"/>
    <col min="9205" max="9205" width="8.88671875" style="932"/>
    <col min="9206" max="9206" width="10" style="932" customWidth="1"/>
    <col min="9207" max="9207" width="10.109375" style="932" customWidth="1"/>
    <col min="9208" max="9208" width="8.88671875" style="932"/>
    <col min="9209" max="9209" width="10" style="932" customWidth="1"/>
    <col min="9210" max="9210" width="9.6640625" style="932" customWidth="1"/>
    <col min="9211" max="9211" width="11.33203125" style="932" customWidth="1"/>
    <col min="9212" max="9212" width="9.6640625" style="932" customWidth="1"/>
    <col min="9213" max="9213" width="9.88671875" style="932" customWidth="1"/>
    <col min="9214" max="9214" width="8.88671875" style="932"/>
    <col min="9215" max="9215" width="9.88671875" style="932" customWidth="1"/>
    <col min="9216" max="9216" width="9.5546875" style="932" customWidth="1"/>
    <col min="9217" max="9217" width="8.88671875" style="932"/>
    <col min="9218" max="9218" width="10.109375" style="932" customWidth="1"/>
    <col min="9219" max="9219" width="9.5546875" style="932" customWidth="1"/>
    <col min="9220" max="9220" width="8.88671875" style="932"/>
    <col min="9221" max="9222" width="9.88671875" style="932" customWidth="1"/>
    <col min="9223" max="9448" width="8.88671875" style="932"/>
    <col min="9449" max="9449" width="32.88671875" style="932" customWidth="1"/>
    <col min="9450" max="9450" width="9.6640625" style="932" customWidth="1"/>
    <col min="9451" max="9451" width="10.109375" style="932" customWidth="1"/>
    <col min="9452" max="9452" width="9.109375" style="932" customWidth="1"/>
    <col min="9453" max="9453" width="10" style="932" customWidth="1"/>
    <col min="9454" max="9454" width="9.88671875" style="932" customWidth="1"/>
    <col min="9455" max="9455" width="9.109375" style="932" customWidth="1"/>
    <col min="9456" max="9456" width="9.5546875" style="932" customWidth="1"/>
    <col min="9457" max="9457" width="9.6640625" style="932" customWidth="1"/>
    <col min="9458" max="9458" width="9.5546875" style="932" bestFit="1" customWidth="1"/>
    <col min="9459" max="9459" width="10.5546875" style="932" customWidth="1"/>
    <col min="9460" max="9460" width="9.88671875" style="932" customWidth="1"/>
    <col min="9461" max="9461" width="8.88671875" style="932"/>
    <col min="9462" max="9462" width="10" style="932" customWidth="1"/>
    <col min="9463" max="9463" width="10.109375" style="932" customWidth="1"/>
    <col min="9464" max="9464" width="8.88671875" style="932"/>
    <col min="9465" max="9465" width="10" style="932" customWidth="1"/>
    <col min="9466" max="9466" width="9.6640625" style="932" customWidth="1"/>
    <col min="9467" max="9467" width="11.33203125" style="932" customWidth="1"/>
    <col min="9468" max="9468" width="9.6640625" style="932" customWidth="1"/>
    <col min="9469" max="9469" width="9.88671875" style="932" customWidth="1"/>
    <col min="9470" max="9470" width="8.88671875" style="932"/>
    <col min="9471" max="9471" width="9.88671875" style="932" customWidth="1"/>
    <col min="9472" max="9472" width="9.5546875" style="932" customWidth="1"/>
    <col min="9473" max="9473" width="8.88671875" style="932"/>
    <col min="9474" max="9474" width="10.109375" style="932" customWidth="1"/>
    <col min="9475" max="9475" width="9.5546875" style="932" customWidth="1"/>
    <col min="9476" max="9476" width="8.88671875" style="932"/>
    <col min="9477" max="9478" width="9.88671875" style="932" customWidth="1"/>
    <col min="9479" max="9704" width="8.88671875" style="932"/>
    <col min="9705" max="9705" width="32.88671875" style="932" customWidth="1"/>
    <col min="9706" max="9706" width="9.6640625" style="932" customWidth="1"/>
    <col min="9707" max="9707" width="10.109375" style="932" customWidth="1"/>
    <col min="9708" max="9708" width="9.109375" style="932" customWidth="1"/>
    <col min="9709" max="9709" width="10" style="932" customWidth="1"/>
    <col min="9710" max="9710" width="9.88671875" style="932" customWidth="1"/>
    <col min="9711" max="9711" width="9.109375" style="932" customWidth="1"/>
    <col min="9712" max="9712" width="9.5546875" style="932" customWidth="1"/>
    <col min="9713" max="9713" width="9.6640625" style="932" customWidth="1"/>
    <col min="9714" max="9714" width="9.5546875" style="932" bestFit="1" customWidth="1"/>
    <col min="9715" max="9715" width="10.5546875" style="932" customWidth="1"/>
    <col min="9716" max="9716" width="9.88671875" style="932" customWidth="1"/>
    <col min="9717" max="9717" width="8.88671875" style="932"/>
    <col min="9718" max="9718" width="10" style="932" customWidth="1"/>
    <col min="9719" max="9719" width="10.109375" style="932" customWidth="1"/>
    <col min="9720" max="9720" width="8.88671875" style="932"/>
    <col min="9721" max="9721" width="10" style="932" customWidth="1"/>
    <col min="9722" max="9722" width="9.6640625" style="932" customWidth="1"/>
    <col min="9723" max="9723" width="11.33203125" style="932" customWidth="1"/>
    <col min="9724" max="9724" width="9.6640625" style="932" customWidth="1"/>
    <col min="9725" max="9725" width="9.88671875" style="932" customWidth="1"/>
    <col min="9726" max="9726" width="8.88671875" style="932"/>
    <col min="9727" max="9727" width="9.88671875" style="932" customWidth="1"/>
    <col min="9728" max="9728" width="9.5546875" style="932" customWidth="1"/>
    <col min="9729" max="9729" width="8.88671875" style="932"/>
    <col min="9730" max="9730" width="10.109375" style="932" customWidth="1"/>
    <col min="9731" max="9731" width="9.5546875" style="932" customWidth="1"/>
    <col min="9732" max="9732" width="8.88671875" style="932"/>
    <col min="9733" max="9734" width="9.88671875" style="932" customWidth="1"/>
    <col min="9735" max="9960" width="8.88671875" style="932"/>
    <col min="9961" max="9961" width="32.88671875" style="932" customWidth="1"/>
    <col min="9962" max="9962" width="9.6640625" style="932" customWidth="1"/>
    <col min="9963" max="9963" width="10.109375" style="932" customWidth="1"/>
    <col min="9964" max="9964" width="9.109375" style="932" customWidth="1"/>
    <col min="9965" max="9965" width="10" style="932" customWidth="1"/>
    <col min="9966" max="9966" width="9.88671875" style="932" customWidth="1"/>
    <col min="9967" max="9967" width="9.109375" style="932" customWidth="1"/>
    <col min="9968" max="9968" width="9.5546875" style="932" customWidth="1"/>
    <col min="9969" max="9969" width="9.6640625" style="932" customWidth="1"/>
    <col min="9970" max="9970" width="9.5546875" style="932" bestFit="1" customWidth="1"/>
    <col min="9971" max="9971" width="10.5546875" style="932" customWidth="1"/>
    <col min="9972" max="9972" width="9.88671875" style="932" customWidth="1"/>
    <col min="9973" max="9973" width="8.88671875" style="932"/>
    <col min="9974" max="9974" width="10" style="932" customWidth="1"/>
    <col min="9975" max="9975" width="10.109375" style="932" customWidth="1"/>
    <col min="9976" max="9976" width="8.88671875" style="932"/>
    <col min="9977" max="9977" width="10" style="932" customWidth="1"/>
    <col min="9978" max="9978" width="9.6640625" style="932" customWidth="1"/>
    <col min="9979" max="9979" width="11.33203125" style="932" customWidth="1"/>
    <col min="9980" max="9980" width="9.6640625" style="932" customWidth="1"/>
    <col min="9981" max="9981" width="9.88671875" style="932" customWidth="1"/>
    <col min="9982" max="9982" width="8.88671875" style="932"/>
    <col min="9983" max="9983" width="9.88671875" style="932" customWidth="1"/>
    <col min="9984" max="9984" width="9.5546875" style="932" customWidth="1"/>
    <col min="9985" max="9985" width="8.88671875" style="932"/>
    <col min="9986" max="9986" width="10.109375" style="932" customWidth="1"/>
    <col min="9987" max="9987" width="9.5546875" style="932" customWidth="1"/>
    <col min="9988" max="9988" width="8.88671875" style="932"/>
    <col min="9989" max="9990" width="9.88671875" style="932" customWidth="1"/>
    <col min="9991" max="10216" width="8.88671875" style="932"/>
    <col min="10217" max="10217" width="32.88671875" style="932" customWidth="1"/>
    <col min="10218" max="10218" width="9.6640625" style="932" customWidth="1"/>
    <col min="10219" max="10219" width="10.109375" style="932" customWidth="1"/>
    <col min="10220" max="10220" width="9.109375" style="932" customWidth="1"/>
    <col min="10221" max="10221" width="10" style="932" customWidth="1"/>
    <col min="10222" max="10222" width="9.88671875" style="932" customWidth="1"/>
    <col min="10223" max="10223" width="9.109375" style="932" customWidth="1"/>
    <col min="10224" max="10224" width="9.5546875" style="932" customWidth="1"/>
    <col min="10225" max="10225" width="9.6640625" style="932" customWidth="1"/>
    <col min="10226" max="10226" width="9.5546875" style="932" bestFit="1" customWidth="1"/>
    <col min="10227" max="10227" width="10.5546875" style="932" customWidth="1"/>
    <col min="10228" max="10228" width="9.88671875" style="932" customWidth="1"/>
    <col min="10229" max="10229" width="8.88671875" style="932"/>
    <col min="10230" max="10230" width="10" style="932" customWidth="1"/>
    <col min="10231" max="10231" width="10.109375" style="932" customWidth="1"/>
    <col min="10232" max="10232" width="8.88671875" style="932"/>
    <col min="10233" max="10233" width="10" style="932" customWidth="1"/>
    <col min="10234" max="10234" width="9.6640625" style="932" customWidth="1"/>
    <col min="10235" max="10235" width="11.33203125" style="932" customWidth="1"/>
    <col min="10236" max="10236" width="9.6640625" style="932" customWidth="1"/>
    <col min="10237" max="10237" width="9.88671875" style="932" customWidth="1"/>
    <col min="10238" max="10238" width="8.88671875" style="932"/>
    <col min="10239" max="10239" width="9.88671875" style="932" customWidth="1"/>
    <col min="10240" max="10240" width="9.5546875" style="932" customWidth="1"/>
    <col min="10241" max="10241" width="8.88671875" style="932"/>
    <col min="10242" max="10242" width="10.109375" style="932" customWidth="1"/>
    <col min="10243" max="10243" width="9.5546875" style="932" customWidth="1"/>
    <col min="10244" max="10244" width="8.88671875" style="932"/>
    <col min="10245" max="10246" width="9.88671875" style="932" customWidth="1"/>
    <col min="10247" max="10472" width="8.88671875" style="932"/>
    <col min="10473" max="10473" width="32.88671875" style="932" customWidth="1"/>
    <col min="10474" max="10474" width="9.6640625" style="932" customWidth="1"/>
    <col min="10475" max="10475" width="10.109375" style="932" customWidth="1"/>
    <col min="10476" max="10476" width="9.109375" style="932" customWidth="1"/>
    <col min="10477" max="10477" width="10" style="932" customWidth="1"/>
    <col min="10478" max="10478" width="9.88671875" style="932" customWidth="1"/>
    <col min="10479" max="10479" width="9.109375" style="932" customWidth="1"/>
    <col min="10480" max="10480" width="9.5546875" style="932" customWidth="1"/>
    <col min="10481" max="10481" width="9.6640625" style="932" customWidth="1"/>
    <col min="10482" max="10482" width="9.5546875" style="932" bestFit="1" customWidth="1"/>
    <col min="10483" max="10483" width="10.5546875" style="932" customWidth="1"/>
    <col min="10484" max="10484" width="9.88671875" style="932" customWidth="1"/>
    <col min="10485" max="10485" width="8.88671875" style="932"/>
    <col min="10486" max="10486" width="10" style="932" customWidth="1"/>
    <col min="10487" max="10487" width="10.109375" style="932" customWidth="1"/>
    <col min="10488" max="10488" width="8.88671875" style="932"/>
    <col min="10489" max="10489" width="10" style="932" customWidth="1"/>
    <col min="10490" max="10490" width="9.6640625" style="932" customWidth="1"/>
    <col min="10491" max="10491" width="11.33203125" style="932" customWidth="1"/>
    <col min="10492" max="10492" width="9.6640625" style="932" customWidth="1"/>
    <col min="10493" max="10493" width="9.88671875" style="932" customWidth="1"/>
    <col min="10494" max="10494" width="8.88671875" style="932"/>
    <col min="10495" max="10495" width="9.88671875" style="932" customWidth="1"/>
    <col min="10496" max="10496" width="9.5546875" style="932" customWidth="1"/>
    <col min="10497" max="10497" width="8.88671875" style="932"/>
    <col min="10498" max="10498" width="10.109375" style="932" customWidth="1"/>
    <col min="10499" max="10499" width="9.5546875" style="932" customWidth="1"/>
    <col min="10500" max="10500" width="8.88671875" style="932"/>
    <col min="10501" max="10502" width="9.88671875" style="932" customWidth="1"/>
    <col min="10503" max="10728" width="8.88671875" style="932"/>
    <col min="10729" max="10729" width="32.88671875" style="932" customWidth="1"/>
    <col min="10730" max="10730" width="9.6640625" style="932" customWidth="1"/>
    <col min="10731" max="10731" width="10.109375" style="932" customWidth="1"/>
    <col min="10732" max="10732" width="9.109375" style="932" customWidth="1"/>
    <col min="10733" max="10733" width="10" style="932" customWidth="1"/>
    <col min="10734" max="10734" width="9.88671875" style="932" customWidth="1"/>
    <col min="10735" max="10735" width="9.109375" style="932" customWidth="1"/>
    <col min="10736" max="10736" width="9.5546875" style="932" customWidth="1"/>
    <col min="10737" max="10737" width="9.6640625" style="932" customWidth="1"/>
    <col min="10738" max="10738" width="9.5546875" style="932" bestFit="1" customWidth="1"/>
    <col min="10739" max="10739" width="10.5546875" style="932" customWidth="1"/>
    <col min="10740" max="10740" width="9.88671875" style="932" customWidth="1"/>
    <col min="10741" max="10741" width="8.88671875" style="932"/>
    <col min="10742" max="10742" width="10" style="932" customWidth="1"/>
    <col min="10743" max="10743" width="10.109375" style="932" customWidth="1"/>
    <col min="10744" max="10744" width="8.88671875" style="932"/>
    <col min="10745" max="10745" width="10" style="932" customWidth="1"/>
    <col min="10746" max="10746" width="9.6640625" style="932" customWidth="1"/>
    <col min="10747" max="10747" width="11.33203125" style="932" customWidth="1"/>
    <col min="10748" max="10748" width="9.6640625" style="932" customWidth="1"/>
    <col min="10749" max="10749" width="9.88671875" style="932" customWidth="1"/>
    <col min="10750" max="10750" width="8.88671875" style="932"/>
    <col min="10751" max="10751" width="9.88671875" style="932" customWidth="1"/>
    <col min="10752" max="10752" width="9.5546875" style="932" customWidth="1"/>
    <col min="10753" max="10753" width="8.88671875" style="932"/>
    <col min="10754" max="10754" width="10.109375" style="932" customWidth="1"/>
    <col min="10755" max="10755" width="9.5546875" style="932" customWidth="1"/>
    <col min="10756" max="10756" width="8.88671875" style="932"/>
    <col min="10757" max="10758" width="9.88671875" style="932" customWidth="1"/>
    <col min="10759" max="10984" width="8.88671875" style="932"/>
    <col min="10985" max="10985" width="32.88671875" style="932" customWidth="1"/>
    <col min="10986" max="10986" width="9.6640625" style="932" customWidth="1"/>
    <col min="10987" max="10987" width="10.109375" style="932" customWidth="1"/>
    <col min="10988" max="10988" width="9.109375" style="932" customWidth="1"/>
    <col min="10989" max="10989" width="10" style="932" customWidth="1"/>
    <col min="10990" max="10990" width="9.88671875" style="932" customWidth="1"/>
    <col min="10991" max="10991" width="9.109375" style="932" customWidth="1"/>
    <col min="10992" max="10992" width="9.5546875" style="932" customWidth="1"/>
    <col min="10993" max="10993" width="9.6640625" style="932" customWidth="1"/>
    <col min="10994" max="10994" width="9.5546875" style="932" bestFit="1" customWidth="1"/>
    <col min="10995" max="10995" width="10.5546875" style="932" customWidth="1"/>
    <col min="10996" max="10996" width="9.88671875" style="932" customWidth="1"/>
    <col min="10997" max="10997" width="8.88671875" style="932"/>
    <col min="10998" max="10998" width="10" style="932" customWidth="1"/>
    <col min="10999" max="10999" width="10.109375" style="932" customWidth="1"/>
    <col min="11000" max="11000" width="8.88671875" style="932"/>
    <col min="11001" max="11001" width="10" style="932" customWidth="1"/>
    <col min="11002" max="11002" width="9.6640625" style="932" customWidth="1"/>
    <col min="11003" max="11003" width="11.33203125" style="932" customWidth="1"/>
    <col min="11004" max="11004" width="9.6640625" style="932" customWidth="1"/>
    <col min="11005" max="11005" width="9.88671875" style="932" customWidth="1"/>
    <col min="11006" max="11006" width="8.88671875" style="932"/>
    <col min="11007" max="11007" width="9.88671875" style="932" customWidth="1"/>
    <col min="11008" max="11008" width="9.5546875" style="932" customWidth="1"/>
    <col min="11009" max="11009" width="8.88671875" style="932"/>
    <col min="11010" max="11010" width="10.109375" style="932" customWidth="1"/>
    <col min="11011" max="11011" width="9.5546875" style="932" customWidth="1"/>
    <col min="11012" max="11012" width="8.88671875" style="932"/>
    <col min="11013" max="11014" width="9.88671875" style="932" customWidth="1"/>
    <col min="11015" max="11240" width="8.88671875" style="932"/>
    <col min="11241" max="11241" width="32.88671875" style="932" customWidth="1"/>
    <col min="11242" max="11242" width="9.6640625" style="932" customWidth="1"/>
    <col min="11243" max="11243" width="10.109375" style="932" customWidth="1"/>
    <col min="11244" max="11244" width="9.109375" style="932" customWidth="1"/>
    <col min="11245" max="11245" width="10" style="932" customWidth="1"/>
    <col min="11246" max="11246" width="9.88671875" style="932" customWidth="1"/>
    <col min="11247" max="11247" width="9.109375" style="932" customWidth="1"/>
    <col min="11248" max="11248" width="9.5546875" style="932" customWidth="1"/>
    <col min="11249" max="11249" width="9.6640625" style="932" customWidth="1"/>
    <col min="11250" max="11250" width="9.5546875" style="932" bestFit="1" customWidth="1"/>
    <col min="11251" max="11251" width="10.5546875" style="932" customWidth="1"/>
    <col min="11252" max="11252" width="9.88671875" style="932" customWidth="1"/>
    <col min="11253" max="11253" width="8.88671875" style="932"/>
    <col min="11254" max="11254" width="10" style="932" customWidth="1"/>
    <col min="11255" max="11255" width="10.109375" style="932" customWidth="1"/>
    <col min="11256" max="11256" width="8.88671875" style="932"/>
    <col min="11257" max="11257" width="10" style="932" customWidth="1"/>
    <col min="11258" max="11258" width="9.6640625" style="932" customWidth="1"/>
    <col min="11259" max="11259" width="11.33203125" style="932" customWidth="1"/>
    <col min="11260" max="11260" width="9.6640625" style="932" customWidth="1"/>
    <col min="11261" max="11261" width="9.88671875" style="932" customWidth="1"/>
    <col min="11262" max="11262" width="8.88671875" style="932"/>
    <col min="11263" max="11263" width="9.88671875" style="932" customWidth="1"/>
    <col min="11264" max="11264" width="9.5546875" style="932" customWidth="1"/>
    <col min="11265" max="11265" width="8.88671875" style="932"/>
    <col min="11266" max="11266" width="10.109375" style="932" customWidth="1"/>
    <col min="11267" max="11267" width="9.5546875" style="932" customWidth="1"/>
    <col min="11268" max="11268" width="8.88671875" style="932"/>
    <col min="11269" max="11270" width="9.88671875" style="932" customWidth="1"/>
    <col min="11271" max="11496" width="8.88671875" style="932"/>
    <col min="11497" max="11497" width="32.88671875" style="932" customWidth="1"/>
    <col min="11498" max="11498" width="9.6640625" style="932" customWidth="1"/>
    <col min="11499" max="11499" width="10.109375" style="932" customWidth="1"/>
    <col min="11500" max="11500" width="9.109375" style="932" customWidth="1"/>
    <col min="11501" max="11501" width="10" style="932" customWidth="1"/>
    <col min="11502" max="11502" width="9.88671875" style="932" customWidth="1"/>
    <col min="11503" max="11503" width="9.109375" style="932" customWidth="1"/>
    <col min="11504" max="11504" width="9.5546875" style="932" customWidth="1"/>
    <col min="11505" max="11505" width="9.6640625" style="932" customWidth="1"/>
    <col min="11506" max="11506" width="9.5546875" style="932" bestFit="1" customWidth="1"/>
    <col min="11507" max="11507" width="10.5546875" style="932" customWidth="1"/>
    <col min="11508" max="11508" width="9.88671875" style="932" customWidth="1"/>
    <col min="11509" max="11509" width="8.88671875" style="932"/>
    <col min="11510" max="11510" width="10" style="932" customWidth="1"/>
    <col min="11511" max="11511" width="10.109375" style="932" customWidth="1"/>
    <col min="11512" max="11512" width="8.88671875" style="932"/>
    <col min="11513" max="11513" width="10" style="932" customWidth="1"/>
    <col min="11514" max="11514" width="9.6640625" style="932" customWidth="1"/>
    <col min="11515" max="11515" width="11.33203125" style="932" customWidth="1"/>
    <col min="11516" max="11516" width="9.6640625" style="932" customWidth="1"/>
    <col min="11517" max="11517" width="9.88671875" style="932" customWidth="1"/>
    <col min="11518" max="11518" width="8.88671875" style="932"/>
    <col min="11519" max="11519" width="9.88671875" style="932" customWidth="1"/>
    <col min="11520" max="11520" width="9.5546875" style="932" customWidth="1"/>
    <col min="11521" max="11521" width="8.88671875" style="932"/>
    <col min="11522" max="11522" width="10.109375" style="932" customWidth="1"/>
    <col min="11523" max="11523" width="9.5546875" style="932" customWidth="1"/>
    <col min="11524" max="11524" width="8.88671875" style="932"/>
    <col min="11525" max="11526" width="9.88671875" style="932" customWidth="1"/>
    <col min="11527" max="11752" width="8.88671875" style="932"/>
    <col min="11753" max="11753" width="32.88671875" style="932" customWidth="1"/>
    <col min="11754" max="11754" width="9.6640625" style="932" customWidth="1"/>
    <col min="11755" max="11755" width="10.109375" style="932" customWidth="1"/>
    <col min="11756" max="11756" width="9.109375" style="932" customWidth="1"/>
    <col min="11757" max="11757" width="10" style="932" customWidth="1"/>
    <col min="11758" max="11758" width="9.88671875" style="932" customWidth="1"/>
    <col min="11759" max="11759" width="9.109375" style="932" customWidth="1"/>
    <col min="11760" max="11760" width="9.5546875" style="932" customWidth="1"/>
    <col min="11761" max="11761" width="9.6640625" style="932" customWidth="1"/>
    <col min="11762" max="11762" width="9.5546875" style="932" bestFit="1" customWidth="1"/>
    <col min="11763" max="11763" width="10.5546875" style="932" customWidth="1"/>
    <col min="11764" max="11764" width="9.88671875" style="932" customWidth="1"/>
    <col min="11765" max="11765" width="8.88671875" style="932"/>
    <col min="11766" max="11766" width="10" style="932" customWidth="1"/>
    <col min="11767" max="11767" width="10.109375" style="932" customWidth="1"/>
    <col min="11768" max="11768" width="8.88671875" style="932"/>
    <col min="11769" max="11769" width="10" style="932" customWidth="1"/>
    <col min="11770" max="11770" width="9.6640625" style="932" customWidth="1"/>
    <col min="11771" max="11771" width="11.33203125" style="932" customWidth="1"/>
    <col min="11772" max="11772" width="9.6640625" style="932" customWidth="1"/>
    <col min="11773" max="11773" width="9.88671875" style="932" customWidth="1"/>
    <col min="11774" max="11774" width="8.88671875" style="932"/>
    <col min="11775" max="11775" width="9.88671875" style="932" customWidth="1"/>
    <col min="11776" max="11776" width="9.5546875" style="932" customWidth="1"/>
    <col min="11777" max="11777" width="8.88671875" style="932"/>
    <col min="11778" max="11778" width="10.109375" style="932" customWidth="1"/>
    <col min="11779" max="11779" width="9.5546875" style="932" customWidth="1"/>
    <col min="11780" max="11780" width="8.88671875" style="932"/>
    <col min="11781" max="11782" width="9.88671875" style="932" customWidth="1"/>
    <col min="11783" max="12008" width="8.88671875" style="932"/>
    <col min="12009" max="12009" width="32.88671875" style="932" customWidth="1"/>
    <col min="12010" max="12010" width="9.6640625" style="932" customWidth="1"/>
    <col min="12011" max="12011" width="10.109375" style="932" customWidth="1"/>
    <col min="12012" max="12012" width="9.109375" style="932" customWidth="1"/>
    <col min="12013" max="12013" width="10" style="932" customWidth="1"/>
    <col min="12014" max="12014" width="9.88671875" style="932" customWidth="1"/>
    <col min="12015" max="12015" width="9.109375" style="932" customWidth="1"/>
    <col min="12016" max="12016" width="9.5546875" style="932" customWidth="1"/>
    <col min="12017" max="12017" width="9.6640625" style="932" customWidth="1"/>
    <col min="12018" max="12018" width="9.5546875" style="932" bestFit="1" customWidth="1"/>
    <col min="12019" max="12019" width="10.5546875" style="932" customWidth="1"/>
    <col min="12020" max="12020" width="9.88671875" style="932" customWidth="1"/>
    <col min="12021" max="12021" width="8.88671875" style="932"/>
    <col min="12022" max="12022" width="10" style="932" customWidth="1"/>
    <col min="12023" max="12023" width="10.109375" style="932" customWidth="1"/>
    <col min="12024" max="12024" width="8.88671875" style="932"/>
    <col min="12025" max="12025" width="10" style="932" customWidth="1"/>
    <col min="12026" max="12026" width="9.6640625" style="932" customWidth="1"/>
    <col min="12027" max="12027" width="11.33203125" style="932" customWidth="1"/>
    <col min="12028" max="12028" width="9.6640625" style="932" customWidth="1"/>
    <col min="12029" max="12029" width="9.88671875" style="932" customWidth="1"/>
    <col min="12030" max="12030" width="8.88671875" style="932"/>
    <col min="12031" max="12031" width="9.88671875" style="932" customWidth="1"/>
    <col min="12032" max="12032" width="9.5546875" style="932" customWidth="1"/>
    <col min="12033" max="12033" width="8.88671875" style="932"/>
    <col min="12034" max="12034" width="10.109375" style="932" customWidth="1"/>
    <col min="12035" max="12035" width="9.5546875" style="932" customWidth="1"/>
    <col min="12036" max="12036" width="8.88671875" style="932"/>
    <col min="12037" max="12038" width="9.88671875" style="932" customWidth="1"/>
    <col min="12039" max="12264" width="8.88671875" style="932"/>
    <col min="12265" max="12265" width="32.88671875" style="932" customWidth="1"/>
    <col min="12266" max="12266" width="9.6640625" style="932" customWidth="1"/>
    <col min="12267" max="12267" width="10.109375" style="932" customWidth="1"/>
    <col min="12268" max="12268" width="9.109375" style="932" customWidth="1"/>
    <col min="12269" max="12269" width="10" style="932" customWidth="1"/>
    <col min="12270" max="12270" width="9.88671875" style="932" customWidth="1"/>
    <col min="12271" max="12271" width="9.109375" style="932" customWidth="1"/>
    <col min="12272" max="12272" width="9.5546875" style="932" customWidth="1"/>
    <col min="12273" max="12273" width="9.6640625" style="932" customWidth="1"/>
    <col min="12274" max="12274" width="9.5546875" style="932" bestFit="1" customWidth="1"/>
    <col min="12275" max="12275" width="10.5546875" style="932" customWidth="1"/>
    <col min="12276" max="12276" width="9.88671875" style="932" customWidth="1"/>
    <col min="12277" max="12277" width="8.88671875" style="932"/>
    <col min="12278" max="12278" width="10" style="932" customWidth="1"/>
    <col min="12279" max="12279" width="10.109375" style="932" customWidth="1"/>
    <col min="12280" max="12280" width="8.88671875" style="932"/>
    <col min="12281" max="12281" width="10" style="932" customWidth="1"/>
    <col min="12282" max="12282" width="9.6640625" style="932" customWidth="1"/>
    <col min="12283" max="12283" width="11.33203125" style="932" customWidth="1"/>
    <col min="12284" max="12284" width="9.6640625" style="932" customWidth="1"/>
    <col min="12285" max="12285" width="9.88671875" style="932" customWidth="1"/>
    <col min="12286" max="12286" width="8.88671875" style="932"/>
    <col min="12287" max="12287" width="9.88671875" style="932" customWidth="1"/>
    <col min="12288" max="12288" width="9.5546875" style="932" customWidth="1"/>
    <col min="12289" max="12289" width="8.88671875" style="932"/>
    <col min="12290" max="12290" width="10.109375" style="932" customWidth="1"/>
    <col min="12291" max="12291" width="9.5546875" style="932" customWidth="1"/>
    <col min="12292" max="12292" width="8.88671875" style="932"/>
    <col min="12293" max="12294" width="9.88671875" style="932" customWidth="1"/>
    <col min="12295" max="12520" width="8.88671875" style="932"/>
    <col min="12521" max="12521" width="32.88671875" style="932" customWidth="1"/>
    <col min="12522" max="12522" width="9.6640625" style="932" customWidth="1"/>
    <col min="12523" max="12523" width="10.109375" style="932" customWidth="1"/>
    <col min="12524" max="12524" width="9.109375" style="932" customWidth="1"/>
    <col min="12525" max="12525" width="10" style="932" customWidth="1"/>
    <col min="12526" max="12526" width="9.88671875" style="932" customWidth="1"/>
    <col min="12527" max="12527" width="9.109375" style="932" customWidth="1"/>
    <col min="12528" max="12528" width="9.5546875" style="932" customWidth="1"/>
    <col min="12529" max="12529" width="9.6640625" style="932" customWidth="1"/>
    <col min="12530" max="12530" width="9.5546875" style="932" bestFit="1" customWidth="1"/>
    <col min="12531" max="12531" width="10.5546875" style="932" customWidth="1"/>
    <col min="12532" max="12532" width="9.88671875" style="932" customWidth="1"/>
    <col min="12533" max="12533" width="8.88671875" style="932"/>
    <col min="12534" max="12534" width="10" style="932" customWidth="1"/>
    <col min="12535" max="12535" width="10.109375" style="932" customWidth="1"/>
    <col min="12536" max="12536" width="8.88671875" style="932"/>
    <col min="12537" max="12537" width="10" style="932" customWidth="1"/>
    <col min="12538" max="12538" width="9.6640625" style="932" customWidth="1"/>
    <col min="12539" max="12539" width="11.33203125" style="932" customWidth="1"/>
    <col min="12540" max="12540" width="9.6640625" style="932" customWidth="1"/>
    <col min="12541" max="12541" width="9.88671875" style="932" customWidth="1"/>
    <col min="12542" max="12542" width="8.88671875" style="932"/>
    <col min="12543" max="12543" width="9.88671875" style="932" customWidth="1"/>
    <col min="12544" max="12544" width="9.5546875" style="932" customWidth="1"/>
    <col min="12545" max="12545" width="8.88671875" style="932"/>
    <col min="12546" max="12546" width="10.109375" style="932" customWidth="1"/>
    <col min="12547" max="12547" width="9.5546875" style="932" customWidth="1"/>
    <col min="12548" max="12548" width="8.88671875" style="932"/>
    <col min="12549" max="12550" width="9.88671875" style="932" customWidth="1"/>
    <col min="12551" max="12776" width="8.88671875" style="932"/>
    <col min="12777" max="12777" width="32.88671875" style="932" customWidth="1"/>
    <col min="12778" max="12778" width="9.6640625" style="932" customWidth="1"/>
    <col min="12779" max="12779" width="10.109375" style="932" customWidth="1"/>
    <col min="12780" max="12780" width="9.109375" style="932" customWidth="1"/>
    <col min="12781" max="12781" width="10" style="932" customWidth="1"/>
    <col min="12782" max="12782" width="9.88671875" style="932" customWidth="1"/>
    <col min="12783" max="12783" width="9.109375" style="932" customWidth="1"/>
    <col min="12784" max="12784" width="9.5546875" style="932" customWidth="1"/>
    <col min="12785" max="12785" width="9.6640625" style="932" customWidth="1"/>
    <col min="12786" max="12786" width="9.5546875" style="932" bestFit="1" customWidth="1"/>
    <col min="12787" max="12787" width="10.5546875" style="932" customWidth="1"/>
    <col min="12788" max="12788" width="9.88671875" style="932" customWidth="1"/>
    <col min="12789" max="12789" width="8.88671875" style="932"/>
    <col min="12790" max="12790" width="10" style="932" customWidth="1"/>
    <col min="12791" max="12791" width="10.109375" style="932" customWidth="1"/>
    <col min="12792" max="12792" width="8.88671875" style="932"/>
    <col min="12793" max="12793" width="10" style="932" customWidth="1"/>
    <col min="12794" max="12794" width="9.6640625" style="932" customWidth="1"/>
    <col min="12795" max="12795" width="11.33203125" style="932" customWidth="1"/>
    <col min="12796" max="12796" width="9.6640625" style="932" customWidth="1"/>
    <col min="12797" max="12797" width="9.88671875" style="932" customWidth="1"/>
    <col min="12798" max="12798" width="8.88671875" style="932"/>
    <col min="12799" max="12799" width="9.88671875" style="932" customWidth="1"/>
    <col min="12800" max="12800" width="9.5546875" style="932" customWidth="1"/>
    <col min="12801" max="12801" width="8.88671875" style="932"/>
    <col min="12802" max="12802" width="10.109375" style="932" customWidth="1"/>
    <col min="12803" max="12803" width="9.5546875" style="932" customWidth="1"/>
    <col min="12804" max="12804" width="8.88671875" style="932"/>
    <col min="12805" max="12806" width="9.88671875" style="932" customWidth="1"/>
    <col min="12807" max="13032" width="8.88671875" style="932"/>
    <col min="13033" max="13033" width="32.88671875" style="932" customWidth="1"/>
    <col min="13034" max="13034" width="9.6640625" style="932" customWidth="1"/>
    <col min="13035" max="13035" width="10.109375" style="932" customWidth="1"/>
    <col min="13036" max="13036" width="9.109375" style="932" customWidth="1"/>
    <col min="13037" max="13037" width="10" style="932" customWidth="1"/>
    <col min="13038" max="13038" width="9.88671875" style="932" customWidth="1"/>
    <col min="13039" max="13039" width="9.109375" style="932" customWidth="1"/>
    <col min="13040" max="13040" width="9.5546875" style="932" customWidth="1"/>
    <col min="13041" max="13041" width="9.6640625" style="932" customWidth="1"/>
    <col min="13042" max="13042" width="9.5546875" style="932" bestFit="1" customWidth="1"/>
    <col min="13043" max="13043" width="10.5546875" style="932" customWidth="1"/>
    <col min="13044" max="13044" width="9.88671875" style="932" customWidth="1"/>
    <col min="13045" max="13045" width="8.88671875" style="932"/>
    <col min="13046" max="13046" width="10" style="932" customWidth="1"/>
    <col min="13047" max="13047" width="10.109375" style="932" customWidth="1"/>
    <col min="13048" max="13048" width="8.88671875" style="932"/>
    <col min="13049" max="13049" width="10" style="932" customWidth="1"/>
    <col min="13050" max="13050" width="9.6640625" style="932" customWidth="1"/>
    <col min="13051" max="13051" width="11.33203125" style="932" customWidth="1"/>
    <col min="13052" max="13052" width="9.6640625" style="932" customWidth="1"/>
    <col min="13053" max="13053" width="9.88671875" style="932" customWidth="1"/>
    <col min="13054" max="13054" width="8.88671875" style="932"/>
    <col min="13055" max="13055" width="9.88671875" style="932" customWidth="1"/>
    <col min="13056" max="13056" width="9.5546875" style="932" customWidth="1"/>
    <col min="13057" max="13057" width="8.88671875" style="932"/>
    <col min="13058" max="13058" width="10.109375" style="932" customWidth="1"/>
    <col min="13059" max="13059" width="9.5546875" style="932" customWidth="1"/>
    <col min="13060" max="13060" width="8.88671875" style="932"/>
    <col min="13061" max="13062" width="9.88671875" style="932" customWidth="1"/>
    <col min="13063" max="13288" width="8.88671875" style="932"/>
    <col min="13289" max="13289" width="32.88671875" style="932" customWidth="1"/>
    <col min="13290" max="13290" width="9.6640625" style="932" customWidth="1"/>
    <col min="13291" max="13291" width="10.109375" style="932" customWidth="1"/>
    <col min="13292" max="13292" width="9.109375" style="932" customWidth="1"/>
    <col min="13293" max="13293" width="10" style="932" customWidth="1"/>
    <col min="13294" max="13294" width="9.88671875" style="932" customWidth="1"/>
    <col min="13295" max="13295" width="9.109375" style="932" customWidth="1"/>
    <col min="13296" max="13296" width="9.5546875" style="932" customWidth="1"/>
    <col min="13297" max="13297" width="9.6640625" style="932" customWidth="1"/>
    <col min="13298" max="13298" width="9.5546875" style="932" bestFit="1" customWidth="1"/>
    <col min="13299" max="13299" width="10.5546875" style="932" customWidth="1"/>
    <col min="13300" max="13300" width="9.88671875" style="932" customWidth="1"/>
    <col min="13301" max="13301" width="8.88671875" style="932"/>
    <col min="13302" max="13302" width="10" style="932" customWidth="1"/>
    <col min="13303" max="13303" width="10.109375" style="932" customWidth="1"/>
    <col min="13304" max="13304" width="8.88671875" style="932"/>
    <col min="13305" max="13305" width="10" style="932" customWidth="1"/>
    <col min="13306" max="13306" width="9.6640625" style="932" customWidth="1"/>
    <col min="13307" max="13307" width="11.33203125" style="932" customWidth="1"/>
    <col min="13308" max="13308" width="9.6640625" style="932" customWidth="1"/>
    <col min="13309" max="13309" width="9.88671875" style="932" customWidth="1"/>
    <col min="13310" max="13310" width="8.88671875" style="932"/>
    <col min="13311" max="13311" width="9.88671875" style="932" customWidth="1"/>
    <col min="13312" max="13312" width="9.5546875" style="932" customWidth="1"/>
    <col min="13313" max="13313" width="8.88671875" style="932"/>
    <col min="13314" max="13314" width="10.109375" style="932" customWidth="1"/>
    <col min="13315" max="13315" width="9.5546875" style="932" customWidth="1"/>
    <col min="13316" max="13316" width="8.88671875" style="932"/>
    <col min="13317" max="13318" width="9.88671875" style="932" customWidth="1"/>
    <col min="13319" max="13544" width="8.88671875" style="932"/>
    <col min="13545" max="13545" width="32.88671875" style="932" customWidth="1"/>
    <col min="13546" max="13546" width="9.6640625" style="932" customWidth="1"/>
    <col min="13547" max="13547" width="10.109375" style="932" customWidth="1"/>
    <col min="13548" max="13548" width="9.109375" style="932" customWidth="1"/>
    <col min="13549" max="13549" width="10" style="932" customWidth="1"/>
    <col min="13550" max="13550" width="9.88671875" style="932" customWidth="1"/>
    <col min="13551" max="13551" width="9.109375" style="932" customWidth="1"/>
    <col min="13552" max="13552" width="9.5546875" style="932" customWidth="1"/>
    <col min="13553" max="13553" width="9.6640625" style="932" customWidth="1"/>
    <col min="13554" max="13554" width="9.5546875" style="932" bestFit="1" customWidth="1"/>
    <col min="13555" max="13555" width="10.5546875" style="932" customWidth="1"/>
    <col min="13556" max="13556" width="9.88671875" style="932" customWidth="1"/>
    <col min="13557" max="13557" width="8.88671875" style="932"/>
    <col min="13558" max="13558" width="10" style="932" customWidth="1"/>
    <col min="13559" max="13559" width="10.109375" style="932" customWidth="1"/>
    <col min="13560" max="13560" width="8.88671875" style="932"/>
    <col min="13561" max="13561" width="10" style="932" customWidth="1"/>
    <col min="13562" max="13562" width="9.6640625" style="932" customWidth="1"/>
    <col min="13563" max="13563" width="11.33203125" style="932" customWidth="1"/>
    <col min="13564" max="13564" width="9.6640625" style="932" customWidth="1"/>
    <col min="13565" max="13565" width="9.88671875" style="932" customWidth="1"/>
    <col min="13566" max="13566" width="8.88671875" style="932"/>
    <col min="13567" max="13567" width="9.88671875" style="932" customWidth="1"/>
    <col min="13568" max="13568" width="9.5546875" style="932" customWidth="1"/>
    <col min="13569" max="13569" width="8.88671875" style="932"/>
    <col min="13570" max="13570" width="10.109375" style="932" customWidth="1"/>
    <col min="13571" max="13571" width="9.5546875" style="932" customWidth="1"/>
    <col min="13572" max="13572" width="8.88671875" style="932"/>
    <col min="13573" max="13574" width="9.88671875" style="932" customWidth="1"/>
    <col min="13575" max="13800" width="8.88671875" style="932"/>
    <col min="13801" max="13801" width="32.88671875" style="932" customWidth="1"/>
    <col min="13802" max="13802" width="9.6640625" style="932" customWidth="1"/>
    <col min="13803" max="13803" width="10.109375" style="932" customWidth="1"/>
    <col min="13804" max="13804" width="9.109375" style="932" customWidth="1"/>
    <col min="13805" max="13805" width="10" style="932" customWidth="1"/>
    <col min="13806" max="13806" width="9.88671875" style="932" customWidth="1"/>
    <col min="13807" max="13807" width="9.109375" style="932" customWidth="1"/>
    <col min="13808" max="13808" width="9.5546875" style="932" customWidth="1"/>
    <col min="13809" max="13809" width="9.6640625" style="932" customWidth="1"/>
    <col min="13810" max="13810" width="9.5546875" style="932" bestFit="1" customWidth="1"/>
    <col min="13811" max="13811" width="10.5546875" style="932" customWidth="1"/>
    <col min="13812" max="13812" width="9.88671875" style="932" customWidth="1"/>
    <col min="13813" max="13813" width="8.88671875" style="932"/>
    <col min="13814" max="13814" width="10" style="932" customWidth="1"/>
    <col min="13815" max="13815" width="10.109375" style="932" customWidth="1"/>
    <col min="13816" max="13816" width="8.88671875" style="932"/>
    <col min="13817" max="13817" width="10" style="932" customWidth="1"/>
    <col min="13818" max="13818" width="9.6640625" style="932" customWidth="1"/>
    <col min="13819" max="13819" width="11.33203125" style="932" customWidth="1"/>
    <col min="13820" max="13820" width="9.6640625" style="932" customWidth="1"/>
    <col min="13821" max="13821" width="9.88671875" style="932" customWidth="1"/>
    <col min="13822" max="13822" width="8.88671875" style="932"/>
    <col min="13823" max="13823" width="9.88671875" style="932" customWidth="1"/>
    <col min="13824" max="13824" width="9.5546875" style="932" customWidth="1"/>
    <col min="13825" max="13825" width="8.88671875" style="932"/>
    <col min="13826" max="13826" width="10.109375" style="932" customWidth="1"/>
    <col min="13827" max="13827" width="9.5546875" style="932" customWidth="1"/>
    <col min="13828" max="13828" width="8.88671875" style="932"/>
    <col min="13829" max="13830" width="9.88671875" style="932" customWidth="1"/>
    <col min="13831" max="14056" width="8.88671875" style="932"/>
    <col min="14057" max="14057" width="32.88671875" style="932" customWidth="1"/>
    <col min="14058" max="14058" width="9.6640625" style="932" customWidth="1"/>
    <col min="14059" max="14059" width="10.109375" style="932" customWidth="1"/>
    <col min="14060" max="14060" width="9.109375" style="932" customWidth="1"/>
    <col min="14061" max="14061" width="10" style="932" customWidth="1"/>
    <col min="14062" max="14062" width="9.88671875" style="932" customWidth="1"/>
    <col min="14063" max="14063" width="9.109375" style="932" customWidth="1"/>
    <col min="14064" max="14064" width="9.5546875" style="932" customWidth="1"/>
    <col min="14065" max="14065" width="9.6640625" style="932" customWidth="1"/>
    <col min="14066" max="14066" width="9.5546875" style="932" bestFit="1" customWidth="1"/>
    <col min="14067" max="14067" width="10.5546875" style="932" customWidth="1"/>
    <col min="14068" max="14068" width="9.88671875" style="932" customWidth="1"/>
    <col min="14069" max="14069" width="8.88671875" style="932"/>
    <col min="14070" max="14070" width="10" style="932" customWidth="1"/>
    <col min="14071" max="14071" width="10.109375" style="932" customWidth="1"/>
    <col min="14072" max="14072" width="8.88671875" style="932"/>
    <col min="14073" max="14073" width="10" style="932" customWidth="1"/>
    <col min="14074" max="14074" width="9.6640625" style="932" customWidth="1"/>
    <col min="14075" max="14075" width="11.33203125" style="932" customWidth="1"/>
    <col min="14076" max="14076" width="9.6640625" style="932" customWidth="1"/>
    <col min="14077" max="14077" width="9.88671875" style="932" customWidth="1"/>
    <col min="14078" max="14078" width="8.88671875" style="932"/>
    <col min="14079" max="14079" width="9.88671875" style="932" customWidth="1"/>
    <col min="14080" max="14080" width="9.5546875" style="932" customWidth="1"/>
    <col min="14081" max="14081" width="8.88671875" style="932"/>
    <col min="14082" max="14082" width="10.109375" style="932" customWidth="1"/>
    <col min="14083" max="14083" width="9.5546875" style="932" customWidth="1"/>
    <col min="14084" max="14084" width="8.88671875" style="932"/>
    <col min="14085" max="14086" width="9.88671875" style="932" customWidth="1"/>
    <col min="14087" max="14312" width="8.88671875" style="932"/>
    <col min="14313" max="14313" width="32.88671875" style="932" customWidth="1"/>
    <col min="14314" max="14314" width="9.6640625" style="932" customWidth="1"/>
    <col min="14315" max="14315" width="10.109375" style="932" customWidth="1"/>
    <col min="14316" max="14316" width="9.109375" style="932" customWidth="1"/>
    <col min="14317" max="14317" width="10" style="932" customWidth="1"/>
    <col min="14318" max="14318" width="9.88671875" style="932" customWidth="1"/>
    <col min="14319" max="14319" width="9.109375" style="932" customWidth="1"/>
    <col min="14320" max="14320" width="9.5546875" style="932" customWidth="1"/>
    <col min="14321" max="14321" width="9.6640625" style="932" customWidth="1"/>
    <col min="14322" max="14322" width="9.5546875" style="932" bestFit="1" customWidth="1"/>
    <col min="14323" max="14323" width="10.5546875" style="932" customWidth="1"/>
    <col min="14324" max="14324" width="9.88671875" style="932" customWidth="1"/>
    <col min="14325" max="14325" width="8.88671875" style="932"/>
    <col min="14326" max="14326" width="10" style="932" customWidth="1"/>
    <col min="14327" max="14327" width="10.109375" style="932" customWidth="1"/>
    <col min="14328" max="14328" width="8.88671875" style="932"/>
    <col min="14329" max="14329" width="10" style="932" customWidth="1"/>
    <col min="14330" max="14330" width="9.6640625" style="932" customWidth="1"/>
    <col min="14331" max="14331" width="11.33203125" style="932" customWidth="1"/>
    <col min="14332" max="14332" width="9.6640625" style="932" customWidth="1"/>
    <col min="14333" max="14333" width="9.88671875" style="932" customWidth="1"/>
    <col min="14334" max="14334" width="8.88671875" style="932"/>
    <col min="14335" max="14335" width="9.88671875" style="932" customWidth="1"/>
    <col min="14336" max="14336" width="9.5546875" style="932" customWidth="1"/>
    <col min="14337" max="14337" width="8.88671875" style="932"/>
    <col min="14338" max="14338" width="10.109375" style="932" customWidth="1"/>
    <col min="14339" max="14339" width="9.5546875" style="932" customWidth="1"/>
    <col min="14340" max="14340" width="8.88671875" style="932"/>
    <col min="14341" max="14342" width="9.88671875" style="932" customWidth="1"/>
    <col min="14343" max="14568" width="8.88671875" style="932"/>
    <col min="14569" max="14569" width="32.88671875" style="932" customWidth="1"/>
    <col min="14570" max="14570" width="9.6640625" style="932" customWidth="1"/>
    <col min="14571" max="14571" width="10.109375" style="932" customWidth="1"/>
    <col min="14572" max="14572" width="9.109375" style="932" customWidth="1"/>
    <col min="14573" max="14573" width="10" style="932" customWidth="1"/>
    <col min="14574" max="14574" width="9.88671875" style="932" customWidth="1"/>
    <col min="14575" max="14575" width="9.109375" style="932" customWidth="1"/>
    <col min="14576" max="14576" width="9.5546875" style="932" customWidth="1"/>
    <col min="14577" max="14577" width="9.6640625" style="932" customWidth="1"/>
    <col min="14578" max="14578" width="9.5546875" style="932" bestFit="1" customWidth="1"/>
    <col min="14579" max="14579" width="10.5546875" style="932" customWidth="1"/>
    <col min="14580" max="14580" width="9.88671875" style="932" customWidth="1"/>
    <col min="14581" max="14581" width="8.88671875" style="932"/>
    <col min="14582" max="14582" width="10" style="932" customWidth="1"/>
    <col min="14583" max="14583" width="10.109375" style="932" customWidth="1"/>
    <col min="14584" max="14584" width="8.88671875" style="932"/>
    <col min="14585" max="14585" width="10" style="932" customWidth="1"/>
    <col min="14586" max="14586" width="9.6640625" style="932" customWidth="1"/>
    <col min="14587" max="14587" width="11.33203125" style="932" customWidth="1"/>
    <col min="14588" max="14588" width="9.6640625" style="932" customWidth="1"/>
    <col min="14589" max="14589" width="9.88671875" style="932" customWidth="1"/>
    <col min="14590" max="14590" width="8.88671875" style="932"/>
    <col min="14591" max="14591" width="9.88671875" style="932" customWidth="1"/>
    <col min="14592" max="14592" width="9.5546875" style="932" customWidth="1"/>
    <col min="14593" max="14593" width="8.88671875" style="932"/>
    <col min="14594" max="14594" width="10.109375" style="932" customWidth="1"/>
    <col min="14595" max="14595" width="9.5546875" style="932" customWidth="1"/>
    <col min="14596" max="14596" width="8.88671875" style="932"/>
    <col min="14597" max="14598" width="9.88671875" style="932" customWidth="1"/>
    <col min="14599" max="14824" width="8.88671875" style="932"/>
    <col min="14825" max="14825" width="32.88671875" style="932" customWidth="1"/>
    <col min="14826" max="14826" width="9.6640625" style="932" customWidth="1"/>
    <col min="14827" max="14827" width="10.109375" style="932" customWidth="1"/>
    <col min="14828" max="14828" width="9.109375" style="932" customWidth="1"/>
    <col min="14829" max="14829" width="10" style="932" customWidth="1"/>
    <col min="14830" max="14830" width="9.88671875" style="932" customWidth="1"/>
    <col min="14831" max="14831" width="9.109375" style="932" customWidth="1"/>
    <col min="14832" max="14832" width="9.5546875" style="932" customWidth="1"/>
    <col min="14833" max="14833" width="9.6640625" style="932" customWidth="1"/>
    <col min="14834" max="14834" width="9.5546875" style="932" bestFit="1" customWidth="1"/>
    <col min="14835" max="14835" width="10.5546875" style="932" customWidth="1"/>
    <col min="14836" max="14836" width="9.88671875" style="932" customWidth="1"/>
    <col min="14837" max="14837" width="8.88671875" style="932"/>
    <col min="14838" max="14838" width="10" style="932" customWidth="1"/>
    <col min="14839" max="14839" width="10.109375" style="932" customWidth="1"/>
    <col min="14840" max="14840" width="8.88671875" style="932"/>
    <col min="14841" max="14841" width="10" style="932" customWidth="1"/>
    <col min="14842" max="14842" width="9.6640625" style="932" customWidth="1"/>
    <col min="14843" max="14843" width="11.33203125" style="932" customWidth="1"/>
    <col min="14844" max="14844" width="9.6640625" style="932" customWidth="1"/>
    <col min="14845" max="14845" width="9.88671875" style="932" customWidth="1"/>
    <col min="14846" max="14846" width="8.88671875" style="932"/>
    <col min="14847" max="14847" width="9.88671875" style="932" customWidth="1"/>
    <col min="14848" max="14848" width="9.5546875" style="932" customWidth="1"/>
    <col min="14849" max="14849" width="8.88671875" style="932"/>
    <col min="14850" max="14850" width="10.109375" style="932" customWidth="1"/>
    <col min="14851" max="14851" width="9.5546875" style="932" customWidth="1"/>
    <col min="14852" max="14852" width="8.88671875" style="932"/>
    <col min="14853" max="14854" width="9.88671875" style="932" customWidth="1"/>
    <col min="14855" max="15080" width="8.88671875" style="932"/>
    <col min="15081" max="15081" width="32.88671875" style="932" customWidth="1"/>
    <col min="15082" max="15082" width="9.6640625" style="932" customWidth="1"/>
    <col min="15083" max="15083" width="10.109375" style="932" customWidth="1"/>
    <col min="15084" max="15084" width="9.109375" style="932" customWidth="1"/>
    <col min="15085" max="15085" width="10" style="932" customWidth="1"/>
    <col min="15086" max="15086" width="9.88671875" style="932" customWidth="1"/>
    <col min="15087" max="15087" width="9.109375" style="932" customWidth="1"/>
    <col min="15088" max="15088" width="9.5546875" style="932" customWidth="1"/>
    <col min="15089" max="15089" width="9.6640625" style="932" customWidth="1"/>
    <col min="15090" max="15090" width="9.5546875" style="932" bestFit="1" customWidth="1"/>
    <col min="15091" max="15091" width="10.5546875" style="932" customWidth="1"/>
    <col min="15092" max="15092" width="9.88671875" style="932" customWidth="1"/>
    <col min="15093" max="15093" width="8.88671875" style="932"/>
    <col min="15094" max="15094" width="10" style="932" customWidth="1"/>
    <col min="15095" max="15095" width="10.109375" style="932" customWidth="1"/>
    <col min="15096" max="15096" width="8.88671875" style="932"/>
    <col min="15097" max="15097" width="10" style="932" customWidth="1"/>
    <col min="15098" max="15098" width="9.6640625" style="932" customWidth="1"/>
    <col min="15099" max="15099" width="11.33203125" style="932" customWidth="1"/>
    <col min="15100" max="15100" width="9.6640625" style="932" customWidth="1"/>
    <col min="15101" max="15101" width="9.88671875" style="932" customWidth="1"/>
    <col min="15102" max="15102" width="8.88671875" style="932"/>
    <col min="15103" max="15103" width="9.88671875" style="932" customWidth="1"/>
    <col min="15104" max="15104" width="9.5546875" style="932" customWidth="1"/>
    <col min="15105" max="15105" width="8.88671875" style="932"/>
    <col min="15106" max="15106" width="10.109375" style="932" customWidth="1"/>
    <col min="15107" max="15107" width="9.5546875" style="932" customWidth="1"/>
    <col min="15108" max="15108" width="8.88671875" style="932"/>
    <col min="15109" max="15110" width="9.88671875" style="932" customWidth="1"/>
    <col min="15111" max="15336" width="8.88671875" style="932"/>
    <col min="15337" max="15337" width="32.88671875" style="932" customWidth="1"/>
    <col min="15338" max="15338" width="9.6640625" style="932" customWidth="1"/>
    <col min="15339" max="15339" width="10.109375" style="932" customWidth="1"/>
    <col min="15340" max="15340" width="9.109375" style="932" customWidth="1"/>
    <col min="15341" max="15341" width="10" style="932" customWidth="1"/>
    <col min="15342" max="15342" width="9.88671875" style="932" customWidth="1"/>
    <col min="15343" max="15343" width="9.109375" style="932" customWidth="1"/>
    <col min="15344" max="15344" width="9.5546875" style="932" customWidth="1"/>
    <col min="15345" max="15345" width="9.6640625" style="932" customWidth="1"/>
    <col min="15346" max="15346" width="9.5546875" style="932" bestFit="1" customWidth="1"/>
    <col min="15347" max="15347" width="10.5546875" style="932" customWidth="1"/>
    <col min="15348" max="15348" width="9.88671875" style="932" customWidth="1"/>
    <col min="15349" max="15349" width="8.88671875" style="932"/>
    <col min="15350" max="15350" width="10" style="932" customWidth="1"/>
    <col min="15351" max="15351" width="10.109375" style="932" customWidth="1"/>
    <col min="15352" max="15352" width="8.88671875" style="932"/>
    <col min="15353" max="15353" width="10" style="932" customWidth="1"/>
    <col min="15354" max="15354" width="9.6640625" style="932" customWidth="1"/>
    <col min="15355" max="15355" width="11.33203125" style="932" customWidth="1"/>
    <col min="15356" max="15356" width="9.6640625" style="932" customWidth="1"/>
    <col min="15357" max="15357" width="9.88671875" style="932" customWidth="1"/>
    <col min="15358" max="15358" width="8.88671875" style="932"/>
    <col min="15359" max="15359" width="9.88671875" style="932" customWidth="1"/>
    <col min="15360" max="15360" width="9.5546875" style="932" customWidth="1"/>
    <col min="15361" max="15361" width="8.88671875" style="932"/>
    <col min="15362" max="15362" width="10.109375" style="932" customWidth="1"/>
    <col min="15363" max="15363" width="9.5546875" style="932" customWidth="1"/>
    <col min="15364" max="15364" width="8.88671875" style="932"/>
    <col min="15365" max="15366" width="9.88671875" style="932" customWidth="1"/>
    <col min="15367" max="15592" width="8.88671875" style="932"/>
    <col min="15593" max="15593" width="32.88671875" style="932" customWidth="1"/>
    <col min="15594" max="15594" width="9.6640625" style="932" customWidth="1"/>
    <col min="15595" max="15595" width="10.109375" style="932" customWidth="1"/>
    <col min="15596" max="15596" width="9.109375" style="932" customWidth="1"/>
    <col min="15597" max="15597" width="10" style="932" customWidth="1"/>
    <col min="15598" max="15598" width="9.88671875" style="932" customWidth="1"/>
    <col min="15599" max="15599" width="9.109375" style="932" customWidth="1"/>
    <col min="15600" max="15600" width="9.5546875" style="932" customWidth="1"/>
    <col min="15601" max="15601" width="9.6640625" style="932" customWidth="1"/>
    <col min="15602" max="15602" width="9.5546875" style="932" bestFit="1" customWidth="1"/>
    <col min="15603" max="15603" width="10.5546875" style="932" customWidth="1"/>
    <col min="15604" max="15604" width="9.88671875" style="932" customWidth="1"/>
    <col min="15605" max="15605" width="8.88671875" style="932"/>
    <col min="15606" max="15606" width="10" style="932" customWidth="1"/>
    <col min="15607" max="15607" width="10.109375" style="932" customWidth="1"/>
    <col min="15608" max="15608" width="8.88671875" style="932"/>
    <col min="15609" max="15609" width="10" style="932" customWidth="1"/>
    <col min="15610" max="15610" width="9.6640625" style="932" customWidth="1"/>
    <col min="15611" max="15611" width="11.33203125" style="932" customWidth="1"/>
    <col min="15612" max="15612" width="9.6640625" style="932" customWidth="1"/>
    <col min="15613" max="15613" width="9.88671875" style="932" customWidth="1"/>
    <col min="15614" max="15614" width="8.88671875" style="932"/>
    <col min="15615" max="15615" width="9.88671875" style="932" customWidth="1"/>
    <col min="15616" max="15616" width="9.5546875" style="932" customWidth="1"/>
    <col min="15617" max="15617" width="8.88671875" style="932"/>
    <col min="15618" max="15618" width="10.109375" style="932" customWidth="1"/>
    <col min="15619" max="15619" width="9.5546875" style="932" customWidth="1"/>
    <col min="15620" max="15620" width="8.88671875" style="932"/>
    <col min="15621" max="15622" width="9.88671875" style="932" customWidth="1"/>
    <col min="15623" max="15848" width="8.88671875" style="932"/>
    <col min="15849" max="15849" width="32.88671875" style="932" customWidth="1"/>
    <col min="15850" max="15850" width="9.6640625" style="932" customWidth="1"/>
    <col min="15851" max="15851" width="10.109375" style="932" customWidth="1"/>
    <col min="15852" max="15852" width="9.109375" style="932" customWidth="1"/>
    <col min="15853" max="15853" width="10" style="932" customWidth="1"/>
    <col min="15854" max="15854" width="9.88671875" style="932" customWidth="1"/>
    <col min="15855" max="15855" width="9.109375" style="932" customWidth="1"/>
    <col min="15856" max="15856" width="9.5546875" style="932" customWidth="1"/>
    <col min="15857" max="15857" width="9.6640625" style="932" customWidth="1"/>
    <col min="15858" max="15858" width="9.5546875" style="932" bestFit="1" customWidth="1"/>
    <col min="15859" max="15859" width="10.5546875" style="932" customWidth="1"/>
    <col min="15860" max="15860" width="9.88671875" style="932" customWidth="1"/>
    <col min="15861" max="15861" width="8.88671875" style="932"/>
    <col min="15862" max="15862" width="10" style="932" customWidth="1"/>
    <col min="15863" max="15863" width="10.109375" style="932" customWidth="1"/>
    <col min="15864" max="15864" width="8.88671875" style="932"/>
    <col min="15865" max="15865" width="10" style="932" customWidth="1"/>
    <col min="15866" max="15866" width="9.6640625" style="932" customWidth="1"/>
    <col min="15867" max="15867" width="11.33203125" style="932" customWidth="1"/>
    <col min="15868" max="15868" width="9.6640625" style="932" customWidth="1"/>
    <col min="15869" max="15869" width="9.88671875" style="932" customWidth="1"/>
    <col min="15870" max="15870" width="8.88671875" style="932"/>
    <col min="15871" max="15871" width="9.88671875" style="932" customWidth="1"/>
    <col min="15872" max="15872" width="9.5546875" style="932" customWidth="1"/>
    <col min="15873" max="15873" width="8.88671875" style="932"/>
    <col min="15874" max="15874" width="10.109375" style="932" customWidth="1"/>
    <col min="15875" max="15875" width="9.5546875" style="932" customWidth="1"/>
    <col min="15876" max="15876" width="8.88671875" style="932"/>
    <col min="15877" max="15878" width="9.88671875" style="932" customWidth="1"/>
    <col min="15879" max="16104" width="8.88671875" style="932"/>
    <col min="16105" max="16105" width="32.88671875" style="932" customWidth="1"/>
    <col min="16106" max="16106" width="9.6640625" style="932" customWidth="1"/>
    <col min="16107" max="16107" width="10.109375" style="932" customWidth="1"/>
    <col min="16108" max="16108" width="9.109375" style="932" customWidth="1"/>
    <col min="16109" max="16109" width="10" style="932" customWidth="1"/>
    <col min="16110" max="16110" width="9.88671875" style="932" customWidth="1"/>
    <col min="16111" max="16111" width="9.109375" style="932" customWidth="1"/>
    <col min="16112" max="16112" width="9.5546875" style="932" customWidth="1"/>
    <col min="16113" max="16113" width="9.6640625" style="932" customWidth="1"/>
    <col min="16114" max="16114" width="9.5546875" style="932" bestFit="1" customWidth="1"/>
    <col min="16115" max="16115" width="10.5546875" style="932" customWidth="1"/>
    <col min="16116" max="16116" width="9.88671875" style="932" customWidth="1"/>
    <col min="16117" max="16117" width="8.88671875" style="932"/>
    <col min="16118" max="16118" width="10" style="932" customWidth="1"/>
    <col min="16119" max="16119" width="10.109375" style="932" customWidth="1"/>
    <col min="16120" max="16120" width="8.88671875" style="932"/>
    <col min="16121" max="16121" width="10" style="932" customWidth="1"/>
    <col min="16122" max="16122" width="9.6640625" style="932" customWidth="1"/>
    <col min="16123" max="16123" width="11.33203125" style="932" customWidth="1"/>
    <col min="16124" max="16124" width="9.6640625" style="932" customWidth="1"/>
    <col min="16125" max="16125" width="9.88671875" style="932" customWidth="1"/>
    <col min="16126" max="16126" width="8.88671875" style="932"/>
    <col min="16127" max="16127" width="9.88671875" style="932" customWidth="1"/>
    <col min="16128" max="16128" width="9.5546875" style="932" customWidth="1"/>
    <col min="16129" max="16129" width="8.88671875" style="932"/>
    <col min="16130" max="16130" width="10.109375" style="932" customWidth="1"/>
    <col min="16131" max="16131" width="9.5546875" style="932" customWidth="1"/>
    <col min="16132" max="16132" width="8.88671875" style="932"/>
    <col min="16133" max="16134" width="9.88671875" style="932" customWidth="1"/>
    <col min="16135" max="16384" width="8.88671875" style="932"/>
  </cols>
  <sheetData>
    <row r="1" spans="1:7" ht="15" thickBot="1" x14ac:dyDescent="0.35">
      <c r="A1" s="931"/>
      <c r="B1" s="931"/>
      <c r="C1" s="931"/>
      <c r="D1" s="931"/>
      <c r="E1" s="931"/>
      <c r="F1" s="931"/>
      <c r="G1" s="931"/>
    </row>
    <row r="2" spans="1:7" ht="30.75" customHeight="1" x14ac:dyDescent="0.3">
      <c r="A2" s="933" t="s">
        <v>763</v>
      </c>
      <c r="B2" s="934" t="s">
        <v>1078</v>
      </c>
      <c r="C2" s="934"/>
      <c r="D2" s="935" t="s">
        <v>1079</v>
      </c>
      <c r="E2" s="935" t="s">
        <v>1080</v>
      </c>
      <c r="F2" s="935" t="s">
        <v>1081</v>
      </c>
      <c r="G2" s="936" t="s">
        <v>1082</v>
      </c>
    </row>
    <row r="3" spans="1:7" ht="28.2" thickBot="1" x14ac:dyDescent="0.35">
      <c r="A3" s="937"/>
      <c r="B3" s="938" t="s">
        <v>1083</v>
      </c>
      <c r="C3" s="938" t="s">
        <v>1084</v>
      </c>
      <c r="D3" s="938" t="s">
        <v>1085</v>
      </c>
      <c r="E3" s="938" t="s">
        <v>1085</v>
      </c>
      <c r="F3" s="938" t="s">
        <v>1085</v>
      </c>
      <c r="G3" s="939" t="s">
        <v>1085</v>
      </c>
    </row>
    <row r="4" spans="1:7" ht="45" customHeight="1" x14ac:dyDescent="0.3">
      <c r="A4" s="940" t="s">
        <v>1086</v>
      </c>
      <c r="B4" s="941"/>
      <c r="C4" s="941"/>
      <c r="D4" s="941"/>
      <c r="E4" s="941"/>
      <c r="F4" s="941"/>
      <c r="G4" s="942"/>
    </row>
    <row r="5" spans="1:7" ht="30" customHeight="1" x14ac:dyDescent="0.3">
      <c r="A5" s="943" t="s">
        <v>1087</v>
      </c>
      <c r="B5" s="944"/>
      <c r="C5" s="944"/>
      <c r="D5" s="944"/>
      <c r="E5" s="944"/>
      <c r="F5" s="944"/>
      <c r="G5" s="945"/>
    </row>
    <row r="6" spans="1:7" ht="25.2" customHeight="1" x14ac:dyDescent="0.3">
      <c r="A6" s="946" t="s">
        <v>902</v>
      </c>
      <c r="B6" s="947">
        <v>50</v>
      </c>
      <c r="C6" s="944">
        <v>830941</v>
      </c>
      <c r="D6" s="944">
        <v>52627</v>
      </c>
      <c r="E6" s="944">
        <f>612779-10000-70166</f>
        <v>532613</v>
      </c>
      <c r="F6" s="944">
        <f>217307-57809</f>
        <v>159498</v>
      </c>
      <c r="G6" s="945">
        <v>86203</v>
      </c>
    </row>
    <row r="7" spans="1:7" ht="25.2" customHeight="1" x14ac:dyDescent="0.3">
      <c r="A7" s="946" t="s">
        <v>1088</v>
      </c>
      <c r="B7" s="947">
        <v>50</v>
      </c>
      <c r="C7" s="944">
        <v>830941</v>
      </c>
      <c r="D7" s="944">
        <v>52627</v>
      </c>
      <c r="E7" s="944">
        <f>612779-10000-70166</f>
        <v>532613</v>
      </c>
      <c r="F7" s="944">
        <f>217307-57809</f>
        <v>159498</v>
      </c>
      <c r="G7" s="945">
        <v>86203</v>
      </c>
    </row>
    <row r="8" spans="1:7" ht="25.2" customHeight="1" x14ac:dyDescent="0.3">
      <c r="A8" s="946" t="s">
        <v>1089</v>
      </c>
      <c r="B8" s="947"/>
      <c r="C8" s="944">
        <v>680500</v>
      </c>
      <c r="D8" s="944">
        <v>63943</v>
      </c>
      <c r="E8" s="944">
        <v>530238</v>
      </c>
      <c r="F8" s="944">
        <v>50880</v>
      </c>
      <c r="G8" s="945">
        <v>35439</v>
      </c>
    </row>
    <row r="9" spans="1:7" ht="46.5" customHeight="1" x14ac:dyDescent="0.3">
      <c r="A9" s="943" t="s">
        <v>1090</v>
      </c>
      <c r="B9" s="947"/>
      <c r="C9" s="944"/>
      <c r="D9" s="944"/>
      <c r="E9" s="944"/>
      <c r="F9" s="944"/>
      <c r="G9" s="945"/>
    </row>
    <row r="10" spans="1:7" ht="25.35" customHeight="1" thickBot="1" x14ac:dyDescent="0.35">
      <c r="A10" s="948" t="s">
        <v>902</v>
      </c>
      <c r="B10" s="949">
        <v>100</v>
      </c>
      <c r="C10" s="950">
        <v>20000</v>
      </c>
      <c r="D10" s="950"/>
      <c r="E10" s="950">
        <v>20000</v>
      </c>
      <c r="F10" s="950"/>
      <c r="G10" s="951"/>
    </row>
    <row r="11" spans="1:7" ht="30" customHeight="1" thickBot="1" x14ac:dyDescent="0.35">
      <c r="A11" s="952" t="s">
        <v>490</v>
      </c>
      <c r="B11" s="953"/>
      <c r="C11" s="954">
        <f>SUM(C6:C10)</f>
        <v>2362382</v>
      </c>
      <c r="D11" s="954">
        <f t="shared" ref="D11:G11" si="0">SUM(D6:D10)</f>
        <v>169197</v>
      </c>
      <c r="E11" s="954">
        <f t="shared" si="0"/>
        <v>1615464</v>
      </c>
      <c r="F11" s="954">
        <f t="shared" si="0"/>
        <v>369876</v>
      </c>
      <c r="G11" s="954">
        <f t="shared" si="0"/>
        <v>207845</v>
      </c>
    </row>
    <row r="12" spans="1:7" ht="30" customHeight="1" x14ac:dyDescent="0.3">
      <c r="A12" s="955" t="s">
        <v>1091</v>
      </c>
      <c r="B12" s="956"/>
      <c r="C12" s="957"/>
      <c r="D12" s="957"/>
      <c r="E12" s="957"/>
      <c r="F12" s="957"/>
      <c r="G12" s="958"/>
    </row>
    <row r="13" spans="1:7" ht="25.2" customHeight="1" x14ac:dyDescent="0.3">
      <c r="A13" s="946" t="s">
        <v>902</v>
      </c>
      <c r="B13" s="959">
        <v>50</v>
      </c>
      <c r="C13" s="960">
        <v>830941</v>
      </c>
      <c r="D13" s="960">
        <v>52627</v>
      </c>
      <c r="E13" s="960">
        <v>532613</v>
      </c>
      <c r="F13" s="960">
        <v>159498</v>
      </c>
      <c r="G13" s="961">
        <v>86203</v>
      </c>
    </row>
    <row r="14" spans="1:7" ht="25.2" customHeight="1" x14ac:dyDescent="0.3">
      <c r="A14" s="946" t="s">
        <v>1088</v>
      </c>
      <c r="B14" s="959">
        <v>50</v>
      </c>
      <c r="C14" s="960">
        <v>830941</v>
      </c>
      <c r="D14" s="960">
        <v>52627</v>
      </c>
      <c r="E14" s="960">
        <v>532613</v>
      </c>
      <c r="F14" s="960">
        <v>159498</v>
      </c>
      <c r="G14" s="961">
        <v>86203</v>
      </c>
    </row>
    <row r="15" spans="1:7" ht="25.2" customHeight="1" x14ac:dyDescent="0.3">
      <c r="A15" s="946" t="s">
        <v>1089</v>
      </c>
      <c r="B15" s="959"/>
      <c r="C15" s="960">
        <v>680500</v>
      </c>
      <c r="D15" s="960">
        <v>63943</v>
      </c>
      <c r="E15" s="960">
        <v>530238</v>
      </c>
      <c r="F15" s="960">
        <v>50880</v>
      </c>
      <c r="G15" s="961">
        <v>35439</v>
      </c>
    </row>
    <row r="16" spans="1:7" ht="45" customHeight="1" x14ac:dyDescent="0.3">
      <c r="A16" s="955" t="s">
        <v>1090</v>
      </c>
      <c r="B16" s="962"/>
      <c r="C16" s="963"/>
      <c r="D16" s="963"/>
      <c r="E16" s="963"/>
      <c r="F16" s="963"/>
      <c r="G16" s="964"/>
    </row>
    <row r="17" spans="1:7" ht="25.35" customHeight="1" x14ac:dyDescent="0.3">
      <c r="A17" s="946" t="s">
        <v>902</v>
      </c>
      <c r="B17" s="959">
        <v>100</v>
      </c>
      <c r="C17" s="960">
        <v>20000</v>
      </c>
      <c r="D17" s="960"/>
      <c r="E17" s="960">
        <v>20000</v>
      </c>
      <c r="F17" s="960"/>
      <c r="G17" s="961"/>
    </row>
    <row r="18" spans="1:7" ht="30" customHeight="1" thickBot="1" x14ac:dyDescent="0.35">
      <c r="A18" s="965" t="s">
        <v>490</v>
      </c>
      <c r="B18" s="966"/>
      <c r="C18" s="967">
        <f>SUM(C13:C17)</f>
        <v>2362382</v>
      </c>
      <c r="D18" s="967">
        <f t="shared" ref="D18:G18" si="1">SUM(D13:D17)</f>
        <v>169197</v>
      </c>
      <c r="E18" s="967">
        <f t="shared" si="1"/>
        <v>1615464</v>
      </c>
      <c r="F18" s="967">
        <f t="shared" si="1"/>
        <v>369876</v>
      </c>
      <c r="G18" s="967">
        <f t="shared" si="1"/>
        <v>207845</v>
      </c>
    </row>
  </sheetData>
  <mergeCells count="1">
    <mergeCell ref="B2:C2"/>
  </mergeCells>
  <printOptions horizontalCentered="1"/>
  <pageMargins left="0.70866141732283472" right="0.70866141732283472" top="0.74803149606299213" bottom="0.74803149606299213" header="0.31496062992125984" footer="0.31496062992125984"/>
  <pageSetup paperSize="9" scale="70" orientation="landscape" r:id="rId1"/>
  <headerFooter>
    <oddHeader>&amp;C&amp;"Times New Roman,Félkövér"Budapest Főváros VIII. kerület Józsefvárosi Önkormányzat Európai Uniós támogatással megvalósuló programok,  projektek 2019.&amp;R&amp;"Times New Roman,Félkövér dőlt"15. melléklet a /2019. ()
 önk.rendelethez
ezer forintban</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F2423"/>
  <sheetViews>
    <sheetView zoomScaleNormal="100" workbookViewId="0">
      <pane xSplit="1" ySplit="6" topLeftCell="ER16" activePane="bottomRight" state="frozen"/>
      <selection pane="topRight" activeCell="B1" sqref="B1"/>
      <selection pane="bottomLeft" activeCell="A7" sqref="A7"/>
      <selection pane="bottomRight" activeCell="A2" sqref="A2"/>
    </sheetView>
  </sheetViews>
  <sheetFormatPr defaultColWidth="10.6640625" defaultRowHeight="13.2" x14ac:dyDescent="0.25"/>
  <cols>
    <col min="1" max="1" width="51.6640625" style="127" customWidth="1"/>
    <col min="2" max="4" width="9.6640625" style="135" customWidth="1"/>
    <col min="5" max="121" width="9.6640625" style="128" customWidth="1"/>
    <col min="122" max="124" width="9.6640625" style="129" customWidth="1"/>
    <col min="125" max="211" width="9.6640625" style="96" customWidth="1"/>
    <col min="212" max="16384" width="10.6640625" style="96"/>
  </cols>
  <sheetData>
    <row r="1" spans="1:214" s="57" customFormat="1" ht="15" customHeight="1" x14ac:dyDescent="0.25">
      <c r="A1" s="43"/>
      <c r="B1" s="44">
        <v>11101</v>
      </c>
      <c r="C1" s="45"/>
      <c r="D1" s="46"/>
      <c r="E1" s="44">
        <v>11102</v>
      </c>
      <c r="F1" s="45"/>
      <c r="G1" s="46"/>
      <c r="H1" s="44">
        <v>11103</v>
      </c>
      <c r="I1" s="45"/>
      <c r="J1" s="46"/>
      <c r="K1" s="44">
        <v>11104</v>
      </c>
      <c r="L1" s="45"/>
      <c r="M1" s="46"/>
      <c r="N1" s="44">
        <v>11105</v>
      </c>
      <c r="O1" s="45"/>
      <c r="P1" s="46"/>
      <c r="Q1" s="44" t="s">
        <v>27</v>
      </c>
      <c r="R1" s="45"/>
      <c r="S1" s="46"/>
      <c r="T1" s="44" t="s">
        <v>30</v>
      </c>
      <c r="U1" s="45"/>
      <c r="V1" s="46"/>
      <c r="W1" s="44" t="s">
        <v>33</v>
      </c>
      <c r="X1" s="45"/>
      <c r="Y1" s="46"/>
      <c r="Z1" s="44" t="s">
        <v>37</v>
      </c>
      <c r="AA1" s="45"/>
      <c r="AB1" s="46"/>
      <c r="AC1" s="44" t="s">
        <v>43</v>
      </c>
      <c r="AD1" s="45"/>
      <c r="AE1" s="46"/>
      <c r="AF1" s="44">
        <v>11201</v>
      </c>
      <c r="AG1" s="45"/>
      <c r="AH1" s="46"/>
      <c r="AI1" s="44">
        <v>11301</v>
      </c>
      <c r="AJ1" s="45"/>
      <c r="AK1" s="46"/>
      <c r="AL1" s="44">
        <v>11303</v>
      </c>
      <c r="AM1" s="45"/>
      <c r="AN1" s="46"/>
      <c r="AO1" s="44">
        <v>11401</v>
      </c>
      <c r="AP1" s="45"/>
      <c r="AQ1" s="46"/>
      <c r="AR1" s="44">
        <v>11402</v>
      </c>
      <c r="AS1" s="45"/>
      <c r="AT1" s="46"/>
      <c r="AU1" s="44" t="s">
        <v>69</v>
      </c>
      <c r="AV1" s="45"/>
      <c r="AW1" s="46"/>
      <c r="AX1" s="44" t="s">
        <v>74</v>
      </c>
      <c r="AY1" s="45"/>
      <c r="AZ1" s="46"/>
      <c r="BA1" s="44">
        <v>11405</v>
      </c>
      <c r="BB1" s="45"/>
      <c r="BC1" s="46"/>
      <c r="BD1" s="44">
        <v>11406</v>
      </c>
      <c r="BE1" s="45"/>
      <c r="BF1" s="46"/>
      <c r="BG1" s="44">
        <v>11407</v>
      </c>
      <c r="BH1" s="45"/>
      <c r="BI1" s="46"/>
      <c r="BJ1" s="44">
        <v>11501</v>
      </c>
      <c r="BK1" s="45"/>
      <c r="BL1" s="46"/>
      <c r="BM1" s="44">
        <v>11502</v>
      </c>
      <c r="BN1" s="45"/>
      <c r="BO1" s="46"/>
      <c r="BP1" s="44">
        <v>11601</v>
      </c>
      <c r="BQ1" s="45"/>
      <c r="BR1" s="46"/>
      <c r="BS1" s="44" t="s">
        <v>96</v>
      </c>
      <c r="BT1" s="45"/>
      <c r="BU1" s="46"/>
      <c r="BV1" s="44" t="s">
        <v>101</v>
      </c>
      <c r="BW1" s="45"/>
      <c r="BX1" s="46"/>
      <c r="BY1" s="44" t="s">
        <v>102</v>
      </c>
      <c r="BZ1" s="45"/>
      <c r="CA1" s="46"/>
      <c r="CB1" s="44" t="s">
        <v>106</v>
      </c>
      <c r="CC1" s="45"/>
      <c r="CD1" s="46"/>
      <c r="CE1" s="44">
        <v>11602</v>
      </c>
      <c r="CF1" s="45"/>
      <c r="CG1" s="46"/>
      <c r="CH1" s="44">
        <v>11603</v>
      </c>
      <c r="CI1" s="45"/>
      <c r="CJ1" s="46"/>
      <c r="CK1" s="44">
        <v>11604</v>
      </c>
      <c r="CL1" s="45"/>
      <c r="CM1" s="46"/>
      <c r="CN1" s="44">
        <v>11605</v>
      </c>
      <c r="CO1" s="45"/>
      <c r="CP1" s="46"/>
      <c r="CQ1" s="44">
        <v>11701</v>
      </c>
      <c r="CR1" s="45"/>
      <c r="CS1" s="46"/>
      <c r="CT1" s="44">
        <v>11702</v>
      </c>
      <c r="CU1" s="45"/>
      <c r="CV1" s="46"/>
      <c r="CW1" s="44">
        <v>11703</v>
      </c>
      <c r="CX1" s="45"/>
      <c r="CY1" s="46"/>
      <c r="CZ1" s="44">
        <v>11704</v>
      </c>
      <c r="DA1" s="45"/>
      <c r="DB1" s="46"/>
      <c r="DC1" s="44">
        <v>11705</v>
      </c>
      <c r="DD1" s="45"/>
      <c r="DE1" s="46"/>
      <c r="DF1" s="44" t="s">
        <v>134</v>
      </c>
      <c r="DG1" s="45"/>
      <c r="DH1" s="46"/>
      <c r="DI1" s="44" t="s">
        <v>139</v>
      </c>
      <c r="DJ1" s="45"/>
      <c r="DK1" s="46"/>
      <c r="DL1" s="44">
        <v>11803</v>
      </c>
      <c r="DM1" s="45"/>
      <c r="DN1" s="46"/>
      <c r="DO1" s="44">
        <v>11805</v>
      </c>
      <c r="DP1" s="45"/>
      <c r="DQ1" s="46"/>
      <c r="DR1" s="47" t="s">
        <v>260</v>
      </c>
      <c r="DS1" s="48"/>
      <c r="DT1" s="49"/>
      <c r="DU1" s="44">
        <v>12102</v>
      </c>
      <c r="DV1" s="45"/>
      <c r="DW1" s="46"/>
      <c r="DX1" s="44">
        <v>12103</v>
      </c>
      <c r="DY1" s="45"/>
      <c r="DZ1" s="46"/>
      <c r="EA1" s="44">
        <v>12104</v>
      </c>
      <c r="EB1" s="45"/>
      <c r="EC1" s="46"/>
      <c r="ED1" s="44" t="s">
        <v>165</v>
      </c>
      <c r="EE1" s="45"/>
      <c r="EF1" s="46"/>
      <c r="EG1" s="44" t="s">
        <v>170</v>
      </c>
      <c r="EH1" s="45"/>
      <c r="EI1" s="46"/>
      <c r="EJ1" s="44" t="s">
        <v>174</v>
      </c>
      <c r="EK1" s="45"/>
      <c r="EL1" s="46"/>
      <c r="EM1" s="44" t="s">
        <v>179</v>
      </c>
      <c r="EN1" s="45"/>
      <c r="EO1" s="46"/>
      <c r="EP1" s="44">
        <v>12202</v>
      </c>
      <c r="EQ1" s="45"/>
      <c r="ER1" s="46"/>
      <c r="ES1" s="44">
        <v>12203</v>
      </c>
      <c r="ET1" s="45"/>
      <c r="EU1" s="46"/>
      <c r="EV1" s="47" t="s">
        <v>261</v>
      </c>
      <c r="EW1" s="48"/>
      <c r="EX1" s="49"/>
      <c r="EY1" s="44">
        <v>40101</v>
      </c>
      <c r="EZ1" s="45"/>
      <c r="FA1" s="46"/>
      <c r="FB1" s="44" t="s">
        <v>196</v>
      </c>
      <c r="FC1" s="45"/>
      <c r="FD1" s="46"/>
      <c r="FE1" s="44" t="s">
        <v>200</v>
      </c>
      <c r="FF1" s="45"/>
      <c r="FG1" s="46"/>
      <c r="FH1" s="44" t="s">
        <v>203</v>
      </c>
      <c r="FI1" s="45"/>
      <c r="FJ1" s="46"/>
      <c r="FK1" s="44">
        <v>40103</v>
      </c>
      <c r="FL1" s="45"/>
      <c r="FM1" s="46"/>
      <c r="FN1" s="44" t="s">
        <v>210</v>
      </c>
      <c r="FO1" s="45"/>
      <c r="FP1" s="46"/>
      <c r="FQ1" s="44" t="s">
        <v>214</v>
      </c>
      <c r="FR1" s="45"/>
      <c r="FS1" s="46"/>
      <c r="FT1" s="44">
        <v>40105</v>
      </c>
      <c r="FU1" s="45"/>
      <c r="FV1" s="46"/>
      <c r="FW1" s="44">
        <v>40106</v>
      </c>
      <c r="FX1" s="45"/>
      <c r="FY1" s="46"/>
      <c r="FZ1" s="44">
        <v>40107</v>
      </c>
      <c r="GA1" s="45"/>
      <c r="GB1" s="46"/>
      <c r="GC1" s="44">
        <v>40108</v>
      </c>
      <c r="GD1" s="45"/>
      <c r="GE1" s="46"/>
      <c r="GF1" s="44">
        <v>40109</v>
      </c>
      <c r="GG1" s="45"/>
      <c r="GH1" s="46"/>
      <c r="GI1" s="44">
        <v>40110</v>
      </c>
      <c r="GJ1" s="45"/>
      <c r="GK1" s="46"/>
      <c r="GL1" s="50">
        <v>40100</v>
      </c>
      <c r="GM1" s="51"/>
      <c r="GN1" s="52"/>
      <c r="GO1" s="44" t="s">
        <v>231</v>
      </c>
      <c r="GP1" s="45"/>
      <c r="GQ1" s="46"/>
      <c r="GR1" s="50">
        <v>50100</v>
      </c>
      <c r="GS1" s="51"/>
      <c r="GT1" s="52"/>
      <c r="GU1" s="50" t="s">
        <v>255</v>
      </c>
      <c r="GV1" s="51"/>
      <c r="GW1" s="52"/>
      <c r="GX1" s="53" t="s">
        <v>262</v>
      </c>
      <c r="GY1" s="54"/>
      <c r="GZ1" s="55"/>
      <c r="HA1" s="53" t="s">
        <v>263</v>
      </c>
      <c r="HB1" s="54"/>
      <c r="HC1" s="56"/>
    </row>
    <row r="2" spans="1:214" s="72" customFormat="1" ht="51" customHeight="1" x14ac:dyDescent="0.25">
      <c r="A2" s="58" t="s">
        <v>264</v>
      </c>
      <c r="B2" s="59" t="s">
        <v>265</v>
      </c>
      <c r="C2" s="60"/>
      <c r="D2" s="61"/>
      <c r="E2" s="59" t="s">
        <v>13</v>
      </c>
      <c r="F2" s="60"/>
      <c r="G2" s="61"/>
      <c r="H2" s="59" t="s">
        <v>266</v>
      </c>
      <c r="I2" s="60"/>
      <c r="J2" s="61"/>
      <c r="K2" s="59" t="s">
        <v>19</v>
      </c>
      <c r="L2" s="60"/>
      <c r="M2" s="61"/>
      <c r="N2" s="59" t="s">
        <v>22</v>
      </c>
      <c r="O2" s="60"/>
      <c r="P2" s="61"/>
      <c r="Q2" s="59" t="s">
        <v>267</v>
      </c>
      <c r="R2" s="60"/>
      <c r="S2" s="61"/>
      <c r="T2" s="59" t="s">
        <v>31</v>
      </c>
      <c r="U2" s="60"/>
      <c r="V2" s="61"/>
      <c r="W2" s="59" t="s">
        <v>34</v>
      </c>
      <c r="X2" s="60"/>
      <c r="Y2" s="61"/>
      <c r="Z2" s="59" t="s">
        <v>38</v>
      </c>
      <c r="AA2" s="60"/>
      <c r="AB2" s="61"/>
      <c r="AC2" s="59" t="s">
        <v>268</v>
      </c>
      <c r="AD2" s="60"/>
      <c r="AE2" s="61"/>
      <c r="AF2" s="59" t="s">
        <v>49</v>
      </c>
      <c r="AG2" s="60"/>
      <c r="AH2" s="61"/>
      <c r="AI2" s="59" t="s">
        <v>269</v>
      </c>
      <c r="AJ2" s="60"/>
      <c r="AK2" s="61"/>
      <c r="AL2" s="59" t="s">
        <v>57</v>
      </c>
      <c r="AM2" s="60"/>
      <c r="AN2" s="61"/>
      <c r="AO2" s="59" t="s">
        <v>62</v>
      </c>
      <c r="AP2" s="60"/>
      <c r="AQ2" s="61"/>
      <c r="AR2" s="59" t="s">
        <v>66</v>
      </c>
      <c r="AS2" s="60"/>
      <c r="AT2" s="61"/>
      <c r="AU2" s="59" t="s">
        <v>70</v>
      </c>
      <c r="AV2" s="60"/>
      <c r="AW2" s="61"/>
      <c r="AX2" s="59" t="s">
        <v>270</v>
      </c>
      <c r="AY2" s="60"/>
      <c r="AZ2" s="61"/>
      <c r="BA2" s="59" t="s">
        <v>78</v>
      </c>
      <c r="BB2" s="60"/>
      <c r="BC2" s="61"/>
      <c r="BD2" s="59" t="s">
        <v>80</v>
      </c>
      <c r="BE2" s="60"/>
      <c r="BF2" s="61"/>
      <c r="BG2" s="59" t="s">
        <v>271</v>
      </c>
      <c r="BH2" s="60"/>
      <c r="BI2" s="61"/>
      <c r="BJ2" s="59" t="s">
        <v>86</v>
      </c>
      <c r="BK2" s="60"/>
      <c r="BL2" s="61"/>
      <c r="BM2" s="59" t="s">
        <v>88</v>
      </c>
      <c r="BN2" s="60"/>
      <c r="BO2" s="61"/>
      <c r="BP2" s="59" t="s">
        <v>92</v>
      </c>
      <c r="BQ2" s="60"/>
      <c r="BR2" s="61"/>
      <c r="BS2" s="59" t="s">
        <v>272</v>
      </c>
      <c r="BT2" s="60"/>
      <c r="BU2" s="61"/>
      <c r="BV2" s="59" t="s">
        <v>25</v>
      </c>
      <c r="BW2" s="60"/>
      <c r="BX2" s="61"/>
      <c r="BY2" s="59" t="s">
        <v>103</v>
      </c>
      <c r="BZ2" s="60"/>
      <c r="CA2" s="61"/>
      <c r="CB2" s="59" t="s">
        <v>25</v>
      </c>
      <c r="CC2" s="60"/>
      <c r="CD2" s="61"/>
      <c r="CE2" s="62" t="s">
        <v>107</v>
      </c>
      <c r="CF2" s="63"/>
      <c r="CG2" s="64"/>
      <c r="CH2" s="59" t="s">
        <v>273</v>
      </c>
      <c r="CI2" s="60"/>
      <c r="CJ2" s="61"/>
      <c r="CK2" s="59" t="s">
        <v>274</v>
      </c>
      <c r="CL2" s="60"/>
      <c r="CM2" s="61"/>
      <c r="CN2" s="59" t="s">
        <v>115</v>
      </c>
      <c r="CO2" s="60"/>
      <c r="CP2" s="61"/>
      <c r="CQ2" s="59" t="s">
        <v>118</v>
      </c>
      <c r="CR2" s="60"/>
      <c r="CS2" s="61"/>
      <c r="CT2" s="59" t="s">
        <v>121</v>
      </c>
      <c r="CU2" s="60"/>
      <c r="CV2" s="61"/>
      <c r="CW2" s="59" t="s">
        <v>123</v>
      </c>
      <c r="CX2" s="60"/>
      <c r="CY2" s="61"/>
      <c r="CZ2" s="59" t="s">
        <v>127</v>
      </c>
      <c r="DA2" s="60"/>
      <c r="DB2" s="61"/>
      <c r="DC2" s="59" t="s">
        <v>275</v>
      </c>
      <c r="DD2" s="60"/>
      <c r="DE2" s="61"/>
      <c r="DF2" s="59" t="s">
        <v>276</v>
      </c>
      <c r="DG2" s="60"/>
      <c r="DH2" s="61"/>
      <c r="DI2" s="59" t="s">
        <v>140</v>
      </c>
      <c r="DJ2" s="60"/>
      <c r="DK2" s="61"/>
      <c r="DL2" s="59" t="s">
        <v>145</v>
      </c>
      <c r="DM2" s="60"/>
      <c r="DN2" s="61"/>
      <c r="DO2" s="65" t="s">
        <v>148</v>
      </c>
      <c r="DP2" s="66"/>
      <c r="DQ2" s="67"/>
      <c r="DR2" s="68"/>
      <c r="DS2" s="69"/>
      <c r="DT2" s="70"/>
      <c r="DU2" s="59" t="s">
        <v>277</v>
      </c>
      <c r="DV2" s="60"/>
      <c r="DW2" s="61"/>
      <c r="DX2" s="59" t="s">
        <v>158</v>
      </c>
      <c r="DY2" s="60"/>
      <c r="DZ2" s="61"/>
      <c r="EA2" s="59" t="s">
        <v>161</v>
      </c>
      <c r="EB2" s="60"/>
      <c r="EC2" s="61"/>
      <c r="ED2" s="59" t="s">
        <v>166</v>
      </c>
      <c r="EE2" s="60"/>
      <c r="EF2" s="61"/>
      <c r="EG2" s="59" t="s">
        <v>171</v>
      </c>
      <c r="EH2" s="60"/>
      <c r="EI2" s="61"/>
      <c r="EJ2" s="59" t="s">
        <v>175</v>
      </c>
      <c r="EK2" s="60"/>
      <c r="EL2" s="61"/>
      <c r="EM2" s="59" t="s">
        <v>180</v>
      </c>
      <c r="EN2" s="60"/>
      <c r="EO2" s="61"/>
      <c r="EP2" s="59" t="s">
        <v>183</v>
      </c>
      <c r="EQ2" s="60"/>
      <c r="ER2" s="61"/>
      <c r="ES2" s="59" t="s">
        <v>278</v>
      </c>
      <c r="ET2" s="60"/>
      <c r="EU2" s="61"/>
      <c r="EV2" s="68"/>
      <c r="EW2" s="69"/>
      <c r="EX2" s="70"/>
      <c r="EY2" s="59" t="s">
        <v>194</v>
      </c>
      <c r="EZ2" s="60"/>
      <c r="FA2" s="61"/>
      <c r="FB2" s="59" t="s">
        <v>279</v>
      </c>
      <c r="FC2" s="60"/>
      <c r="FD2" s="61"/>
      <c r="FE2" s="59" t="s">
        <v>201</v>
      </c>
      <c r="FF2" s="60"/>
      <c r="FG2" s="61"/>
      <c r="FH2" s="59" t="s">
        <v>204</v>
      </c>
      <c r="FI2" s="60"/>
      <c r="FJ2" s="61"/>
      <c r="FK2" s="59" t="s">
        <v>207</v>
      </c>
      <c r="FL2" s="60"/>
      <c r="FM2" s="61"/>
      <c r="FN2" s="59" t="s">
        <v>211</v>
      </c>
      <c r="FO2" s="60"/>
      <c r="FP2" s="61"/>
      <c r="FQ2" s="59" t="s">
        <v>280</v>
      </c>
      <c r="FR2" s="60"/>
      <c r="FS2" s="61"/>
      <c r="FT2" s="59" t="s">
        <v>218</v>
      </c>
      <c r="FU2" s="60"/>
      <c r="FV2" s="61"/>
      <c r="FW2" s="59" t="s">
        <v>220</v>
      </c>
      <c r="FX2" s="60"/>
      <c r="FY2" s="61"/>
      <c r="FZ2" s="59" t="s">
        <v>223</v>
      </c>
      <c r="GA2" s="60"/>
      <c r="GB2" s="61"/>
      <c r="GC2" s="59" t="s">
        <v>281</v>
      </c>
      <c r="GD2" s="60"/>
      <c r="GE2" s="61"/>
      <c r="GF2" s="59" t="s">
        <v>282</v>
      </c>
      <c r="GG2" s="60"/>
      <c r="GH2" s="61"/>
      <c r="GI2" s="59" t="s">
        <v>229</v>
      </c>
      <c r="GJ2" s="60"/>
      <c r="GK2" s="61"/>
      <c r="GL2" s="65" t="s">
        <v>283</v>
      </c>
      <c r="GM2" s="66"/>
      <c r="GN2" s="67"/>
      <c r="GO2" s="65" t="s">
        <v>284</v>
      </c>
      <c r="GP2" s="66"/>
      <c r="GQ2" s="67"/>
      <c r="GR2" s="65" t="s">
        <v>285</v>
      </c>
      <c r="GS2" s="66"/>
      <c r="GT2" s="67"/>
      <c r="GU2" s="65" t="s">
        <v>286</v>
      </c>
      <c r="GV2" s="66"/>
      <c r="GW2" s="67"/>
      <c r="GX2" s="65"/>
      <c r="GY2" s="66"/>
      <c r="GZ2" s="67"/>
      <c r="HA2" s="65"/>
      <c r="HB2" s="66"/>
      <c r="HC2" s="66"/>
      <c r="HD2" s="71"/>
    </row>
    <row r="3" spans="1:214" s="72" customFormat="1" ht="15" customHeight="1" x14ac:dyDescent="0.25">
      <c r="A3" s="73" t="s">
        <v>287</v>
      </c>
      <c r="B3" s="74" t="s">
        <v>288</v>
      </c>
      <c r="C3" s="75" t="s">
        <v>288</v>
      </c>
      <c r="D3" s="75" t="s">
        <v>288</v>
      </c>
      <c r="E3" s="74" t="s">
        <v>288</v>
      </c>
      <c r="F3" s="75" t="s">
        <v>288</v>
      </c>
      <c r="G3" s="75" t="s">
        <v>288</v>
      </c>
      <c r="H3" s="74" t="s">
        <v>288</v>
      </c>
      <c r="I3" s="75" t="s">
        <v>288</v>
      </c>
      <c r="J3" s="75" t="s">
        <v>288</v>
      </c>
      <c r="K3" s="74" t="s">
        <v>288</v>
      </c>
      <c r="L3" s="75" t="s">
        <v>288</v>
      </c>
      <c r="M3" s="75" t="s">
        <v>288</v>
      </c>
      <c r="N3" s="74" t="s">
        <v>288</v>
      </c>
      <c r="O3" s="75" t="s">
        <v>288</v>
      </c>
      <c r="P3" s="75" t="s">
        <v>288</v>
      </c>
      <c r="Q3" s="74" t="s">
        <v>288</v>
      </c>
      <c r="R3" s="75" t="s">
        <v>288</v>
      </c>
      <c r="S3" s="75" t="s">
        <v>288</v>
      </c>
      <c r="T3" s="74" t="s">
        <v>288</v>
      </c>
      <c r="U3" s="75" t="s">
        <v>288</v>
      </c>
      <c r="V3" s="75" t="s">
        <v>288</v>
      </c>
      <c r="W3" s="74" t="s">
        <v>288</v>
      </c>
      <c r="X3" s="75" t="s">
        <v>288</v>
      </c>
      <c r="Y3" s="75" t="s">
        <v>288</v>
      </c>
      <c r="Z3" s="74" t="s">
        <v>288</v>
      </c>
      <c r="AA3" s="75" t="s">
        <v>288</v>
      </c>
      <c r="AB3" s="75" t="s">
        <v>288</v>
      </c>
      <c r="AC3" s="74" t="s">
        <v>288</v>
      </c>
      <c r="AD3" s="75" t="s">
        <v>288</v>
      </c>
      <c r="AE3" s="75" t="s">
        <v>288</v>
      </c>
      <c r="AF3" s="74" t="s">
        <v>288</v>
      </c>
      <c r="AG3" s="75" t="s">
        <v>288</v>
      </c>
      <c r="AH3" s="75" t="s">
        <v>288</v>
      </c>
      <c r="AI3" s="74" t="s">
        <v>288</v>
      </c>
      <c r="AJ3" s="75" t="s">
        <v>288</v>
      </c>
      <c r="AK3" s="75" t="s">
        <v>288</v>
      </c>
      <c r="AL3" s="74" t="s">
        <v>288</v>
      </c>
      <c r="AM3" s="75" t="s">
        <v>288</v>
      </c>
      <c r="AN3" s="75" t="s">
        <v>288</v>
      </c>
      <c r="AO3" s="74" t="s">
        <v>288</v>
      </c>
      <c r="AP3" s="75" t="s">
        <v>288</v>
      </c>
      <c r="AQ3" s="75" t="s">
        <v>288</v>
      </c>
      <c r="AR3" s="74" t="s">
        <v>288</v>
      </c>
      <c r="AS3" s="75" t="s">
        <v>288</v>
      </c>
      <c r="AT3" s="75" t="s">
        <v>288</v>
      </c>
      <c r="AU3" s="74" t="s">
        <v>288</v>
      </c>
      <c r="AV3" s="75" t="s">
        <v>288</v>
      </c>
      <c r="AW3" s="75" t="s">
        <v>288</v>
      </c>
      <c r="AX3" s="74" t="s">
        <v>288</v>
      </c>
      <c r="AY3" s="75" t="s">
        <v>288</v>
      </c>
      <c r="AZ3" s="75" t="s">
        <v>288</v>
      </c>
      <c r="BA3" s="74" t="s">
        <v>288</v>
      </c>
      <c r="BB3" s="75" t="s">
        <v>288</v>
      </c>
      <c r="BC3" s="75" t="s">
        <v>288</v>
      </c>
      <c r="BD3" s="74" t="s">
        <v>288</v>
      </c>
      <c r="BE3" s="75" t="s">
        <v>288</v>
      </c>
      <c r="BF3" s="75" t="s">
        <v>288</v>
      </c>
      <c r="BG3" s="74" t="s">
        <v>288</v>
      </c>
      <c r="BH3" s="75" t="s">
        <v>288</v>
      </c>
      <c r="BI3" s="75" t="s">
        <v>288</v>
      </c>
      <c r="BJ3" s="74" t="s">
        <v>288</v>
      </c>
      <c r="BK3" s="75" t="s">
        <v>288</v>
      </c>
      <c r="BL3" s="75" t="s">
        <v>288</v>
      </c>
      <c r="BM3" s="74" t="s">
        <v>288</v>
      </c>
      <c r="BN3" s="75" t="s">
        <v>288</v>
      </c>
      <c r="BO3" s="75" t="s">
        <v>288</v>
      </c>
      <c r="BP3" s="74" t="s">
        <v>288</v>
      </c>
      <c r="BQ3" s="75" t="s">
        <v>288</v>
      </c>
      <c r="BR3" s="75" t="s">
        <v>288</v>
      </c>
      <c r="BS3" s="74" t="s">
        <v>288</v>
      </c>
      <c r="BT3" s="75" t="s">
        <v>288</v>
      </c>
      <c r="BU3" s="75" t="s">
        <v>288</v>
      </c>
      <c r="BV3" s="74" t="s">
        <v>288</v>
      </c>
      <c r="BW3" s="75" t="s">
        <v>288</v>
      </c>
      <c r="BX3" s="75" t="s">
        <v>288</v>
      </c>
      <c r="BY3" s="74" t="s">
        <v>288</v>
      </c>
      <c r="BZ3" s="75" t="s">
        <v>288</v>
      </c>
      <c r="CA3" s="75" t="s">
        <v>288</v>
      </c>
      <c r="CB3" s="74" t="s">
        <v>288</v>
      </c>
      <c r="CC3" s="75" t="s">
        <v>288</v>
      </c>
      <c r="CD3" s="75" t="s">
        <v>288</v>
      </c>
      <c r="CE3" s="74" t="s">
        <v>288</v>
      </c>
      <c r="CF3" s="75" t="s">
        <v>288</v>
      </c>
      <c r="CG3" s="75" t="s">
        <v>288</v>
      </c>
      <c r="CH3" s="74" t="s">
        <v>288</v>
      </c>
      <c r="CI3" s="75" t="s">
        <v>288</v>
      </c>
      <c r="CJ3" s="75" t="s">
        <v>288</v>
      </c>
      <c r="CK3" s="74" t="s">
        <v>288</v>
      </c>
      <c r="CL3" s="75" t="s">
        <v>288</v>
      </c>
      <c r="CM3" s="75" t="s">
        <v>288</v>
      </c>
      <c r="CN3" s="74" t="s">
        <v>288</v>
      </c>
      <c r="CO3" s="75" t="s">
        <v>288</v>
      </c>
      <c r="CP3" s="75" t="s">
        <v>288</v>
      </c>
      <c r="CQ3" s="74" t="s">
        <v>288</v>
      </c>
      <c r="CR3" s="75" t="s">
        <v>288</v>
      </c>
      <c r="CS3" s="75" t="s">
        <v>288</v>
      </c>
      <c r="CT3" s="74" t="s">
        <v>288</v>
      </c>
      <c r="CU3" s="75" t="s">
        <v>288</v>
      </c>
      <c r="CV3" s="75" t="s">
        <v>288</v>
      </c>
      <c r="CW3" s="74" t="s">
        <v>288</v>
      </c>
      <c r="CX3" s="75" t="s">
        <v>288</v>
      </c>
      <c r="CY3" s="75" t="s">
        <v>288</v>
      </c>
      <c r="CZ3" s="74" t="s">
        <v>288</v>
      </c>
      <c r="DA3" s="75" t="s">
        <v>288</v>
      </c>
      <c r="DB3" s="75" t="s">
        <v>288</v>
      </c>
      <c r="DC3" s="74" t="s">
        <v>288</v>
      </c>
      <c r="DD3" s="75" t="s">
        <v>288</v>
      </c>
      <c r="DE3" s="75" t="s">
        <v>288</v>
      </c>
      <c r="DF3" s="74" t="s">
        <v>288</v>
      </c>
      <c r="DG3" s="75" t="s">
        <v>288</v>
      </c>
      <c r="DH3" s="75" t="s">
        <v>288</v>
      </c>
      <c r="DI3" s="74" t="s">
        <v>288</v>
      </c>
      <c r="DJ3" s="75" t="s">
        <v>288</v>
      </c>
      <c r="DK3" s="75" t="s">
        <v>288</v>
      </c>
      <c r="DL3" s="74" t="s">
        <v>288</v>
      </c>
      <c r="DM3" s="75" t="s">
        <v>288</v>
      </c>
      <c r="DN3" s="75" t="s">
        <v>288</v>
      </c>
      <c r="DO3" s="74" t="s">
        <v>288</v>
      </c>
      <c r="DP3" s="75" t="s">
        <v>288</v>
      </c>
      <c r="DQ3" s="75" t="s">
        <v>288</v>
      </c>
      <c r="DR3" s="74" t="s">
        <v>288</v>
      </c>
      <c r="DS3" s="75" t="s">
        <v>288</v>
      </c>
      <c r="DT3" s="75" t="s">
        <v>288</v>
      </c>
      <c r="DU3" s="74" t="s">
        <v>288</v>
      </c>
      <c r="DV3" s="75" t="s">
        <v>288</v>
      </c>
      <c r="DW3" s="75" t="s">
        <v>288</v>
      </c>
      <c r="DX3" s="74" t="s">
        <v>288</v>
      </c>
      <c r="DY3" s="75" t="s">
        <v>288</v>
      </c>
      <c r="DZ3" s="75" t="s">
        <v>288</v>
      </c>
      <c r="EA3" s="74" t="s">
        <v>288</v>
      </c>
      <c r="EB3" s="75" t="s">
        <v>288</v>
      </c>
      <c r="EC3" s="75" t="s">
        <v>288</v>
      </c>
      <c r="ED3" s="74" t="s">
        <v>288</v>
      </c>
      <c r="EE3" s="75" t="s">
        <v>288</v>
      </c>
      <c r="EF3" s="75" t="s">
        <v>288</v>
      </c>
      <c r="EG3" s="74" t="s">
        <v>288</v>
      </c>
      <c r="EH3" s="75" t="s">
        <v>288</v>
      </c>
      <c r="EI3" s="75" t="s">
        <v>288</v>
      </c>
      <c r="EJ3" s="74" t="s">
        <v>288</v>
      </c>
      <c r="EK3" s="75" t="s">
        <v>288</v>
      </c>
      <c r="EL3" s="75" t="s">
        <v>288</v>
      </c>
      <c r="EM3" s="74" t="s">
        <v>288</v>
      </c>
      <c r="EN3" s="75" t="s">
        <v>288</v>
      </c>
      <c r="EO3" s="75" t="s">
        <v>288</v>
      </c>
      <c r="EP3" s="74" t="s">
        <v>288</v>
      </c>
      <c r="EQ3" s="75" t="s">
        <v>288</v>
      </c>
      <c r="ER3" s="75" t="s">
        <v>288</v>
      </c>
      <c r="ES3" s="74" t="s">
        <v>288</v>
      </c>
      <c r="ET3" s="75" t="s">
        <v>288</v>
      </c>
      <c r="EU3" s="75" t="s">
        <v>288</v>
      </c>
      <c r="EV3" s="74" t="s">
        <v>288</v>
      </c>
      <c r="EW3" s="75" t="s">
        <v>288</v>
      </c>
      <c r="EX3" s="75" t="s">
        <v>288</v>
      </c>
      <c r="EY3" s="74" t="s">
        <v>288</v>
      </c>
      <c r="EZ3" s="75" t="s">
        <v>288</v>
      </c>
      <c r="FA3" s="75" t="s">
        <v>288</v>
      </c>
      <c r="FB3" s="74" t="s">
        <v>288</v>
      </c>
      <c r="FC3" s="75" t="s">
        <v>288</v>
      </c>
      <c r="FD3" s="75" t="s">
        <v>288</v>
      </c>
      <c r="FE3" s="74" t="s">
        <v>288</v>
      </c>
      <c r="FF3" s="75" t="s">
        <v>288</v>
      </c>
      <c r="FG3" s="75" t="s">
        <v>288</v>
      </c>
      <c r="FH3" s="74" t="s">
        <v>288</v>
      </c>
      <c r="FI3" s="75" t="s">
        <v>288</v>
      </c>
      <c r="FJ3" s="75" t="s">
        <v>288</v>
      </c>
      <c r="FK3" s="74" t="s">
        <v>288</v>
      </c>
      <c r="FL3" s="75" t="s">
        <v>288</v>
      </c>
      <c r="FM3" s="75" t="s">
        <v>288</v>
      </c>
      <c r="FN3" s="74" t="s">
        <v>288</v>
      </c>
      <c r="FO3" s="75" t="s">
        <v>288</v>
      </c>
      <c r="FP3" s="75" t="s">
        <v>288</v>
      </c>
      <c r="FQ3" s="74" t="s">
        <v>288</v>
      </c>
      <c r="FR3" s="75" t="s">
        <v>288</v>
      </c>
      <c r="FS3" s="75" t="s">
        <v>288</v>
      </c>
      <c r="FT3" s="74" t="s">
        <v>288</v>
      </c>
      <c r="FU3" s="75" t="s">
        <v>288</v>
      </c>
      <c r="FV3" s="75" t="s">
        <v>288</v>
      </c>
      <c r="FW3" s="74" t="s">
        <v>288</v>
      </c>
      <c r="FX3" s="75" t="s">
        <v>288</v>
      </c>
      <c r="FY3" s="75" t="s">
        <v>288</v>
      </c>
      <c r="FZ3" s="74" t="s">
        <v>288</v>
      </c>
      <c r="GA3" s="75" t="s">
        <v>288</v>
      </c>
      <c r="GB3" s="75" t="s">
        <v>288</v>
      </c>
      <c r="GC3" s="74" t="s">
        <v>288</v>
      </c>
      <c r="GD3" s="75" t="s">
        <v>288</v>
      </c>
      <c r="GE3" s="75" t="s">
        <v>288</v>
      </c>
      <c r="GF3" s="74" t="s">
        <v>288</v>
      </c>
      <c r="GG3" s="75" t="s">
        <v>288</v>
      </c>
      <c r="GH3" s="75" t="s">
        <v>288</v>
      </c>
      <c r="GI3" s="74" t="s">
        <v>288</v>
      </c>
      <c r="GJ3" s="75" t="s">
        <v>288</v>
      </c>
      <c r="GK3" s="75" t="s">
        <v>288</v>
      </c>
      <c r="GL3" s="74" t="s">
        <v>288</v>
      </c>
      <c r="GM3" s="75" t="s">
        <v>288</v>
      </c>
      <c r="GN3" s="75" t="s">
        <v>288</v>
      </c>
      <c r="GO3" s="74" t="s">
        <v>288</v>
      </c>
      <c r="GP3" s="75" t="s">
        <v>288</v>
      </c>
      <c r="GQ3" s="75" t="s">
        <v>288</v>
      </c>
      <c r="GR3" s="74" t="s">
        <v>288</v>
      </c>
      <c r="GS3" s="75" t="s">
        <v>288</v>
      </c>
      <c r="GT3" s="75" t="s">
        <v>288</v>
      </c>
      <c r="GU3" s="74" t="s">
        <v>288</v>
      </c>
      <c r="GV3" s="75" t="s">
        <v>288</v>
      </c>
      <c r="GW3" s="75" t="s">
        <v>288</v>
      </c>
      <c r="GX3" s="74" t="s">
        <v>288</v>
      </c>
      <c r="GY3" s="75" t="s">
        <v>288</v>
      </c>
      <c r="GZ3" s="75" t="s">
        <v>288</v>
      </c>
      <c r="HA3" s="74" t="s">
        <v>288</v>
      </c>
      <c r="HB3" s="75" t="s">
        <v>288</v>
      </c>
      <c r="HC3" s="76" t="s">
        <v>288</v>
      </c>
      <c r="HD3" s="71"/>
    </row>
    <row r="4" spans="1:214" s="72" customFormat="1" ht="15" customHeight="1" x14ac:dyDescent="0.25">
      <c r="A4" s="77"/>
      <c r="B4" s="78" t="s">
        <v>289</v>
      </c>
      <c r="C4" s="79" t="s">
        <v>290</v>
      </c>
      <c r="D4" s="80" t="s">
        <v>291</v>
      </c>
      <c r="E4" s="78" t="s">
        <v>289</v>
      </c>
      <c r="F4" s="79" t="s">
        <v>290</v>
      </c>
      <c r="G4" s="80" t="s">
        <v>291</v>
      </c>
      <c r="H4" s="78" t="s">
        <v>289</v>
      </c>
      <c r="I4" s="79" t="s">
        <v>290</v>
      </c>
      <c r="J4" s="80" t="s">
        <v>291</v>
      </c>
      <c r="K4" s="78" t="s">
        <v>289</v>
      </c>
      <c r="L4" s="79" t="s">
        <v>290</v>
      </c>
      <c r="M4" s="80" t="s">
        <v>291</v>
      </c>
      <c r="N4" s="78" t="s">
        <v>289</v>
      </c>
      <c r="O4" s="79" t="s">
        <v>290</v>
      </c>
      <c r="P4" s="80" t="s">
        <v>291</v>
      </c>
      <c r="Q4" s="78" t="s">
        <v>289</v>
      </c>
      <c r="R4" s="79" t="s">
        <v>290</v>
      </c>
      <c r="S4" s="80" t="s">
        <v>291</v>
      </c>
      <c r="T4" s="78" t="s">
        <v>289</v>
      </c>
      <c r="U4" s="79" t="s">
        <v>290</v>
      </c>
      <c r="V4" s="80" t="s">
        <v>291</v>
      </c>
      <c r="W4" s="78" t="s">
        <v>289</v>
      </c>
      <c r="X4" s="79" t="s">
        <v>290</v>
      </c>
      <c r="Y4" s="80" t="s">
        <v>291</v>
      </c>
      <c r="Z4" s="78" t="s">
        <v>289</v>
      </c>
      <c r="AA4" s="79" t="s">
        <v>290</v>
      </c>
      <c r="AB4" s="80" t="s">
        <v>291</v>
      </c>
      <c r="AC4" s="78" t="s">
        <v>289</v>
      </c>
      <c r="AD4" s="79" t="s">
        <v>290</v>
      </c>
      <c r="AE4" s="80" t="s">
        <v>291</v>
      </c>
      <c r="AF4" s="78" t="s">
        <v>289</v>
      </c>
      <c r="AG4" s="79" t="s">
        <v>290</v>
      </c>
      <c r="AH4" s="80" t="s">
        <v>291</v>
      </c>
      <c r="AI4" s="78" t="s">
        <v>289</v>
      </c>
      <c r="AJ4" s="79" t="s">
        <v>290</v>
      </c>
      <c r="AK4" s="80" t="s">
        <v>291</v>
      </c>
      <c r="AL4" s="78" t="s">
        <v>289</v>
      </c>
      <c r="AM4" s="79" t="s">
        <v>290</v>
      </c>
      <c r="AN4" s="80" t="s">
        <v>291</v>
      </c>
      <c r="AO4" s="78" t="s">
        <v>289</v>
      </c>
      <c r="AP4" s="79" t="s">
        <v>290</v>
      </c>
      <c r="AQ4" s="80" t="s">
        <v>291</v>
      </c>
      <c r="AR4" s="78" t="s">
        <v>289</v>
      </c>
      <c r="AS4" s="79" t="s">
        <v>290</v>
      </c>
      <c r="AT4" s="80" t="s">
        <v>291</v>
      </c>
      <c r="AU4" s="78" t="s">
        <v>289</v>
      </c>
      <c r="AV4" s="79" t="s">
        <v>290</v>
      </c>
      <c r="AW4" s="80" t="s">
        <v>291</v>
      </c>
      <c r="AX4" s="78" t="s">
        <v>289</v>
      </c>
      <c r="AY4" s="79" t="s">
        <v>290</v>
      </c>
      <c r="AZ4" s="80" t="s">
        <v>291</v>
      </c>
      <c r="BA4" s="78" t="s">
        <v>289</v>
      </c>
      <c r="BB4" s="79" t="s">
        <v>290</v>
      </c>
      <c r="BC4" s="80" t="s">
        <v>291</v>
      </c>
      <c r="BD4" s="78" t="s">
        <v>289</v>
      </c>
      <c r="BE4" s="79" t="s">
        <v>290</v>
      </c>
      <c r="BF4" s="80" t="s">
        <v>291</v>
      </c>
      <c r="BG4" s="78" t="s">
        <v>289</v>
      </c>
      <c r="BH4" s="79" t="s">
        <v>290</v>
      </c>
      <c r="BI4" s="80" t="s">
        <v>291</v>
      </c>
      <c r="BJ4" s="78" t="s">
        <v>289</v>
      </c>
      <c r="BK4" s="79" t="s">
        <v>290</v>
      </c>
      <c r="BL4" s="80" t="s">
        <v>291</v>
      </c>
      <c r="BM4" s="78" t="s">
        <v>289</v>
      </c>
      <c r="BN4" s="79" t="s">
        <v>290</v>
      </c>
      <c r="BO4" s="80" t="s">
        <v>291</v>
      </c>
      <c r="BP4" s="78" t="s">
        <v>289</v>
      </c>
      <c r="BQ4" s="79" t="s">
        <v>290</v>
      </c>
      <c r="BR4" s="80" t="s">
        <v>291</v>
      </c>
      <c r="BS4" s="78" t="s">
        <v>289</v>
      </c>
      <c r="BT4" s="79" t="s">
        <v>290</v>
      </c>
      <c r="BU4" s="80" t="s">
        <v>291</v>
      </c>
      <c r="BV4" s="78" t="s">
        <v>289</v>
      </c>
      <c r="BW4" s="79" t="s">
        <v>290</v>
      </c>
      <c r="BX4" s="80" t="s">
        <v>291</v>
      </c>
      <c r="BY4" s="78" t="s">
        <v>289</v>
      </c>
      <c r="BZ4" s="79" t="s">
        <v>290</v>
      </c>
      <c r="CA4" s="80" t="s">
        <v>291</v>
      </c>
      <c r="CB4" s="78" t="s">
        <v>289</v>
      </c>
      <c r="CC4" s="79" t="s">
        <v>290</v>
      </c>
      <c r="CD4" s="80" t="s">
        <v>291</v>
      </c>
      <c r="CE4" s="78" t="s">
        <v>289</v>
      </c>
      <c r="CF4" s="79" t="s">
        <v>290</v>
      </c>
      <c r="CG4" s="80" t="s">
        <v>291</v>
      </c>
      <c r="CH4" s="78" t="s">
        <v>289</v>
      </c>
      <c r="CI4" s="79" t="s">
        <v>290</v>
      </c>
      <c r="CJ4" s="80" t="s">
        <v>291</v>
      </c>
      <c r="CK4" s="78" t="s">
        <v>289</v>
      </c>
      <c r="CL4" s="79" t="s">
        <v>290</v>
      </c>
      <c r="CM4" s="80" t="s">
        <v>291</v>
      </c>
      <c r="CN4" s="78" t="s">
        <v>289</v>
      </c>
      <c r="CO4" s="79" t="s">
        <v>290</v>
      </c>
      <c r="CP4" s="80" t="s">
        <v>291</v>
      </c>
      <c r="CQ4" s="78" t="s">
        <v>289</v>
      </c>
      <c r="CR4" s="79" t="s">
        <v>290</v>
      </c>
      <c r="CS4" s="80" t="s">
        <v>291</v>
      </c>
      <c r="CT4" s="78" t="s">
        <v>289</v>
      </c>
      <c r="CU4" s="79" t="s">
        <v>290</v>
      </c>
      <c r="CV4" s="80" t="s">
        <v>291</v>
      </c>
      <c r="CW4" s="78" t="s">
        <v>289</v>
      </c>
      <c r="CX4" s="79" t="s">
        <v>290</v>
      </c>
      <c r="CY4" s="80" t="s">
        <v>291</v>
      </c>
      <c r="CZ4" s="78" t="s">
        <v>289</v>
      </c>
      <c r="DA4" s="79" t="s">
        <v>290</v>
      </c>
      <c r="DB4" s="80" t="s">
        <v>291</v>
      </c>
      <c r="DC4" s="78" t="s">
        <v>289</v>
      </c>
      <c r="DD4" s="79" t="s">
        <v>290</v>
      </c>
      <c r="DE4" s="80" t="s">
        <v>291</v>
      </c>
      <c r="DF4" s="78" t="s">
        <v>289</v>
      </c>
      <c r="DG4" s="79" t="s">
        <v>290</v>
      </c>
      <c r="DH4" s="80" t="s">
        <v>291</v>
      </c>
      <c r="DI4" s="78" t="s">
        <v>289</v>
      </c>
      <c r="DJ4" s="79" t="s">
        <v>290</v>
      </c>
      <c r="DK4" s="80" t="s">
        <v>291</v>
      </c>
      <c r="DL4" s="78" t="s">
        <v>289</v>
      </c>
      <c r="DM4" s="79" t="s">
        <v>290</v>
      </c>
      <c r="DN4" s="80" t="s">
        <v>291</v>
      </c>
      <c r="DO4" s="78" t="s">
        <v>289</v>
      </c>
      <c r="DP4" s="79" t="s">
        <v>290</v>
      </c>
      <c r="DQ4" s="80" t="s">
        <v>291</v>
      </c>
      <c r="DR4" s="78" t="s">
        <v>289</v>
      </c>
      <c r="DS4" s="79" t="s">
        <v>290</v>
      </c>
      <c r="DT4" s="80" t="s">
        <v>291</v>
      </c>
      <c r="DU4" s="78" t="s">
        <v>289</v>
      </c>
      <c r="DV4" s="79" t="s">
        <v>290</v>
      </c>
      <c r="DW4" s="80" t="s">
        <v>291</v>
      </c>
      <c r="DX4" s="78" t="s">
        <v>289</v>
      </c>
      <c r="DY4" s="79" t="s">
        <v>290</v>
      </c>
      <c r="DZ4" s="80" t="s">
        <v>291</v>
      </c>
      <c r="EA4" s="78" t="s">
        <v>289</v>
      </c>
      <c r="EB4" s="79" t="s">
        <v>290</v>
      </c>
      <c r="EC4" s="80" t="s">
        <v>291</v>
      </c>
      <c r="ED4" s="78" t="s">
        <v>289</v>
      </c>
      <c r="EE4" s="79" t="s">
        <v>290</v>
      </c>
      <c r="EF4" s="80" t="s">
        <v>291</v>
      </c>
      <c r="EG4" s="78" t="s">
        <v>289</v>
      </c>
      <c r="EH4" s="79" t="s">
        <v>290</v>
      </c>
      <c r="EI4" s="80" t="s">
        <v>291</v>
      </c>
      <c r="EJ4" s="78" t="s">
        <v>289</v>
      </c>
      <c r="EK4" s="79" t="s">
        <v>290</v>
      </c>
      <c r="EL4" s="80" t="s">
        <v>291</v>
      </c>
      <c r="EM4" s="78" t="s">
        <v>289</v>
      </c>
      <c r="EN4" s="79" t="s">
        <v>290</v>
      </c>
      <c r="EO4" s="80" t="s">
        <v>291</v>
      </c>
      <c r="EP4" s="78" t="s">
        <v>289</v>
      </c>
      <c r="EQ4" s="79" t="s">
        <v>290</v>
      </c>
      <c r="ER4" s="80" t="s">
        <v>291</v>
      </c>
      <c r="ES4" s="78" t="s">
        <v>289</v>
      </c>
      <c r="ET4" s="79" t="s">
        <v>290</v>
      </c>
      <c r="EU4" s="80" t="s">
        <v>291</v>
      </c>
      <c r="EV4" s="78" t="s">
        <v>289</v>
      </c>
      <c r="EW4" s="79" t="s">
        <v>290</v>
      </c>
      <c r="EX4" s="80" t="s">
        <v>291</v>
      </c>
      <c r="EY4" s="78" t="s">
        <v>289</v>
      </c>
      <c r="EZ4" s="79" t="s">
        <v>290</v>
      </c>
      <c r="FA4" s="80" t="s">
        <v>291</v>
      </c>
      <c r="FB4" s="78" t="s">
        <v>289</v>
      </c>
      <c r="FC4" s="79" t="s">
        <v>290</v>
      </c>
      <c r="FD4" s="80" t="s">
        <v>291</v>
      </c>
      <c r="FE4" s="78" t="s">
        <v>289</v>
      </c>
      <c r="FF4" s="79" t="s">
        <v>290</v>
      </c>
      <c r="FG4" s="80" t="s">
        <v>291</v>
      </c>
      <c r="FH4" s="78" t="s">
        <v>289</v>
      </c>
      <c r="FI4" s="79" t="s">
        <v>290</v>
      </c>
      <c r="FJ4" s="80" t="s">
        <v>291</v>
      </c>
      <c r="FK4" s="78" t="s">
        <v>289</v>
      </c>
      <c r="FL4" s="79" t="s">
        <v>290</v>
      </c>
      <c r="FM4" s="80" t="s">
        <v>291</v>
      </c>
      <c r="FN4" s="78" t="s">
        <v>289</v>
      </c>
      <c r="FO4" s="79" t="s">
        <v>290</v>
      </c>
      <c r="FP4" s="80" t="s">
        <v>291</v>
      </c>
      <c r="FQ4" s="78" t="s">
        <v>289</v>
      </c>
      <c r="FR4" s="79" t="s">
        <v>290</v>
      </c>
      <c r="FS4" s="80" t="s">
        <v>291</v>
      </c>
      <c r="FT4" s="78" t="s">
        <v>289</v>
      </c>
      <c r="FU4" s="79" t="s">
        <v>290</v>
      </c>
      <c r="FV4" s="80" t="s">
        <v>291</v>
      </c>
      <c r="FW4" s="78" t="s">
        <v>289</v>
      </c>
      <c r="FX4" s="79" t="s">
        <v>290</v>
      </c>
      <c r="FY4" s="80" t="s">
        <v>291</v>
      </c>
      <c r="FZ4" s="78" t="s">
        <v>289</v>
      </c>
      <c r="GA4" s="79" t="s">
        <v>290</v>
      </c>
      <c r="GB4" s="80" t="s">
        <v>291</v>
      </c>
      <c r="GC4" s="78" t="s">
        <v>289</v>
      </c>
      <c r="GD4" s="79" t="s">
        <v>290</v>
      </c>
      <c r="GE4" s="80" t="s">
        <v>291</v>
      </c>
      <c r="GF4" s="78" t="s">
        <v>289</v>
      </c>
      <c r="GG4" s="79" t="s">
        <v>290</v>
      </c>
      <c r="GH4" s="80" t="s">
        <v>291</v>
      </c>
      <c r="GI4" s="78" t="s">
        <v>289</v>
      </c>
      <c r="GJ4" s="79" t="s">
        <v>290</v>
      </c>
      <c r="GK4" s="80" t="s">
        <v>291</v>
      </c>
      <c r="GL4" s="78" t="s">
        <v>289</v>
      </c>
      <c r="GM4" s="79" t="s">
        <v>290</v>
      </c>
      <c r="GN4" s="80" t="s">
        <v>291</v>
      </c>
      <c r="GO4" s="78" t="s">
        <v>289</v>
      </c>
      <c r="GP4" s="79" t="s">
        <v>290</v>
      </c>
      <c r="GQ4" s="80" t="s">
        <v>291</v>
      </c>
      <c r="GR4" s="78" t="s">
        <v>289</v>
      </c>
      <c r="GS4" s="79" t="s">
        <v>290</v>
      </c>
      <c r="GT4" s="80" t="s">
        <v>291</v>
      </c>
      <c r="GU4" s="78" t="s">
        <v>289</v>
      </c>
      <c r="GV4" s="79" t="s">
        <v>290</v>
      </c>
      <c r="GW4" s="80" t="s">
        <v>291</v>
      </c>
      <c r="GX4" s="78" t="s">
        <v>289</v>
      </c>
      <c r="GY4" s="79" t="s">
        <v>290</v>
      </c>
      <c r="GZ4" s="80" t="s">
        <v>291</v>
      </c>
      <c r="HA4" s="78" t="s">
        <v>289</v>
      </c>
      <c r="HB4" s="79" t="s">
        <v>290</v>
      </c>
      <c r="HC4" s="81" t="s">
        <v>291</v>
      </c>
      <c r="HD4" s="82"/>
      <c r="HE4" s="83"/>
      <c r="HF4" s="81"/>
    </row>
    <row r="5" spans="1:214" s="72" customFormat="1" ht="15" customHeight="1" thickBot="1" x14ac:dyDescent="0.3">
      <c r="A5" s="84"/>
      <c r="B5" s="85" t="s">
        <v>292</v>
      </c>
      <c r="C5" s="86"/>
      <c r="D5" s="87" t="s">
        <v>292</v>
      </c>
      <c r="E5" s="85" t="s">
        <v>292</v>
      </c>
      <c r="F5" s="86"/>
      <c r="G5" s="87" t="s">
        <v>292</v>
      </c>
      <c r="H5" s="85" t="s">
        <v>292</v>
      </c>
      <c r="I5" s="86"/>
      <c r="J5" s="87" t="s">
        <v>292</v>
      </c>
      <c r="K5" s="85" t="s">
        <v>292</v>
      </c>
      <c r="L5" s="86"/>
      <c r="M5" s="87" t="s">
        <v>292</v>
      </c>
      <c r="N5" s="85" t="s">
        <v>292</v>
      </c>
      <c r="O5" s="86"/>
      <c r="P5" s="87" t="s">
        <v>292</v>
      </c>
      <c r="Q5" s="85" t="s">
        <v>292</v>
      </c>
      <c r="R5" s="86"/>
      <c r="S5" s="87" t="s">
        <v>292</v>
      </c>
      <c r="T5" s="85" t="s">
        <v>292</v>
      </c>
      <c r="U5" s="86"/>
      <c r="V5" s="87" t="s">
        <v>292</v>
      </c>
      <c r="W5" s="85" t="s">
        <v>292</v>
      </c>
      <c r="X5" s="86"/>
      <c r="Y5" s="87" t="s">
        <v>292</v>
      </c>
      <c r="Z5" s="85" t="s">
        <v>292</v>
      </c>
      <c r="AA5" s="86"/>
      <c r="AB5" s="87" t="s">
        <v>292</v>
      </c>
      <c r="AC5" s="85" t="s">
        <v>292</v>
      </c>
      <c r="AD5" s="86"/>
      <c r="AE5" s="87" t="s">
        <v>292</v>
      </c>
      <c r="AF5" s="85" t="s">
        <v>292</v>
      </c>
      <c r="AG5" s="86"/>
      <c r="AH5" s="87" t="s">
        <v>292</v>
      </c>
      <c r="AI5" s="85" t="s">
        <v>292</v>
      </c>
      <c r="AJ5" s="86"/>
      <c r="AK5" s="87" t="s">
        <v>292</v>
      </c>
      <c r="AL5" s="85" t="s">
        <v>292</v>
      </c>
      <c r="AM5" s="86"/>
      <c r="AN5" s="87" t="s">
        <v>292</v>
      </c>
      <c r="AO5" s="85" t="s">
        <v>292</v>
      </c>
      <c r="AP5" s="86"/>
      <c r="AQ5" s="87" t="s">
        <v>292</v>
      </c>
      <c r="AR5" s="85" t="s">
        <v>292</v>
      </c>
      <c r="AS5" s="86"/>
      <c r="AT5" s="87" t="s">
        <v>292</v>
      </c>
      <c r="AU5" s="85" t="s">
        <v>292</v>
      </c>
      <c r="AV5" s="86"/>
      <c r="AW5" s="87" t="s">
        <v>292</v>
      </c>
      <c r="AX5" s="85" t="s">
        <v>292</v>
      </c>
      <c r="AY5" s="86"/>
      <c r="AZ5" s="87" t="s">
        <v>292</v>
      </c>
      <c r="BA5" s="85" t="s">
        <v>292</v>
      </c>
      <c r="BB5" s="86"/>
      <c r="BC5" s="87" t="s">
        <v>292</v>
      </c>
      <c r="BD5" s="85" t="s">
        <v>292</v>
      </c>
      <c r="BE5" s="86"/>
      <c r="BF5" s="87" t="s">
        <v>292</v>
      </c>
      <c r="BG5" s="85" t="s">
        <v>292</v>
      </c>
      <c r="BH5" s="86"/>
      <c r="BI5" s="87" t="s">
        <v>292</v>
      </c>
      <c r="BJ5" s="85" t="s">
        <v>292</v>
      </c>
      <c r="BK5" s="86"/>
      <c r="BL5" s="87" t="s">
        <v>292</v>
      </c>
      <c r="BM5" s="85" t="s">
        <v>292</v>
      </c>
      <c r="BN5" s="86"/>
      <c r="BO5" s="87" t="s">
        <v>292</v>
      </c>
      <c r="BP5" s="85" t="s">
        <v>292</v>
      </c>
      <c r="BQ5" s="86"/>
      <c r="BR5" s="87" t="s">
        <v>292</v>
      </c>
      <c r="BS5" s="85" t="s">
        <v>292</v>
      </c>
      <c r="BT5" s="86"/>
      <c r="BU5" s="87" t="s">
        <v>292</v>
      </c>
      <c r="BV5" s="85" t="s">
        <v>292</v>
      </c>
      <c r="BW5" s="86"/>
      <c r="BX5" s="87" t="s">
        <v>292</v>
      </c>
      <c r="BY5" s="85" t="s">
        <v>292</v>
      </c>
      <c r="BZ5" s="86"/>
      <c r="CA5" s="87" t="s">
        <v>292</v>
      </c>
      <c r="CB5" s="85" t="s">
        <v>292</v>
      </c>
      <c r="CC5" s="86"/>
      <c r="CD5" s="87" t="s">
        <v>292</v>
      </c>
      <c r="CE5" s="85" t="s">
        <v>292</v>
      </c>
      <c r="CF5" s="86"/>
      <c r="CG5" s="87" t="s">
        <v>292</v>
      </c>
      <c r="CH5" s="85" t="s">
        <v>292</v>
      </c>
      <c r="CI5" s="86"/>
      <c r="CJ5" s="87" t="s">
        <v>292</v>
      </c>
      <c r="CK5" s="85" t="s">
        <v>292</v>
      </c>
      <c r="CL5" s="86"/>
      <c r="CM5" s="87" t="s">
        <v>292</v>
      </c>
      <c r="CN5" s="85" t="s">
        <v>292</v>
      </c>
      <c r="CO5" s="86"/>
      <c r="CP5" s="87" t="s">
        <v>292</v>
      </c>
      <c r="CQ5" s="85" t="s">
        <v>292</v>
      </c>
      <c r="CR5" s="86"/>
      <c r="CS5" s="87" t="s">
        <v>292</v>
      </c>
      <c r="CT5" s="85" t="s">
        <v>292</v>
      </c>
      <c r="CU5" s="86"/>
      <c r="CV5" s="87" t="s">
        <v>292</v>
      </c>
      <c r="CW5" s="85" t="s">
        <v>292</v>
      </c>
      <c r="CX5" s="86"/>
      <c r="CY5" s="87" t="s">
        <v>292</v>
      </c>
      <c r="CZ5" s="85" t="s">
        <v>292</v>
      </c>
      <c r="DA5" s="86"/>
      <c r="DB5" s="87" t="s">
        <v>292</v>
      </c>
      <c r="DC5" s="85" t="s">
        <v>292</v>
      </c>
      <c r="DD5" s="86"/>
      <c r="DE5" s="87" t="s">
        <v>292</v>
      </c>
      <c r="DF5" s="85" t="s">
        <v>292</v>
      </c>
      <c r="DG5" s="86"/>
      <c r="DH5" s="87" t="s">
        <v>292</v>
      </c>
      <c r="DI5" s="85" t="s">
        <v>292</v>
      </c>
      <c r="DJ5" s="86"/>
      <c r="DK5" s="87" t="s">
        <v>292</v>
      </c>
      <c r="DL5" s="85" t="s">
        <v>292</v>
      </c>
      <c r="DM5" s="86"/>
      <c r="DN5" s="87" t="s">
        <v>292</v>
      </c>
      <c r="DO5" s="85" t="s">
        <v>292</v>
      </c>
      <c r="DP5" s="86"/>
      <c r="DQ5" s="87" t="s">
        <v>292</v>
      </c>
      <c r="DR5" s="85" t="s">
        <v>292</v>
      </c>
      <c r="DS5" s="86"/>
      <c r="DT5" s="87" t="s">
        <v>292</v>
      </c>
      <c r="DU5" s="85" t="s">
        <v>292</v>
      </c>
      <c r="DV5" s="86"/>
      <c r="DW5" s="87" t="s">
        <v>292</v>
      </c>
      <c r="DX5" s="85" t="s">
        <v>292</v>
      </c>
      <c r="DY5" s="86"/>
      <c r="DZ5" s="87" t="s">
        <v>292</v>
      </c>
      <c r="EA5" s="85" t="s">
        <v>292</v>
      </c>
      <c r="EB5" s="86"/>
      <c r="EC5" s="87" t="s">
        <v>292</v>
      </c>
      <c r="ED5" s="85" t="s">
        <v>292</v>
      </c>
      <c r="EE5" s="86"/>
      <c r="EF5" s="87" t="s">
        <v>292</v>
      </c>
      <c r="EG5" s="85" t="s">
        <v>292</v>
      </c>
      <c r="EH5" s="86"/>
      <c r="EI5" s="87" t="s">
        <v>292</v>
      </c>
      <c r="EJ5" s="85" t="s">
        <v>292</v>
      </c>
      <c r="EK5" s="86"/>
      <c r="EL5" s="87" t="s">
        <v>292</v>
      </c>
      <c r="EM5" s="85" t="s">
        <v>292</v>
      </c>
      <c r="EN5" s="86"/>
      <c r="EO5" s="87" t="s">
        <v>292</v>
      </c>
      <c r="EP5" s="85" t="s">
        <v>292</v>
      </c>
      <c r="EQ5" s="86"/>
      <c r="ER5" s="87" t="s">
        <v>292</v>
      </c>
      <c r="ES5" s="85" t="s">
        <v>292</v>
      </c>
      <c r="ET5" s="86"/>
      <c r="EU5" s="87" t="s">
        <v>292</v>
      </c>
      <c r="EV5" s="85" t="s">
        <v>292</v>
      </c>
      <c r="EW5" s="86"/>
      <c r="EX5" s="87" t="s">
        <v>292</v>
      </c>
      <c r="EY5" s="85" t="s">
        <v>292</v>
      </c>
      <c r="EZ5" s="86"/>
      <c r="FA5" s="87" t="s">
        <v>292</v>
      </c>
      <c r="FB5" s="85" t="s">
        <v>292</v>
      </c>
      <c r="FC5" s="86"/>
      <c r="FD5" s="87" t="s">
        <v>292</v>
      </c>
      <c r="FE5" s="85" t="s">
        <v>292</v>
      </c>
      <c r="FF5" s="86"/>
      <c r="FG5" s="87" t="s">
        <v>292</v>
      </c>
      <c r="FH5" s="85" t="s">
        <v>292</v>
      </c>
      <c r="FI5" s="86"/>
      <c r="FJ5" s="87" t="s">
        <v>292</v>
      </c>
      <c r="FK5" s="85" t="s">
        <v>292</v>
      </c>
      <c r="FL5" s="86"/>
      <c r="FM5" s="87" t="s">
        <v>292</v>
      </c>
      <c r="FN5" s="85" t="s">
        <v>292</v>
      </c>
      <c r="FO5" s="86"/>
      <c r="FP5" s="87" t="s">
        <v>292</v>
      </c>
      <c r="FQ5" s="85" t="s">
        <v>292</v>
      </c>
      <c r="FR5" s="86"/>
      <c r="FS5" s="87" t="s">
        <v>292</v>
      </c>
      <c r="FT5" s="85" t="s">
        <v>292</v>
      </c>
      <c r="FU5" s="86"/>
      <c r="FV5" s="87" t="s">
        <v>292</v>
      </c>
      <c r="FW5" s="85" t="s">
        <v>292</v>
      </c>
      <c r="FX5" s="86"/>
      <c r="FY5" s="87" t="s">
        <v>292</v>
      </c>
      <c r="FZ5" s="85" t="s">
        <v>292</v>
      </c>
      <c r="GA5" s="86"/>
      <c r="GB5" s="87" t="s">
        <v>292</v>
      </c>
      <c r="GC5" s="85" t="s">
        <v>292</v>
      </c>
      <c r="GD5" s="86"/>
      <c r="GE5" s="87" t="s">
        <v>292</v>
      </c>
      <c r="GF5" s="85" t="s">
        <v>292</v>
      </c>
      <c r="GG5" s="86"/>
      <c r="GH5" s="87" t="s">
        <v>292</v>
      </c>
      <c r="GI5" s="85" t="s">
        <v>292</v>
      </c>
      <c r="GJ5" s="86"/>
      <c r="GK5" s="87" t="s">
        <v>292</v>
      </c>
      <c r="GL5" s="85" t="s">
        <v>292</v>
      </c>
      <c r="GM5" s="86"/>
      <c r="GN5" s="87" t="s">
        <v>292</v>
      </c>
      <c r="GO5" s="85" t="s">
        <v>292</v>
      </c>
      <c r="GP5" s="86"/>
      <c r="GQ5" s="87" t="s">
        <v>292</v>
      </c>
      <c r="GR5" s="85" t="s">
        <v>292</v>
      </c>
      <c r="GS5" s="86"/>
      <c r="GT5" s="87" t="s">
        <v>292</v>
      </c>
      <c r="GU5" s="85" t="s">
        <v>292</v>
      </c>
      <c r="GV5" s="86"/>
      <c r="GW5" s="87" t="s">
        <v>292</v>
      </c>
      <c r="GX5" s="85" t="s">
        <v>292</v>
      </c>
      <c r="GY5" s="86"/>
      <c r="GZ5" s="87" t="s">
        <v>292</v>
      </c>
      <c r="HA5" s="85" t="s">
        <v>292</v>
      </c>
      <c r="HB5" s="86"/>
      <c r="HC5" s="88" t="s">
        <v>292</v>
      </c>
      <c r="HD5" s="82"/>
      <c r="HE5" s="83"/>
      <c r="HF5" s="81"/>
    </row>
    <row r="6" spans="1:214" s="72" customFormat="1" ht="16.2" thickBot="1" x14ac:dyDescent="0.3">
      <c r="A6" s="89" t="s">
        <v>293</v>
      </c>
      <c r="B6" s="90">
        <f>B26+B53</f>
        <v>190028</v>
      </c>
      <c r="C6" s="90">
        <f t="shared" ref="C6:D6" si="0">C26+C53</f>
        <v>5784</v>
      </c>
      <c r="D6" s="90">
        <f t="shared" si="0"/>
        <v>195812</v>
      </c>
      <c r="E6" s="90">
        <f>E26+E53</f>
        <v>93</v>
      </c>
      <c r="F6" s="90">
        <f t="shared" ref="F6:G6" si="1">F26+F53</f>
        <v>120</v>
      </c>
      <c r="G6" s="90">
        <f t="shared" si="1"/>
        <v>213</v>
      </c>
      <c r="H6" s="90">
        <f>H26+H53</f>
        <v>3633</v>
      </c>
      <c r="I6" s="90">
        <f t="shared" ref="I6:J6" si="2">I26+I53</f>
        <v>0</v>
      </c>
      <c r="J6" s="90">
        <f t="shared" si="2"/>
        <v>3633</v>
      </c>
      <c r="K6" s="90">
        <f>K26+K53</f>
        <v>6832</v>
      </c>
      <c r="L6" s="90">
        <f t="shared" ref="L6:M6" si="3">L26+L53</f>
        <v>19735</v>
      </c>
      <c r="M6" s="90">
        <f t="shared" si="3"/>
        <v>26567</v>
      </c>
      <c r="N6" s="90">
        <f>N26+N53</f>
        <v>337967</v>
      </c>
      <c r="O6" s="90">
        <f t="shared" ref="O6:P6" si="4">O26+O53</f>
        <v>111720</v>
      </c>
      <c r="P6" s="90">
        <f t="shared" si="4"/>
        <v>449687</v>
      </c>
      <c r="Q6" s="90">
        <f>Q26+Q53</f>
        <v>340849</v>
      </c>
      <c r="R6" s="90">
        <f t="shared" ref="R6:S6" si="5">R26+R53</f>
        <v>-23548</v>
      </c>
      <c r="S6" s="90">
        <f t="shared" si="5"/>
        <v>317301</v>
      </c>
      <c r="T6" s="90">
        <f>T26+T53</f>
        <v>923928</v>
      </c>
      <c r="U6" s="90">
        <f t="shared" ref="U6:V6" si="6">U26+U53</f>
        <v>22647</v>
      </c>
      <c r="V6" s="90">
        <f t="shared" si="6"/>
        <v>946575</v>
      </c>
      <c r="W6" s="90">
        <f>W26+W53</f>
        <v>7000</v>
      </c>
      <c r="X6" s="90">
        <f t="shared" ref="X6:Y6" si="7">X26+X53</f>
        <v>0</v>
      </c>
      <c r="Y6" s="90">
        <f t="shared" si="7"/>
        <v>7000</v>
      </c>
      <c r="Z6" s="90">
        <f>Z26+Z53</f>
        <v>7305866</v>
      </c>
      <c r="AA6" s="90">
        <f t="shared" ref="AA6:AB6" si="8">AA26+AA53</f>
        <v>-24138</v>
      </c>
      <c r="AB6" s="90">
        <f t="shared" si="8"/>
        <v>7281728</v>
      </c>
      <c r="AC6" s="90">
        <f>AC26+AC53</f>
        <v>517736</v>
      </c>
      <c r="AD6" s="90">
        <f t="shared" ref="AD6:AE6" si="9">AD26+AD53</f>
        <v>0</v>
      </c>
      <c r="AE6" s="90">
        <f t="shared" si="9"/>
        <v>517736</v>
      </c>
      <c r="AF6" s="90">
        <f>AF26+AF53</f>
        <v>5050</v>
      </c>
      <c r="AG6" s="90">
        <f t="shared" ref="AG6:AH6" si="10">AG26+AG53</f>
        <v>0</v>
      </c>
      <c r="AH6" s="90">
        <f t="shared" si="10"/>
        <v>5050</v>
      </c>
      <c r="AI6" s="90">
        <f>AI26+AI53</f>
        <v>35639</v>
      </c>
      <c r="AJ6" s="90">
        <f t="shared" ref="AJ6:AK6" si="11">AJ26+AJ53</f>
        <v>0</v>
      </c>
      <c r="AK6" s="90">
        <f t="shared" si="11"/>
        <v>35639</v>
      </c>
      <c r="AL6" s="90">
        <f>AL26+AL53</f>
        <v>148624</v>
      </c>
      <c r="AM6" s="90">
        <f t="shared" ref="AM6:AN6" si="12">AM26+AM53</f>
        <v>23665</v>
      </c>
      <c r="AN6" s="90">
        <f t="shared" si="12"/>
        <v>172289</v>
      </c>
      <c r="AO6" s="90">
        <f>AO26+AO53</f>
        <v>1080087</v>
      </c>
      <c r="AP6" s="90">
        <f t="shared" ref="AP6:AQ6" si="13">AP26+AP53</f>
        <v>0</v>
      </c>
      <c r="AQ6" s="90">
        <f t="shared" si="13"/>
        <v>1080087</v>
      </c>
      <c r="AR6" s="90">
        <f>AR26+AR53</f>
        <v>7500</v>
      </c>
      <c r="AS6" s="90">
        <f t="shared" ref="AS6:AT6" si="14">AS26+AS53</f>
        <v>-7499</v>
      </c>
      <c r="AT6" s="90">
        <f t="shared" si="14"/>
        <v>1</v>
      </c>
      <c r="AU6" s="90">
        <f>AU26+AU53</f>
        <v>214595</v>
      </c>
      <c r="AV6" s="90">
        <f t="shared" ref="AV6:AW6" si="15">AV26+AV53</f>
        <v>0</v>
      </c>
      <c r="AW6" s="90">
        <f t="shared" si="15"/>
        <v>214595</v>
      </c>
      <c r="AX6" s="90">
        <f>AX26+AX53</f>
        <v>97632</v>
      </c>
      <c r="AY6" s="90">
        <f t="shared" ref="AY6:AZ6" si="16">AY26+AY53</f>
        <v>0</v>
      </c>
      <c r="AZ6" s="90">
        <f t="shared" si="16"/>
        <v>97632</v>
      </c>
      <c r="BA6" s="90">
        <f>BA26+BA53</f>
        <v>26537</v>
      </c>
      <c r="BB6" s="90">
        <f t="shared" ref="BB6:BC6" si="17">BB26+BB53</f>
        <v>0</v>
      </c>
      <c r="BC6" s="90">
        <f t="shared" si="17"/>
        <v>26537</v>
      </c>
      <c r="BD6" s="90">
        <f>BD26+BD53</f>
        <v>300</v>
      </c>
      <c r="BE6" s="90">
        <f t="shared" ref="BE6:BF6" si="18">BE26+BE53</f>
        <v>0</v>
      </c>
      <c r="BF6" s="90">
        <f t="shared" si="18"/>
        <v>300</v>
      </c>
      <c r="BG6" s="90">
        <f>BG26+BG53</f>
        <v>172987</v>
      </c>
      <c r="BH6" s="90">
        <f t="shared" ref="BH6:BI6" si="19">BH26+BH53</f>
        <v>0</v>
      </c>
      <c r="BI6" s="90">
        <f t="shared" si="19"/>
        <v>172987</v>
      </c>
      <c r="BJ6" s="90">
        <f>BJ26+BJ53</f>
        <v>0</v>
      </c>
      <c r="BK6" s="90">
        <f t="shared" ref="BK6:BL6" si="20">BK26+BK53</f>
        <v>0</v>
      </c>
      <c r="BL6" s="90">
        <f t="shared" si="20"/>
        <v>0</v>
      </c>
      <c r="BM6" s="90">
        <f>BM26+BM53</f>
        <v>37803</v>
      </c>
      <c r="BN6" s="90">
        <f t="shared" ref="BN6:BO6" si="21">BN26+BN53</f>
        <v>0</v>
      </c>
      <c r="BO6" s="90">
        <f t="shared" si="21"/>
        <v>37803</v>
      </c>
      <c r="BP6" s="90">
        <f>BP26+BP53</f>
        <v>4402576</v>
      </c>
      <c r="BQ6" s="90">
        <f t="shared" ref="BQ6:BR6" si="22">BQ26+BQ53</f>
        <v>40357</v>
      </c>
      <c r="BR6" s="90">
        <f t="shared" si="22"/>
        <v>4442933</v>
      </c>
      <c r="BS6" s="90">
        <f>BS26+BS53</f>
        <v>143187</v>
      </c>
      <c r="BT6" s="90">
        <f t="shared" ref="BT6:BU6" si="23">BT26+BT53</f>
        <v>0</v>
      </c>
      <c r="BU6" s="90">
        <f t="shared" si="23"/>
        <v>143187</v>
      </c>
      <c r="BV6" s="90">
        <f>BV26+BV53</f>
        <v>0</v>
      </c>
      <c r="BW6" s="90">
        <f t="shared" ref="BW6:BX6" si="24">BW26+BW53</f>
        <v>0</v>
      </c>
      <c r="BX6" s="90">
        <f t="shared" si="24"/>
        <v>0</v>
      </c>
      <c r="BY6" s="90">
        <f>BY26+BY53</f>
        <v>1254002</v>
      </c>
      <c r="BZ6" s="90">
        <f t="shared" ref="BZ6:CA6" si="25">BZ26+BZ53</f>
        <v>0</v>
      </c>
      <c r="CA6" s="90">
        <f t="shared" si="25"/>
        <v>1254002</v>
      </c>
      <c r="CB6" s="90">
        <f>CB26+CB53</f>
        <v>0</v>
      </c>
      <c r="CC6" s="90">
        <f t="shared" ref="CC6:CD6" si="26">CC26+CC53</f>
        <v>0</v>
      </c>
      <c r="CD6" s="90">
        <f t="shared" si="26"/>
        <v>0</v>
      </c>
      <c r="CE6" s="90">
        <f>CE26+CE53</f>
        <v>5394921</v>
      </c>
      <c r="CF6" s="90">
        <f t="shared" ref="CF6:CG6" si="27">CF26+CF53</f>
        <v>-105491</v>
      </c>
      <c r="CG6" s="90">
        <f t="shared" si="27"/>
        <v>5289430</v>
      </c>
      <c r="CH6" s="90">
        <f>CH26+CH53</f>
        <v>563273</v>
      </c>
      <c r="CI6" s="90">
        <f t="shared" ref="CI6:CJ6" si="28">CI26+CI53</f>
        <v>8939</v>
      </c>
      <c r="CJ6" s="90">
        <f t="shared" si="28"/>
        <v>572212</v>
      </c>
      <c r="CK6" s="90">
        <f>CK26+CK53</f>
        <v>1573691</v>
      </c>
      <c r="CL6" s="90">
        <f t="shared" ref="CL6:CM6" si="29">CL26+CL53</f>
        <v>23830</v>
      </c>
      <c r="CM6" s="90">
        <f t="shared" si="29"/>
        <v>1597521</v>
      </c>
      <c r="CN6" s="90">
        <f>CN26+CN53</f>
        <v>1052651</v>
      </c>
      <c r="CO6" s="90">
        <f t="shared" ref="CO6:CP6" si="30">CO26+CO53</f>
        <v>310997</v>
      </c>
      <c r="CP6" s="90">
        <f t="shared" si="30"/>
        <v>1363648</v>
      </c>
      <c r="CQ6" s="90">
        <f>CQ26+CQ53</f>
        <v>0</v>
      </c>
      <c r="CR6" s="90">
        <f t="shared" ref="CR6:CS6" si="31">CR26+CR53</f>
        <v>0</v>
      </c>
      <c r="CS6" s="90">
        <f t="shared" si="31"/>
        <v>0</v>
      </c>
      <c r="CT6" s="90">
        <f>CT26+CT53</f>
        <v>1000</v>
      </c>
      <c r="CU6" s="90">
        <f t="shared" ref="CU6:CV6" si="32">CU26+CU53</f>
        <v>0</v>
      </c>
      <c r="CV6" s="90">
        <f t="shared" si="32"/>
        <v>1000</v>
      </c>
      <c r="CW6" s="90">
        <f>CW26+CW53</f>
        <v>37172</v>
      </c>
      <c r="CX6" s="90">
        <f t="shared" ref="CX6:CY6" si="33">CX26+CX53</f>
        <v>353</v>
      </c>
      <c r="CY6" s="90">
        <f t="shared" si="33"/>
        <v>37525</v>
      </c>
      <c r="CZ6" s="90">
        <f>CZ26+CZ53</f>
        <v>334761</v>
      </c>
      <c r="DA6" s="90">
        <f t="shared" ref="DA6:DB6" si="34">DA26+DA53</f>
        <v>-8377</v>
      </c>
      <c r="DB6" s="90">
        <f t="shared" si="34"/>
        <v>326384</v>
      </c>
      <c r="DC6" s="90">
        <f>DC26+DC53</f>
        <v>3354523</v>
      </c>
      <c r="DD6" s="90">
        <f t="shared" ref="DD6:DE6" si="35">DD26+DD53</f>
        <v>0</v>
      </c>
      <c r="DE6" s="90">
        <f t="shared" si="35"/>
        <v>3354523</v>
      </c>
      <c r="DF6" s="90">
        <f>DF26+DF53</f>
        <v>263848</v>
      </c>
      <c r="DG6" s="90">
        <f t="shared" ref="DG6:DH6" si="36">DG26+DG53</f>
        <v>0</v>
      </c>
      <c r="DH6" s="90">
        <f t="shared" si="36"/>
        <v>263848</v>
      </c>
      <c r="DI6" s="90">
        <f>DI26+DI53</f>
        <v>142571</v>
      </c>
      <c r="DJ6" s="90">
        <f t="shared" ref="DJ6:DK6" si="37">DJ26+DJ53</f>
        <v>131248</v>
      </c>
      <c r="DK6" s="90">
        <f t="shared" si="37"/>
        <v>273819</v>
      </c>
      <c r="DL6" s="90">
        <f>DL26+DL53</f>
        <v>132886</v>
      </c>
      <c r="DM6" s="90">
        <f t="shared" ref="DM6:DN6" si="38">DM26+DM53</f>
        <v>0</v>
      </c>
      <c r="DN6" s="90">
        <f t="shared" si="38"/>
        <v>132886</v>
      </c>
      <c r="DO6" s="90">
        <f>DO26+DO53</f>
        <v>1085804</v>
      </c>
      <c r="DP6" s="90">
        <f t="shared" ref="DP6:GA6" si="39">DP26+DP53</f>
        <v>0</v>
      </c>
      <c r="DQ6" s="90">
        <f t="shared" si="39"/>
        <v>1085804</v>
      </c>
      <c r="DR6" s="90">
        <f t="shared" si="39"/>
        <v>31197552</v>
      </c>
      <c r="DS6" s="90">
        <f t="shared" si="39"/>
        <v>530342</v>
      </c>
      <c r="DT6" s="90">
        <f t="shared" si="39"/>
        <v>31727894</v>
      </c>
      <c r="DU6" s="90">
        <f t="shared" si="39"/>
        <v>30322</v>
      </c>
      <c r="DV6" s="90">
        <f t="shared" si="39"/>
        <v>0</v>
      </c>
      <c r="DW6" s="90">
        <f t="shared" si="39"/>
        <v>30322</v>
      </c>
      <c r="DX6" s="90">
        <f t="shared" si="39"/>
        <v>10150</v>
      </c>
      <c r="DY6" s="90">
        <f t="shared" si="39"/>
        <v>0</v>
      </c>
      <c r="DZ6" s="90">
        <f t="shared" si="39"/>
        <v>10150</v>
      </c>
      <c r="EA6" s="90">
        <f t="shared" si="39"/>
        <v>7491</v>
      </c>
      <c r="EB6" s="90">
        <f t="shared" si="39"/>
        <v>0</v>
      </c>
      <c r="EC6" s="90">
        <f t="shared" si="39"/>
        <v>7491</v>
      </c>
      <c r="ED6" s="90">
        <f t="shared" si="39"/>
        <v>485207</v>
      </c>
      <c r="EE6" s="90">
        <f t="shared" si="39"/>
        <v>-5700</v>
      </c>
      <c r="EF6" s="90">
        <f t="shared" si="39"/>
        <v>479507</v>
      </c>
      <c r="EG6" s="90">
        <f t="shared" si="39"/>
        <v>181674</v>
      </c>
      <c r="EH6" s="90">
        <f t="shared" si="39"/>
        <v>5700</v>
      </c>
      <c r="EI6" s="90">
        <f t="shared" si="39"/>
        <v>187374</v>
      </c>
      <c r="EJ6" s="90">
        <f t="shared" si="39"/>
        <v>109337</v>
      </c>
      <c r="EK6" s="90">
        <f t="shared" si="39"/>
        <v>31967</v>
      </c>
      <c r="EL6" s="90">
        <f t="shared" si="39"/>
        <v>141304</v>
      </c>
      <c r="EM6" s="90">
        <f t="shared" si="39"/>
        <v>25594</v>
      </c>
      <c r="EN6" s="90">
        <f t="shared" si="39"/>
        <v>0</v>
      </c>
      <c r="EO6" s="90">
        <f t="shared" si="39"/>
        <v>25594</v>
      </c>
      <c r="EP6" s="90">
        <f t="shared" si="39"/>
        <v>1562916</v>
      </c>
      <c r="EQ6" s="90">
        <f t="shared" si="39"/>
        <v>-3939</v>
      </c>
      <c r="ER6" s="90">
        <f t="shared" si="39"/>
        <v>1558977</v>
      </c>
      <c r="ES6" s="90">
        <f t="shared" si="39"/>
        <v>615677</v>
      </c>
      <c r="ET6" s="90">
        <f t="shared" si="39"/>
        <v>60</v>
      </c>
      <c r="EU6" s="90">
        <f t="shared" si="39"/>
        <v>615737</v>
      </c>
      <c r="EV6" s="90">
        <f t="shared" si="39"/>
        <v>3028368</v>
      </c>
      <c r="EW6" s="90">
        <f t="shared" si="39"/>
        <v>28088</v>
      </c>
      <c r="EX6" s="90">
        <f t="shared" si="39"/>
        <v>3056456</v>
      </c>
      <c r="EY6" s="90">
        <f t="shared" si="39"/>
        <v>74003</v>
      </c>
      <c r="EZ6" s="90">
        <f t="shared" si="39"/>
        <v>1912</v>
      </c>
      <c r="FA6" s="90">
        <f t="shared" si="39"/>
        <v>75915</v>
      </c>
      <c r="FB6" s="90">
        <f t="shared" si="39"/>
        <v>167761</v>
      </c>
      <c r="FC6" s="90">
        <f t="shared" si="39"/>
        <v>4161</v>
      </c>
      <c r="FD6" s="90">
        <f t="shared" si="39"/>
        <v>171922</v>
      </c>
      <c r="FE6" s="90">
        <f t="shared" si="39"/>
        <v>75020</v>
      </c>
      <c r="FF6" s="90">
        <f t="shared" si="39"/>
        <v>8288</v>
      </c>
      <c r="FG6" s="90">
        <f t="shared" si="39"/>
        <v>83308</v>
      </c>
      <c r="FH6" s="90">
        <f t="shared" si="39"/>
        <v>674113</v>
      </c>
      <c r="FI6" s="90">
        <f t="shared" si="39"/>
        <v>1686</v>
      </c>
      <c r="FJ6" s="90">
        <f t="shared" si="39"/>
        <v>675799</v>
      </c>
      <c r="FK6" s="90">
        <f t="shared" si="39"/>
        <v>143527</v>
      </c>
      <c r="FL6" s="90">
        <f t="shared" si="39"/>
        <v>10681</v>
      </c>
      <c r="FM6" s="90">
        <f t="shared" si="39"/>
        <v>154208</v>
      </c>
      <c r="FN6" s="90">
        <f t="shared" si="39"/>
        <v>250783</v>
      </c>
      <c r="FO6" s="90">
        <f t="shared" si="39"/>
        <v>778</v>
      </c>
      <c r="FP6" s="90">
        <f t="shared" si="39"/>
        <v>251561</v>
      </c>
      <c r="FQ6" s="90">
        <f t="shared" si="39"/>
        <v>133855</v>
      </c>
      <c r="FR6" s="90">
        <f t="shared" si="39"/>
        <v>3358</v>
      </c>
      <c r="FS6" s="90">
        <f t="shared" si="39"/>
        <v>137213</v>
      </c>
      <c r="FT6" s="90">
        <f t="shared" si="39"/>
        <v>222554</v>
      </c>
      <c r="FU6" s="90">
        <f t="shared" si="39"/>
        <v>4442</v>
      </c>
      <c r="FV6" s="90">
        <f t="shared" si="39"/>
        <v>226996</v>
      </c>
      <c r="FW6" s="90">
        <f t="shared" si="39"/>
        <v>106019</v>
      </c>
      <c r="FX6" s="90">
        <f t="shared" si="39"/>
        <v>1870</v>
      </c>
      <c r="FY6" s="90">
        <f t="shared" si="39"/>
        <v>107889</v>
      </c>
      <c r="FZ6" s="90">
        <f t="shared" si="39"/>
        <v>18230</v>
      </c>
      <c r="GA6" s="90">
        <f t="shared" si="39"/>
        <v>479</v>
      </c>
      <c r="GB6" s="90">
        <f t="shared" ref="GB6:HJ6" si="40">GB26+GB53</f>
        <v>18709</v>
      </c>
      <c r="GC6" s="90">
        <f t="shared" si="40"/>
        <v>72066</v>
      </c>
      <c r="GD6" s="90">
        <f t="shared" si="40"/>
        <v>1232</v>
      </c>
      <c r="GE6" s="90">
        <f t="shared" si="40"/>
        <v>73298</v>
      </c>
      <c r="GF6" s="90">
        <f t="shared" si="40"/>
        <v>858878</v>
      </c>
      <c r="GG6" s="90">
        <f t="shared" si="40"/>
        <v>-108716</v>
      </c>
      <c r="GH6" s="90">
        <f t="shared" si="40"/>
        <v>750162</v>
      </c>
      <c r="GI6" s="90">
        <f t="shared" si="40"/>
        <v>83139</v>
      </c>
      <c r="GJ6" s="90">
        <f t="shared" si="40"/>
        <v>1966</v>
      </c>
      <c r="GK6" s="90">
        <f t="shared" si="40"/>
        <v>85105</v>
      </c>
      <c r="GL6" s="90">
        <f t="shared" si="40"/>
        <v>2879948</v>
      </c>
      <c r="GM6" s="90">
        <f t="shared" si="40"/>
        <v>-67863</v>
      </c>
      <c r="GN6" s="90">
        <f t="shared" si="40"/>
        <v>2812085</v>
      </c>
      <c r="GO6" s="90">
        <f t="shared" si="40"/>
        <v>1178240</v>
      </c>
      <c r="GP6" s="90">
        <f t="shared" si="40"/>
        <v>23337</v>
      </c>
      <c r="GQ6" s="90">
        <f t="shared" si="40"/>
        <v>1201577</v>
      </c>
      <c r="GR6" s="90">
        <f t="shared" si="40"/>
        <v>1861796</v>
      </c>
      <c r="GS6" s="90">
        <f t="shared" si="40"/>
        <v>21831</v>
      </c>
      <c r="GT6" s="90">
        <f t="shared" si="40"/>
        <v>1883627</v>
      </c>
      <c r="GU6" s="90">
        <f t="shared" si="40"/>
        <v>1684657</v>
      </c>
      <c r="GV6" s="90">
        <f t="shared" si="40"/>
        <v>477</v>
      </c>
      <c r="GW6" s="90">
        <f t="shared" si="40"/>
        <v>1685134</v>
      </c>
      <c r="GX6" s="90">
        <f t="shared" si="40"/>
        <v>7604641</v>
      </c>
      <c r="GY6" s="90">
        <f t="shared" si="40"/>
        <v>-22218</v>
      </c>
      <c r="GZ6" s="90">
        <f t="shared" si="40"/>
        <v>7582423</v>
      </c>
      <c r="HA6" s="90">
        <f t="shared" si="40"/>
        <v>41830561</v>
      </c>
      <c r="HB6" s="90">
        <f t="shared" si="40"/>
        <v>536212</v>
      </c>
      <c r="HC6" s="91">
        <f t="shared" si="40"/>
        <v>42366773</v>
      </c>
      <c r="HD6" s="71"/>
      <c r="HE6" s="92"/>
      <c r="HF6" s="92"/>
    </row>
    <row r="7" spans="1:214" ht="15" customHeight="1" x14ac:dyDescent="0.25">
      <c r="A7" s="93" t="s">
        <v>294</v>
      </c>
      <c r="B7" s="94">
        <f>B8+B9+B10+B11+B12</f>
        <v>190028</v>
      </c>
      <c r="C7" s="94">
        <f t="shared" ref="C7:D7" si="41">C8+C9+C10+C11+C12</f>
        <v>5784</v>
      </c>
      <c r="D7" s="94">
        <f t="shared" si="41"/>
        <v>195812</v>
      </c>
      <c r="E7" s="94">
        <f>E8+E9+E10+E11+E12</f>
        <v>93</v>
      </c>
      <c r="F7" s="94">
        <f t="shared" ref="F7:G7" si="42">F8+F9+F10+F11+F12</f>
        <v>120</v>
      </c>
      <c r="G7" s="94">
        <f t="shared" si="42"/>
        <v>213</v>
      </c>
      <c r="H7" s="94">
        <f>H8+H9+H10+H11+H12</f>
        <v>3633</v>
      </c>
      <c r="I7" s="94">
        <f t="shared" ref="I7:J7" si="43">I8+I9+I10+I11+I12</f>
        <v>0</v>
      </c>
      <c r="J7" s="94">
        <f t="shared" si="43"/>
        <v>3633</v>
      </c>
      <c r="K7" s="94">
        <f>K8+K9+K10+K11+K12</f>
        <v>6832</v>
      </c>
      <c r="L7" s="94">
        <f t="shared" ref="L7:M7" si="44">L8+L9+L10+L11+L12</f>
        <v>19735</v>
      </c>
      <c r="M7" s="94">
        <f t="shared" si="44"/>
        <v>26567</v>
      </c>
      <c r="N7" s="94">
        <f>N8+N9+N10+N11+N12</f>
        <v>276643</v>
      </c>
      <c r="O7" s="94">
        <f t="shared" ref="O7:P7" si="45">O8+O9+O10+O11+O12</f>
        <v>1400</v>
      </c>
      <c r="P7" s="94">
        <f t="shared" si="45"/>
        <v>278043</v>
      </c>
      <c r="Q7" s="94">
        <f>Q8+Q9+Q10+Q11+Q12</f>
        <v>340849</v>
      </c>
      <c r="R7" s="94">
        <f t="shared" ref="R7:S7" si="46">R8+R9+R10+R11+R12</f>
        <v>-23548</v>
      </c>
      <c r="S7" s="94">
        <f t="shared" si="46"/>
        <v>317301</v>
      </c>
      <c r="T7" s="94">
        <f>T8+T9+T10+T11+T12</f>
        <v>0</v>
      </c>
      <c r="U7" s="94">
        <f t="shared" ref="U7:V7" si="47">U8+U9+U10+U11+U12</f>
        <v>0</v>
      </c>
      <c r="V7" s="94">
        <f t="shared" si="47"/>
        <v>0</v>
      </c>
      <c r="W7" s="94">
        <f>W8+W9+W10+W11+W12</f>
        <v>7000</v>
      </c>
      <c r="X7" s="94">
        <f t="shared" ref="X7:Y7" si="48">X8+X9+X10+X11+X12</f>
        <v>0</v>
      </c>
      <c r="Y7" s="94">
        <f t="shared" si="48"/>
        <v>7000</v>
      </c>
      <c r="Z7" s="94">
        <f>Z8+Z9+Z10+Z11+Z12</f>
        <v>241</v>
      </c>
      <c r="AA7" s="94">
        <f t="shared" ref="AA7:AB7" si="49">AA8+AA9+AA10+AA11+AA12</f>
        <v>0</v>
      </c>
      <c r="AB7" s="94">
        <f t="shared" si="49"/>
        <v>241</v>
      </c>
      <c r="AC7" s="94">
        <f>AC8+AC9+AC10+AC11+AC12</f>
        <v>499933</v>
      </c>
      <c r="AD7" s="94">
        <f t="shared" ref="AD7:AE7" si="50">AD8+AD9+AD10+AD11+AD12</f>
        <v>0</v>
      </c>
      <c r="AE7" s="94">
        <f t="shared" si="50"/>
        <v>499933</v>
      </c>
      <c r="AF7" s="94">
        <f>AF8+AF9+AF10+AF11+AF12</f>
        <v>5050</v>
      </c>
      <c r="AG7" s="94">
        <f t="shared" ref="AG7:AH7" si="51">AG8+AG9+AG10+AG11+AG12</f>
        <v>0</v>
      </c>
      <c r="AH7" s="94">
        <f t="shared" si="51"/>
        <v>5050</v>
      </c>
      <c r="AI7" s="94">
        <f>AI8+AI9+AI10+AI11+AI12</f>
        <v>35639</v>
      </c>
      <c r="AJ7" s="94">
        <f t="shared" ref="AJ7:AK7" si="52">AJ8+AJ9+AJ10+AJ11+AJ12</f>
        <v>0</v>
      </c>
      <c r="AK7" s="94">
        <f t="shared" si="52"/>
        <v>35639</v>
      </c>
      <c r="AL7" s="94">
        <f>AL8+AL9+AL10+AL11+AL12</f>
        <v>148624</v>
      </c>
      <c r="AM7" s="94">
        <f t="shared" ref="AM7:AN7" si="53">AM8+AM9+AM10+AM11+AM12</f>
        <v>23665</v>
      </c>
      <c r="AN7" s="94">
        <f t="shared" si="53"/>
        <v>172289</v>
      </c>
      <c r="AO7" s="94">
        <f>AO8+AO9+AO10+AO11+AO12</f>
        <v>1050354</v>
      </c>
      <c r="AP7" s="94">
        <f t="shared" ref="AP7:AQ7" si="54">AP8+AP9+AP10+AP11+AP12</f>
        <v>0</v>
      </c>
      <c r="AQ7" s="94">
        <f t="shared" si="54"/>
        <v>1050354</v>
      </c>
      <c r="AR7" s="94">
        <f>AR8+AR9+AR10+AR11+AR12</f>
        <v>7500</v>
      </c>
      <c r="AS7" s="94">
        <f t="shared" ref="AS7:AT7" si="55">AS8+AS9+AS10+AS11+AS12</f>
        <v>-7499</v>
      </c>
      <c r="AT7" s="94">
        <f t="shared" si="55"/>
        <v>1</v>
      </c>
      <c r="AU7" s="94">
        <f>AU8+AU9+AU10+AU11+AU12</f>
        <v>147845</v>
      </c>
      <c r="AV7" s="94">
        <f t="shared" ref="AV7:AW7" si="56">AV8+AV9+AV10+AV11+AV12</f>
        <v>0</v>
      </c>
      <c r="AW7" s="94">
        <f t="shared" si="56"/>
        <v>147845</v>
      </c>
      <c r="AX7" s="94">
        <f>AX8+AX9+AX10+AX11+AX12</f>
        <v>95112</v>
      </c>
      <c r="AY7" s="94">
        <f t="shared" ref="AY7:AZ7" si="57">AY8+AY9+AY10+AY11+AY12</f>
        <v>0</v>
      </c>
      <c r="AZ7" s="94">
        <f t="shared" si="57"/>
        <v>95112</v>
      </c>
      <c r="BA7" s="94">
        <f>BA8+BA9+BA10+BA11+BA12</f>
        <v>26537</v>
      </c>
      <c r="BB7" s="94">
        <f t="shared" ref="BB7:BC7" si="58">BB8+BB9+BB10+BB11+BB12</f>
        <v>0</v>
      </c>
      <c r="BC7" s="94">
        <f t="shared" si="58"/>
        <v>26537</v>
      </c>
      <c r="BD7" s="94">
        <f>BD8+BD9+BD10+BD11+BD12</f>
        <v>300</v>
      </c>
      <c r="BE7" s="94">
        <f t="shared" ref="BE7:BF7" si="59">BE8+BE9+BE10+BE11+BE12</f>
        <v>0</v>
      </c>
      <c r="BF7" s="94">
        <f t="shared" si="59"/>
        <v>300</v>
      </c>
      <c r="BG7" s="94">
        <f>BG8+BG9+BG10+BG11+BG12</f>
        <v>164787</v>
      </c>
      <c r="BH7" s="94">
        <f t="shared" ref="BH7:BI7" si="60">BH8+BH9+BH10+BH11+BH12</f>
        <v>0</v>
      </c>
      <c r="BI7" s="94">
        <f t="shared" si="60"/>
        <v>164787</v>
      </c>
      <c r="BJ7" s="94">
        <f>BJ8+BJ9+BJ10+BJ11+BJ12</f>
        <v>0</v>
      </c>
      <c r="BK7" s="94">
        <f t="shared" ref="BK7:BL7" si="61">BK8+BK9+BK10+BK11+BK12</f>
        <v>0</v>
      </c>
      <c r="BL7" s="94">
        <f t="shared" si="61"/>
        <v>0</v>
      </c>
      <c r="BM7" s="94">
        <f>BM8+BM9+BM10+BM11+BM12</f>
        <v>21803</v>
      </c>
      <c r="BN7" s="94">
        <f t="shared" ref="BN7:BO7" si="62">BN8+BN9+BN10+BN11+BN12</f>
        <v>0</v>
      </c>
      <c r="BO7" s="94">
        <f t="shared" si="62"/>
        <v>21803</v>
      </c>
      <c r="BP7" s="94">
        <f>BP8+BP9+BP10+BP11+BP12</f>
        <v>120584</v>
      </c>
      <c r="BQ7" s="94">
        <f t="shared" ref="BQ7:BR7" si="63">BQ8+BQ9+BQ10+BQ11+BQ12</f>
        <v>3910</v>
      </c>
      <c r="BR7" s="94">
        <f t="shared" si="63"/>
        <v>124494</v>
      </c>
      <c r="BS7" s="94">
        <f>BS8+BS9+BS10+BS11+BS12</f>
        <v>143187</v>
      </c>
      <c r="BT7" s="94">
        <f t="shared" ref="BT7:BU7" si="64">BT8+BT9+BT10+BT11+BT12</f>
        <v>0</v>
      </c>
      <c r="BU7" s="94">
        <f t="shared" si="64"/>
        <v>143187</v>
      </c>
      <c r="BV7" s="94">
        <f>BV8+BV9+BV10+BV11+BV12</f>
        <v>0</v>
      </c>
      <c r="BW7" s="94">
        <f t="shared" ref="BW7:BX7" si="65">BW8+BW9+BW10+BW11+BW12</f>
        <v>0</v>
      </c>
      <c r="BX7" s="94">
        <f t="shared" si="65"/>
        <v>0</v>
      </c>
      <c r="BY7" s="94">
        <f>BY8+BY9+BY10+BY11+BY12</f>
        <v>1244771</v>
      </c>
      <c r="BZ7" s="94">
        <f t="shared" ref="BZ7:CA7" si="66">BZ8+BZ9+BZ10+BZ11+BZ12</f>
        <v>-1423</v>
      </c>
      <c r="CA7" s="94">
        <f t="shared" si="66"/>
        <v>1243348</v>
      </c>
      <c r="CB7" s="94">
        <f>CB8+CB9+CB10+CB11+CB12</f>
        <v>0</v>
      </c>
      <c r="CC7" s="94">
        <f t="shared" ref="CC7:CD7" si="67">CC8+CC9+CC10+CC11+CC12</f>
        <v>0</v>
      </c>
      <c r="CD7" s="94">
        <f t="shared" si="67"/>
        <v>0</v>
      </c>
      <c r="CE7" s="94">
        <f>CE8+CE9+CE10+CE11+CE12</f>
        <v>4199805</v>
      </c>
      <c r="CF7" s="94">
        <f t="shared" ref="CF7:CG7" si="68">CF8+CF9+CF10+CF11+CF12</f>
        <v>-133077</v>
      </c>
      <c r="CG7" s="94">
        <f t="shared" si="68"/>
        <v>4066728</v>
      </c>
      <c r="CH7" s="94">
        <f>CH8+CH9+CH10+CH11+CH12</f>
        <v>1455</v>
      </c>
      <c r="CI7" s="94">
        <f t="shared" ref="CI7:CJ7" si="69">CI8+CI9+CI10+CI11+CI12</f>
        <v>0</v>
      </c>
      <c r="CJ7" s="94">
        <f t="shared" si="69"/>
        <v>1455</v>
      </c>
      <c r="CK7" s="94">
        <f>CK8+CK9+CK10+CK11+CK12</f>
        <v>265379</v>
      </c>
      <c r="CL7" s="94">
        <f t="shared" ref="CL7:CM7" si="70">CL8+CL9+CL10+CL11+CL12</f>
        <v>-14128</v>
      </c>
      <c r="CM7" s="94">
        <f t="shared" si="70"/>
        <v>251251</v>
      </c>
      <c r="CN7" s="94">
        <f>CN8+CN9+CN10+CN11+CN12</f>
        <v>71996</v>
      </c>
      <c r="CO7" s="94">
        <f t="shared" ref="CO7:CP7" si="71">CO8+CO9+CO10+CO11+CO12</f>
        <v>10000</v>
      </c>
      <c r="CP7" s="94">
        <f t="shared" si="71"/>
        <v>81996</v>
      </c>
      <c r="CQ7" s="94">
        <f>CQ8+CQ9+CQ10+CQ11+CQ12</f>
        <v>0</v>
      </c>
      <c r="CR7" s="94">
        <f t="shared" ref="CR7:CS7" si="72">CR8+CR9+CR10+CR11+CR12</f>
        <v>0</v>
      </c>
      <c r="CS7" s="94">
        <f t="shared" si="72"/>
        <v>0</v>
      </c>
      <c r="CT7" s="94">
        <f>CT8+CT9+CT10+CT11+CT12</f>
        <v>1000</v>
      </c>
      <c r="CU7" s="94">
        <f t="shared" ref="CU7:CV7" si="73">CU8+CU9+CU10+CU11+CU12</f>
        <v>0</v>
      </c>
      <c r="CV7" s="94">
        <f t="shared" si="73"/>
        <v>1000</v>
      </c>
      <c r="CW7" s="94">
        <f>CW8+CW9+CW10+CW11+CW12</f>
        <v>35372</v>
      </c>
      <c r="CX7" s="94">
        <f t="shared" ref="CX7:CY7" si="74">CX8+CX9+CX10+CX11+CX12</f>
        <v>353</v>
      </c>
      <c r="CY7" s="94">
        <f t="shared" si="74"/>
        <v>35725</v>
      </c>
      <c r="CZ7" s="94">
        <f>CZ8+CZ9+CZ10+CZ11+CZ12</f>
        <v>104175</v>
      </c>
      <c r="DA7" s="94">
        <f t="shared" ref="DA7:DB7" si="75">DA8+DA9+DA10+DA11+DA12</f>
        <v>-15000</v>
      </c>
      <c r="DB7" s="94">
        <f t="shared" si="75"/>
        <v>89175</v>
      </c>
      <c r="DC7" s="94">
        <f>DC8+DC9+DC10+DC11+DC12</f>
        <v>20000</v>
      </c>
      <c r="DD7" s="94">
        <f t="shared" ref="DD7:DE7" si="76">DD8+DD9+DD10+DD11+DD12</f>
        <v>0</v>
      </c>
      <c r="DE7" s="94">
        <f t="shared" si="76"/>
        <v>20000</v>
      </c>
      <c r="DF7" s="94">
        <f>DF8+DF9+DF10+DF11+DF12</f>
        <v>263848</v>
      </c>
      <c r="DG7" s="94">
        <f t="shared" ref="DG7:DH7" si="77">DG8+DG9+DG10+DG11+DG12</f>
        <v>0</v>
      </c>
      <c r="DH7" s="94">
        <f t="shared" si="77"/>
        <v>263848</v>
      </c>
      <c r="DI7" s="94">
        <f>DI8+DI9+DI10+DI11+DI12</f>
        <v>141673</v>
      </c>
      <c r="DJ7" s="94">
        <f t="shared" ref="DJ7:DK7" si="78">DJ8+DJ9+DJ10+DJ11+DJ12</f>
        <v>131248</v>
      </c>
      <c r="DK7" s="94">
        <f t="shared" si="78"/>
        <v>272921</v>
      </c>
      <c r="DL7" s="94">
        <f>DL8+DL9+DL10+DL11+DL12</f>
        <v>132886</v>
      </c>
      <c r="DM7" s="94">
        <f t="shared" ref="DM7:DN7" si="79">DM8+DM9+DM10+DM11+DM12</f>
        <v>0</v>
      </c>
      <c r="DN7" s="94">
        <f t="shared" si="79"/>
        <v>132886</v>
      </c>
      <c r="DO7" s="94">
        <f>DO8+DO9+DO10+DO11+DO12</f>
        <v>1045304</v>
      </c>
      <c r="DP7" s="94">
        <f t="shared" ref="DP7:GA7" si="80">DP8+DP9+DP10+DP11+DP12</f>
        <v>0</v>
      </c>
      <c r="DQ7" s="94">
        <f t="shared" si="80"/>
        <v>1045304</v>
      </c>
      <c r="DR7" s="94">
        <f t="shared" si="80"/>
        <v>10820238</v>
      </c>
      <c r="DS7" s="94">
        <f t="shared" si="80"/>
        <v>1540</v>
      </c>
      <c r="DT7" s="94">
        <f t="shared" si="80"/>
        <v>10821778</v>
      </c>
      <c r="DU7" s="94">
        <f t="shared" si="80"/>
        <v>30322</v>
      </c>
      <c r="DV7" s="94">
        <f t="shared" si="80"/>
        <v>0</v>
      </c>
      <c r="DW7" s="94">
        <f t="shared" si="80"/>
        <v>30322</v>
      </c>
      <c r="DX7" s="94">
        <f t="shared" si="80"/>
        <v>10150</v>
      </c>
      <c r="DY7" s="94">
        <f t="shared" si="80"/>
        <v>0</v>
      </c>
      <c r="DZ7" s="94">
        <f t="shared" si="80"/>
        <v>10150</v>
      </c>
      <c r="EA7" s="94">
        <f t="shared" si="80"/>
        <v>7491</v>
      </c>
      <c r="EB7" s="94">
        <f t="shared" si="80"/>
        <v>0</v>
      </c>
      <c r="EC7" s="94">
        <f t="shared" si="80"/>
        <v>7491</v>
      </c>
      <c r="ED7" s="94">
        <f t="shared" si="80"/>
        <v>433707</v>
      </c>
      <c r="EE7" s="94">
        <f t="shared" si="80"/>
        <v>0</v>
      </c>
      <c r="EF7" s="94">
        <f t="shared" si="80"/>
        <v>433707</v>
      </c>
      <c r="EG7" s="94">
        <f t="shared" si="80"/>
        <v>108347</v>
      </c>
      <c r="EH7" s="94">
        <f t="shared" si="80"/>
        <v>0</v>
      </c>
      <c r="EI7" s="94">
        <f t="shared" si="80"/>
        <v>108347</v>
      </c>
      <c r="EJ7" s="94">
        <f t="shared" si="80"/>
        <v>109337</v>
      </c>
      <c r="EK7" s="94">
        <f t="shared" si="80"/>
        <v>31511</v>
      </c>
      <c r="EL7" s="94">
        <f t="shared" si="80"/>
        <v>140848</v>
      </c>
      <c r="EM7" s="94">
        <f t="shared" si="80"/>
        <v>25594</v>
      </c>
      <c r="EN7" s="94">
        <f t="shared" si="80"/>
        <v>0</v>
      </c>
      <c r="EO7" s="94">
        <f t="shared" si="80"/>
        <v>25594</v>
      </c>
      <c r="EP7" s="94">
        <f t="shared" si="80"/>
        <v>1562916</v>
      </c>
      <c r="EQ7" s="94">
        <f t="shared" si="80"/>
        <v>-3939</v>
      </c>
      <c r="ER7" s="94">
        <f t="shared" si="80"/>
        <v>1558977</v>
      </c>
      <c r="ES7" s="94">
        <f t="shared" si="80"/>
        <v>613677</v>
      </c>
      <c r="ET7" s="94">
        <f t="shared" si="80"/>
        <v>60</v>
      </c>
      <c r="EU7" s="94">
        <f t="shared" si="80"/>
        <v>613737</v>
      </c>
      <c r="EV7" s="94">
        <f t="shared" si="80"/>
        <v>2901541</v>
      </c>
      <c r="EW7" s="94">
        <f t="shared" si="80"/>
        <v>27632</v>
      </c>
      <c r="EX7" s="94">
        <f t="shared" si="80"/>
        <v>2929173</v>
      </c>
      <c r="EY7" s="94">
        <f t="shared" si="80"/>
        <v>74003</v>
      </c>
      <c r="EZ7" s="94">
        <f t="shared" si="80"/>
        <v>1912</v>
      </c>
      <c r="FA7" s="94">
        <f t="shared" si="80"/>
        <v>75915</v>
      </c>
      <c r="FB7" s="94">
        <f t="shared" si="80"/>
        <v>167723</v>
      </c>
      <c r="FC7" s="94">
        <f t="shared" si="80"/>
        <v>4161</v>
      </c>
      <c r="FD7" s="94">
        <f t="shared" si="80"/>
        <v>171884</v>
      </c>
      <c r="FE7" s="94">
        <f t="shared" si="80"/>
        <v>74635</v>
      </c>
      <c r="FF7" s="94">
        <f t="shared" si="80"/>
        <v>6788</v>
      </c>
      <c r="FG7" s="94">
        <f t="shared" si="80"/>
        <v>81423</v>
      </c>
      <c r="FH7" s="94">
        <f t="shared" si="80"/>
        <v>621577</v>
      </c>
      <c r="FI7" s="94">
        <f t="shared" si="80"/>
        <v>-3888</v>
      </c>
      <c r="FJ7" s="94">
        <f t="shared" si="80"/>
        <v>617689</v>
      </c>
      <c r="FK7" s="94">
        <f t="shared" si="80"/>
        <v>143405</v>
      </c>
      <c r="FL7" s="94">
        <f t="shared" si="80"/>
        <v>8781</v>
      </c>
      <c r="FM7" s="94">
        <f t="shared" si="80"/>
        <v>152186</v>
      </c>
      <c r="FN7" s="94">
        <f t="shared" si="80"/>
        <v>250633</v>
      </c>
      <c r="FO7" s="94">
        <f t="shared" si="80"/>
        <v>778</v>
      </c>
      <c r="FP7" s="94">
        <f t="shared" si="80"/>
        <v>251411</v>
      </c>
      <c r="FQ7" s="94">
        <f t="shared" si="80"/>
        <v>131525</v>
      </c>
      <c r="FR7" s="94">
        <f t="shared" si="80"/>
        <v>3358</v>
      </c>
      <c r="FS7" s="94">
        <f t="shared" si="80"/>
        <v>134883</v>
      </c>
      <c r="FT7" s="94">
        <f t="shared" si="80"/>
        <v>184963</v>
      </c>
      <c r="FU7" s="94">
        <f t="shared" si="80"/>
        <v>7715</v>
      </c>
      <c r="FV7" s="94">
        <f t="shared" si="80"/>
        <v>192678</v>
      </c>
      <c r="FW7" s="94">
        <f t="shared" si="80"/>
        <v>101622</v>
      </c>
      <c r="FX7" s="94">
        <f t="shared" si="80"/>
        <v>1870</v>
      </c>
      <c r="FY7" s="94">
        <f t="shared" si="80"/>
        <v>103492</v>
      </c>
      <c r="FZ7" s="94">
        <f t="shared" si="80"/>
        <v>18230</v>
      </c>
      <c r="GA7" s="94">
        <f t="shared" si="80"/>
        <v>479</v>
      </c>
      <c r="GB7" s="94">
        <f t="shared" ref="GB7:HJ7" si="81">GB8+GB9+GB10+GB11+GB12</f>
        <v>18709</v>
      </c>
      <c r="GC7" s="94">
        <f t="shared" si="81"/>
        <v>64059</v>
      </c>
      <c r="GD7" s="94">
        <f t="shared" si="81"/>
        <v>1232</v>
      </c>
      <c r="GE7" s="94">
        <f t="shared" si="81"/>
        <v>65291</v>
      </c>
      <c r="GF7" s="94">
        <f t="shared" si="81"/>
        <v>855526</v>
      </c>
      <c r="GG7" s="94">
        <f t="shared" si="81"/>
        <v>-112706</v>
      </c>
      <c r="GH7" s="94">
        <f t="shared" si="81"/>
        <v>742820</v>
      </c>
      <c r="GI7" s="94">
        <f t="shared" si="81"/>
        <v>81554</v>
      </c>
      <c r="GJ7" s="94">
        <f t="shared" si="81"/>
        <v>1966</v>
      </c>
      <c r="GK7" s="94">
        <f t="shared" si="81"/>
        <v>83520</v>
      </c>
      <c r="GL7" s="94">
        <f t="shared" si="81"/>
        <v>2769455</v>
      </c>
      <c r="GM7" s="94">
        <f t="shared" si="81"/>
        <v>-77554</v>
      </c>
      <c r="GN7" s="94">
        <f t="shared" si="81"/>
        <v>2691901</v>
      </c>
      <c r="GO7" s="94">
        <f t="shared" si="81"/>
        <v>1109721</v>
      </c>
      <c r="GP7" s="94">
        <f t="shared" si="81"/>
        <v>3727</v>
      </c>
      <c r="GQ7" s="94">
        <f t="shared" si="81"/>
        <v>1113448</v>
      </c>
      <c r="GR7" s="94">
        <f t="shared" si="81"/>
        <v>1844676</v>
      </c>
      <c r="GS7" s="94">
        <f t="shared" si="81"/>
        <v>6831</v>
      </c>
      <c r="GT7" s="94">
        <f t="shared" si="81"/>
        <v>1851507</v>
      </c>
      <c r="GU7" s="94">
        <f t="shared" si="81"/>
        <v>1456988</v>
      </c>
      <c r="GV7" s="94">
        <f t="shared" si="81"/>
        <v>-4183</v>
      </c>
      <c r="GW7" s="94">
        <f t="shared" si="81"/>
        <v>1452805</v>
      </c>
      <c r="GX7" s="94">
        <f t="shared" si="81"/>
        <v>7180840</v>
      </c>
      <c r="GY7" s="94">
        <f t="shared" si="81"/>
        <v>-71179</v>
      </c>
      <c r="GZ7" s="94">
        <f t="shared" si="81"/>
        <v>7109661</v>
      </c>
      <c r="HA7" s="94">
        <f t="shared" si="81"/>
        <v>20902619</v>
      </c>
      <c r="HB7" s="94">
        <f t="shared" si="81"/>
        <v>-42007</v>
      </c>
      <c r="HC7" s="95">
        <f t="shared" si="81"/>
        <v>20860612</v>
      </c>
      <c r="HE7" s="92"/>
      <c r="HF7" s="92"/>
    </row>
    <row r="8" spans="1:214" ht="15" customHeight="1" x14ac:dyDescent="0.25">
      <c r="A8" s="97" t="s">
        <v>295</v>
      </c>
      <c r="B8" s="98">
        <f>SUM('[1]címrend kötelező'!B8+'[1]címrend önként'!B8+'[1]címrend államig'!B8)</f>
        <v>139641</v>
      </c>
      <c r="C8" s="98">
        <f>SUM('[1]címrend kötelező'!C8+'[1]címrend önként'!C8+'[1]címrend államig'!C8)</f>
        <v>4307</v>
      </c>
      <c r="D8" s="98">
        <f>SUM('[1]címrend kötelező'!D8+'[1]címrend önként'!D8+'[1]címrend államig'!D8)</f>
        <v>143948</v>
      </c>
      <c r="E8" s="98">
        <f>SUM('[1]címrend kötelező'!E8+'[1]címrend önként'!E8+'[1]címrend államig'!E8)</f>
        <v>0</v>
      </c>
      <c r="F8" s="98">
        <f>SUM('[1]címrend kötelező'!F8+'[1]címrend önként'!F8+'[1]címrend államig'!F8)</f>
        <v>0</v>
      </c>
      <c r="G8" s="98">
        <f>SUM('[1]címrend kötelező'!G8+'[1]címrend önként'!G8+'[1]címrend államig'!G8)</f>
        <v>0</v>
      </c>
      <c r="H8" s="98">
        <f>SUM('[1]címrend kötelező'!H8+'[1]címrend önként'!H8+'[1]címrend államig'!H8)</f>
        <v>0</v>
      </c>
      <c r="I8" s="98">
        <f>SUM('[1]címrend kötelező'!I8+'[1]címrend önként'!I8+'[1]címrend államig'!I8)</f>
        <v>0</v>
      </c>
      <c r="J8" s="98">
        <f>SUM('[1]címrend kötelező'!J8+'[1]címrend önként'!J8+'[1]címrend államig'!J8)</f>
        <v>0</v>
      </c>
      <c r="K8" s="98">
        <f>SUM('[1]címrend kötelező'!K8+'[1]címrend önként'!K8+'[1]címrend államig'!K8)</f>
        <v>5550</v>
      </c>
      <c r="L8" s="98">
        <f>SUM('[1]címrend kötelező'!L8+'[1]címrend önként'!L8+'[1]címrend államig'!L8)</f>
        <v>16537</v>
      </c>
      <c r="M8" s="98">
        <f>SUM('[1]címrend kötelező'!M8+'[1]címrend önként'!M8+'[1]címrend államig'!M8)</f>
        <v>22087</v>
      </c>
      <c r="N8" s="98">
        <f>SUM('[1]címrend kötelező'!N8+'[1]címrend önként'!N8+'[1]címrend államig'!N8)</f>
        <v>0</v>
      </c>
      <c r="O8" s="98">
        <f>SUM('[1]címrend kötelező'!O8+'[1]címrend önként'!O8+'[1]címrend államig'!O8)</f>
        <v>0</v>
      </c>
      <c r="P8" s="98">
        <f>SUM('[1]címrend kötelező'!P8+'[1]címrend önként'!P8+'[1]címrend államig'!P8)</f>
        <v>0</v>
      </c>
      <c r="Q8" s="98">
        <f>SUM('[1]címrend kötelező'!Q8+'[1]címrend önként'!Q8+'[1]címrend államig'!Q8)</f>
        <v>0</v>
      </c>
      <c r="R8" s="98">
        <f>SUM('[1]címrend kötelező'!R8+'[1]címrend önként'!R8+'[1]címrend államig'!R8)</f>
        <v>0</v>
      </c>
      <c r="S8" s="98">
        <f>SUM('[1]címrend kötelező'!S8+'[1]címrend önként'!S8+'[1]címrend államig'!S8)</f>
        <v>0</v>
      </c>
      <c r="T8" s="98">
        <f>SUM('[1]címrend kötelező'!T8+'[1]címrend önként'!T8+'[1]címrend államig'!T8)</f>
        <v>0</v>
      </c>
      <c r="U8" s="98">
        <f>SUM('[1]címrend kötelező'!U8+'[1]címrend önként'!U8+'[1]címrend államig'!U8)</f>
        <v>0</v>
      </c>
      <c r="V8" s="98">
        <f>SUM('[1]címrend kötelező'!V8+'[1]címrend önként'!V8+'[1]címrend államig'!V8)</f>
        <v>0</v>
      </c>
      <c r="W8" s="98">
        <f>SUM('[1]címrend kötelező'!W8+'[1]címrend önként'!W8+'[1]címrend államig'!W8)</f>
        <v>0</v>
      </c>
      <c r="X8" s="98">
        <f>SUM('[1]címrend kötelező'!X8+'[1]címrend önként'!X8+'[1]címrend államig'!X8)</f>
        <v>0</v>
      </c>
      <c r="Y8" s="98">
        <f>SUM('[1]címrend kötelező'!Y8+'[1]címrend önként'!Y8+'[1]címrend államig'!Y8)</f>
        <v>0</v>
      </c>
      <c r="Z8" s="98">
        <f>SUM('[1]címrend kötelező'!Z8+'[1]címrend önként'!Z8+'[1]címrend államig'!Z8)</f>
        <v>0</v>
      </c>
      <c r="AA8" s="98">
        <f>SUM('[1]címrend kötelező'!AA8+'[1]címrend önként'!AA8+'[1]címrend államig'!AA8)</f>
        <v>0</v>
      </c>
      <c r="AB8" s="98">
        <f>SUM('[1]címrend kötelező'!AB8+'[1]címrend önként'!AB8+'[1]címrend államig'!AB8)</f>
        <v>0</v>
      </c>
      <c r="AC8" s="98">
        <f>SUM('[1]címrend kötelező'!AC8+'[1]címrend önként'!AC8+'[1]címrend államig'!AC8)</f>
        <v>0</v>
      </c>
      <c r="AD8" s="98">
        <f>SUM('[1]címrend kötelező'!AD8+'[1]címrend önként'!AD8+'[1]címrend államig'!AD8)</f>
        <v>0</v>
      </c>
      <c r="AE8" s="98">
        <f>SUM('[1]címrend kötelező'!AE8+'[1]címrend önként'!AE8+'[1]címrend államig'!AE8)</f>
        <v>0</v>
      </c>
      <c r="AF8" s="98">
        <f>SUM('[1]címrend kötelező'!AF8+'[1]címrend önként'!AF8+'[1]címrend államig'!AF8)</f>
        <v>150</v>
      </c>
      <c r="AG8" s="98">
        <f>SUM('[1]címrend kötelező'!AG8+'[1]címrend önként'!AG8+'[1]címrend államig'!AG8)</f>
        <v>0</v>
      </c>
      <c r="AH8" s="98">
        <f>SUM('[1]címrend kötelező'!AH8+'[1]címrend önként'!AH8+'[1]címrend államig'!AH8)</f>
        <v>150</v>
      </c>
      <c r="AI8" s="98">
        <f>SUM('[1]címrend kötelező'!AI8+'[1]címrend önként'!AI8+'[1]címrend államig'!AI8)</f>
        <v>927</v>
      </c>
      <c r="AJ8" s="98">
        <f>SUM('[1]címrend kötelező'!AJ8+'[1]címrend önként'!AJ8+'[1]címrend államig'!AJ8)</f>
        <v>0</v>
      </c>
      <c r="AK8" s="98">
        <f>SUM('[1]címrend kötelező'!AK8+'[1]címrend önként'!AK8+'[1]címrend államig'!AK8)</f>
        <v>927</v>
      </c>
      <c r="AL8" s="98">
        <f>SUM('[1]címrend kötelező'!AL8+'[1]címrend önként'!AL8+'[1]címrend államig'!AL8)</f>
        <v>0</v>
      </c>
      <c r="AM8" s="98">
        <f>SUM('[1]címrend kötelező'!AM8+'[1]címrend önként'!AM8+'[1]címrend államig'!AM8)</f>
        <v>0</v>
      </c>
      <c r="AN8" s="98">
        <f>SUM('[1]címrend kötelező'!AN8+'[1]címrend önként'!AN8+'[1]címrend államig'!AN8)</f>
        <v>0</v>
      </c>
      <c r="AO8" s="98">
        <f>SUM('[1]címrend kötelező'!AO8+'[1]címrend önként'!AO8+'[1]címrend államig'!AO8)</f>
        <v>0</v>
      </c>
      <c r="AP8" s="98">
        <f>SUM('[1]címrend kötelező'!AP8+'[1]címrend önként'!AP8+'[1]címrend államig'!AP8)</f>
        <v>0</v>
      </c>
      <c r="AQ8" s="98">
        <f>SUM('[1]címrend kötelező'!AQ8+'[1]címrend önként'!AQ8+'[1]címrend államig'!AQ8)</f>
        <v>0</v>
      </c>
      <c r="AR8" s="98">
        <f>SUM('[1]címrend kötelező'!AR8+'[1]címrend önként'!AR8+'[1]címrend államig'!AR8)</f>
        <v>0</v>
      </c>
      <c r="AS8" s="98">
        <f>SUM('[1]címrend kötelező'!AS8+'[1]címrend önként'!AS8+'[1]címrend államig'!AS8)</f>
        <v>0</v>
      </c>
      <c r="AT8" s="98">
        <f>SUM('[1]címrend kötelező'!AT8+'[1]címrend önként'!AT8+'[1]címrend államig'!AT8)</f>
        <v>0</v>
      </c>
      <c r="AU8" s="98">
        <f>SUM('[1]címrend kötelező'!AU8+'[1]címrend önként'!AU8+'[1]címrend államig'!AU8)</f>
        <v>0</v>
      </c>
      <c r="AV8" s="98">
        <f>SUM('[1]címrend kötelező'!AV8+'[1]címrend önként'!AV8+'[1]címrend államig'!AV8)</f>
        <v>0</v>
      </c>
      <c r="AW8" s="98">
        <f>SUM('[1]címrend kötelező'!AW8+'[1]címrend önként'!AW8+'[1]címrend államig'!AW8)</f>
        <v>0</v>
      </c>
      <c r="AX8" s="98">
        <f>SUM('[1]címrend kötelező'!AX8+'[1]címrend önként'!AX8+'[1]címrend államig'!AX8)</f>
        <v>0</v>
      </c>
      <c r="AY8" s="98">
        <f>SUM('[1]címrend kötelező'!AY8+'[1]címrend önként'!AY8+'[1]címrend államig'!AY8)</f>
        <v>0</v>
      </c>
      <c r="AZ8" s="98">
        <f>SUM('[1]címrend kötelező'!AZ8+'[1]címrend önként'!AZ8+'[1]címrend államig'!AZ8)</f>
        <v>0</v>
      </c>
      <c r="BA8" s="98">
        <f>SUM('[1]címrend kötelező'!BA8+'[1]címrend önként'!BA8+'[1]címrend államig'!BA8)</f>
        <v>0</v>
      </c>
      <c r="BB8" s="98">
        <f>SUM('[1]címrend kötelező'!BB8+'[1]címrend önként'!BB8+'[1]címrend államig'!BB8)</f>
        <v>0</v>
      </c>
      <c r="BC8" s="98">
        <f>SUM('[1]címrend kötelező'!BC8+'[1]címrend önként'!BC8+'[1]címrend államig'!BC8)</f>
        <v>0</v>
      </c>
      <c r="BD8" s="98">
        <f>SUM('[1]címrend kötelező'!BD8+'[1]címrend önként'!BD8+'[1]címrend államig'!BD8)</f>
        <v>0</v>
      </c>
      <c r="BE8" s="98">
        <f>SUM('[1]címrend kötelező'!BE8+'[1]címrend önként'!BE8+'[1]címrend államig'!BE8)</f>
        <v>0</v>
      </c>
      <c r="BF8" s="98">
        <f>SUM('[1]címrend kötelező'!BF8+'[1]címrend önként'!BF8+'[1]címrend államig'!BF8)</f>
        <v>0</v>
      </c>
      <c r="BG8" s="98">
        <f>SUM('[1]címrend kötelező'!BG8+'[1]címrend önként'!BG8+'[1]címrend államig'!BG8)</f>
        <v>0</v>
      </c>
      <c r="BH8" s="98">
        <f>SUM('[1]címrend kötelező'!BH8+'[1]címrend önként'!BH8+'[1]címrend államig'!BH8)</f>
        <v>0</v>
      </c>
      <c r="BI8" s="98">
        <f>SUM('[1]címrend kötelező'!BI8+'[1]címrend önként'!BI8+'[1]címrend államig'!BI8)</f>
        <v>0</v>
      </c>
      <c r="BJ8" s="98">
        <f>SUM('[1]címrend kötelező'!BJ8+'[1]címrend önként'!BJ8+'[1]címrend államig'!BJ8)</f>
        <v>0</v>
      </c>
      <c r="BK8" s="98">
        <f>SUM('[1]címrend kötelező'!BK8+'[1]címrend önként'!BK8+'[1]címrend államig'!BK8)</f>
        <v>0</v>
      </c>
      <c r="BL8" s="98">
        <f>SUM('[1]címrend kötelező'!BL8+'[1]címrend önként'!BL8+'[1]címrend államig'!BL8)</f>
        <v>0</v>
      </c>
      <c r="BM8" s="98">
        <f>SUM('[1]címrend kötelező'!BM8+'[1]címrend önként'!BM8+'[1]címrend államig'!BM8)</f>
        <v>0</v>
      </c>
      <c r="BN8" s="98">
        <f>SUM('[1]címrend kötelező'!BN8+'[1]címrend önként'!BN8+'[1]címrend államig'!BN8)</f>
        <v>0</v>
      </c>
      <c r="BO8" s="98">
        <f>SUM('[1]címrend kötelező'!BO8+'[1]címrend önként'!BO8+'[1]címrend államig'!BO8)</f>
        <v>0</v>
      </c>
      <c r="BP8" s="98">
        <f>SUM('[1]címrend kötelező'!BP8+'[1]címrend önként'!BP8+'[1]címrend államig'!BP8)</f>
        <v>0</v>
      </c>
      <c r="BQ8" s="98">
        <f>SUM('[1]címrend kötelező'!BQ8+'[1]címrend önként'!BQ8+'[1]címrend államig'!BQ8)</f>
        <v>0</v>
      </c>
      <c r="BR8" s="98">
        <f>SUM('[1]címrend kötelező'!BR8+'[1]címrend önként'!BR8+'[1]címrend államig'!BR8)</f>
        <v>0</v>
      </c>
      <c r="BS8" s="98">
        <f>SUM('[1]címrend kötelező'!BS8+'[1]címrend önként'!BS8+'[1]címrend államig'!BS8)</f>
        <v>0</v>
      </c>
      <c r="BT8" s="98">
        <f>SUM('[1]címrend kötelező'!BT8+'[1]címrend önként'!BT8+'[1]címrend államig'!BT8)</f>
        <v>0</v>
      </c>
      <c r="BU8" s="98">
        <f>SUM('[1]címrend kötelező'!BU8+'[1]címrend önként'!BU8+'[1]címrend államig'!BU8)</f>
        <v>0</v>
      </c>
      <c r="BV8" s="98">
        <f>SUM('[1]címrend kötelező'!BV8+'[1]címrend önként'!BV8+'[1]címrend államig'!BV8)</f>
        <v>0</v>
      </c>
      <c r="BW8" s="98">
        <f>SUM('[1]címrend kötelező'!BW8+'[1]címrend önként'!BW8+'[1]címrend államig'!BW8)</f>
        <v>0</v>
      </c>
      <c r="BX8" s="98">
        <f>SUM('[1]címrend kötelező'!BX8+'[1]címrend önként'!BX8+'[1]címrend államig'!BX8)</f>
        <v>0</v>
      </c>
      <c r="BY8" s="98">
        <f>SUM('[1]címrend kötelező'!BY8+'[1]címrend önként'!BY8+'[1]címrend államig'!BY8)</f>
        <v>0</v>
      </c>
      <c r="BZ8" s="98">
        <f>SUM('[1]címrend kötelező'!BZ8+'[1]címrend önként'!BZ8+'[1]címrend államig'!BZ8)</f>
        <v>0</v>
      </c>
      <c r="CA8" s="98">
        <f>SUM('[1]címrend kötelező'!CA8+'[1]címrend önként'!CA8+'[1]címrend államig'!CA8)</f>
        <v>0</v>
      </c>
      <c r="CB8" s="98">
        <f>SUM('[1]címrend kötelező'!CB8+'[1]címrend önként'!CB8+'[1]címrend államig'!CB8)</f>
        <v>0</v>
      </c>
      <c r="CC8" s="98">
        <f>SUM('[1]címrend kötelező'!CC8+'[1]címrend önként'!CC8+'[1]címrend államig'!CC8)</f>
        <v>0</v>
      </c>
      <c r="CD8" s="98">
        <f>SUM('[1]címrend kötelező'!CD8+'[1]címrend önként'!CD8+'[1]címrend államig'!CD8)</f>
        <v>0</v>
      </c>
      <c r="CE8" s="98">
        <f>SUM('[1]címrend kötelező'!CE8+'[1]címrend önként'!CE8+'[1]címrend államig'!CE8)</f>
        <v>28695</v>
      </c>
      <c r="CF8" s="98">
        <f>SUM('[1]címrend kötelező'!CF8+'[1]címrend önként'!CF8+'[1]címrend államig'!CF8)</f>
        <v>-28695</v>
      </c>
      <c r="CG8" s="98">
        <f>SUM('[1]címrend kötelező'!CG8+'[1]címrend önként'!CG8+'[1]címrend államig'!CG8)</f>
        <v>0</v>
      </c>
      <c r="CH8" s="98">
        <f>SUM('[1]címrend kötelező'!CH8+'[1]címrend önként'!CH8+'[1]címrend államig'!CH8)</f>
        <v>0</v>
      </c>
      <c r="CI8" s="98">
        <f>SUM('[1]címrend kötelező'!CI8+'[1]címrend önként'!CI8+'[1]címrend államig'!CI8)</f>
        <v>0</v>
      </c>
      <c r="CJ8" s="98">
        <f>SUM('[1]címrend kötelező'!CJ8+'[1]címrend önként'!CJ8+'[1]címrend államig'!CJ8)</f>
        <v>0</v>
      </c>
      <c r="CK8" s="98">
        <f>SUM('[1]címrend kötelező'!CK8+'[1]címrend önként'!CK8+'[1]címrend államig'!CK8)</f>
        <v>32414</v>
      </c>
      <c r="CL8" s="98">
        <f>SUM('[1]címrend kötelező'!CL8+'[1]címrend önként'!CL8+'[1]címrend államig'!CL8)</f>
        <v>-8511</v>
      </c>
      <c r="CM8" s="98">
        <f>SUM('[1]címrend kötelező'!CM8+'[1]címrend önként'!CM8+'[1]címrend államig'!CM8)</f>
        <v>23903</v>
      </c>
      <c r="CN8" s="98">
        <f>SUM('[1]címrend kötelező'!CN8+'[1]címrend önként'!CN8+'[1]címrend államig'!CN8)</f>
        <v>1172</v>
      </c>
      <c r="CO8" s="98">
        <f>SUM('[1]címrend kötelező'!CO8+'[1]címrend önként'!CO8+'[1]címrend államig'!CO8)</f>
        <v>0</v>
      </c>
      <c r="CP8" s="98">
        <f>SUM('[1]címrend kötelező'!CP8+'[1]címrend önként'!CP8+'[1]címrend államig'!CP8)</f>
        <v>1172</v>
      </c>
      <c r="CQ8" s="98">
        <f>SUM('[1]címrend kötelező'!CQ8+'[1]címrend önként'!CQ8+'[1]címrend államig'!CQ8)</f>
        <v>0</v>
      </c>
      <c r="CR8" s="98">
        <f>SUM('[1]címrend kötelező'!CR8+'[1]címrend önként'!CR8+'[1]címrend államig'!CR8)</f>
        <v>0</v>
      </c>
      <c r="CS8" s="98">
        <f>SUM('[1]címrend kötelező'!CS8+'[1]címrend önként'!CS8+'[1]címrend államig'!CS8)</f>
        <v>0</v>
      </c>
      <c r="CT8" s="98">
        <f>SUM('[1]címrend kötelező'!CT8+'[1]címrend önként'!CT8+'[1]címrend államig'!CT8)</f>
        <v>0</v>
      </c>
      <c r="CU8" s="98">
        <f>SUM('[1]címrend kötelező'!CU8+'[1]címrend önként'!CU8+'[1]címrend államig'!CU8)</f>
        <v>0</v>
      </c>
      <c r="CV8" s="98">
        <f>SUM('[1]címrend kötelező'!CV8+'[1]címrend önként'!CV8+'[1]címrend államig'!CV8)</f>
        <v>0</v>
      </c>
      <c r="CW8" s="98">
        <f>SUM('[1]címrend kötelező'!CW8+'[1]címrend önként'!CW8+'[1]címrend államig'!CW8)</f>
        <v>0</v>
      </c>
      <c r="CX8" s="98">
        <f>SUM('[1]címrend kötelező'!CX8+'[1]címrend önként'!CX8+'[1]címrend államig'!CX8)</f>
        <v>300</v>
      </c>
      <c r="CY8" s="98">
        <f>SUM('[1]címrend kötelező'!CY8+'[1]címrend önként'!CY8+'[1]címrend államig'!CY8)</f>
        <v>300</v>
      </c>
      <c r="CZ8" s="98">
        <f>SUM('[1]címrend kötelező'!CZ8+'[1]címrend önként'!CZ8+'[1]címrend államig'!CZ8)</f>
        <v>3000</v>
      </c>
      <c r="DA8" s="98">
        <f>SUM('[1]címrend kötelező'!DA8+'[1]címrend önként'!DA8+'[1]címrend államig'!DA8)</f>
        <v>0</v>
      </c>
      <c r="DB8" s="98">
        <f>SUM('[1]címrend kötelező'!DB8+'[1]címrend önként'!DB8+'[1]címrend államig'!DB8)</f>
        <v>3000</v>
      </c>
      <c r="DC8" s="98">
        <f>SUM('[1]címrend kötelező'!DC8+'[1]címrend önként'!DC8+'[1]címrend államig'!DC8)</f>
        <v>0</v>
      </c>
      <c r="DD8" s="98">
        <f>SUM('[1]címrend kötelező'!DD8+'[1]címrend önként'!DD8+'[1]címrend államig'!DD8)</f>
        <v>0</v>
      </c>
      <c r="DE8" s="98">
        <f>SUM('[1]címrend kötelező'!DE8+'[1]címrend önként'!DE8+'[1]címrend államig'!DE8)</f>
        <v>0</v>
      </c>
      <c r="DF8" s="98">
        <f>SUM('[1]címrend kötelező'!DF8+'[1]címrend önként'!DF8+'[1]címrend államig'!DF8)</f>
        <v>0</v>
      </c>
      <c r="DG8" s="98">
        <f>SUM('[1]címrend kötelező'!DG8+'[1]címrend önként'!DG8+'[1]címrend államig'!DG8)</f>
        <v>0</v>
      </c>
      <c r="DH8" s="98">
        <f>SUM('[1]címrend kötelező'!DH8+'[1]címrend önként'!DH8+'[1]címrend államig'!DH8)</f>
        <v>0</v>
      </c>
      <c r="DI8" s="98">
        <f>SUM('[1]címrend kötelező'!DI8+'[1]címrend önként'!DI8+'[1]címrend államig'!DI8)</f>
        <v>0</v>
      </c>
      <c r="DJ8" s="98">
        <f>SUM('[1]címrend kötelező'!DJ8+'[1]címrend önként'!DJ8+'[1]címrend államig'!DJ8)</f>
        <v>109836</v>
      </c>
      <c r="DK8" s="98">
        <f>SUM('[1]címrend kötelező'!DK8+'[1]címrend önként'!DK8+'[1]címrend államig'!DK8)</f>
        <v>109836</v>
      </c>
      <c r="DL8" s="98">
        <f>SUM('[1]címrend kötelező'!DL8+'[1]címrend önként'!DL8+'[1]címrend államig'!DL8)</f>
        <v>0</v>
      </c>
      <c r="DM8" s="98">
        <f>SUM('[1]címrend kötelező'!DM8+'[1]címrend önként'!DM8+'[1]címrend államig'!DM8)</f>
        <v>0</v>
      </c>
      <c r="DN8" s="98">
        <f>SUM('[1]címrend kötelező'!DN8+'[1]címrend önként'!DN8+'[1]címrend államig'!DN8)</f>
        <v>0</v>
      </c>
      <c r="DO8" s="98">
        <f>SUM('[1]címrend kötelező'!DO8+'[1]címrend önként'!DO8+'[1]címrend államig'!DO8)</f>
        <v>0</v>
      </c>
      <c r="DP8" s="98">
        <f>SUM('[1]címrend kötelező'!DP8+'[1]címrend önként'!DP8+'[1]címrend államig'!DP8)</f>
        <v>0</v>
      </c>
      <c r="DQ8" s="98">
        <f>SUM('[1]címrend kötelező'!DQ8+'[1]címrend önként'!DQ8+'[1]címrend államig'!DQ8)</f>
        <v>0</v>
      </c>
      <c r="DR8" s="99">
        <f>SUM(B8+E8+H8+K8+N8+Q8+T8+W8+Z8+AC8+AF8+AI8+AL8+AO8+AR8+AU8+AX8+BA8+BD8+BG8+BJ8+BM8+BP8+BS8+BV8+BY8+CB8+CE8+CH8+CK8+CN8+CQ8+CT8+CW8+CZ8+DC8+DF8+DI8+DL8+DO8)</f>
        <v>211549</v>
      </c>
      <c r="DS8" s="99">
        <f t="shared" ref="DS8:DT11" si="82">SUM(C8+F8+I8+L8+O8+R8+U8+X8+AA8+AD8+AG8+AJ8+AM8+AP8+AS8+AV8+AY8+BB8+BE8+BH8+BK8+BN8+BQ8+BT8+BW8+BZ8+CC8+CF8+CI8+CL8+CO8+CR8+CU8+CX8+DA8+DD8+DG8+DJ8+DM8+DP8)</f>
        <v>93774</v>
      </c>
      <c r="DT8" s="99">
        <f t="shared" si="82"/>
        <v>305323</v>
      </c>
      <c r="DU8" s="98">
        <f>SUM('[1]címrend kötelező'!DU8+'[1]címrend önként'!DU8+'[1]címrend államig'!DU8)</f>
        <v>5741</v>
      </c>
      <c r="DV8" s="98">
        <f>SUM('[1]címrend kötelező'!DV8+'[1]címrend önként'!DV8+'[1]címrend államig'!DV8)</f>
        <v>0</v>
      </c>
      <c r="DW8" s="98">
        <f>SUM('[1]címrend kötelező'!DW8+'[1]címrend önként'!DW8+'[1]címrend államig'!DW8)</f>
        <v>5741</v>
      </c>
      <c r="DX8" s="98">
        <f>SUM('[1]címrend kötelező'!DX8+'[1]címrend önként'!DX8+'[1]címrend államig'!DX8)</f>
        <v>1329</v>
      </c>
      <c r="DY8" s="98">
        <f>SUM('[1]címrend kötelező'!DY8+'[1]címrend önként'!DY8+'[1]címrend államig'!DY8)</f>
        <v>0</v>
      </c>
      <c r="DZ8" s="98">
        <f>SUM('[1]címrend kötelező'!DZ8+'[1]címrend önként'!DZ8+'[1]címrend államig'!DZ8)</f>
        <v>1329</v>
      </c>
      <c r="EA8" s="98">
        <f>SUM('[1]címrend kötelező'!EA8+'[1]címrend önként'!EA8+'[1]címrend államig'!EA8)</f>
        <v>0</v>
      </c>
      <c r="EB8" s="98">
        <f>SUM('[1]címrend kötelező'!EB8+'[1]címrend önként'!EB8+'[1]címrend államig'!EB8)</f>
        <v>0</v>
      </c>
      <c r="EC8" s="98">
        <f>SUM('[1]címrend kötelező'!EC8+'[1]címrend önként'!EC8+'[1]címrend államig'!EC8)</f>
        <v>0</v>
      </c>
      <c r="ED8" s="98">
        <f>SUM('[1]címrend kötelező'!ED8+'[1]címrend önként'!ED8+'[1]címrend államig'!ED8)</f>
        <v>7100</v>
      </c>
      <c r="EE8" s="98">
        <f>SUM('[1]címrend kötelező'!EE8+'[1]címrend önként'!EE8+'[1]címrend államig'!EE8)</f>
        <v>0</v>
      </c>
      <c r="EF8" s="98">
        <f>SUM('[1]címrend kötelező'!EF8+'[1]címrend önként'!EF8+'[1]címrend államig'!EF8)</f>
        <v>7100</v>
      </c>
      <c r="EG8" s="98">
        <f>SUM('[1]címrend kötelező'!EG8+'[1]címrend önként'!EG8+'[1]címrend államig'!EG8)</f>
        <v>0</v>
      </c>
      <c r="EH8" s="98">
        <f>SUM('[1]címrend kötelező'!EH8+'[1]címrend önként'!EH8+'[1]címrend államig'!EH8)</f>
        <v>0</v>
      </c>
      <c r="EI8" s="98">
        <f>SUM('[1]címrend kötelező'!EI8+'[1]címrend önként'!EI8+'[1]címrend államig'!EI8)</f>
        <v>0</v>
      </c>
      <c r="EJ8" s="98">
        <f>SUM('[1]címrend kötelező'!EJ8+'[1]címrend önként'!EJ8+'[1]címrend államig'!EJ8)</f>
        <v>33291</v>
      </c>
      <c r="EK8" s="98">
        <f>SUM('[1]címrend kötelező'!EK8+'[1]címrend önként'!EK8+'[1]címrend államig'!EK8)</f>
        <v>22515</v>
      </c>
      <c r="EL8" s="98">
        <f>SUM('[1]címrend kötelező'!EL8+'[1]címrend önként'!EL8+'[1]címrend államig'!EL8)</f>
        <v>55806</v>
      </c>
      <c r="EM8" s="98">
        <f>SUM('[1]címrend kötelező'!EM8+'[1]címrend önként'!EM8+'[1]címrend államig'!EM8)</f>
        <v>8926</v>
      </c>
      <c r="EN8" s="98">
        <f>SUM('[1]címrend kötelező'!EN8+'[1]címrend önként'!EN8+'[1]címrend államig'!EN8)</f>
        <v>0</v>
      </c>
      <c r="EO8" s="98">
        <f>SUM('[1]címrend kötelező'!EO8+'[1]címrend önként'!EO8+'[1]címrend államig'!EO8)</f>
        <v>8926</v>
      </c>
      <c r="EP8" s="98">
        <f>SUM('[1]címrend kötelező'!EP8+'[1]címrend önként'!EP8+'[1]címrend államig'!EP8)</f>
        <v>1210149</v>
      </c>
      <c r="EQ8" s="98">
        <f>SUM('[1]címrend kötelező'!EQ8+'[1]címrend önként'!EQ8+'[1]címrend államig'!EQ8)</f>
        <v>-3480</v>
      </c>
      <c r="ER8" s="98">
        <f>SUM('[1]címrend kötelező'!ER8+'[1]címrend önként'!ER8+'[1]címrend államig'!ER8)</f>
        <v>1206669</v>
      </c>
      <c r="ES8" s="98">
        <f>SUM('[1]címrend kötelező'!ES8+'[1]címrend önként'!ES8+'[1]címrend államig'!ES8)</f>
        <v>373410</v>
      </c>
      <c r="ET8" s="98">
        <f>SUM('[1]címrend kötelező'!ET8+'[1]címrend önként'!ET8+'[1]címrend államig'!ET8)</f>
        <v>51</v>
      </c>
      <c r="EU8" s="98">
        <f>SUM('[1]címrend kötelező'!EU8+'[1]címrend önként'!EU8+'[1]címrend államig'!EU8)</f>
        <v>373461</v>
      </c>
      <c r="EV8" s="99">
        <f>DU8+DX8+EA8+ED8+EG8+EJ8+EM8+EP8+ES8</f>
        <v>1639946</v>
      </c>
      <c r="EW8" s="99">
        <f t="shared" ref="EW8:EX11" si="83">DV8+DY8+EB8+EE8+EH8+EK8+EN8+EQ8+ET8</f>
        <v>19086</v>
      </c>
      <c r="EX8" s="99">
        <f t="shared" si="83"/>
        <v>1659032</v>
      </c>
      <c r="EY8" s="99">
        <f>'[1]címrend kötelező'!EY8+'[1]címrend önként'!EY8+'[1]címrend államig'!EY8</f>
        <v>39979</v>
      </c>
      <c r="EZ8" s="99">
        <f>'[1]címrend kötelező'!EZ8+'[1]címrend önként'!EZ8+'[1]címrend államig'!EZ8</f>
        <v>1620</v>
      </c>
      <c r="FA8" s="99">
        <f>'[1]címrend kötelező'!FA8+'[1]címrend önként'!FA8+'[1]címrend államig'!FA8</f>
        <v>41599</v>
      </c>
      <c r="FB8" s="99">
        <f>'[1]címrend kötelező'!FB8+'[1]címrend önként'!FB8+'[1]címrend államig'!FB8</f>
        <v>97402</v>
      </c>
      <c r="FC8" s="99">
        <f>'[1]címrend kötelező'!FC8+'[1]címrend önként'!FC8+'[1]címrend államig'!FC8</f>
        <v>4264</v>
      </c>
      <c r="FD8" s="99">
        <f>'[1]címrend kötelező'!FD8+'[1]címrend önként'!FD8+'[1]címrend államig'!FD8</f>
        <v>101666</v>
      </c>
      <c r="FE8" s="99">
        <f>'[1]címrend kötelező'!FE8+'[1]címrend önként'!FE8+'[1]címrend államig'!FE8</f>
        <v>52153</v>
      </c>
      <c r="FF8" s="99">
        <f>'[1]címrend kötelező'!FF8+'[1]címrend önként'!FF8+'[1]címrend államig'!FF8</f>
        <v>3815</v>
      </c>
      <c r="FG8" s="99">
        <f>'[1]címrend kötelező'!FG8+'[1]címrend önként'!FG8+'[1]címrend államig'!FG8</f>
        <v>55968</v>
      </c>
      <c r="FH8" s="99">
        <f>'[1]címrend kötelező'!FH8+'[1]címrend önként'!FH8+'[1]címrend államig'!FH8</f>
        <v>345283</v>
      </c>
      <c r="FI8" s="99">
        <f>'[1]címrend kötelező'!FI8+'[1]címrend önként'!FI8+'[1]címrend államig'!FI8</f>
        <v>-16440</v>
      </c>
      <c r="FJ8" s="99">
        <f>'[1]címrend kötelező'!FJ8+'[1]címrend önként'!FJ8+'[1]címrend államig'!FJ8</f>
        <v>328843</v>
      </c>
      <c r="FK8" s="99">
        <f>'[1]címrend kötelező'!FK8+'[1]címrend önként'!FK8+'[1]címrend államig'!FK8</f>
        <v>102473</v>
      </c>
      <c r="FL8" s="99">
        <f>'[1]címrend kötelező'!FL8+'[1]címrend önként'!FL8+'[1]címrend államig'!FL8</f>
        <v>3547</v>
      </c>
      <c r="FM8" s="99">
        <f>'[1]címrend kötelező'!FM8+'[1]címrend önként'!FM8+'[1]címrend államig'!FM8</f>
        <v>106020</v>
      </c>
      <c r="FN8" s="99">
        <f>'[1]címrend kötelező'!FN8+'[1]címrend önként'!FN8+'[1]címrend államig'!FN8</f>
        <v>13221</v>
      </c>
      <c r="FO8" s="99">
        <f>'[1]címrend kötelező'!FO8+'[1]címrend önként'!FO8+'[1]címrend államig'!FO8</f>
        <v>518</v>
      </c>
      <c r="FP8" s="99">
        <f>'[1]címrend kötelező'!FP8+'[1]címrend önként'!FP8+'[1]címrend államig'!FP8</f>
        <v>13739</v>
      </c>
      <c r="FQ8" s="99">
        <f>'[1]címrend kötelező'!FQ8+'[1]címrend önként'!FQ8+'[1]címrend államig'!FQ8</f>
        <v>91908</v>
      </c>
      <c r="FR8" s="99">
        <f>'[1]címrend kötelező'!FR8+'[1]címrend önként'!FR8+'[1]címrend államig'!FR8</f>
        <v>2424</v>
      </c>
      <c r="FS8" s="99">
        <f>'[1]címrend kötelező'!FS8+'[1]címrend önként'!FS8+'[1]címrend államig'!FS8</f>
        <v>94332</v>
      </c>
      <c r="FT8" s="99">
        <f>'[1]címrend kötelező'!FT8+'[1]címrend önként'!FT8+'[1]címrend államig'!FT8</f>
        <v>106968</v>
      </c>
      <c r="FU8" s="99">
        <f>'[1]címrend kötelező'!FU8+'[1]címrend önként'!FU8+'[1]címrend államig'!FU8</f>
        <v>5982</v>
      </c>
      <c r="FV8" s="99">
        <f>'[1]címrend kötelező'!FV8+'[1]címrend önként'!FV8+'[1]címrend államig'!FV8</f>
        <v>112950</v>
      </c>
      <c r="FW8" s="99">
        <f>'[1]címrend kötelező'!FW8+'[1]címrend önként'!FW8+'[1]címrend államig'!FW8</f>
        <v>62093</v>
      </c>
      <c r="FX8" s="99">
        <f>'[1]címrend kötelező'!FX8+'[1]címrend önként'!FX8+'[1]címrend államig'!FX8</f>
        <v>1538</v>
      </c>
      <c r="FY8" s="99">
        <f>'[1]címrend kötelező'!FY8+'[1]címrend önként'!FY8+'[1]címrend államig'!FY8</f>
        <v>63631</v>
      </c>
      <c r="FZ8" s="99">
        <f>'[1]címrend kötelező'!FZ8+'[1]címrend önként'!FZ8+'[1]címrend államig'!FZ8</f>
        <v>14253</v>
      </c>
      <c r="GA8" s="99">
        <f>'[1]címrend kötelező'!GA8+'[1]címrend önként'!GA8+'[1]címrend államig'!GA8</f>
        <v>433</v>
      </c>
      <c r="GB8" s="99">
        <f>'[1]címrend kötelező'!GB8+'[1]címrend önként'!GB8+'[1]címrend államig'!GB8</f>
        <v>14686</v>
      </c>
      <c r="GC8" s="99">
        <f>'[1]címrend kötelező'!GC8+'[1]címrend önként'!GC8+'[1]címrend államig'!GC8</f>
        <v>31670</v>
      </c>
      <c r="GD8" s="99">
        <f>'[1]címrend kötelező'!GD8+'[1]címrend önként'!GD8+'[1]címrend államig'!GD8</f>
        <v>1045</v>
      </c>
      <c r="GE8" s="99">
        <f>'[1]címrend kötelező'!GE8+'[1]címrend önként'!GE8+'[1]címrend államig'!GE8</f>
        <v>32715</v>
      </c>
      <c r="GF8" s="99">
        <f>'[1]címrend kötelező'!GF8+'[1]címrend önként'!GF8+'[1]címrend államig'!GF8</f>
        <v>70277</v>
      </c>
      <c r="GG8" s="99">
        <f>'[1]címrend kötelező'!GG8+'[1]címrend önként'!GG8+'[1]címrend államig'!GG8</f>
        <v>1911</v>
      </c>
      <c r="GH8" s="99">
        <f>'[1]címrend kötelező'!GH8+'[1]címrend önként'!GH8+'[1]címrend államig'!GH8</f>
        <v>72188</v>
      </c>
      <c r="GI8" s="99">
        <f>'[1]címrend kötelező'!GI8+'[1]címrend önként'!GI8+'[1]címrend államig'!GI8</f>
        <v>38414</v>
      </c>
      <c r="GJ8" s="99">
        <f>'[1]címrend kötelező'!GJ8+'[1]címrend önként'!GJ8+'[1]címrend államig'!GJ8</f>
        <v>1399</v>
      </c>
      <c r="GK8" s="99">
        <f>'[1]címrend kötelező'!GK8+'[1]címrend önként'!GK8+'[1]címrend államig'!GK8</f>
        <v>39813</v>
      </c>
      <c r="GL8" s="99">
        <f>EY8+FB8+FE8+FH8+FK8+FN8+FQ8+FT8+FW8+FZ8+GC8+GF8+GI8</f>
        <v>1066094</v>
      </c>
      <c r="GM8" s="99">
        <f t="shared" ref="GM8:GN11" si="84">EZ8+FC8+FF8+FI8+FL8+FO8+FR8+FU8+FX8+GA8+GD8+GG8+GJ8</f>
        <v>12056</v>
      </c>
      <c r="GN8" s="99">
        <f t="shared" si="84"/>
        <v>1078150</v>
      </c>
      <c r="GO8" s="99">
        <f>'[1]címrend kötelező'!GO8+'[1]címrend önként'!GO8+'[1]címrend államig'!GO8</f>
        <v>665700</v>
      </c>
      <c r="GP8" s="99">
        <f>'[1]címrend kötelező'!GP8+'[1]címrend önként'!GP8+'[1]címrend államig'!GP8</f>
        <v>7028</v>
      </c>
      <c r="GQ8" s="99">
        <f>'[1]címrend kötelező'!GQ8+'[1]címrend önként'!GQ8+'[1]címrend államig'!GQ8</f>
        <v>672728</v>
      </c>
      <c r="GR8" s="99">
        <f>'[1]címrend kötelező'!GR8+'[1]címrend önként'!GR8+'[1]címrend államig'!GR8</f>
        <v>1174059</v>
      </c>
      <c r="GS8" s="99">
        <f>'[1]címrend kötelező'!GS8+'[1]címrend önként'!GS8+'[1]címrend államig'!GS8</f>
        <v>-22659</v>
      </c>
      <c r="GT8" s="99">
        <f>'[1]címrend kötelező'!GT8+'[1]címrend önként'!GT8+'[1]címrend államig'!GT8</f>
        <v>1151400</v>
      </c>
      <c r="GU8" s="99">
        <f>'[1]címrend kötelező'!GU8+'[1]címrend önként'!GU8+'[1]címrend államig'!GU8</f>
        <v>1021210</v>
      </c>
      <c r="GV8" s="99">
        <f>'[1]címrend kötelező'!GV8+'[1]címrend önként'!GV8+'[1]címrend államig'!GV8</f>
        <v>-4171</v>
      </c>
      <c r="GW8" s="99">
        <f>'[1]címrend kötelező'!GW8+'[1]címrend önként'!GW8+'[1]címrend államig'!GW8</f>
        <v>1017039</v>
      </c>
      <c r="GX8" s="99">
        <f t="shared" ref="GX8:GZ36" si="85">GL8+GO8+GR8+GU8</f>
        <v>3927063</v>
      </c>
      <c r="GY8" s="99">
        <f t="shared" si="85"/>
        <v>-7746</v>
      </c>
      <c r="GZ8" s="99">
        <f t="shared" si="85"/>
        <v>3919317</v>
      </c>
      <c r="HA8" s="100">
        <f t="shared" ref="HA8:HC36" si="86">DR8+EV8+GX8</f>
        <v>5778558</v>
      </c>
      <c r="HB8" s="100">
        <f t="shared" si="86"/>
        <v>105114</v>
      </c>
      <c r="HC8" s="101">
        <f t="shared" si="86"/>
        <v>5883672</v>
      </c>
      <c r="HE8" s="92"/>
      <c r="HF8" s="92"/>
    </row>
    <row r="9" spans="1:214" ht="15" customHeight="1" x14ac:dyDescent="0.25">
      <c r="A9" s="97" t="s">
        <v>296</v>
      </c>
      <c r="B9" s="98">
        <f>SUM('[1]címrend kötelező'!B9+'[1]címrend önként'!B9+'[1]címrend államig'!B9)</f>
        <v>32232</v>
      </c>
      <c r="C9" s="98">
        <f>SUM('[1]címrend kötelező'!C9+'[1]címrend önként'!C9+'[1]címrend államig'!C9)</f>
        <v>775</v>
      </c>
      <c r="D9" s="98">
        <f>SUM('[1]címrend kötelező'!D9+'[1]címrend önként'!D9+'[1]címrend államig'!D9)</f>
        <v>33007</v>
      </c>
      <c r="E9" s="98">
        <f>SUM('[1]címrend kötelező'!E9+'[1]címrend önként'!E9+'[1]címrend államig'!E9)</f>
        <v>93</v>
      </c>
      <c r="F9" s="98">
        <f>SUM('[1]címrend kötelező'!F9+'[1]címrend önként'!F9+'[1]címrend államig'!F9)</f>
        <v>0</v>
      </c>
      <c r="G9" s="98">
        <f>SUM('[1]címrend kötelező'!G9+'[1]címrend önként'!G9+'[1]címrend államig'!G9)</f>
        <v>93</v>
      </c>
      <c r="H9" s="98">
        <f>SUM('[1]címrend kötelező'!H9+'[1]címrend önként'!H9+'[1]címrend államig'!H9)</f>
        <v>0</v>
      </c>
      <c r="I9" s="98">
        <f>SUM('[1]címrend kötelező'!I9+'[1]címrend önként'!I9+'[1]címrend államig'!I9)</f>
        <v>0</v>
      </c>
      <c r="J9" s="98">
        <f>SUM('[1]címrend kötelező'!J9+'[1]címrend önként'!J9+'[1]címrend államig'!J9)</f>
        <v>0</v>
      </c>
      <c r="K9" s="98">
        <f>SUM('[1]címrend kötelező'!K9+'[1]címrend önként'!K9+'[1]címrend államig'!K9)</f>
        <v>1082</v>
      </c>
      <c r="L9" s="98">
        <f>SUM('[1]címrend kötelező'!L9+'[1]címrend önként'!L9+'[1]címrend államig'!L9)</f>
        <v>3198</v>
      </c>
      <c r="M9" s="98">
        <f>SUM('[1]címrend kötelező'!M9+'[1]címrend önként'!M9+'[1]címrend államig'!M9)</f>
        <v>4280</v>
      </c>
      <c r="N9" s="98">
        <f>SUM('[1]címrend kötelező'!N9+'[1]címrend önként'!N9+'[1]címrend államig'!N9)</f>
        <v>218</v>
      </c>
      <c r="O9" s="98">
        <f>SUM('[1]címrend kötelező'!O9+'[1]címrend önként'!O9+'[1]címrend államig'!O9)</f>
        <v>24</v>
      </c>
      <c r="P9" s="98">
        <f>SUM('[1]címrend kötelező'!P9+'[1]címrend önként'!P9+'[1]címrend államig'!P9)</f>
        <v>242</v>
      </c>
      <c r="Q9" s="98">
        <f>SUM('[1]címrend kötelező'!Q9+'[1]címrend önként'!Q9+'[1]címrend államig'!Q9)</f>
        <v>0</v>
      </c>
      <c r="R9" s="98">
        <f>SUM('[1]címrend kötelező'!R9+'[1]címrend önként'!R9+'[1]címrend államig'!R9)</f>
        <v>0</v>
      </c>
      <c r="S9" s="98">
        <f>SUM('[1]címrend kötelező'!S9+'[1]címrend önként'!S9+'[1]címrend államig'!S9)</f>
        <v>0</v>
      </c>
      <c r="T9" s="98">
        <f>SUM('[1]címrend kötelező'!T9+'[1]címrend önként'!T9+'[1]címrend államig'!T9)</f>
        <v>0</v>
      </c>
      <c r="U9" s="98">
        <f>SUM('[1]címrend kötelező'!U9+'[1]címrend önként'!U9+'[1]címrend államig'!U9)</f>
        <v>0</v>
      </c>
      <c r="V9" s="98">
        <f>SUM('[1]címrend kötelező'!V9+'[1]címrend önként'!V9+'[1]címrend államig'!V9)</f>
        <v>0</v>
      </c>
      <c r="W9" s="98">
        <f>SUM('[1]címrend kötelező'!W9+'[1]címrend önként'!W9+'[1]címrend államig'!W9)</f>
        <v>0</v>
      </c>
      <c r="X9" s="98">
        <f>SUM('[1]címrend kötelező'!X9+'[1]címrend önként'!X9+'[1]címrend államig'!X9)</f>
        <v>0</v>
      </c>
      <c r="Y9" s="98">
        <f>SUM('[1]címrend kötelező'!Y9+'[1]címrend önként'!Y9+'[1]címrend államig'!Y9)</f>
        <v>0</v>
      </c>
      <c r="Z9" s="98">
        <f>SUM('[1]címrend kötelező'!Z9+'[1]címrend önként'!Z9+'[1]címrend államig'!Z9)</f>
        <v>0</v>
      </c>
      <c r="AA9" s="98">
        <f>SUM('[1]címrend kötelező'!AA9+'[1]címrend önként'!AA9+'[1]címrend államig'!AA9)</f>
        <v>0</v>
      </c>
      <c r="AB9" s="98">
        <f>SUM('[1]címrend kötelező'!AB9+'[1]címrend önként'!AB9+'[1]címrend államig'!AB9)</f>
        <v>0</v>
      </c>
      <c r="AC9" s="98">
        <f>SUM('[1]címrend kötelező'!AC9+'[1]címrend önként'!AC9+'[1]címrend államig'!AC9)</f>
        <v>0</v>
      </c>
      <c r="AD9" s="98">
        <f>SUM('[1]címrend kötelező'!AD9+'[1]címrend önként'!AD9+'[1]címrend államig'!AD9)</f>
        <v>0</v>
      </c>
      <c r="AE9" s="98">
        <f>SUM('[1]címrend kötelező'!AE9+'[1]címrend önként'!AE9+'[1]címrend államig'!AE9)</f>
        <v>0</v>
      </c>
      <c r="AF9" s="98">
        <f>SUM('[1]címrend kötelező'!AF9+'[1]címrend önként'!AF9+'[1]címrend államig'!AF9)</f>
        <v>61</v>
      </c>
      <c r="AG9" s="98">
        <f>SUM('[1]címrend kötelező'!AG9+'[1]címrend önként'!AG9+'[1]címrend államig'!AG9)</f>
        <v>0</v>
      </c>
      <c r="AH9" s="98">
        <f>SUM('[1]címrend kötelező'!AH9+'[1]címrend önként'!AH9+'[1]címrend államig'!AH9)</f>
        <v>61</v>
      </c>
      <c r="AI9" s="98">
        <f>SUM('[1]címrend kötelező'!AI9+'[1]címrend önként'!AI9+'[1]címrend államig'!AI9)</f>
        <v>319</v>
      </c>
      <c r="AJ9" s="98">
        <f>SUM('[1]címrend kötelező'!AJ9+'[1]címrend önként'!AJ9+'[1]címrend államig'!AJ9)</f>
        <v>0</v>
      </c>
      <c r="AK9" s="98">
        <f>SUM('[1]címrend kötelező'!AK9+'[1]címrend önként'!AK9+'[1]címrend államig'!AK9)</f>
        <v>319</v>
      </c>
      <c r="AL9" s="98">
        <f>SUM('[1]címrend kötelező'!AL9+'[1]címrend önként'!AL9+'[1]címrend államig'!AL9)</f>
        <v>0</v>
      </c>
      <c r="AM9" s="98">
        <f>SUM('[1]címrend kötelező'!AM9+'[1]címrend önként'!AM9+'[1]címrend államig'!AM9)</f>
        <v>0</v>
      </c>
      <c r="AN9" s="98">
        <f>SUM('[1]címrend kötelező'!AN9+'[1]címrend önként'!AN9+'[1]címrend államig'!AN9)</f>
        <v>0</v>
      </c>
      <c r="AO9" s="98">
        <f>SUM('[1]címrend kötelező'!AO9+'[1]címrend önként'!AO9+'[1]címrend államig'!AO9)</f>
        <v>0</v>
      </c>
      <c r="AP9" s="98">
        <f>SUM('[1]címrend kötelező'!AP9+'[1]címrend önként'!AP9+'[1]címrend államig'!AP9)</f>
        <v>0</v>
      </c>
      <c r="AQ9" s="98">
        <f>SUM('[1]címrend kötelező'!AQ9+'[1]címrend önként'!AQ9+'[1]címrend államig'!AQ9)</f>
        <v>0</v>
      </c>
      <c r="AR9" s="98">
        <f>SUM('[1]címrend kötelező'!AR9+'[1]címrend önként'!AR9+'[1]címrend államig'!AR9)</f>
        <v>0</v>
      </c>
      <c r="AS9" s="98">
        <f>SUM('[1]címrend kötelező'!AS9+'[1]címrend önként'!AS9+'[1]címrend államig'!AS9)</f>
        <v>0</v>
      </c>
      <c r="AT9" s="98">
        <f>SUM('[1]címrend kötelező'!AT9+'[1]címrend önként'!AT9+'[1]címrend államig'!AT9)</f>
        <v>0</v>
      </c>
      <c r="AU9" s="98">
        <f>SUM('[1]címrend kötelező'!AU9+'[1]címrend önként'!AU9+'[1]címrend államig'!AU9)</f>
        <v>0</v>
      </c>
      <c r="AV9" s="98">
        <f>SUM('[1]címrend kötelező'!AV9+'[1]címrend önként'!AV9+'[1]címrend államig'!AV9)</f>
        <v>0</v>
      </c>
      <c r="AW9" s="98">
        <f>SUM('[1]címrend kötelező'!AW9+'[1]címrend önként'!AW9+'[1]címrend államig'!AW9)</f>
        <v>0</v>
      </c>
      <c r="AX9" s="98">
        <f>SUM('[1]címrend kötelező'!AX9+'[1]címrend önként'!AX9+'[1]címrend államig'!AX9)</f>
        <v>0</v>
      </c>
      <c r="AY9" s="98">
        <f>SUM('[1]címrend kötelező'!AY9+'[1]címrend önként'!AY9+'[1]címrend államig'!AY9)</f>
        <v>0</v>
      </c>
      <c r="AZ9" s="98">
        <f>SUM('[1]címrend kötelező'!AZ9+'[1]címrend önként'!AZ9+'[1]címrend államig'!AZ9)</f>
        <v>0</v>
      </c>
      <c r="BA9" s="98">
        <f>SUM('[1]címrend kötelező'!BA9+'[1]címrend önként'!BA9+'[1]címrend államig'!BA9)</f>
        <v>0</v>
      </c>
      <c r="BB9" s="98">
        <f>SUM('[1]címrend kötelező'!BB9+'[1]címrend önként'!BB9+'[1]címrend államig'!BB9)</f>
        <v>0</v>
      </c>
      <c r="BC9" s="98">
        <f>SUM('[1]címrend kötelező'!BC9+'[1]címrend önként'!BC9+'[1]címrend államig'!BC9)</f>
        <v>0</v>
      </c>
      <c r="BD9" s="98">
        <f>SUM('[1]címrend kötelező'!BD9+'[1]címrend önként'!BD9+'[1]címrend államig'!BD9)</f>
        <v>0</v>
      </c>
      <c r="BE9" s="98">
        <f>SUM('[1]címrend kötelező'!BE9+'[1]címrend önként'!BE9+'[1]címrend államig'!BE9)</f>
        <v>0</v>
      </c>
      <c r="BF9" s="98">
        <f>SUM('[1]címrend kötelező'!BF9+'[1]címrend önként'!BF9+'[1]címrend államig'!BF9)</f>
        <v>0</v>
      </c>
      <c r="BG9" s="98">
        <f>SUM('[1]címrend kötelező'!BG9+'[1]címrend önként'!BG9+'[1]címrend államig'!BG9)</f>
        <v>0</v>
      </c>
      <c r="BH9" s="98">
        <f>SUM('[1]címrend kötelező'!BH9+'[1]címrend önként'!BH9+'[1]címrend államig'!BH9)</f>
        <v>0</v>
      </c>
      <c r="BI9" s="98">
        <f>SUM('[1]címrend kötelező'!BI9+'[1]címrend önként'!BI9+'[1]címrend államig'!BI9)</f>
        <v>0</v>
      </c>
      <c r="BJ9" s="98">
        <f>SUM('[1]címrend kötelező'!BJ9+'[1]címrend önként'!BJ9+'[1]címrend államig'!BJ9)</f>
        <v>0</v>
      </c>
      <c r="BK9" s="98">
        <f>SUM('[1]címrend kötelező'!BK9+'[1]címrend önként'!BK9+'[1]címrend államig'!BK9)</f>
        <v>0</v>
      </c>
      <c r="BL9" s="98">
        <f>SUM('[1]címrend kötelező'!BL9+'[1]címrend önként'!BL9+'[1]címrend államig'!BL9)</f>
        <v>0</v>
      </c>
      <c r="BM9" s="98">
        <f>SUM('[1]címrend kötelező'!BM9+'[1]címrend önként'!BM9+'[1]címrend államig'!BM9)</f>
        <v>0</v>
      </c>
      <c r="BN9" s="98">
        <f>SUM('[1]címrend kötelező'!BN9+'[1]címrend önként'!BN9+'[1]címrend államig'!BN9)</f>
        <v>0</v>
      </c>
      <c r="BO9" s="98">
        <f>SUM('[1]címrend kötelező'!BO9+'[1]címrend önként'!BO9+'[1]címrend államig'!BO9)</f>
        <v>0</v>
      </c>
      <c r="BP9" s="98">
        <f>SUM('[1]címrend kötelező'!BP9+'[1]címrend önként'!BP9+'[1]címrend államig'!BP9)</f>
        <v>0</v>
      </c>
      <c r="BQ9" s="98">
        <f>SUM('[1]címrend kötelező'!BQ9+'[1]címrend önként'!BQ9+'[1]címrend államig'!BQ9)</f>
        <v>0</v>
      </c>
      <c r="BR9" s="98">
        <f>SUM('[1]címrend kötelező'!BR9+'[1]címrend önként'!BR9+'[1]címrend államig'!BR9)</f>
        <v>0</v>
      </c>
      <c r="BS9" s="98">
        <f>SUM('[1]címrend kötelező'!BS9+'[1]címrend önként'!BS9+'[1]címrend államig'!BS9)</f>
        <v>0</v>
      </c>
      <c r="BT9" s="98">
        <f>SUM('[1]címrend kötelező'!BT9+'[1]címrend önként'!BT9+'[1]címrend államig'!BT9)</f>
        <v>0</v>
      </c>
      <c r="BU9" s="98">
        <f>SUM('[1]címrend kötelező'!BU9+'[1]címrend önként'!BU9+'[1]címrend államig'!BU9)</f>
        <v>0</v>
      </c>
      <c r="BV9" s="98">
        <f>SUM('[1]címrend kötelező'!BV9+'[1]címrend önként'!BV9+'[1]címrend államig'!BV9)</f>
        <v>0</v>
      </c>
      <c r="BW9" s="98">
        <f>SUM('[1]címrend kötelező'!BW9+'[1]címrend önként'!BW9+'[1]címrend államig'!BW9)</f>
        <v>0</v>
      </c>
      <c r="BX9" s="98">
        <f>SUM('[1]címrend kötelező'!BX9+'[1]címrend önként'!BX9+'[1]címrend államig'!BX9)</f>
        <v>0</v>
      </c>
      <c r="BY9" s="98">
        <f>SUM('[1]címrend kötelező'!BY9+'[1]címrend önként'!BY9+'[1]címrend államig'!BY9)</f>
        <v>0</v>
      </c>
      <c r="BZ9" s="98">
        <f>SUM('[1]címrend kötelező'!BZ9+'[1]címrend önként'!BZ9+'[1]címrend államig'!BZ9)</f>
        <v>0</v>
      </c>
      <c r="CA9" s="98">
        <f>SUM('[1]címrend kötelező'!CA9+'[1]címrend önként'!CA9+'[1]címrend államig'!CA9)</f>
        <v>0</v>
      </c>
      <c r="CB9" s="98">
        <f>SUM('[1]címrend kötelező'!CB9+'[1]címrend önként'!CB9+'[1]címrend államig'!CB9)</f>
        <v>0</v>
      </c>
      <c r="CC9" s="98">
        <f>SUM('[1]címrend kötelező'!CC9+'[1]címrend önként'!CC9+'[1]címrend államig'!CC9)</f>
        <v>0</v>
      </c>
      <c r="CD9" s="98">
        <f>SUM('[1]címrend kötelező'!CD9+'[1]címrend önként'!CD9+'[1]címrend államig'!CD9)</f>
        <v>0</v>
      </c>
      <c r="CE9" s="98">
        <f>SUM('[1]címrend kötelező'!CE9+'[1]címrend önként'!CE9+'[1]címrend államig'!CE9)</f>
        <v>9215</v>
      </c>
      <c r="CF9" s="98">
        <f>SUM('[1]címrend kötelező'!CF9+'[1]címrend önként'!CF9+'[1]címrend államig'!CF9)</f>
        <v>-5595</v>
      </c>
      <c r="CG9" s="98">
        <f>SUM('[1]címrend kötelező'!CG9+'[1]címrend önként'!CG9+'[1]címrend államig'!CG9)</f>
        <v>3620</v>
      </c>
      <c r="CH9" s="98">
        <f>SUM('[1]címrend kötelező'!CH9+'[1]címrend önként'!CH9+'[1]címrend államig'!CH9)</f>
        <v>0</v>
      </c>
      <c r="CI9" s="98">
        <f>SUM('[1]címrend kötelező'!CI9+'[1]címrend önként'!CI9+'[1]címrend államig'!CI9)</f>
        <v>0</v>
      </c>
      <c r="CJ9" s="98">
        <f>SUM('[1]címrend kötelező'!CJ9+'[1]címrend önként'!CJ9+'[1]címrend államig'!CJ9)</f>
        <v>0</v>
      </c>
      <c r="CK9" s="98">
        <f>SUM('[1]címrend kötelező'!CK9+'[1]címrend önként'!CK9+'[1]címrend államig'!CK9)</f>
        <v>6416</v>
      </c>
      <c r="CL9" s="98">
        <f>SUM('[1]címrend kötelező'!CL9+'[1]címrend önként'!CL9+'[1]címrend államig'!CL9)</f>
        <v>-1489</v>
      </c>
      <c r="CM9" s="98">
        <f>SUM('[1]címrend kötelező'!CM9+'[1]címrend önként'!CM9+'[1]címrend államig'!CM9)</f>
        <v>4927</v>
      </c>
      <c r="CN9" s="98">
        <f>SUM('[1]címrend kötelező'!CN9+'[1]címrend önként'!CN9+'[1]címrend államig'!CN9)</f>
        <v>228</v>
      </c>
      <c r="CO9" s="98">
        <f>SUM('[1]címrend kötelező'!CO9+'[1]címrend önként'!CO9+'[1]címrend államig'!CO9)</f>
        <v>0</v>
      </c>
      <c r="CP9" s="98">
        <f>SUM('[1]címrend kötelező'!CP9+'[1]címrend önként'!CP9+'[1]címrend államig'!CP9)</f>
        <v>228</v>
      </c>
      <c r="CQ9" s="98">
        <f>SUM('[1]címrend kötelező'!CQ9+'[1]címrend önként'!CQ9+'[1]címrend államig'!CQ9)</f>
        <v>0</v>
      </c>
      <c r="CR9" s="98">
        <f>SUM('[1]címrend kötelező'!CR9+'[1]címrend önként'!CR9+'[1]címrend államig'!CR9)</f>
        <v>0</v>
      </c>
      <c r="CS9" s="98">
        <f>SUM('[1]címrend kötelező'!CS9+'[1]címrend önként'!CS9+'[1]címrend államig'!CS9)</f>
        <v>0</v>
      </c>
      <c r="CT9" s="98">
        <f>SUM('[1]címrend kötelező'!CT9+'[1]címrend önként'!CT9+'[1]címrend államig'!CT9)</f>
        <v>0</v>
      </c>
      <c r="CU9" s="98">
        <f>SUM('[1]címrend kötelező'!CU9+'[1]címrend önként'!CU9+'[1]címrend államig'!CU9)</f>
        <v>0</v>
      </c>
      <c r="CV9" s="98">
        <f>SUM('[1]címrend kötelező'!CV9+'[1]címrend önként'!CV9+'[1]címrend államig'!CV9)</f>
        <v>0</v>
      </c>
      <c r="CW9" s="98">
        <f>SUM('[1]címrend kötelező'!CW9+'[1]címrend önként'!CW9+'[1]címrend államig'!CW9)</f>
        <v>0</v>
      </c>
      <c r="CX9" s="98">
        <f>SUM('[1]címrend kötelező'!CX9+'[1]címrend önként'!CX9+'[1]címrend államig'!CX9)</f>
        <v>53</v>
      </c>
      <c r="CY9" s="98">
        <f>SUM('[1]címrend kötelező'!CY9+'[1]címrend önként'!CY9+'[1]címrend államig'!CY9)</f>
        <v>53</v>
      </c>
      <c r="CZ9" s="98">
        <f>SUM('[1]címrend kötelező'!CZ9+'[1]címrend önként'!CZ9+'[1]címrend államig'!CZ9)</f>
        <v>3316</v>
      </c>
      <c r="DA9" s="98">
        <f>SUM('[1]címrend kötelező'!DA9+'[1]címrend önként'!DA9+'[1]címrend államig'!DA9)</f>
        <v>0</v>
      </c>
      <c r="DB9" s="98">
        <f>SUM('[1]címrend kötelező'!DB9+'[1]címrend önként'!DB9+'[1]címrend államig'!DB9)</f>
        <v>3316</v>
      </c>
      <c r="DC9" s="98">
        <f>SUM('[1]címrend kötelező'!DC9+'[1]címrend önként'!DC9+'[1]címrend államig'!DC9)</f>
        <v>0</v>
      </c>
      <c r="DD9" s="98">
        <f>SUM('[1]címrend kötelező'!DD9+'[1]címrend önként'!DD9+'[1]címrend államig'!DD9)</f>
        <v>0</v>
      </c>
      <c r="DE9" s="98">
        <f>SUM('[1]címrend kötelező'!DE9+'[1]címrend önként'!DE9+'[1]címrend államig'!DE9)</f>
        <v>0</v>
      </c>
      <c r="DF9" s="98">
        <f>SUM('[1]címrend kötelező'!DF9+'[1]címrend önként'!DF9+'[1]címrend államig'!DF9)</f>
        <v>0</v>
      </c>
      <c r="DG9" s="98">
        <f>SUM('[1]címrend kötelező'!DG9+'[1]címrend önként'!DG9+'[1]címrend államig'!DG9)</f>
        <v>0</v>
      </c>
      <c r="DH9" s="98">
        <f>SUM('[1]címrend kötelező'!DH9+'[1]címrend önként'!DH9+'[1]címrend államig'!DH9)</f>
        <v>0</v>
      </c>
      <c r="DI9" s="98">
        <f>SUM('[1]címrend kötelező'!DI9+'[1]címrend önként'!DI9+'[1]címrend államig'!DI9)</f>
        <v>0</v>
      </c>
      <c r="DJ9" s="98">
        <f>SUM('[1]címrend kötelező'!DJ9+'[1]címrend önként'!DJ9+'[1]címrend államig'!DJ9)</f>
        <v>19221</v>
      </c>
      <c r="DK9" s="98">
        <f>SUM('[1]címrend kötelező'!DK9+'[1]címrend önként'!DK9+'[1]címrend államig'!DK9)</f>
        <v>19221</v>
      </c>
      <c r="DL9" s="98">
        <f>SUM('[1]címrend kötelező'!DL9+'[1]címrend önként'!DL9+'[1]címrend államig'!DL9)</f>
        <v>0</v>
      </c>
      <c r="DM9" s="98">
        <f>SUM('[1]címrend kötelező'!DM9+'[1]címrend önként'!DM9+'[1]címrend államig'!DM9)</f>
        <v>0</v>
      </c>
      <c r="DN9" s="98">
        <f>SUM('[1]címrend kötelező'!DN9+'[1]címrend önként'!DN9+'[1]címrend államig'!DN9)</f>
        <v>0</v>
      </c>
      <c r="DO9" s="98">
        <f>SUM('[1]címrend kötelező'!DO9+'[1]címrend önként'!DO9+'[1]címrend államig'!DO9)</f>
        <v>0</v>
      </c>
      <c r="DP9" s="98">
        <f>SUM('[1]címrend kötelező'!DP9+'[1]címrend önként'!DP9+'[1]címrend államig'!DP9)</f>
        <v>0</v>
      </c>
      <c r="DQ9" s="98">
        <f>SUM('[1]címrend kötelező'!DQ9+'[1]címrend önként'!DQ9+'[1]címrend államig'!DQ9)</f>
        <v>0</v>
      </c>
      <c r="DR9" s="99">
        <f t="shared" ref="DR9:DT25" si="87">SUM(B9+E9+H9+K9+N9+Q9+T9+W9+Z9+AC9+AF9+AI9+AL9+AO9+AR9+AU9+AX9+BA9+BD9+BG9+BJ9+BM9+BP9+BS9+BV9+BY9+CB9+CE9+CH9+CK9+CN9+CQ9+CT9+CW9+CZ9+DC9+DF9+DI9+DL9+DO9)</f>
        <v>53180</v>
      </c>
      <c r="DS9" s="99">
        <f t="shared" si="82"/>
        <v>16187</v>
      </c>
      <c r="DT9" s="99">
        <f t="shared" si="82"/>
        <v>69367</v>
      </c>
      <c r="DU9" s="98">
        <f>SUM('[1]címrend kötelező'!DU9+'[1]címrend önként'!DU9+'[1]címrend államig'!DU9)</f>
        <v>1055</v>
      </c>
      <c r="DV9" s="98">
        <f>SUM('[1]címrend kötelező'!DV9+'[1]címrend önként'!DV9+'[1]címrend államig'!DV9)</f>
        <v>0</v>
      </c>
      <c r="DW9" s="98">
        <f>SUM('[1]címrend kötelező'!DW9+'[1]címrend önként'!DW9+'[1]címrend államig'!DW9)</f>
        <v>1055</v>
      </c>
      <c r="DX9" s="98">
        <f>SUM('[1]címrend kötelező'!DX9+'[1]címrend önként'!DX9+'[1]címrend államig'!DX9)</f>
        <v>246</v>
      </c>
      <c r="DY9" s="98">
        <f>SUM('[1]címrend kötelező'!DY9+'[1]címrend önként'!DY9+'[1]címrend államig'!DY9)</f>
        <v>0</v>
      </c>
      <c r="DZ9" s="98">
        <f>SUM('[1]címrend kötelező'!DZ9+'[1]címrend önként'!DZ9+'[1]címrend államig'!DZ9)</f>
        <v>246</v>
      </c>
      <c r="EA9" s="98">
        <f>SUM('[1]címrend kötelező'!EA9+'[1]címrend önként'!EA9+'[1]címrend államig'!EA9)</f>
        <v>0</v>
      </c>
      <c r="EB9" s="98">
        <f>SUM('[1]címrend kötelező'!EB9+'[1]címrend önként'!EB9+'[1]címrend államig'!EB9)</f>
        <v>0</v>
      </c>
      <c r="EC9" s="98">
        <f>SUM('[1]címrend kötelező'!EC9+'[1]címrend önként'!EC9+'[1]címrend államig'!EC9)</f>
        <v>0</v>
      </c>
      <c r="ED9" s="98">
        <f>SUM('[1]címrend kötelező'!ED9+'[1]címrend önként'!ED9+'[1]címrend államig'!ED9)</f>
        <v>3876</v>
      </c>
      <c r="EE9" s="98">
        <f>SUM('[1]címrend kötelező'!EE9+'[1]címrend önként'!EE9+'[1]címrend államig'!EE9)</f>
        <v>0</v>
      </c>
      <c r="EF9" s="98">
        <f>SUM('[1]címrend kötelező'!EF9+'[1]címrend önként'!EF9+'[1]címrend államig'!EF9)</f>
        <v>3876</v>
      </c>
      <c r="EG9" s="98">
        <f>SUM('[1]címrend kötelező'!EG9+'[1]címrend önként'!EG9+'[1]címrend államig'!EG9)</f>
        <v>0</v>
      </c>
      <c r="EH9" s="98">
        <f>SUM('[1]címrend kötelező'!EH9+'[1]címrend önként'!EH9+'[1]címrend államig'!EH9)</f>
        <v>0</v>
      </c>
      <c r="EI9" s="98">
        <f>SUM('[1]címrend kötelező'!EI9+'[1]címrend önként'!EI9+'[1]címrend államig'!EI9)</f>
        <v>0</v>
      </c>
      <c r="EJ9" s="98">
        <f>SUM('[1]címrend kötelező'!EJ9+'[1]címrend önként'!EJ9+'[1]címrend államig'!EJ9)</f>
        <v>7673</v>
      </c>
      <c r="EK9" s="98">
        <f>SUM('[1]címrend kötelező'!EK9+'[1]címrend önként'!EK9+'[1]címrend államig'!EK9)</f>
        <v>3841</v>
      </c>
      <c r="EL9" s="98">
        <f>SUM('[1]címrend kötelező'!EL9+'[1]címrend önként'!EL9+'[1]címrend államig'!EL9)</f>
        <v>11514</v>
      </c>
      <c r="EM9" s="98">
        <f>SUM('[1]címrend kötelező'!EM9+'[1]címrend önként'!EM9+'[1]címrend államig'!EM9)</f>
        <v>1652</v>
      </c>
      <c r="EN9" s="98">
        <f>SUM('[1]címrend kötelező'!EN9+'[1]címrend önként'!EN9+'[1]címrend államig'!EN9)</f>
        <v>0</v>
      </c>
      <c r="EO9" s="98">
        <f>SUM('[1]címrend kötelező'!EO9+'[1]címrend önként'!EO9+'[1]címrend államig'!EO9)</f>
        <v>1652</v>
      </c>
      <c r="EP9" s="98">
        <f>SUM('[1]címrend kötelező'!EP9+'[1]címrend önként'!EP9+'[1]címrend államig'!EP9)</f>
        <v>252097</v>
      </c>
      <c r="EQ9" s="98">
        <f>SUM('[1]címrend kötelező'!EQ9+'[1]címrend önként'!EQ9+'[1]címrend államig'!EQ9)</f>
        <v>-459</v>
      </c>
      <c r="ER9" s="98">
        <f>SUM('[1]címrend kötelező'!ER9+'[1]címrend önként'!ER9+'[1]címrend államig'!ER9)</f>
        <v>251638</v>
      </c>
      <c r="ES9" s="98">
        <f>SUM('[1]címrend kötelező'!ES9+'[1]címrend önként'!ES9+'[1]címrend államig'!ES9)</f>
        <v>73021</v>
      </c>
      <c r="ET9" s="98">
        <f>SUM('[1]címrend kötelező'!ET9+'[1]címrend önként'!ET9+'[1]címrend államig'!ET9)</f>
        <v>9</v>
      </c>
      <c r="EU9" s="98">
        <f>SUM('[1]címrend kötelező'!EU9+'[1]címrend önként'!EU9+'[1]címrend államig'!EU9)</f>
        <v>73030</v>
      </c>
      <c r="EV9" s="99">
        <f t="shared" ref="EV9:EX25" si="88">DU9+DX9+EA9+ED9+EG9+EJ9+EM9+EP9+ES9</f>
        <v>339620</v>
      </c>
      <c r="EW9" s="99">
        <f t="shared" si="83"/>
        <v>3391</v>
      </c>
      <c r="EX9" s="99">
        <f t="shared" si="83"/>
        <v>343011</v>
      </c>
      <c r="EY9" s="99">
        <f>'[1]címrend kötelező'!EY9+'[1]címrend önként'!EY9+'[1]címrend államig'!EY9</f>
        <v>7633</v>
      </c>
      <c r="EZ9" s="99">
        <f>'[1]címrend kötelező'!EZ9+'[1]címrend önként'!EZ9+'[1]címrend államig'!EZ9</f>
        <v>292</v>
      </c>
      <c r="FA9" s="99">
        <f>'[1]címrend kötelező'!FA9+'[1]címrend önként'!FA9+'[1]címrend államig'!FA9</f>
        <v>7925</v>
      </c>
      <c r="FB9" s="99">
        <f>'[1]címrend kötelező'!FB9+'[1]címrend önként'!FB9+'[1]címrend államig'!FB9</f>
        <v>32881</v>
      </c>
      <c r="FC9" s="99">
        <f>'[1]címrend kötelező'!FC9+'[1]címrend önként'!FC9+'[1]címrend államig'!FC9</f>
        <v>731</v>
      </c>
      <c r="FD9" s="99">
        <f>'[1]címrend kötelező'!FD9+'[1]címrend önként'!FD9+'[1]címrend államig'!FD9</f>
        <v>33612</v>
      </c>
      <c r="FE9" s="99">
        <f>'[1]címrend kötelező'!FE9+'[1]címrend önként'!FE9+'[1]címrend államig'!FE9</f>
        <v>9961</v>
      </c>
      <c r="FF9" s="99">
        <f>'[1]címrend kötelező'!FF9+'[1]címrend önként'!FF9+'[1]címrend államig'!FF9</f>
        <v>687</v>
      </c>
      <c r="FG9" s="99">
        <f>'[1]címrend kötelező'!FG9+'[1]címrend önként'!FG9+'[1]címrend államig'!FG9</f>
        <v>10648</v>
      </c>
      <c r="FH9" s="99">
        <f>'[1]címrend kötelező'!FH9+'[1]címrend önként'!FH9+'[1]címrend államig'!FH9</f>
        <v>66661</v>
      </c>
      <c r="FI9" s="99">
        <f>'[1]címrend kötelező'!FI9+'[1]címrend önként'!FI9+'[1]címrend államig'!FI9</f>
        <v>-2849</v>
      </c>
      <c r="FJ9" s="99">
        <f>'[1]címrend kötelező'!FJ9+'[1]címrend önként'!FJ9+'[1]címrend államig'!FJ9</f>
        <v>63812</v>
      </c>
      <c r="FK9" s="99">
        <f>'[1]címrend kötelező'!FK9+'[1]címrend önként'!FK9+'[1]címrend államig'!FK9</f>
        <v>18873</v>
      </c>
      <c r="FL9" s="99">
        <f>'[1]címrend kötelező'!FL9+'[1]címrend önként'!FL9+'[1]címrend államig'!FL9</f>
        <v>1034</v>
      </c>
      <c r="FM9" s="99">
        <f>'[1]címrend kötelező'!FM9+'[1]címrend önként'!FM9+'[1]címrend államig'!FM9</f>
        <v>19907</v>
      </c>
      <c r="FN9" s="99">
        <f>'[1]címrend kötelező'!FN9+'[1]címrend önként'!FN9+'[1]címrend államig'!FN9</f>
        <v>2537</v>
      </c>
      <c r="FO9" s="99">
        <f>'[1]címrend kötelező'!FO9+'[1]címrend önként'!FO9+'[1]címrend államig'!FO9</f>
        <v>260</v>
      </c>
      <c r="FP9" s="99">
        <f>'[1]címrend kötelező'!FP9+'[1]címrend önként'!FP9+'[1]címrend államig'!FP9</f>
        <v>2797</v>
      </c>
      <c r="FQ9" s="99">
        <f>'[1]címrend kötelező'!FQ9+'[1]címrend önként'!FQ9+'[1]címrend államig'!FQ9</f>
        <v>17593</v>
      </c>
      <c r="FR9" s="99">
        <f>'[1]címrend kötelező'!FR9+'[1]címrend önként'!FR9+'[1]címrend államig'!FR9</f>
        <v>934</v>
      </c>
      <c r="FS9" s="99">
        <f>'[1]címrend kötelező'!FS9+'[1]címrend önként'!FS9+'[1]címrend államig'!FS9</f>
        <v>18527</v>
      </c>
      <c r="FT9" s="99">
        <f>'[1]címrend kötelező'!FT9+'[1]címrend önként'!FT9+'[1]címrend államig'!FT9</f>
        <v>20352</v>
      </c>
      <c r="FU9" s="99">
        <f>'[1]címrend kötelező'!FU9+'[1]címrend önként'!FU9+'[1]címrend államig'!FU9</f>
        <v>1240</v>
      </c>
      <c r="FV9" s="99">
        <f>'[1]címrend kötelező'!FV9+'[1]címrend önként'!FV9+'[1]címrend államig'!FV9</f>
        <v>21592</v>
      </c>
      <c r="FW9" s="99">
        <f>'[1]címrend kötelező'!FW9+'[1]címrend önként'!FW9+'[1]címrend államig'!FW9</f>
        <v>11675</v>
      </c>
      <c r="FX9" s="99">
        <f>'[1]címrend kötelező'!FX9+'[1]címrend önként'!FX9+'[1]címrend államig'!FX9</f>
        <v>332</v>
      </c>
      <c r="FY9" s="99">
        <f>'[1]címrend kötelező'!FY9+'[1]címrend önként'!FY9+'[1]címrend államig'!FY9</f>
        <v>12007</v>
      </c>
      <c r="FZ9" s="99">
        <f>'[1]címrend kötelező'!FZ9+'[1]címrend önként'!FZ9+'[1]címrend államig'!FZ9</f>
        <v>2745</v>
      </c>
      <c r="GA9" s="99">
        <f>'[1]címrend kötelező'!GA9+'[1]címrend önként'!GA9+'[1]címrend államig'!GA9</f>
        <v>46</v>
      </c>
      <c r="GB9" s="99">
        <f>'[1]címrend kötelező'!GB9+'[1]címrend önként'!GB9+'[1]címrend államig'!GB9</f>
        <v>2791</v>
      </c>
      <c r="GC9" s="99">
        <f>'[1]címrend kötelező'!GC9+'[1]címrend önként'!GC9+'[1]címrend államig'!GC9</f>
        <v>6060</v>
      </c>
      <c r="GD9" s="99">
        <f>'[1]címrend kötelező'!GD9+'[1]címrend önként'!GD9+'[1]címrend államig'!GD9</f>
        <v>187</v>
      </c>
      <c r="GE9" s="99">
        <f>'[1]címrend kötelező'!GE9+'[1]címrend önként'!GE9+'[1]címrend államig'!GE9</f>
        <v>6247</v>
      </c>
      <c r="GF9" s="99">
        <f>'[1]címrend kötelező'!GF9+'[1]címrend önként'!GF9+'[1]címrend államig'!GF9</f>
        <v>13574</v>
      </c>
      <c r="GG9" s="99">
        <f>'[1]címrend kötelező'!GG9+'[1]címrend önként'!GG9+'[1]címrend államig'!GG9</f>
        <v>928</v>
      </c>
      <c r="GH9" s="99">
        <f>'[1]címrend kötelező'!GH9+'[1]címrend önként'!GH9+'[1]címrend államig'!GH9</f>
        <v>14502</v>
      </c>
      <c r="GI9" s="99">
        <f>'[1]címrend kötelező'!GI9+'[1]címrend önként'!GI9+'[1]címrend államig'!GI9</f>
        <v>7211</v>
      </c>
      <c r="GJ9" s="99">
        <f>'[1]címrend kötelező'!GJ9+'[1]címrend önként'!GJ9+'[1]címrend államig'!GJ9</f>
        <v>567</v>
      </c>
      <c r="GK9" s="99">
        <f>'[1]címrend kötelező'!GK9+'[1]címrend önként'!GK9+'[1]címrend államig'!GK9</f>
        <v>7778</v>
      </c>
      <c r="GL9" s="99">
        <f>EY9+FB9+FE9+FH9+FK9+FN9+FQ9+FT9+FW9+FZ9+GC9+GF9+GI9</f>
        <v>217756</v>
      </c>
      <c r="GM9" s="99">
        <f t="shared" si="84"/>
        <v>4389</v>
      </c>
      <c r="GN9" s="99">
        <f t="shared" si="84"/>
        <v>222145</v>
      </c>
      <c r="GO9" s="99">
        <f>'[1]címrend kötelező'!GO9+'[1]címrend önként'!GO9+'[1]címrend államig'!GO9</f>
        <v>139230</v>
      </c>
      <c r="GP9" s="99">
        <f>'[1]címrend kötelező'!GP9+'[1]címrend önként'!GP9+'[1]címrend államig'!GP9</f>
        <v>1241</v>
      </c>
      <c r="GQ9" s="99">
        <f>'[1]címrend kötelező'!GQ9+'[1]címrend önként'!GQ9+'[1]címrend államig'!GQ9</f>
        <v>140471</v>
      </c>
      <c r="GR9" s="99">
        <f>'[1]címrend kötelező'!GR9+'[1]címrend önként'!GR9+'[1]címrend államig'!GR9</f>
        <v>243508</v>
      </c>
      <c r="GS9" s="99">
        <f>'[1]címrend kötelező'!GS9+'[1]címrend önként'!GS9+'[1]címrend államig'!GS9</f>
        <v>-2222</v>
      </c>
      <c r="GT9" s="99">
        <f>'[1]címrend kötelező'!GT9+'[1]címrend önként'!GT9+'[1]címrend államig'!GT9</f>
        <v>241286</v>
      </c>
      <c r="GU9" s="99">
        <f>'[1]címrend kötelező'!GU9+'[1]címrend önként'!GU9+'[1]címrend államig'!GU9</f>
        <v>211972</v>
      </c>
      <c r="GV9" s="99">
        <f>'[1]címrend kötelező'!GV9+'[1]címrend önként'!GV9+'[1]címrend államig'!GV9</f>
        <v>-843</v>
      </c>
      <c r="GW9" s="99">
        <f>'[1]címrend kötelező'!GW9+'[1]címrend önként'!GW9+'[1]címrend államig'!GW9</f>
        <v>211129</v>
      </c>
      <c r="GX9" s="99">
        <f t="shared" si="85"/>
        <v>812466</v>
      </c>
      <c r="GY9" s="99">
        <f t="shared" si="85"/>
        <v>2565</v>
      </c>
      <c r="GZ9" s="99">
        <f t="shared" si="85"/>
        <v>815031</v>
      </c>
      <c r="HA9" s="100">
        <f t="shared" si="86"/>
        <v>1205266</v>
      </c>
      <c r="HB9" s="100">
        <f t="shared" si="86"/>
        <v>22143</v>
      </c>
      <c r="HC9" s="101">
        <f t="shared" si="86"/>
        <v>1227409</v>
      </c>
      <c r="HE9" s="92"/>
      <c r="HF9" s="92"/>
    </row>
    <row r="10" spans="1:214" ht="15" customHeight="1" x14ac:dyDescent="0.25">
      <c r="A10" s="97" t="s">
        <v>297</v>
      </c>
      <c r="B10" s="98">
        <f>SUM('[1]címrend kötelező'!B10+'[1]címrend önként'!B10+'[1]címrend államig'!B10)</f>
        <v>18155</v>
      </c>
      <c r="C10" s="98">
        <f>SUM('[1]címrend kötelező'!C10+'[1]címrend önként'!C10+'[1]címrend államig'!C10)</f>
        <v>702</v>
      </c>
      <c r="D10" s="98">
        <f>SUM('[1]címrend kötelező'!D10+'[1]címrend önként'!D10+'[1]címrend államig'!D10)</f>
        <v>18857</v>
      </c>
      <c r="E10" s="98">
        <f>SUM('[1]címrend kötelező'!E10+'[1]címrend önként'!E10+'[1]címrend államig'!E10)</f>
        <v>0</v>
      </c>
      <c r="F10" s="98">
        <f>SUM('[1]címrend kötelező'!F10+'[1]címrend önként'!F10+'[1]címrend államig'!F10)</f>
        <v>120</v>
      </c>
      <c r="G10" s="98">
        <f>SUM('[1]címrend kötelező'!G10+'[1]címrend önként'!G10+'[1]címrend államig'!G10)</f>
        <v>120</v>
      </c>
      <c r="H10" s="98">
        <f>SUM('[1]címrend kötelező'!H10+'[1]címrend önként'!H10+'[1]címrend államig'!H10)</f>
        <v>3633</v>
      </c>
      <c r="I10" s="98">
        <f>SUM('[1]címrend kötelező'!I10+'[1]címrend önként'!I10+'[1]címrend államig'!I10)</f>
        <v>0</v>
      </c>
      <c r="J10" s="98">
        <f>SUM('[1]címrend kötelező'!J10+'[1]címrend önként'!J10+'[1]címrend államig'!J10)</f>
        <v>3633</v>
      </c>
      <c r="K10" s="98">
        <f>SUM('[1]címrend kötelező'!K10+'[1]címrend önként'!K10+'[1]címrend államig'!K10)</f>
        <v>200</v>
      </c>
      <c r="L10" s="98">
        <f>SUM('[1]címrend kötelező'!L10+'[1]címrend önként'!L10+'[1]címrend államig'!L10)</f>
        <v>0</v>
      </c>
      <c r="M10" s="98">
        <f>SUM('[1]címrend kötelező'!M10+'[1]címrend önként'!M10+'[1]címrend államig'!M10)</f>
        <v>200</v>
      </c>
      <c r="N10" s="98">
        <f>SUM('[1]címrend kötelező'!N10+'[1]címrend önként'!N10+'[1]címrend államig'!N10)</f>
        <v>400</v>
      </c>
      <c r="O10" s="98">
        <f>SUM('[1]címrend kötelező'!O10+'[1]címrend önként'!O10+'[1]címrend államig'!O10)</f>
        <v>0</v>
      </c>
      <c r="P10" s="98">
        <f>SUM('[1]címrend kötelező'!P10+'[1]címrend önként'!P10+'[1]címrend államig'!P10)</f>
        <v>400</v>
      </c>
      <c r="Q10" s="98">
        <f>SUM('[1]címrend kötelező'!Q10+'[1]címrend önként'!Q10+'[1]címrend államig'!Q10)</f>
        <v>0</v>
      </c>
      <c r="R10" s="98">
        <f>SUM('[1]címrend kötelező'!R10+'[1]címrend önként'!R10+'[1]címrend államig'!R10)</f>
        <v>0</v>
      </c>
      <c r="S10" s="98">
        <f>SUM('[1]címrend kötelező'!S10+'[1]címrend önként'!S10+'[1]címrend államig'!S10)</f>
        <v>0</v>
      </c>
      <c r="T10" s="98">
        <f>SUM('[1]címrend kötelező'!T10+'[1]címrend önként'!T10+'[1]címrend államig'!T10)</f>
        <v>0</v>
      </c>
      <c r="U10" s="98">
        <f>SUM('[1]címrend kötelező'!U10+'[1]címrend önként'!U10+'[1]címrend államig'!U10)</f>
        <v>0</v>
      </c>
      <c r="V10" s="98">
        <f>SUM('[1]címrend kötelező'!V10+'[1]címrend önként'!V10+'[1]címrend államig'!V10)</f>
        <v>0</v>
      </c>
      <c r="W10" s="98">
        <f>SUM('[1]címrend kötelező'!W10+'[1]címrend önként'!W10+'[1]címrend államig'!W10)</f>
        <v>0</v>
      </c>
      <c r="X10" s="98">
        <f>SUM('[1]címrend kötelező'!X10+'[1]címrend önként'!X10+'[1]címrend államig'!X10)</f>
        <v>0</v>
      </c>
      <c r="Y10" s="98">
        <f>SUM('[1]címrend kötelező'!Y10+'[1]címrend önként'!Y10+'[1]címrend államig'!Y10)</f>
        <v>0</v>
      </c>
      <c r="Z10" s="98">
        <f>SUM('[1]címrend kötelező'!Z10+'[1]címrend önként'!Z10+'[1]címrend államig'!Z10)</f>
        <v>40</v>
      </c>
      <c r="AA10" s="98">
        <f>SUM('[1]címrend kötelező'!AA10+'[1]címrend önként'!AA10+'[1]címrend államig'!AA10)</f>
        <v>0</v>
      </c>
      <c r="AB10" s="98">
        <f>SUM('[1]címrend kötelező'!AB10+'[1]címrend önként'!AB10+'[1]címrend államig'!AB10)</f>
        <v>40</v>
      </c>
      <c r="AC10" s="98">
        <f>SUM('[1]címrend kötelező'!AC10+'[1]címrend önként'!AC10+'[1]címrend államig'!AC10)</f>
        <v>0</v>
      </c>
      <c r="AD10" s="98">
        <f>SUM('[1]címrend kötelező'!AD10+'[1]címrend önként'!AD10+'[1]címrend államig'!AD10)</f>
        <v>0</v>
      </c>
      <c r="AE10" s="98">
        <f>SUM('[1]címrend kötelező'!AE10+'[1]címrend önként'!AE10+'[1]címrend államig'!AE10)</f>
        <v>0</v>
      </c>
      <c r="AF10" s="98">
        <f>SUM('[1]címrend kötelező'!AF10+'[1]címrend önként'!AF10+'[1]címrend államig'!AF10)</f>
        <v>1289</v>
      </c>
      <c r="AG10" s="98">
        <f>SUM('[1]címrend kötelező'!AG10+'[1]címrend önként'!AG10+'[1]címrend államig'!AG10)</f>
        <v>0</v>
      </c>
      <c r="AH10" s="98">
        <f>SUM('[1]címrend kötelező'!AH10+'[1]címrend önként'!AH10+'[1]címrend államig'!AH10)</f>
        <v>1289</v>
      </c>
      <c r="AI10" s="98">
        <f>SUM('[1]címrend kötelező'!AI10+'[1]címrend önként'!AI10+'[1]címrend államig'!AI10)</f>
        <v>25026</v>
      </c>
      <c r="AJ10" s="98">
        <f>SUM('[1]címrend kötelező'!AJ10+'[1]címrend önként'!AJ10+'[1]címrend államig'!AJ10)</f>
        <v>0</v>
      </c>
      <c r="AK10" s="98">
        <f>SUM('[1]címrend kötelező'!AK10+'[1]címrend önként'!AK10+'[1]címrend államig'!AK10)</f>
        <v>25026</v>
      </c>
      <c r="AL10" s="98">
        <f>SUM('[1]címrend kötelező'!AL10+'[1]címrend önként'!AL10+'[1]címrend államig'!AL10)</f>
        <v>2050</v>
      </c>
      <c r="AM10" s="98">
        <f>SUM('[1]címrend kötelező'!AM10+'[1]címrend önként'!AM10+'[1]címrend államig'!AM10)</f>
        <v>0</v>
      </c>
      <c r="AN10" s="98">
        <f>SUM('[1]címrend kötelező'!AN10+'[1]címrend önként'!AN10+'[1]címrend államig'!AN10)</f>
        <v>2050</v>
      </c>
      <c r="AO10" s="98">
        <f>SUM('[1]címrend kötelező'!AO10+'[1]címrend önként'!AO10+'[1]címrend államig'!AO10)</f>
        <v>1050354</v>
      </c>
      <c r="AP10" s="98">
        <f>SUM('[1]címrend kötelező'!AP10+'[1]címrend önként'!AP10+'[1]címrend államig'!AP10)</f>
        <v>0</v>
      </c>
      <c r="AQ10" s="98">
        <f>SUM('[1]címrend kötelező'!AQ10+'[1]címrend önként'!AQ10+'[1]címrend államig'!AQ10)</f>
        <v>1050354</v>
      </c>
      <c r="AR10" s="98">
        <f>SUM('[1]címrend kötelező'!AR10+'[1]címrend önként'!AR10+'[1]címrend államig'!AR10)</f>
        <v>7500</v>
      </c>
      <c r="AS10" s="98">
        <f>SUM('[1]címrend kötelező'!AS10+'[1]címrend önként'!AS10+'[1]címrend államig'!AS10)</f>
        <v>-7499</v>
      </c>
      <c r="AT10" s="98">
        <f>SUM('[1]címrend kötelező'!AT10+'[1]címrend önként'!AT10+'[1]címrend államig'!AT10)</f>
        <v>1</v>
      </c>
      <c r="AU10" s="98">
        <f>SUM('[1]címrend kötelező'!AU10+'[1]címrend önként'!AU10+'[1]címrend államig'!AU10)</f>
        <v>36204</v>
      </c>
      <c r="AV10" s="98">
        <f>SUM('[1]címrend kötelező'!AV10+'[1]címrend önként'!AV10+'[1]címrend államig'!AV10)</f>
        <v>0</v>
      </c>
      <c r="AW10" s="98">
        <f>SUM('[1]címrend kötelező'!AW10+'[1]címrend önként'!AW10+'[1]címrend államig'!AW10)</f>
        <v>36204</v>
      </c>
      <c r="AX10" s="98">
        <f>SUM('[1]címrend kötelező'!AX10+'[1]címrend önként'!AX10+'[1]címrend államig'!AX10)</f>
        <v>95112</v>
      </c>
      <c r="AY10" s="98">
        <f>SUM('[1]címrend kötelező'!AY10+'[1]címrend önként'!AY10+'[1]címrend államig'!AY10)</f>
        <v>0</v>
      </c>
      <c r="AZ10" s="98">
        <f>SUM('[1]címrend kötelező'!AZ10+'[1]címrend önként'!AZ10+'[1]címrend államig'!AZ10)</f>
        <v>95112</v>
      </c>
      <c r="BA10" s="98">
        <f>SUM('[1]címrend kötelező'!BA10+'[1]címrend önként'!BA10+'[1]címrend államig'!BA10)</f>
        <v>26537</v>
      </c>
      <c r="BB10" s="98">
        <f>SUM('[1]címrend kötelező'!BB10+'[1]címrend önként'!BB10+'[1]címrend államig'!BB10)</f>
        <v>0</v>
      </c>
      <c r="BC10" s="98">
        <f>SUM('[1]címrend kötelező'!BC10+'[1]címrend önként'!BC10+'[1]címrend államig'!BC10)</f>
        <v>26537</v>
      </c>
      <c r="BD10" s="98">
        <f>SUM('[1]címrend kötelező'!BD10+'[1]címrend önként'!BD10+'[1]címrend államig'!BD10)</f>
        <v>300</v>
      </c>
      <c r="BE10" s="98">
        <f>SUM('[1]címrend kötelező'!BE10+'[1]címrend önként'!BE10+'[1]címrend államig'!BE10)</f>
        <v>0</v>
      </c>
      <c r="BF10" s="98">
        <f>SUM('[1]címrend kötelező'!BF10+'[1]címrend önként'!BF10+'[1]címrend államig'!BF10)</f>
        <v>300</v>
      </c>
      <c r="BG10" s="98">
        <f>SUM('[1]címrend kötelező'!BG10+'[1]címrend önként'!BG10+'[1]címrend államig'!BG10)</f>
        <v>164787</v>
      </c>
      <c r="BH10" s="98">
        <f>SUM('[1]címrend kötelező'!BH10+'[1]címrend önként'!BH10+'[1]címrend államig'!BH10)</f>
        <v>0</v>
      </c>
      <c r="BI10" s="98">
        <f>SUM('[1]címrend kötelező'!BI10+'[1]címrend önként'!BI10+'[1]címrend államig'!BI10)</f>
        <v>164787</v>
      </c>
      <c r="BJ10" s="98">
        <f>SUM('[1]címrend kötelező'!BJ10+'[1]címrend önként'!BJ10+'[1]címrend államig'!BJ10)</f>
        <v>0</v>
      </c>
      <c r="BK10" s="98">
        <f>SUM('[1]címrend kötelező'!BK10+'[1]címrend önként'!BK10+'[1]címrend államig'!BK10)</f>
        <v>0</v>
      </c>
      <c r="BL10" s="98">
        <f>SUM('[1]címrend kötelező'!BL10+'[1]címrend önként'!BL10+'[1]címrend államig'!BL10)</f>
        <v>0</v>
      </c>
      <c r="BM10" s="98">
        <f>SUM('[1]címrend kötelező'!BM10+'[1]címrend önként'!BM10+'[1]címrend államig'!BM10)</f>
        <v>21803</v>
      </c>
      <c r="BN10" s="98">
        <f>SUM('[1]címrend kötelező'!BN10+'[1]címrend önként'!BN10+'[1]címrend államig'!BN10)</f>
        <v>0</v>
      </c>
      <c r="BO10" s="98">
        <f>SUM('[1]címrend kötelező'!BO10+'[1]címrend önként'!BO10+'[1]címrend államig'!BO10)</f>
        <v>21803</v>
      </c>
      <c r="BP10" s="98">
        <f>SUM('[1]címrend kötelező'!BP10+'[1]címrend önként'!BP10+'[1]címrend államig'!BP10)</f>
        <v>120584</v>
      </c>
      <c r="BQ10" s="98">
        <f>SUM('[1]címrend kötelező'!BQ10+'[1]címrend önként'!BQ10+'[1]címrend államig'!BQ10)</f>
        <v>3910</v>
      </c>
      <c r="BR10" s="98">
        <f>SUM('[1]címrend kötelező'!BR10+'[1]címrend önként'!BR10+'[1]címrend államig'!BR10)</f>
        <v>124494</v>
      </c>
      <c r="BS10" s="98">
        <f>SUM('[1]címrend kötelező'!BS10+'[1]címrend önként'!BS10+'[1]címrend államig'!BS10)</f>
        <v>0</v>
      </c>
      <c r="BT10" s="98">
        <f>SUM('[1]címrend kötelező'!BT10+'[1]címrend önként'!BT10+'[1]címrend államig'!BT10)</f>
        <v>0</v>
      </c>
      <c r="BU10" s="98">
        <f>SUM('[1]címrend kötelező'!BU10+'[1]címrend önként'!BU10+'[1]címrend államig'!BU10)</f>
        <v>0</v>
      </c>
      <c r="BV10" s="98">
        <f>SUM('[1]címrend kötelező'!BV10+'[1]címrend önként'!BV10+'[1]címrend államig'!BV10)</f>
        <v>0</v>
      </c>
      <c r="BW10" s="98">
        <f>SUM('[1]címrend kötelező'!BW10+'[1]címrend önként'!BW10+'[1]címrend államig'!BW10)</f>
        <v>0</v>
      </c>
      <c r="BX10" s="98">
        <f>SUM('[1]címrend kötelező'!BX10+'[1]címrend önként'!BX10+'[1]címrend államig'!BX10)</f>
        <v>0</v>
      </c>
      <c r="BY10" s="98">
        <f>SUM('[1]címrend kötelező'!BY10+'[1]címrend önként'!BY10+'[1]címrend államig'!BY10)</f>
        <v>0</v>
      </c>
      <c r="BZ10" s="98">
        <f>SUM('[1]címrend kötelező'!BZ10+'[1]címrend önként'!BZ10+'[1]címrend államig'!BZ10)</f>
        <v>0</v>
      </c>
      <c r="CA10" s="98">
        <f>SUM('[1]címrend kötelező'!CA10+'[1]címrend önként'!CA10+'[1]címrend államig'!CA10)</f>
        <v>0</v>
      </c>
      <c r="CB10" s="98">
        <f>SUM('[1]címrend kötelező'!CB10+'[1]címrend önként'!CB10+'[1]címrend államig'!CB10)</f>
        <v>0</v>
      </c>
      <c r="CC10" s="98">
        <f>SUM('[1]címrend kötelező'!CC10+'[1]címrend önként'!CC10+'[1]címrend államig'!CC10)</f>
        <v>0</v>
      </c>
      <c r="CD10" s="98">
        <f>SUM('[1]címrend kötelező'!CD10+'[1]címrend önként'!CD10+'[1]címrend államig'!CD10)</f>
        <v>0</v>
      </c>
      <c r="CE10" s="98">
        <f>SUM('[1]címrend kötelező'!CE10+'[1]címrend önként'!CE10+'[1]címrend államig'!CE10)</f>
        <v>4161895</v>
      </c>
      <c r="CF10" s="98">
        <f>SUM('[1]címrend kötelező'!CF10+'[1]címrend önként'!CF10+'[1]címrend államig'!CF10)</f>
        <v>-98787</v>
      </c>
      <c r="CG10" s="98">
        <f>SUM('[1]címrend kötelező'!CG10+'[1]címrend önként'!CG10+'[1]címrend államig'!CG10)</f>
        <v>4063108</v>
      </c>
      <c r="CH10" s="98">
        <f>SUM('[1]címrend kötelező'!CH10+'[1]címrend önként'!CH10+'[1]címrend államig'!CH10)</f>
        <v>1455</v>
      </c>
      <c r="CI10" s="98">
        <f>SUM('[1]címrend kötelező'!CI10+'[1]címrend önként'!CI10+'[1]címrend államig'!CI10)</f>
        <v>0</v>
      </c>
      <c r="CJ10" s="98">
        <f>SUM('[1]címrend kötelező'!CJ10+'[1]címrend önként'!CJ10+'[1]címrend államig'!CJ10)</f>
        <v>1455</v>
      </c>
      <c r="CK10" s="98">
        <f>SUM('[1]címrend kötelező'!CK10+'[1]címrend önként'!CK10+'[1]címrend államig'!CK10)</f>
        <v>226549</v>
      </c>
      <c r="CL10" s="98">
        <f>SUM('[1]címrend kötelező'!CL10+'[1]címrend önként'!CL10+'[1]címrend államig'!CL10)</f>
        <v>-4128</v>
      </c>
      <c r="CM10" s="98">
        <f>SUM('[1]címrend kötelező'!CM10+'[1]címrend önként'!CM10+'[1]címrend államig'!CM10)</f>
        <v>222421</v>
      </c>
      <c r="CN10" s="98">
        <f>SUM('[1]címrend kötelező'!CN10+'[1]címrend önként'!CN10+'[1]címrend államig'!CN10)</f>
        <v>49758</v>
      </c>
      <c r="CO10" s="98">
        <f>SUM('[1]címrend kötelező'!CO10+'[1]címrend önként'!CO10+'[1]címrend államig'!CO10)</f>
        <v>10000</v>
      </c>
      <c r="CP10" s="98">
        <f>SUM('[1]címrend kötelező'!CP10+'[1]címrend önként'!CP10+'[1]címrend államig'!CP10)</f>
        <v>59758</v>
      </c>
      <c r="CQ10" s="98">
        <f>SUM('[1]címrend kötelező'!CQ10+'[1]címrend önként'!CQ10+'[1]címrend államig'!CQ10)</f>
        <v>0</v>
      </c>
      <c r="CR10" s="98">
        <f>SUM('[1]címrend kötelező'!CR10+'[1]címrend önként'!CR10+'[1]címrend államig'!CR10)</f>
        <v>0</v>
      </c>
      <c r="CS10" s="98">
        <f>SUM('[1]címrend kötelező'!CS10+'[1]címrend önként'!CS10+'[1]címrend államig'!CS10)</f>
        <v>0</v>
      </c>
      <c r="CT10" s="98">
        <f>SUM('[1]címrend kötelező'!CT10+'[1]címrend önként'!CT10+'[1]címrend államig'!CT10)</f>
        <v>1000</v>
      </c>
      <c r="CU10" s="98">
        <f>SUM('[1]címrend kötelező'!CU10+'[1]címrend önként'!CU10+'[1]címrend államig'!CU10)</f>
        <v>0</v>
      </c>
      <c r="CV10" s="98">
        <f>SUM('[1]címrend kötelező'!CV10+'[1]címrend önként'!CV10+'[1]címrend államig'!CV10)</f>
        <v>1000</v>
      </c>
      <c r="CW10" s="98">
        <f>SUM('[1]címrend kötelező'!CW10+'[1]címrend önként'!CW10+'[1]címrend államig'!CW10)</f>
        <v>35372</v>
      </c>
      <c r="CX10" s="98">
        <f>SUM('[1]címrend kötelező'!CX10+'[1]címrend önként'!CX10+'[1]címrend államig'!CX10)</f>
        <v>0</v>
      </c>
      <c r="CY10" s="98">
        <f>SUM('[1]címrend kötelező'!CY10+'[1]címrend önként'!CY10+'[1]címrend államig'!CY10)</f>
        <v>35372</v>
      </c>
      <c r="CZ10" s="98">
        <f>SUM('[1]címrend kötelező'!CZ10+'[1]címrend önként'!CZ10+'[1]címrend államig'!CZ10)</f>
        <v>79659</v>
      </c>
      <c r="DA10" s="98">
        <f>SUM('[1]címrend kötelező'!DA10+'[1]címrend önként'!DA10+'[1]címrend államig'!DA10)</f>
        <v>-15000</v>
      </c>
      <c r="DB10" s="98">
        <f>SUM('[1]címrend kötelező'!DB10+'[1]címrend önként'!DB10+'[1]címrend államig'!DB10)</f>
        <v>64659</v>
      </c>
      <c r="DC10" s="98">
        <f>SUM('[1]címrend kötelező'!DC10+'[1]címrend önként'!DC10+'[1]címrend államig'!DC10)</f>
        <v>0</v>
      </c>
      <c r="DD10" s="98">
        <f>SUM('[1]címrend kötelező'!DD10+'[1]címrend önként'!DD10+'[1]címrend államig'!DD10)</f>
        <v>0</v>
      </c>
      <c r="DE10" s="98">
        <f>SUM('[1]címrend kötelező'!DE10+'[1]címrend önként'!DE10+'[1]címrend államig'!DE10)</f>
        <v>0</v>
      </c>
      <c r="DF10" s="98">
        <f>SUM('[1]címrend kötelező'!DF10+'[1]címrend önként'!DF10+'[1]címrend államig'!DF10)</f>
        <v>263848</v>
      </c>
      <c r="DG10" s="98">
        <f>SUM('[1]címrend kötelező'!DG10+'[1]címrend önként'!DG10+'[1]címrend államig'!DG10)</f>
        <v>0</v>
      </c>
      <c r="DH10" s="98">
        <f>SUM('[1]címrend kötelező'!DH10+'[1]címrend önként'!DH10+'[1]címrend államig'!DH10)</f>
        <v>263848</v>
      </c>
      <c r="DI10" s="98">
        <f>SUM('[1]címrend kötelező'!DI10+'[1]címrend önként'!DI10+'[1]címrend államig'!DI10)</f>
        <v>137893</v>
      </c>
      <c r="DJ10" s="98">
        <f>SUM('[1]címrend kötelező'!DJ10+'[1]címrend önként'!DJ10+'[1]címrend államig'!DJ10)</f>
        <v>2191</v>
      </c>
      <c r="DK10" s="98">
        <f>SUM('[1]címrend kötelező'!DK10+'[1]címrend önként'!DK10+'[1]címrend államig'!DK10)</f>
        <v>140084</v>
      </c>
      <c r="DL10" s="98">
        <f>SUM('[1]címrend kötelező'!DL10+'[1]címrend önként'!DL10+'[1]címrend államig'!DL10)</f>
        <v>132886</v>
      </c>
      <c r="DM10" s="98">
        <f>SUM('[1]címrend kötelező'!DM10+'[1]címrend önként'!DM10+'[1]címrend államig'!DM10)</f>
        <v>0</v>
      </c>
      <c r="DN10" s="98">
        <f>SUM('[1]címrend kötelező'!DN10+'[1]címrend önként'!DN10+'[1]címrend államig'!DN10)</f>
        <v>132886</v>
      </c>
      <c r="DO10" s="98">
        <f>SUM('[1]címrend kötelező'!DO10+'[1]címrend önként'!DO10+'[1]címrend államig'!DO10)</f>
        <v>0</v>
      </c>
      <c r="DP10" s="98">
        <f>SUM('[1]címrend kötelező'!DP10+'[1]címrend önként'!DP10+'[1]címrend államig'!DP10)</f>
        <v>0</v>
      </c>
      <c r="DQ10" s="98">
        <f>SUM('[1]címrend kötelező'!DQ10+'[1]címrend önként'!DQ10+'[1]címrend államig'!DQ10)</f>
        <v>0</v>
      </c>
      <c r="DR10" s="99">
        <f t="shared" si="87"/>
        <v>6664289</v>
      </c>
      <c r="DS10" s="99">
        <f t="shared" si="82"/>
        <v>-108491</v>
      </c>
      <c r="DT10" s="99">
        <f t="shared" si="82"/>
        <v>6555798</v>
      </c>
      <c r="DU10" s="98">
        <f>SUM('[1]címrend kötelező'!DU10+'[1]címrend önként'!DU10+'[1]címrend államig'!DU10)</f>
        <v>11260</v>
      </c>
      <c r="DV10" s="98">
        <f>SUM('[1]címrend kötelező'!DV10+'[1]címrend önként'!DV10+'[1]címrend államig'!DV10)</f>
        <v>0</v>
      </c>
      <c r="DW10" s="98">
        <f>SUM('[1]címrend kötelező'!DW10+'[1]címrend önként'!DW10+'[1]címrend államig'!DW10)</f>
        <v>11260</v>
      </c>
      <c r="DX10" s="98">
        <f>SUM('[1]címrend kötelező'!DX10+'[1]címrend önként'!DX10+'[1]címrend államig'!DX10)</f>
        <v>4400</v>
      </c>
      <c r="DY10" s="98">
        <f>SUM('[1]címrend kötelező'!DY10+'[1]címrend önként'!DY10+'[1]címrend államig'!DY10)</f>
        <v>0</v>
      </c>
      <c r="DZ10" s="98">
        <f>SUM('[1]címrend kötelező'!DZ10+'[1]címrend önként'!DZ10+'[1]címrend államig'!DZ10)</f>
        <v>4400</v>
      </c>
      <c r="EA10" s="98">
        <f>SUM('[1]címrend kötelező'!EA10+'[1]címrend önként'!EA10+'[1]címrend államig'!EA10)</f>
        <v>5832</v>
      </c>
      <c r="EB10" s="98">
        <f>SUM('[1]címrend kötelező'!EB10+'[1]címrend önként'!EB10+'[1]címrend államig'!EB10)</f>
        <v>0</v>
      </c>
      <c r="EC10" s="98">
        <f>SUM('[1]címrend kötelező'!EC10+'[1]címrend önként'!EC10+'[1]címrend államig'!EC10)</f>
        <v>5832</v>
      </c>
      <c r="ED10" s="98">
        <f>SUM('[1]címrend kötelező'!ED10+'[1]címrend önként'!ED10+'[1]címrend államig'!ED10)</f>
        <v>292226</v>
      </c>
      <c r="EE10" s="98">
        <f>SUM('[1]címrend kötelező'!EE10+'[1]címrend önként'!EE10+'[1]címrend államig'!EE10)</f>
        <v>0</v>
      </c>
      <c r="EF10" s="98">
        <f>SUM('[1]címrend kötelező'!EF10+'[1]címrend önként'!EF10+'[1]címrend államig'!EF10)</f>
        <v>292226</v>
      </c>
      <c r="EG10" s="98">
        <f>SUM('[1]címrend kötelező'!EG10+'[1]címrend önként'!EG10+'[1]címrend államig'!EG10)</f>
        <v>63548</v>
      </c>
      <c r="EH10" s="98">
        <f>SUM('[1]címrend kötelező'!EH10+'[1]címrend önként'!EH10+'[1]címrend államig'!EH10)</f>
        <v>0</v>
      </c>
      <c r="EI10" s="98">
        <f>SUM('[1]címrend kötelező'!EI10+'[1]címrend önként'!EI10+'[1]címrend államig'!EI10)</f>
        <v>63548</v>
      </c>
      <c r="EJ10" s="98">
        <f>SUM('[1]címrend kötelező'!EJ10+'[1]címrend önként'!EJ10+'[1]címrend államig'!EJ10)</f>
        <v>57612</v>
      </c>
      <c r="EK10" s="98">
        <f>SUM('[1]címrend kötelező'!EK10+'[1]címrend önként'!EK10+'[1]címrend államig'!EK10)</f>
        <v>5155</v>
      </c>
      <c r="EL10" s="98">
        <f>SUM('[1]címrend kötelező'!EL10+'[1]címrend önként'!EL10+'[1]címrend államig'!EL10)</f>
        <v>62767</v>
      </c>
      <c r="EM10" s="98">
        <f>SUM('[1]címrend kötelező'!EM10+'[1]címrend önként'!EM10+'[1]címrend államig'!EM10)</f>
        <v>5271</v>
      </c>
      <c r="EN10" s="98">
        <f>SUM('[1]címrend kötelező'!EN10+'[1]címrend önként'!EN10+'[1]címrend államig'!EN10)</f>
        <v>0</v>
      </c>
      <c r="EO10" s="98">
        <f>SUM('[1]címrend kötelező'!EO10+'[1]címrend önként'!EO10+'[1]címrend államig'!EO10)</f>
        <v>5271</v>
      </c>
      <c r="EP10" s="98">
        <f>SUM('[1]címrend kötelező'!EP10+'[1]címrend önként'!EP10+'[1]címrend államig'!EP10)</f>
        <v>12749</v>
      </c>
      <c r="EQ10" s="98">
        <f>SUM('[1]címrend kötelező'!EQ10+'[1]címrend önként'!EQ10+'[1]címrend államig'!EQ10)</f>
        <v>0</v>
      </c>
      <c r="ER10" s="98">
        <f>SUM('[1]címrend kötelező'!ER10+'[1]címrend önként'!ER10+'[1]címrend államig'!ER10)</f>
        <v>12749</v>
      </c>
      <c r="ES10" s="98">
        <f>SUM('[1]címrend kötelező'!ES10+'[1]címrend önként'!ES10+'[1]címrend államig'!ES10)</f>
        <v>110668</v>
      </c>
      <c r="ET10" s="98">
        <f>SUM('[1]címrend kötelező'!ET10+'[1]címrend önként'!ET10+'[1]címrend államig'!ET10)</f>
        <v>0</v>
      </c>
      <c r="EU10" s="98">
        <f>SUM('[1]címrend kötelező'!EU10+'[1]címrend önként'!EU10+'[1]címrend államig'!EU10)</f>
        <v>110668</v>
      </c>
      <c r="EV10" s="99">
        <f t="shared" si="88"/>
        <v>563566</v>
      </c>
      <c r="EW10" s="99">
        <f t="shared" si="83"/>
        <v>5155</v>
      </c>
      <c r="EX10" s="99">
        <f t="shared" si="83"/>
        <v>568721</v>
      </c>
      <c r="EY10" s="99">
        <f>'[1]címrend kötelező'!EY10+'[1]címrend önként'!EY10+'[1]címrend államig'!EY10</f>
        <v>26391</v>
      </c>
      <c r="EZ10" s="99">
        <f>'[1]címrend kötelező'!EZ10+'[1]címrend önként'!EZ10+'[1]címrend államig'!EZ10</f>
        <v>0</v>
      </c>
      <c r="FA10" s="99">
        <f>'[1]címrend kötelező'!FA10+'[1]címrend önként'!FA10+'[1]címrend államig'!FA10</f>
        <v>26391</v>
      </c>
      <c r="FB10" s="99">
        <f>'[1]címrend kötelező'!FB10+'[1]címrend önként'!FB10+'[1]címrend államig'!FB10</f>
        <v>25720</v>
      </c>
      <c r="FC10" s="99">
        <f>'[1]címrend kötelező'!FC10+'[1]címrend önként'!FC10+'[1]címrend államig'!FC10</f>
        <v>-834</v>
      </c>
      <c r="FD10" s="99">
        <f>'[1]címrend kötelező'!FD10+'[1]címrend önként'!FD10+'[1]címrend államig'!FD10</f>
        <v>24886</v>
      </c>
      <c r="FE10" s="99">
        <f>'[1]címrend kötelező'!FE10+'[1]címrend önként'!FE10+'[1]címrend államig'!FE10</f>
        <v>10541</v>
      </c>
      <c r="FF10" s="99">
        <f>'[1]címrend kötelező'!FF10+'[1]címrend önként'!FF10+'[1]címrend államig'!FF10</f>
        <v>2286</v>
      </c>
      <c r="FG10" s="99">
        <f>'[1]címrend kötelező'!FG10+'[1]címrend önként'!FG10+'[1]címrend államig'!FG10</f>
        <v>12827</v>
      </c>
      <c r="FH10" s="99">
        <f>'[1]címrend kötelező'!FH10+'[1]címrend önként'!FH10+'[1]címrend államig'!FH10</f>
        <v>166937</v>
      </c>
      <c r="FI10" s="99">
        <f>'[1]címrend kötelező'!FI10+'[1]címrend önként'!FI10+'[1]címrend államig'!FI10</f>
        <v>15401</v>
      </c>
      <c r="FJ10" s="99">
        <f>'[1]címrend kötelező'!FJ10+'[1]címrend önként'!FJ10+'[1]címrend államig'!FJ10</f>
        <v>182338</v>
      </c>
      <c r="FK10" s="99">
        <f>'[1]címrend kötelező'!FK10+'[1]címrend önként'!FK10+'[1]címrend államig'!FK10</f>
        <v>17982</v>
      </c>
      <c r="FL10" s="99">
        <f>'[1]címrend kötelező'!FL10+'[1]címrend önként'!FL10+'[1]címrend államig'!FL10</f>
        <v>4200</v>
      </c>
      <c r="FM10" s="99">
        <f>'[1]címrend kötelező'!FM10+'[1]címrend önként'!FM10+'[1]címrend államig'!FM10</f>
        <v>22182</v>
      </c>
      <c r="FN10" s="99">
        <f>'[1]címrend kötelező'!FN10+'[1]címrend önként'!FN10+'[1]címrend államig'!FN10</f>
        <v>220944</v>
      </c>
      <c r="FO10" s="99">
        <f>'[1]címrend kötelező'!FO10+'[1]címrend önként'!FO10+'[1]címrend államig'!FO10</f>
        <v>0</v>
      </c>
      <c r="FP10" s="99">
        <f>'[1]címrend kötelező'!FP10+'[1]címrend önként'!FP10+'[1]címrend államig'!FP10</f>
        <v>220944</v>
      </c>
      <c r="FQ10" s="99">
        <f>'[1]címrend kötelező'!FQ10+'[1]címrend önként'!FQ10+'[1]címrend államig'!FQ10</f>
        <v>12744</v>
      </c>
      <c r="FR10" s="99">
        <f>'[1]címrend kötelező'!FR10+'[1]címrend önként'!FR10+'[1]címrend államig'!FR10</f>
        <v>0</v>
      </c>
      <c r="FS10" s="99">
        <f>'[1]címrend kötelező'!FS10+'[1]címrend önként'!FS10+'[1]címrend államig'!FS10</f>
        <v>12744</v>
      </c>
      <c r="FT10" s="99">
        <f>'[1]címrend kötelező'!FT10+'[1]címrend önként'!FT10+'[1]címrend államig'!FT10</f>
        <v>52945</v>
      </c>
      <c r="FU10" s="99">
        <f>'[1]címrend kötelező'!FU10+'[1]címrend önként'!FU10+'[1]címrend államig'!FU10</f>
        <v>493</v>
      </c>
      <c r="FV10" s="99">
        <f>'[1]címrend kötelező'!FV10+'[1]címrend önként'!FV10+'[1]címrend államig'!FV10</f>
        <v>53438</v>
      </c>
      <c r="FW10" s="99">
        <f>'[1]címrend kötelező'!FW10+'[1]címrend önként'!FW10+'[1]címrend államig'!FW10</f>
        <v>25079</v>
      </c>
      <c r="FX10" s="99">
        <f>'[1]címrend kötelező'!FX10+'[1]címrend önként'!FX10+'[1]címrend államig'!FX10</f>
        <v>0</v>
      </c>
      <c r="FY10" s="99">
        <f>'[1]címrend kötelező'!FY10+'[1]címrend önként'!FY10+'[1]címrend államig'!FY10</f>
        <v>25079</v>
      </c>
      <c r="FZ10" s="99">
        <f>'[1]címrend kötelező'!FZ10+'[1]címrend önként'!FZ10+'[1]címrend államig'!FZ10</f>
        <v>591</v>
      </c>
      <c r="GA10" s="99">
        <f>'[1]címrend kötelező'!GA10+'[1]címrend önként'!GA10+'[1]címrend államig'!GA10</f>
        <v>0</v>
      </c>
      <c r="GB10" s="99">
        <f>'[1]címrend kötelező'!GB10+'[1]címrend önként'!GB10+'[1]címrend államig'!GB10</f>
        <v>591</v>
      </c>
      <c r="GC10" s="99">
        <f>'[1]címrend kötelező'!GC10+'[1]címrend önként'!GC10+'[1]címrend államig'!GC10</f>
        <v>21548</v>
      </c>
      <c r="GD10" s="99">
        <f>'[1]címrend kötelező'!GD10+'[1]címrend önként'!GD10+'[1]címrend államig'!GD10</f>
        <v>0</v>
      </c>
      <c r="GE10" s="99">
        <f>'[1]címrend kötelező'!GE10+'[1]címrend önként'!GE10+'[1]címrend államig'!GE10</f>
        <v>21548</v>
      </c>
      <c r="GF10" s="99">
        <f>'[1]címrend kötelező'!GF10+'[1]címrend önként'!GF10+'[1]címrend államig'!GF10</f>
        <v>724837</v>
      </c>
      <c r="GG10" s="99">
        <f>'[1]címrend kötelező'!GG10+'[1]címrend önként'!GG10+'[1]címrend államig'!GG10</f>
        <v>-115545</v>
      </c>
      <c r="GH10" s="99">
        <f>'[1]címrend kötelező'!GH10+'[1]címrend önként'!GH10+'[1]címrend államig'!GH10</f>
        <v>609292</v>
      </c>
      <c r="GI10" s="99">
        <f>'[1]címrend kötelező'!GI10+'[1]címrend önként'!GI10+'[1]címrend államig'!GI10</f>
        <v>30013</v>
      </c>
      <c r="GJ10" s="99">
        <f>'[1]címrend kötelező'!GJ10+'[1]címrend önként'!GJ10+'[1]címrend államig'!GJ10</f>
        <v>0</v>
      </c>
      <c r="GK10" s="99">
        <f>'[1]címrend kötelező'!GK10+'[1]címrend önként'!GK10+'[1]címrend államig'!GK10</f>
        <v>30013</v>
      </c>
      <c r="GL10" s="99">
        <f>EY10+FB10+FE10+FH10+FK10+FN10+FQ10+FT10+FW10+FZ10+GC10+GF10+GI10</f>
        <v>1336272</v>
      </c>
      <c r="GM10" s="99">
        <f t="shared" si="84"/>
        <v>-93999</v>
      </c>
      <c r="GN10" s="99">
        <f t="shared" si="84"/>
        <v>1242273</v>
      </c>
      <c r="GO10" s="99">
        <f>'[1]címrend kötelező'!GO10+'[1]címrend önként'!GO10+'[1]címrend államig'!GO10</f>
        <v>265376</v>
      </c>
      <c r="GP10" s="99">
        <f>'[1]címrend kötelező'!GP10+'[1]címrend önként'!GP10+'[1]címrend államig'!GP10</f>
        <v>-4542</v>
      </c>
      <c r="GQ10" s="99">
        <f>'[1]címrend kötelező'!GQ10+'[1]címrend önként'!GQ10+'[1]címrend államig'!GQ10</f>
        <v>260834</v>
      </c>
      <c r="GR10" s="99">
        <f>'[1]címrend kötelező'!GR10+'[1]címrend önként'!GR10+'[1]címrend államig'!GR10</f>
        <v>426182</v>
      </c>
      <c r="GS10" s="99">
        <f>'[1]címrend kötelező'!GS10+'[1]címrend önként'!GS10+'[1]címrend államig'!GS10</f>
        <v>31712</v>
      </c>
      <c r="GT10" s="99">
        <f>'[1]címrend kötelező'!GT10+'[1]címrend önként'!GT10+'[1]címrend államig'!GT10</f>
        <v>457894</v>
      </c>
      <c r="GU10" s="99">
        <f>'[1]címrend kötelező'!GU10+'[1]címrend önként'!GU10+'[1]címrend államig'!GU10</f>
        <v>184465</v>
      </c>
      <c r="GV10" s="99">
        <f>'[1]címrend kötelező'!GV10+'[1]címrend önként'!GV10+'[1]címrend államig'!GV10</f>
        <v>831</v>
      </c>
      <c r="GW10" s="99">
        <f>'[1]címrend kötelező'!GW10+'[1]címrend önként'!GW10+'[1]címrend államig'!GW10</f>
        <v>185296</v>
      </c>
      <c r="GX10" s="99">
        <f t="shared" si="85"/>
        <v>2212295</v>
      </c>
      <c r="GY10" s="99">
        <f t="shared" si="85"/>
        <v>-65998</v>
      </c>
      <c r="GZ10" s="99">
        <f t="shared" si="85"/>
        <v>2146297</v>
      </c>
      <c r="HA10" s="100">
        <f t="shared" si="86"/>
        <v>9440150</v>
      </c>
      <c r="HB10" s="100">
        <f t="shared" si="86"/>
        <v>-169334</v>
      </c>
      <c r="HC10" s="101">
        <f t="shared" si="86"/>
        <v>9270816</v>
      </c>
      <c r="HE10" s="92"/>
      <c r="HF10" s="92"/>
    </row>
    <row r="11" spans="1:214" ht="15" customHeight="1" x14ac:dyDescent="0.25">
      <c r="A11" s="97" t="s">
        <v>298</v>
      </c>
      <c r="B11" s="98">
        <f>SUM('[1]címrend kötelező'!B11+'[1]címrend önként'!B11+'[1]címrend államig'!B11)</f>
        <v>0</v>
      </c>
      <c r="C11" s="98">
        <f>SUM('[1]címrend kötelező'!C11+'[1]címrend önként'!C11+'[1]címrend államig'!C11)</f>
        <v>0</v>
      </c>
      <c r="D11" s="98">
        <f>SUM('[1]címrend kötelező'!D11+'[1]címrend önként'!D11+'[1]címrend államig'!D11)</f>
        <v>0</v>
      </c>
      <c r="E11" s="98">
        <f>SUM('[1]címrend kötelező'!E11+'[1]címrend önként'!E11+'[1]címrend államig'!E11)</f>
        <v>0</v>
      </c>
      <c r="F11" s="98">
        <f>SUM('[1]címrend kötelező'!F11+'[1]címrend önként'!F11+'[1]címrend államig'!F11)</f>
        <v>0</v>
      </c>
      <c r="G11" s="98">
        <f>SUM('[1]címrend kötelező'!G11+'[1]címrend önként'!G11+'[1]címrend államig'!G11)</f>
        <v>0</v>
      </c>
      <c r="H11" s="98">
        <f>SUM('[1]címrend kötelező'!H11+'[1]címrend önként'!H11+'[1]címrend államig'!H11)</f>
        <v>0</v>
      </c>
      <c r="I11" s="98">
        <f>SUM('[1]címrend kötelező'!I11+'[1]címrend önként'!I11+'[1]címrend államig'!I11)</f>
        <v>0</v>
      </c>
      <c r="J11" s="98">
        <f>SUM('[1]címrend kötelező'!J11+'[1]címrend önként'!J11+'[1]címrend államig'!J11)</f>
        <v>0</v>
      </c>
      <c r="K11" s="98">
        <f>SUM('[1]címrend kötelező'!K11+'[1]címrend önként'!K11+'[1]címrend államig'!K11)</f>
        <v>0</v>
      </c>
      <c r="L11" s="98">
        <f>SUM('[1]címrend kötelező'!L11+'[1]címrend önként'!L11+'[1]címrend államig'!L11)</f>
        <v>0</v>
      </c>
      <c r="M11" s="98">
        <f>SUM('[1]címrend kötelező'!M11+'[1]címrend önként'!M11+'[1]címrend államig'!M11)</f>
        <v>0</v>
      </c>
      <c r="N11" s="98">
        <f>SUM('[1]címrend kötelező'!N11+'[1]címrend önként'!N11+'[1]címrend államig'!N11)</f>
        <v>0</v>
      </c>
      <c r="O11" s="98">
        <f>SUM('[1]címrend kötelező'!O11+'[1]címrend önként'!O11+'[1]címrend államig'!O11)</f>
        <v>0</v>
      </c>
      <c r="P11" s="98">
        <f>SUM('[1]címrend kötelező'!P11+'[1]címrend önként'!P11+'[1]címrend államig'!P11)</f>
        <v>0</v>
      </c>
      <c r="Q11" s="98">
        <f>SUM('[1]címrend kötelező'!Q11+'[1]címrend önként'!Q11+'[1]címrend államig'!Q11)</f>
        <v>0</v>
      </c>
      <c r="R11" s="98">
        <f>SUM('[1]címrend kötelező'!R11+'[1]címrend önként'!R11+'[1]címrend államig'!R11)</f>
        <v>0</v>
      </c>
      <c r="S11" s="98">
        <f>SUM('[1]címrend kötelező'!S11+'[1]címrend önként'!S11+'[1]címrend államig'!S11)</f>
        <v>0</v>
      </c>
      <c r="T11" s="98">
        <f>SUM('[1]címrend kötelező'!T11+'[1]címrend önként'!T11+'[1]címrend államig'!T11)</f>
        <v>0</v>
      </c>
      <c r="U11" s="98">
        <f>SUM('[1]címrend kötelező'!U11+'[1]címrend önként'!U11+'[1]címrend államig'!U11)</f>
        <v>0</v>
      </c>
      <c r="V11" s="98">
        <f>SUM('[1]címrend kötelező'!V11+'[1]címrend önként'!V11+'[1]címrend államig'!V11)</f>
        <v>0</v>
      </c>
      <c r="W11" s="98">
        <f>SUM('[1]címrend kötelező'!W11+'[1]címrend önként'!W11+'[1]címrend államig'!W11)</f>
        <v>0</v>
      </c>
      <c r="X11" s="98">
        <f>SUM('[1]címrend kötelező'!X11+'[1]címrend önként'!X11+'[1]címrend államig'!X11)</f>
        <v>0</v>
      </c>
      <c r="Y11" s="98">
        <f>SUM('[1]címrend kötelező'!Y11+'[1]címrend önként'!Y11+'[1]címrend államig'!Y11)</f>
        <v>0</v>
      </c>
      <c r="Z11" s="98">
        <f>SUM('[1]címrend kötelező'!Z11+'[1]címrend önként'!Z11+'[1]címrend államig'!Z11)</f>
        <v>0</v>
      </c>
      <c r="AA11" s="98">
        <f>SUM('[1]címrend kötelező'!AA11+'[1]címrend önként'!AA11+'[1]címrend államig'!AA11)</f>
        <v>0</v>
      </c>
      <c r="AB11" s="98">
        <f>SUM('[1]címrend kötelező'!AB11+'[1]címrend önként'!AB11+'[1]címrend államig'!AB11)</f>
        <v>0</v>
      </c>
      <c r="AC11" s="98">
        <f>SUM('[1]címrend kötelező'!AC11+'[1]címrend önként'!AC11+'[1]címrend államig'!AC11)</f>
        <v>0</v>
      </c>
      <c r="AD11" s="98">
        <f>SUM('[1]címrend kötelező'!AD11+'[1]címrend önként'!AD11+'[1]címrend államig'!AD11)</f>
        <v>0</v>
      </c>
      <c r="AE11" s="98">
        <f>SUM('[1]címrend kötelező'!AE11+'[1]címrend önként'!AE11+'[1]címrend államig'!AE11)</f>
        <v>0</v>
      </c>
      <c r="AF11" s="98">
        <f>SUM('[1]címrend kötelező'!AF11+'[1]címrend önként'!AF11+'[1]címrend államig'!AF11)</f>
        <v>0</v>
      </c>
      <c r="AG11" s="98">
        <f>SUM('[1]címrend kötelező'!AG11+'[1]címrend önként'!AG11+'[1]címrend államig'!AG11)</f>
        <v>0</v>
      </c>
      <c r="AH11" s="98">
        <f>SUM('[1]címrend kötelező'!AH11+'[1]címrend önként'!AH11+'[1]címrend államig'!AH11)</f>
        <v>0</v>
      </c>
      <c r="AI11" s="98">
        <f>SUM('[1]címrend kötelező'!AI11+'[1]címrend önként'!AI11+'[1]címrend államig'!AI11)</f>
        <v>0</v>
      </c>
      <c r="AJ11" s="98">
        <f>SUM('[1]címrend kötelező'!AJ11+'[1]címrend önként'!AJ11+'[1]címrend államig'!AJ11)</f>
        <v>0</v>
      </c>
      <c r="AK11" s="98">
        <f>SUM('[1]címrend kötelező'!AK11+'[1]címrend önként'!AK11+'[1]címrend államig'!AK11)</f>
        <v>0</v>
      </c>
      <c r="AL11" s="98">
        <f>SUM('[1]címrend kötelező'!AL11+'[1]címrend önként'!AL11+'[1]címrend államig'!AL11)</f>
        <v>141574</v>
      </c>
      <c r="AM11" s="98">
        <f>SUM('[1]címrend kötelező'!AM11+'[1]címrend önként'!AM11+'[1]címrend államig'!AM11)</f>
        <v>23665</v>
      </c>
      <c r="AN11" s="98">
        <f>SUM('[1]címrend kötelező'!AN11+'[1]címrend önként'!AN11+'[1]címrend államig'!AN11)</f>
        <v>165239</v>
      </c>
      <c r="AO11" s="98">
        <f>SUM('[1]címrend kötelező'!AO11+'[1]címrend önként'!AO11+'[1]címrend államig'!AO11)</f>
        <v>0</v>
      </c>
      <c r="AP11" s="98">
        <f>SUM('[1]címrend kötelező'!AP11+'[1]címrend önként'!AP11+'[1]címrend államig'!AP11)</f>
        <v>0</v>
      </c>
      <c r="AQ11" s="98">
        <f>SUM('[1]címrend kötelező'!AQ11+'[1]címrend önként'!AQ11+'[1]címrend államig'!AQ11)</f>
        <v>0</v>
      </c>
      <c r="AR11" s="98">
        <f>SUM('[1]címrend kötelező'!AR11+'[1]címrend önként'!AR11+'[1]címrend államig'!AR11)</f>
        <v>0</v>
      </c>
      <c r="AS11" s="98">
        <f>SUM('[1]címrend kötelező'!AS11+'[1]címrend önként'!AS11+'[1]címrend államig'!AS11)</f>
        <v>0</v>
      </c>
      <c r="AT11" s="98">
        <f>SUM('[1]címrend kötelező'!AT11+'[1]címrend önként'!AT11+'[1]címrend államig'!AT11)</f>
        <v>0</v>
      </c>
      <c r="AU11" s="98">
        <f>SUM('[1]címrend kötelező'!AU11+'[1]címrend önként'!AU11+'[1]címrend államig'!AU11)</f>
        <v>0</v>
      </c>
      <c r="AV11" s="98">
        <f>SUM('[1]címrend kötelező'!AV11+'[1]címrend önként'!AV11+'[1]címrend államig'!AV11)</f>
        <v>0</v>
      </c>
      <c r="AW11" s="98">
        <f>SUM('[1]címrend kötelező'!AW11+'[1]címrend önként'!AW11+'[1]címrend államig'!AW11)</f>
        <v>0</v>
      </c>
      <c r="AX11" s="98">
        <f>SUM('[1]címrend kötelező'!AX11+'[1]címrend önként'!AX11+'[1]címrend államig'!AX11)</f>
        <v>0</v>
      </c>
      <c r="AY11" s="98">
        <f>SUM('[1]címrend kötelező'!AY11+'[1]címrend önként'!AY11+'[1]címrend államig'!AY11)</f>
        <v>0</v>
      </c>
      <c r="AZ11" s="98">
        <f>SUM('[1]címrend kötelező'!AZ11+'[1]címrend önként'!AZ11+'[1]címrend államig'!AZ11)</f>
        <v>0</v>
      </c>
      <c r="BA11" s="98">
        <f>SUM('[1]címrend kötelező'!BA11+'[1]címrend önként'!BA11+'[1]címrend államig'!BA11)</f>
        <v>0</v>
      </c>
      <c r="BB11" s="98">
        <f>SUM('[1]címrend kötelező'!BB11+'[1]címrend önként'!BB11+'[1]címrend államig'!BB11)</f>
        <v>0</v>
      </c>
      <c r="BC11" s="98">
        <f>SUM('[1]címrend kötelező'!BC11+'[1]címrend önként'!BC11+'[1]címrend államig'!BC11)</f>
        <v>0</v>
      </c>
      <c r="BD11" s="98">
        <f>SUM('[1]címrend kötelező'!BD11+'[1]címrend önként'!BD11+'[1]címrend államig'!BD11)</f>
        <v>0</v>
      </c>
      <c r="BE11" s="98">
        <f>SUM('[1]címrend kötelező'!BE11+'[1]címrend önként'!BE11+'[1]címrend államig'!BE11)</f>
        <v>0</v>
      </c>
      <c r="BF11" s="98">
        <f>SUM('[1]címrend kötelező'!BF11+'[1]címrend önként'!BF11+'[1]címrend államig'!BF11)</f>
        <v>0</v>
      </c>
      <c r="BG11" s="98">
        <f>SUM('[1]címrend kötelező'!BG11+'[1]címrend önként'!BG11+'[1]címrend államig'!BG11)</f>
        <v>0</v>
      </c>
      <c r="BH11" s="98">
        <f>SUM('[1]címrend kötelező'!BH11+'[1]címrend önként'!BH11+'[1]címrend államig'!BH11)</f>
        <v>0</v>
      </c>
      <c r="BI11" s="98">
        <f>SUM('[1]címrend kötelező'!BI11+'[1]címrend önként'!BI11+'[1]címrend államig'!BI11)</f>
        <v>0</v>
      </c>
      <c r="BJ11" s="98">
        <f>SUM('[1]címrend kötelező'!BJ11+'[1]címrend önként'!BJ11+'[1]címrend államig'!BJ11)</f>
        <v>0</v>
      </c>
      <c r="BK11" s="98">
        <f>SUM('[1]címrend kötelező'!BK11+'[1]címrend önként'!BK11+'[1]címrend államig'!BK11)</f>
        <v>0</v>
      </c>
      <c r="BL11" s="98">
        <f>SUM('[1]címrend kötelező'!BL11+'[1]címrend önként'!BL11+'[1]címrend államig'!BL11)</f>
        <v>0</v>
      </c>
      <c r="BM11" s="98">
        <f>SUM('[1]címrend kötelező'!BM11+'[1]címrend önként'!BM11+'[1]címrend államig'!BM11)</f>
        <v>0</v>
      </c>
      <c r="BN11" s="98">
        <f>SUM('[1]címrend kötelező'!BN11+'[1]címrend önként'!BN11+'[1]címrend államig'!BN11)</f>
        <v>0</v>
      </c>
      <c r="BO11" s="98">
        <f>SUM('[1]címrend kötelező'!BO11+'[1]címrend önként'!BO11+'[1]címrend államig'!BO11)</f>
        <v>0</v>
      </c>
      <c r="BP11" s="98">
        <f>SUM('[1]címrend kötelező'!BP11+'[1]címrend önként'!BP11+'[1]címrend államig'!BP11)</f>
        <v>0</v>
      </c>
      <c r="BQ11" s="98">
        <f>SUM('[1]címrend kötelező'!BQ11+'[1]címrend önként'!BQ11+'[1]címrend államig'!BQ11)</f>
        <v>0</v>
      </c>
      <c r="BR11" s="98">
        <f>SUM('[1]címrend kötelező'!BR11+'[1]címrend önként'!BR11+'[1]címrend államig'!BR11)</f>
        <v>0</v>
      </c>
      <c r="BS11" s="98">
        <f>SUM('[1]címrend kötelező'!BS11+'[1]címrend önként'!BS11+'[1]címrend államig'!BS11)</f>
        <v>0</v>
      </c>
      <c r="BT11" s="98">
        <f>SUM('[1]címrend kötelező'!BT11+'[1]címrend önként'!BT11+'[1]címrend államig'!BT11)</f>
        <v>0</v>
      </c>
      <c r="BU11" s="98">
        <f>SUM('[1]címrend kötelező'!BU11+'[1]címrend önként'!BU11+'[1]címrend államig'!BU11)</f>
        <v>0</v>
      </c>
      <c r="BV11" s="98">
        <f>SUM('[1]címrend kötelező'!BV11+'[1]címrend önként'!BV11+'[1]címrend államig'!BV11)</f>
        <v>0</v>
      </c>
      <c r="BW11" s="98">
        <f>SUM('[1]címrend kötelező'!BW11+'[1]címrend önként'!BW11+'[1]címrend államig'!BW11)</f>
        <v>0</v>
      </c>
      <c r="BX11" s="98">
        <f>SUM('[1]címrend kötelező'!BX11+'[1]címrend önként'!BX11+'[1]címrend államig'!BX11)</f>
        <v>0</v>
      </c>
      <c r="BY11" s="98">
        <f>SUM('[1]címrend kötelező'!BY11+'[1]címrend önként'!BY11+'[1]címrend államig'!BY11)</f>
        <v>0</v>
      </c>
      <c r="BZ11" s="98">
        <f>SUM('[1]címrend kötelező'!BZ11+'[1]címrend önként'!BZ11+'[1]címrend államig'!BZ11)</f>
        <v>0</v>
      </c>
      <c r="CA11" s="98">
        <f>SUM('[1]címrend kötelező'!CA11+'[1]címrend önként'!CA11+'[1]címrend államig'!CA11)</f>
        <v>0</v>
      </c>
      <c r="CB11" s="98">
        <f>SUM('[1]címrend kötelező'!CB11+'[1]címrend önként'!CB11+'[1]címrend államig'!CB11)</f>
        <v>0</v>
      </c>
      <c r="CC11" s="98">
        <f>SUM('[1]címrend kötelező'!CC11+'[1]címrend önként'!CC11+'[1]címrend államig'!CC11)</f>
        <v>0</v>
      </c>
      <c r="CD11" s="98">
        <f>SUM('[1]címrend kötelező'!CD11+'[1]címrend önként'!CD11+'[1]címrend államig'!CD11)</f>
        <v>0</v>
      </c>
      <c r="CE11" s="98">
        <f>SUM('[1]címrend kötelező'!CE11+'[1]címrend önként'!CE11+'[1]címrend államig'!CE11)</f>
        <v>0</v>
      </c>
      <c r="CF11" s="98">
        <f>SUM('[1]címrend kötelező'!CF11+'[1]címrend önként'!CF11+'[1]címrend államig'!CF11)</f>
        <v>0</v>
      </c>
      <c r="CG11" s="98">
        <f>SUM('[1]címrend kötelező'!CG11+'[1]címrend önként'!CG11+'[1]címrend államig'!CG11)</f>
        <v>0</v>
      </c>
      <c r="CH11" s="98">
        <f>SUM('[1]címrend kötelező'!CH11+'[1]címrend önként'!CH11+'[1]címrend államig'!CH11)</f>
        <v>0</v>
      </c>
      <c r="CI11" s="98">
        <f>SUM('[1]címrend kötelező'!CI11+'[1]címrend önként'!CI11+'[1]címrend államig'!CI11)</f>
        <v>0</v>
      </c>
      <c r="CJ11" s="98">
        <f>SUM('[1]címrend kötelező'!CJ11+'[1]címrend önként'!CJ11+'[1]címrend államig'!CJ11)</f>
        <v>0</v>
      </c>
      <c r="CK11" s="98">
        <f>SUM('[1]címrend kötelező'!CK11+'[1]címrend önként'!CK11+'[1]címrend államig'!CK11)</f>
        <v>0</v>
      </c>
      <c r="CL11" s="98">
        <f>SUM('[1]címrend kötelező'!CL11+'[1]címrend önként'!CL11+'[1]címrend államig'!CL11)</f>
        <v>0</v>
      </c>
      <c r="CM11" s="98">
        <f>SUM('[1]címrend kötelező'!CM11+'[1]címrend önként'!CM11+'[1]címrend államig'!CM11)</f>
        <v>0</v>
      </c>
      <c r="CN11" s="98">
        <f>SUM('[1]címrend kötelező'!CN11+'[1]címrend önként'!CN11+'[1]címrend államig'!CN11)</f>
        <v>0</v>
      </c>
      <c r="CO11" s="98">
        <f>SUM('[1]címrend kötelező'!CO11+'[1]címrend önként'!CO11+'[1]címrend államig'!CO11)</f>
        <v>0</v>
      </c>
      <c r="CP11" s="98">
        <f>SUM('[1]címrend kötelező'!CP11+'[1]címrend önként'!CP11+'[1]címrend államig'!CP11)</f>
        <v>0</v>
      </c>
      <c r="CQ11" s="98">
        <f>SUM('[1]címrend kötelező'!CQ11+'[1]címrend önként'!CQ11+'[1]címrend államig'!CQ11)</f>
        <v>0</v>
      </c>
      <c r="CR11" s="98">
        <f>SUM('[1]címrend kötelező'!CR11+'[1]címrend önként'!CR11+'[1]címrend államig'!CR11)</f>
        <v>0</v>
      </c>
      <c r="CS11" s="98">
        <f>SUM('[1]címrend kötelező'!CS11+'[1]címrend önként'!CS11+'[1]címrend államig'!CS11)</f>
        <v>0</v>
      </c>
      <c r="CT11" s="98">
        <f>SUM('[1]címrend kötelező'!CT11+'[1]címrend önként'!CT11+'[1]címrend államig'!CT11)</f>
        <v>0</v>
      </c>
      <c r="CU11" s="98">
        <f>SUM('[1]címrend kötelező'!CU11+'[1]címrend önként'!CU11+'[1]címrend államig'!CU11)</f>
        <v>0</v>
      </c>
      <c r="CV11" s="98">
        <f>SUM('[1]címrend kötelező'!CV11+'[1]címrend önként'!CV11+'[1]címrend államig'!CV11)</f>
        <v>0</v>
      </c>
      <c r="CW11" s="98">
        <f>SUM('[1]címrend kötelező'!CW11+'[1]címrend önként'!CW11+'[1]címrend államig'!CW11)</f>
        <v>0</v>
      </c>
      <c r="CX11" s="98">
        <f>SUM('[1]címrend kötelező'!CX11+'[1]címrend önként'!CX11+'[1]címrend államig'!CX11)</f>
        <v>0</v>
      </c>
      <c r="CY11" s="98">
        <f>SUM('[1]címrend kötelező'!CY11+'[1]címrend önként'!CY11+'[1]címrend államig'!CY11)</f>
        <v>0</v>
      </c>
      <c r="CZ11" s="98">
        <f>SUM('[1]címrend kötelező'!CZ11+'[1]címrend önként'!CZ11+'[1]címrend államig'!CZ11)</f>
        <v>0</v>
      </c>
      <c r="DA11" s="98">
        <f>SUM('[1]címrend kötelező'!DA11+'[1]címrend önként'!DA11+'[1]címrend államig'!DA11)</f>
        <v>0</v>
      </c>
      <c r="DB11" s="98">
        <f>SUM('[1]címrend kötelező'!DB11+'[1]címrend önként'!DB11+'[1]címrend államig'!DB11)</f>
        <v>0</v>
      </c>
      <c r="DC11" s="98">
        <f>SUM('[1]címrend kötelező'!DC11+'[1]címrend önként'!DC11+'[1]címrend államig'!DC11)</f>
        <v>0</v>
      </c>
      <c r="DD11" s="98">
        <f>SUM('[1]címrend kötelező'!DD11+'[1]címrend önként'!DD11+'[1]címrend államig'!DD11)</f>
        <v>0</v>
      </c>
      <c r="DE11" s="98">
        <f>SUM('[1]címrend kötelező'!DE11+'[1]címrend önként'!DE11+'[1]címrend államig'!DE11)</f>
        <v>0</v>
      </c>
      <c r="DF11" s="98">
        <f>SUM('[1]címrend kötelező'!DF11+'[1]címrend önként'!DF11+'[1]címrend államig'!DF11)</f>
        <v>0</v>
      </c>
      <c r="DG11" s="98">
        <f>SUM('[1]címrend kötelező'!DG11+'[1]címrend önként'!DG11+'[1]címrend államig'!DG11)</f>
        <v>0</v>
      </c>
      <c r="DH11" s="98">
        <f>SUM('[1]címrend kötelező'!DH11+'[1]címrend önként'!DH11+'[1]címrend államig'!DH11)</f>
        <v>0</v>
      </c>
      <c r="DI11" s="98">
        <f>SUM('[1]címrend kötelező'!DI11+'[1]címrend önként'!DI11+'[1]címrend államig'!DI11)</f>
        <v>0</v>
      </c>
      <c r="DJ11" s="98">
        <f>SUM('[1]címrend kötelező'!DJ11+'[1]címrend önként'!DJ11+'[1]címrend államig'!DJ11)</f>
        <v>0</v>
      </c>
      <c r="DK11" s="98">
        <f>SUM('[1]címrend kötelező'!DK11+'[1]címrend önként'!DK11+'[1]címrend államig'!DK11)</f>
        <v>0</v>
      </c>
      <c r="DL11" s="98">
        <f>SUM('[1]címrend kötelező'!DL11+'[1]címrend önként'!DL11+'[1]címrend államig'!DL11)</f>
        <v>0</v>
      </c>
      <c r="DM11" s="98">
        <f>SUM('[1]címrend kötelező'!DM11+'[1]címrend önként'!DM11+'[1]címrend államig'!DM11)</f>
        <v>0</v>
      </c>
      <c r="DN11" s="98">
        <f>SUM('[1]címrend kötelező'!DN11+'[1]címrend önként'!DN11+'[1]címrend államig'!DN11)</f>
        <v>0</v>
      </c>
      <c r="DO11" s="98">
        <f>SUM('[1]címrend kötelező'!DO11+'[1]címrend önként'!DO11+'[1]címrend államig'!DO11)</f>
        <v>0</v>
      </c>
      <c r="DP11" s="98">
        <f>SUM('[1]címrend kötelező'!DP11+'[1]címrend önként'!DP11+'[1]címrend államig'!DP11)</f>
        <v>0</v>
      </c>
      <c r="DQ11" s="98">
        <f>SUM('[1]címrend kötelező'!DQ11+'[1]címrend önként'!DQ11+'[1]címrend államig'!DQ11)</f>
        <v>0</v>
      </c>
      <c r="DR11" s="99">
        <f t="shared" si="87"/>
        <v>141574</v>
      </c>
      <c r="DS11" s="99">
        <f t="shared" si="82"/>
        <v>23665</v>
      </c>
      <c r="DT11" s="99">
        <f t="shared" si="82"/>
        <v>165239</v>
      </c>
      <c r="DU11" s="98">
        <f>SUM('[1]címrend kötelező'!DU11+'[1]címrend önként'!DU11+'[1]címrend államig'!DU11)</f>
        <v>0</v>
      </c>
      <c r="DV11" s="98">
        <f>SUM('[1]címrend kötelező'!DV11+'[1]címrend önként'!DV11+'[1]címrend államig'!DV11)</f>
        <v>0</v>
      </c>
      <c r="DW11" s="98">
        <f>SUM('[1]címrend kötelező'!DW11+'[1]címrend önként'!DW11+'[1]címrend államig'!DW11)</f>
        <v>0</v>
      </c>
      <c r="DX11" s="98">
        <f>SUM('[1]címrend kötelező'!DX11+'[1]címrend önként'!DX11+'[1]címrend államig'!DX11)</f>
        <v>0</v>
      </c>
      <c r="DY11" s="98">
        <f>SUM('[1]címrend kötelező'!DY11+'[1]címrend önként'!DY11+'[1]címrend államig'!DY11)</f>
        <v>0</v>
      </c>
      <c r="DZ11" s="98">
        <f>SUM('[1]címrend kötelező'!DZ11+'[1]címrend önként'!DZ11+'[1]címrend államig'!DZ11)</f>
        <v>0</v>
      </c>
      <c r="EA11" s="98">
        <f>SUM('[1]címrend kötelező'!EA11+'[1]címrend önként'!EA11+'[1]címrend államig'!EA11)</f>
        <v>0</v>
      </c>
      <c r="EB11" s="98">
        <f>SUM('[1]címrend kötelező'!EB11+'[1]címrend önként'!EB11+'[1]címrend államig'!EB11)</f>
        <v>0</v>
      </c>
      <c r="EC11" s="98">
        <f>SUM('[1]címrend kötelező'!EC11+'[1]címrend önként'!EC11+'[1]címrend államig'!EC11)</f>
        <v>0</v>
      </c>
      <c r="ED11" s="98">
        <f>SUM('[1]címrend kötelező'!ED11+'[1]címrend önként'!ED11+'[1]címrend államig'!ED11)</f>
        <v>0</v>
      </c>
      <c r="EE11" s="98">
        <f>SUM('[1]címrend kötelező'!EE11+'[1]címrend önként'!EE11+'[1]címrend államig'!EE11)</f>
        <v>0</v>
      </c>
      <c r="EF11" s="98">
        <f>SUM('[1]címrend kötelező'!EF11+'[1]címrend önként'!EF11+'[1]címrend államig'!EF11)</f>
        <v>0</v>
      </c>
      <c r="EG11" s="98">
        <f>SUM('[1]címrend kötelező'!EG11+'[1]címrend önként'!EG11+'[1]címrend államig'!EG11)</f>
        <v>0</v>
      </c>
      <c r="EH11" s="98">
        <f>SUM('[1]címrend kötelező'!EH11+'[1]címrend önként'!EH11+'[1]címrend államig'!EH11)</f>
        <v>0</v>
      </c>
      <c r="EI11" s="98">
        <f>SUM('[1]címrend kötelező'!EI11+'[1]címrend önként'!EI11+'[1]címrend államig'!EI11)</f>
        <v>0</v>
      </c>
      <c r="EJ11" s="98">
        <f>SUM('[1]címrend kötelező'!EJ11+'[1]címrend önként'!EJ11+'[1]címrend államig'!EJ11)</f>
        <v>0</v>
      </c>
      <c r="EK11" s="98">
        <f>SUM('[1]címrend kötelező'!EK11+'[1]címrend önként'!EK11+'[1]címrend államig'!EK11)</f>
        <v>0</v>
      </c>
      <c r="EL11" s="98">
        <f>SUM('[1]címrend kötelező'!EL11+'[1]címrend önként'!EL11+'[1]címrend államig'!EL11)</f>
        <v>0</v>
      </c>
      <c r="EM11" s="98">
        <f>SUM('[1]címrend kötelező'!EM11+'[1]címrend önként'!EM11+'[1]címrend államig'!EM11)</f>
        <v>0</v>
      </c>
      <c r="EN11" s="98">
        <f>SUM('[1]címrend kötelező'!EN11+'[1]címrend önként'!EN11+'[1]címrend államig'!EN11)</f>
        <v>0</v>
      </c>
      <c r="EO11" s="98">
        <f>SUM('[1]címrend kötelező'!EO11+'[1]címrend önként'!EO11+'[1]címrend államig'!EO11)</f>
        <v>0</v>
      </c>
      <c r="EP11" s="98">
        <f>SUM('[1]címrend kötelező'!EP11+'[1]címrend önként'!EP11+'[1]címrend államig'!EP11)</f>
        <v>0</v>
      </c>
      <c r="EQ11" s="98">
        <f>SUM('[1]címrend kötelező'!EQ11+'[1]címrend önként'!EQ11+'[1]címrend államig'!EQ11)</f>
        <v>0</v>
      </c>
      <c r="ER11" s="98">
        <f>SUM('[1]címrend kötelező'!ER11+'[1]címrend önként'!ER11+'[1]címrend államig'!ER11)</f>
        <v>0</v>
      </c>
      <c r="ES11" s="98">
        <f>SUM('[1]címrend kötelező'!ES11+'[1]címrend önként'!ES11+'[1]címrend államig'!ES11)</f>
        <v>0</v>
      </c>
      <c r="ET11" s="98">
        <f>SUM('[1]címrend kötelező'!ET11+'[1]címrend önként'!ET11+'[1]címrend államig'!ET11)</f>
        <v>0</v>
      </c>
      <c r="EU11" s="98">
        <f>SUM('[1]címrend kötelező'!EU11+'[1]címrend önként'!EU11+'[1]címrend államig'!EU11)</f>
        <v>0</v>
      </c>
      <c r="EV11" s="99">
        <f t="shared" si="88"/>
        <v>0</v>
      </c>
      <c r="EW11" s="99">
        <f t="shared" si="83"/>
        <v>0</v>
      </c>
      <c r="EX11" s="99">
        <f t="shared" si="83"/>
        <v>0</v>
      </c>
      <c r="EY11" s="99">
        <f>'[1]címrend kötelező'!EY11+'[1]címrend önként'!EY11+'[1]címrend államig'!EY11</f>
        <v>0</v>
      </c>
      <c r="EZ11" s="99">
        <f>'[1]címrend kötelező'!EZ11+'[1]címrend önként'!EZ11+'[1]címrend államig'!EZ11</f>
        <v>0</v>
      </c>
      <c r="FA11" s="99">
        <f>'[1]címrend kötelező'!FA11+'[1]címrend önként'!FA11+'[1]címrend államig'!FA11</f>
        <v>0</v>
      </c>
      <c r="FB11" s="99">
        <f>'[1]címrend kötelező'!FB11+'[1]címrend önként'!FB11+'[1]címrend államig'!FB11</f>
        <v>0</v>
      </c>
      <c r="FC11" s="99">
        <f>'[1]címrend kötelező'!FC11+'[1]címrend önként'!FC11+'[1]címrend államig'!FC11</f>
        <v>0</v>
      </c>
      <c r="FD11" s="99">
        <f>'[1]címrend kötelező'!FD11+'[1]címrend önként'!FD11+'[1]címrend államig'!FD11</f>
        <v>0</v>
      </c>
      <c r="FE11" s="99">
        <f>'[1]címrend kötelező'!FE11+'[1]címrend önként'!FE11+'[1]címrend államig'!FE11</f>
        <v>0</v>
      </c>
      <c r="FF11" s="99">
        <f>'[1]címrend kötelező'!FF11+'[1]címrend önként'!FF11+'[1]címrend államig'!FF11</f>
        <v>0</v>
      </c>
      <c r="FG11" s="99">
        <f>'[1]címrend kötelező'!FG11+'[1]címrend önként'!FG11+'[1]címrend államig'!FG11</f>
        <v>0</v>
      </c>
      <c r="FH11" s="99">
        <f>'[1]címrend kötelező'!FH11+'[1]címrend önként'!FH11+'[1]címrend államig'!FH11</f>
        <v>0</v>
      </c>
      <c r="FI11" s="99">
        <f>'[1]címrend kötelező'!FI11+'[1]címrend önként'!FI11+'[1]címrend államig'!FI11</f>
        <v>0</v>
      </c>
      <c r="FJ11" s="99">
        <f>'[1]címrend kötelező'!FJ11+'[1]címrend önként'!FJ11+'[1]címrend államig'!FJ11</f>
        <v>0</v>
      </c>
      <c r="FK11" s="99">
        <f>'[1]címrend kötelező'!FK11+'[1]címrend önként'!FK11+'[1]címrend államig'!FK11</f>
        <v>0</v>
      </c>
      <c r="FL11" s="99">
        <f>'[1]címrend kötelező'!FL11+'[1]címrend önként'!FL11+'[1]címrend államig'!FL11</f>
        <v>0</v>
      </c>
      <c r="FM11" s="99">
        <f>'[1]címrend kötelező'!FM11+'[1]címrend önként'!FM11+'[1]címrend államig'!FM11</f>
        <v>0</v>
      </c>
      <c r="FN11" s="99">
        <f>'[1]címrend kötelező'!FN11+'[1]címrend önként'!FN11+'[1]címrend államig'!FN11</f>
        <v>0</v>
      </c>
      <c r="FO11" s="99">
        <f>'[1]címrend kötelező'!FO11+'[1]címrend önként'!FO11+'[1]címrend államig'!FO11</f>
        <v>0</v>
      </c>
      <c r="FP11" s="99">
        <f>'[1]címrend kötelező'!FP11+'[1]címrend önként'!FP11+'[1]címrend államig'!FP11</f>
        <v>0</v>
      </c>
      <c r="FQ11" s="99">
        <f>'[1]címrend kötelező'!FQ11+'[1]címrend önként'!FQ11+'[1]címrend államig'!FQ11</f>
        <v>0</v>
      </c>
      <c r="FR11" s="99">
        <f>'[1]címrend kötelező'!FR11+'[1]címrend önként'!FR11+'[1]címrend államig'!FR11</f>
        <v>0</v>
      </c>
      <c r="FS11" s="99">
        <f>'[1]címrend kötelező'!FS11+'[1]címrend önként'!FS11+'[1]címrend államig'!FS11</f>
        <v>0</v>
      </c>
      <c r="FT11" s="99">
        <f>'[1]címrend kötelező'!FT11+'[1]címrend önként'!FT11+'[1]címrend államig'!FT11</f>
        <v>0</v>
      </c>
      <c r="FU11" s="99">
        <f>'[1]címrend kötelező'!FU11+'[1]címrend önként'!FU11+'[1]címrend államig'!FU11</f>
        <v>0</v>
      </c>
      <c r="FV11" s="99">
        <f>'[1]címrend kötelező'!FV11+'[1]címrend önként'!FV11+'[1]címrend államig'!FV11</f>
        <v>0</v>
      </c>
      <c r="FW11" s="99">
        <f>'[1]címrend kötelező'!FW11+'[1]címrend önként'!FW11+'[1]címrend államig'!FW11</f>
        <v>0</v>
      </c>
      <c r="FX11" s="99">
        <f>'[1]címrend kötelező'!FX11+'[1]címrend önként'!FX11+'[1]címrend államig'!FX11</f>
        <v>0</v>
      </c>
      <c r="FY11" s="99">
        <f>'[1]címrend kötelező'!FY11+'[1]címrend önként'!FY11+'[1]címrend államig'!FY11</f>
        <v>0</v>
      </c>
      <c r="FZ11" s="99">
        <f>'[1]címrend kötelező'!FZ11+'[1]címrend önként'!FZ11+'[1]címrend államig'!FZ11</f>
        <v>0</v>
      </c>
      <c r="GA11" s="99">
        <f>'[1]címrend kötelező'!GA11+'[1]címrend önként'!GA11+'[1]címrend államig'!GA11</f>
        <v>0</v>
      </c>
      <c r="GB11" s="99">
        <f>'[1]címrend kötelező'!GB11+'[1]címrend önként'!GB11+'[1]címrend államig'!GB11</f>
        <v>0</v>
      </c>
      <c r="GC11" s="99">
        <f>'[1]címrend kötelező'!GC11+'[1]címrend önként'!GC11+'[1]címrend államig'!GC11</f>
        <v>1229</v>
      </c>
      <c r="GD11" s="99">
        <f>'[1]címrend kötelező'!GD11+'[1]címrend önként'!GD11+'[1]címrend államig'!GD11</f>
        <v>0</v>
      </c>
      <c r="GE11" s="99">
        <f>'[1]címrend kötelező'!GE11+'[1]címrend önként'!GE11+'[1]címrend államig'!GE11</f>
        <v>1229</v>
      </c>
      <c r="GF11" s="99">
        <f>'[1]címrend kötelező'!GF11+'[1]címrend önként'!GF11+'[1]címrend államig'!GF11</f>
        <v>0</v>
      </c>
      <c r="GG11" s="99">
        <f>'[1]címrend kötelező'!GG11+'[1]címrend önként'!GG11+'[1]címrend államig'!GG11</f>
        <v>0</v>
      </c>
      <c r="GH11" s="99">
        <f>'[1]címrend kötelező'!GH11+'[1]címrend önként'!GH11+'[1]címrend államig'!GH11</f>
        <v>0</v>
      </c>
      <c r="GI11" s="99">
        <f>'[1]címrend kötelező'!GI11+'[1]címrend önként'!GI11+'[1]címrend államig'!GI11</f>
        <v>0</v>
      </c>
      <c r="GJ11" s="99">
        <f>'[1]címrend kötelező'!GJ11+'[1]címrend önként'!GJ11+'[1]címrend államig'!GJ11</f>
        <v>0</v>
      </c>
      <c r="GK11" s="99">
        <f>'[1]címrend kötelező'!GK11+'[1]címrend önként'!GK11+'[1]címrend államig'!GK11</f>
        <v>0</v>
      </c>
      <c r="GL11" s="99">
        <f>EY11+FB11+FE11+FH11+FK11+FN11+FQ11+FT11+FW11+FZ11+GC11+GF11+GI11</f>
        <v>1229</v>
      </c>
      <c r="GM11" s="99">
        <f t="shared" si="84"/>
        <v>0</v>
      </c>
      <c r="GN11" s="99">
        <f t="shared" si="84"/>
        <v>1229</v>
      </c>
      <c r="GO11" s="99">
        <f>'[1]címrend kötelező'!GO11+'[1]címrend önként'!GO11+'[1]címrend államig'!GO11</f>
        <v>0</v>
      </c>
      <c r="GP11" s="99">
        <f>'[1]címrend kötelező'!GP11+'[1]címrend önként'!GP11+'[1]címrend államig'!GP11</f>
        <v>0</v>
      </c>
      <c r="GQ11" s="99">
        <f>'[1]címrend kötelező'!GQ11+'[1]címrend önként'!GQ11+'[1]címrend államig'!GQ11</f>
        <v>0</v>
      </c>
      <c r="GR11" s="99">
        <f>'[1]címrend kötelező'!GR11+'[1]címrend önként'!GR11+'[1]címrend államig'!GR11</f>
        <v>0</v>
      </c>
      <c r="GS11" s="99">
        <f>'[1]címrend kötelező'!GS11+'[1]címrend önként'!GS11+'[1]címrend államig'!GS11</f>
        <v>0</v>
      </c>
      <c r="GT11" s="99">
        <f>'[1]címrend kötelező'!GT11+'[1]címrend önként'!GT11+'[1]címrend államig'!GT11</f>
        <v>0</v>
      </c>
      <c r="GU11" s="99">
        <f>'[1]címrend kötelező'!GU11+'[1]címrend önként'!GU11+'[1]címrend államig'!GU11</f>
        <v>0</v>
      </c>
      <c r="GV11" s="99">
        <f>'[1]címrend kötelező'!GV11+'[1]címrend önként'!GV11+'[1]címrend államig'!GV11</f>
        <v>0</v>
      </c>
      <c r="GW11" s="99">
        <f>'[1]címrend kötelező'!GW11+'[1]címrend önként'!GW11+'[1]címrend államig'!GW11</f>
        <v>0</v>
      </c>
      <c r="GX11" s="99">
        <f t="shared" si="85"/>
        <v>1229</v>
      </c>
      <c r="GY11" s="99">
        <f t="shared" si="85"/>
        <v>0</v>
      </c>
      <c r="GZ11" s="99">
        <f t="shared" si="85"/>
        <v>1229</v>
      </c>
      <c r="HA11" s="100">
        <f t="shared" si="86"/>
        <v>142803</v>
      </c>
      <c r="HB11" s="100">
        <f t="shared" si="86"/>
        <v>23665</v>
      </c>
      <c r="HC11" s="101">
        <f t="shared" si="86"/>
        <v>166468</v>
      </c>
      <c r="HE11" s="92"/>
      <c r="HF11" s="92"/>
    </row>
    <row r="12" spans="1:214" s="105" customFormat="1" ht="15" customHeight="1" x14ac:dyDescent="0.25">
      <c r="A12" s="102" t="s">
        <v>299</v>
      </c>
      <c r="B12" s="103">
        <f>B13+B14+B15+B16+B17</f>
        <v>0</v>
      </c>
      <c r="C12" s="103">
        <f t="shared" ref="C12:D12" si="89">C13+C14+C15+C16+C17</f>
        <v>0</v>
      </c>
      <c r="D12" s="103">
        <f t="shared" si="89"/>
        <v>0</v>
      </c>
      <c r="E12" s="103">
        <f>E13+E14+E15+E16+E17</f>
        <v>0</v>
      </c>
      <c r="F12" s="103">
        <f t="shared" ref="F12:G12" si="90">F13+F14+F15+F16+F17</f>
        <v>0</v>
      </c>
      <c r="G12" s="103">
        <f t="shared" si="90"/>
        <v>0</v>
      </c>
      <c r="H12" s="103">
        <f>H13+H14+H15+H16+H17</f>
        <v>0</v>
      </c>
      <c r="I12" s="103">
        <f t="shared" ref="I12:J12" si="91">I13+I14+I15+I16+I17</f>
        <v>0</v>
      </c>
      <c r="J12" s="103">
        <f t="shared" si="91"/>
        <v>0</v>
      </c>
      <c r="K12" s="103">
        <f>K13+K14+K15+K16+K17</f>
        <v>0</v>
      </c>
      <c r="L12" s="103">
        <f t="shared" ref="L12:M12" si="92">L13+L14+L15+L16+L17</f>
        <v>0</v>
      </c>
      <c r="M12" s="103">
        <f t="shared" si="92"/>
        <v>0</v>
      </c>
      <c r="N12" s="103">
        <f>N13+N14+N15+N16+N17</f>
        <v>276025</v>
      </c>
      <c r="O12" s="103">
        <f t="shared" ref="O12:P12" si="93">O13+O14+O15+O16+O17</f>
        <v>1376</v>
      </c>
      <c r="P12" s="103">
        <f t="shared" si="93"/>
        <v>277401</v>
      </c>
      <c r="Q12" s="103">
        <f>Q13+Q14+Q15+Q16+Q17</f>
        <v>340849</v>
      </c>
      <c r="R12" s="103">
        <f t="shared" ref="R12:S12" si="94">R13+R14+R15+R16+R17</f>
        <v>-23548</v>
      </c>
      <c r="S12" s="103">
        <f t="shared" si="94"/>
        <v>317301</v>
      </c>
      <c r="T12" s="103">
        <f>T13+T14+T15+T16+T17</f>
        <v>0</v>
      </c>
      <c r="U12" s="103">
        <f t="shared" ref="U12:V12" si="95">U13+U14+U15+U16+U17</f>
        <v>0</v>
      </c>
      <c r="V12" s="103">
        <f t="shared" si="95"/>
        <v>0</v>
      </c>
      <c r="W12" s="103">
        <f>W13+W14+W15+W16+W17</f>
        <v>7000</v>
      </c>
      <c r="X12" s="103">
        <f t="shared" ref="X12:Y12" si="96">X13+X14+X15+X16+X17</f>
        <v>0</v>
      </c>
      <c r="Y12" s="103">
        <f t="shared" si="96"/>
        <v>7000</v>
      </c>
      <c r="Z12" s="103">
        <f>Z13+Z14+Z15+Z16+Z17</f>
        <v>201</v>
      </c>
      <c r="AA12" s="103">
        <f t="shared" ref="AA12:AB12" si="97">AA13+AA14+AA15+AA16+AA17</f>
        <v>0</v>
      </c>
      <c r="AB12" s="103">
        <f t="shared" si="97"/>
        <v>201</v>
      </c>
      <c r="AC12" s="103">
        <f>AC13+AC14+AC15+AC16+AC17</f>
        <v>499933</v>
      </c>
      <c r="AD12" s="103">
        <f t="shared" ref="AD12:AE12" si="98">AD13+AD14+AD15+AD16+AD17</f>
        <v>0</v>
      </c>
      <c r="AE12" s="103">
        <f t="shared" si="98"/>
        <v>499933</v>
      </c>
      <c r="AF12" s="103">
        <f>AF13+AF14+AF15+AF16+AF17</f>
        <v>3550</v>
      </c>
      <c r="AG12" s="103">
        <f t="shared" ref="AG12:AH12" si="99">AG13+AG14+AG15+AG16+AG17</f>
        <v>0</v>
      </c>
      <c r="AH12" s="103">
        <f t="shared" si="99"/>
        <v>3550</v>
      </c>
      <c r="AI12" s="103">
        <f>AI13+AI14+AI15+AI16+AI17</f>
        <v>9367</v>
      </c>
      <c r="AJ12" s="103">
        <f t="shared" ref="AJ12:AK12" si="100">AJ13+AJ14+AJ15+AJ16+AJ17</f>
        <v>0</v>
      </c>
      <c r="AK12" s="103">
        <f t="shared" si="100"/>
        <v>9367</v>
      </c>
      <c r="AL12" s="103">
        <f>AL13+AL14+AL15+AL16+AL17</f>
        <v>5000</v>
      </c>
      <c r="AM12" s="103">
        <f t="shared" ref="AM12:AN12" si="101">AM13+AM14+AM15+AM16+AM17</f>
        <v>0</v>
      </c>
      <c r="AN12" s="103">
        <f t="shared" si="101"/>
        <v>5000</v>
      </c>
      <c r="AO12" s="103">
        <f>AO13+AO14+AO15+AO16+AO17</f>
        <v>0</v>
      </c>
      <c r="AP12" s="103">
        <f t="shared" ref="AP12:AQ12" si="102">AP13+AP14+AP15+AP16+AP17</f>
        <v>0</v>
      </c>
      <c r="AQ12" s="103">
        <f t="shared" si="102"/>
        <v>0</v>
      </c>
      <c r="AR12" s="103">
        <f>AR13+AR14+AR15+AR16+AR17</f>
        <v>0</v>
      </c>
      <c r="AS12" s="103">
        <f t="shared" ref="AS12:AT12" si="103">AS13+AS14+AS15+AS16+AS17</f>
        <v>0</v>
      </c>
      <c r="AT12" s="103">
        <f t="shared" si="103"/>
        <v>0</v>
      </c>
      <c r="AU12" s="103">
        <f>AU13+AU14+AU15+AU16+AU17</f>
        <v>111641</v>
      </c>
      <c r="AV12" s="103">
        <f t="shared" ref="AV12:AW12" si="104">AV13+AV14+AV15+AV16+AV17</f>
        <v>0</v>
      </c>
      <c r="AW12" s="103">
        <f t="shared" si="104"/>
        <v>111641</v>
      </c>
      <c r="AX12" s="103">
        <f>AX13+AX14+AX15+AX16+AX17</f>
        <v>0</v>
      </c>
      <c r="AY12" s="103">
        <f t="shared" ref="AY12:AZ12" si="105">AY13+AY14+AY15+AY16+AY17</f>
        <v>0</v>
      </c>
      <c r="AZ12" s="103">
        <f t="shared" si="105"/>
        <v>0</v>
      </c>
      <c r="BA12" s="103">
        <f>BA13+BA14+BA15+BA16+BA17</f>
        <v>0</v>
      </c>
      <c r="BB12" s="103">
        <f t="shared" ref="BB12:BC12" si="106">BB13+BB14+BB15+BB16+BB17</f>
        <v>0</v>
      </c>
      <c r="BC12" s="103">
        <f t="shared" si="106"/>
        <v>0</v>
      </c>
      <c r="BD12" s="103">
        <f>BD13+BD14+BD15+BD16+BD17</f>
        <v>0</v>
      </c>
      <c r="BE12" s="103">
        <f t="shared" ref="BE12:BF12" si="107">BE13+BE14+BE15+BE16+BE17</f>
        <v>0</v>
      </c>
      <c r="BF12" s="103">
        <f t="shared" si="107"/>
        <v>0</v>
      </c>
      <c r="BG12" s="103">
        <f>BG13+BG14+BG15+BG16+BG17</f>
        <v>0</v>
      </c>
      <c r="BH12" s="103">
        <f t="shared" ref="BH12:BI12" si="108">BH13+BH14+BH15+BH16+BH17</f>
        <v>0</v>
      </c>
      <c r="BI12" s="103">
        <f t="shared" si="108"/>
        <v>0</v>
      </c>
      <c r="BJ12" s="103">
        <f>BJ13+BJ14+BJ15+BJ16+BJ17</f>
        <v>0</v>
      </c>
      <c r="BK12" s="103">
        <f t="shared" ref="BK12:BL12" si="109">BK13+BK14+BK15+BK16+BK17</f>
        <v>0</v>
      </c>
      <c r="BL12" s="103">
        <f t="shared" si="109"/>
        <v>0</v>
      </c>
      <c r="BM12" s="103">
        <f>BM13+BM14+BM15+BM16+BM17</f>
        <v>0</v>
      </c>
      <c r="BN12" s="103">
        <f t="shared" ref="BN12:BO12" si="110">BN13+BN14+BN15+BN16+BN17</f>
        <v>0</v>
      </c>
      <c r="BO12" s="103">
        <f t="shared" si="110"/>
        <v>0</v>
      </c>
      <c r="BP12" s="103">
        <f>BP13+BP14+BP15+BP16+BP17</f>
        <v>0</v>
      </c>
      <c r="BQ12" s="103">
        <f t="shared" ref="BQ12:BR12" si="111">BQ13+BQ14+BQ15+BQ16+BQ17</f>
        <v>0</v>
      </c>
      <c r="BR12" s="103">
        <f t="shared" si="111"/>
        <v>0</v>
      </c>
      <c r="BS12" s="103">
        <f>BS13+BS14+BS15+BS16+BS17</f>
        <v>143187</v>
      </c>
      <c r="BT12" s="103">
        <f t="shared" ref="BT12:BU12" si="112">BT13+BT14+BT15+BT16+BT17</f>
        <v>0</v>
      </c>
      <c r="BU12" s="103">
        <f t="shared" si="112"/>
        <v>143187</v>
      </c>
      <c r="BV12" s="103">
        <f>BV13+BV14+BV15+BV16+BV17</f>
        <v>0</v>
      </c>
      <c r="BW12" s="103">
        <f t="shared" ref="BW12:BX12" si="113">BW13+BW14+BW15+BW16+BW17</f>
        <v>0</v>
      </c>
      <c r="BX12" s="103">
        <f t="shared" si="113"/>
        <v>0</v>
      </c>
      <c r="BY12" s="103">
        <f>BY13+BY14+BY15+BY16+BY17</f>
        <v>1244771</v>
      </c>
      <c r="BZ12" s="103">
        <f t="shared" ref="BZ12:CA12" si="114">BZ13+BZ14+BZ15+BZ16+BZ17</f>
        <v>-1423</v>
      </c>
      <c r="CA12" s="103">
        <f t="shared" si="114"/>
        <v>1243348</v>
      </c>
      <c r="CB12" s="103">
        <f>CB13+CB14+CB15+CB16+CB17</f>
        <v>0</v>
      </c>
      <c r="CC12" s="103">
        <f t="shared" ref="CC12:CD12" si="115">CC13+CC14+CC15+CC16+CC17</f>
        <v>0</v>
      </c>
      <c r="CD12" s="103">
        <f t="shared" si="115"/>
        <v>0</v>
      </c>
      <c r="CE12" s="103">
        <f>CE13+CE14+CE15+CE16+CE17</f>
        <v>0</v>
      </c>
      <c r="CF12" s="103">
        <f t="shared" ref="CF12:CG12" si="116">CF13+CF14+CF15+CF16+CF17</f>
        <v>0</v>
      </c>
      <c r="CG12" s="103">
        <f t="shared" si="116"/>
        <v>0</v>
      </c>
      <c r="CH12" s="103">
        <f>CH13+CH14+CH15+CH16+CH17</f>
        <v>0</v>
      </c>
      <c r="CI12" s="103">
        <f t="shared" ref="CI12:CJ12" si="117">CI13+CI14+CI15+CI16+CI17</f>
        <v>0</v>
      </c>
      <c r="CJ12" s="103">
        <f t="shared" si="117"/>
        <v>0</v>
      </c>
      <c r="CK12" s="103">
        <f>CK13+CK14+CK15+CK16+CK17</f>
        <v>0</v>
      </c>
      <c r="CL12" s="103">
        <f t="shared" ref="CL12:CM12" si="118">CL13+CL14+CL15+CL16+CL17</f>
        <v>0</v>
      </c>
      <c r="CM12" s="103">
        <f t="shared" si="118"/>
        <v>0</v>
      </c>
      <c r="CN12" s="103">
        <f>CN13+CN14+CN15+CN16+CN17</f>
        <v>20838</v>
      </c>
      <c r="CO12" s="103">
        <f t="shared" ref="CO12:CP12" si="119">CO13+CO14+CO15+CO16+CO17</f>
        <v>0</v>
      </c>
      <c r="CP12" s="103">
        <f t="shared" si="119"/>
        <v>20838</v>
      </c>
      <c r="CQ12" s="103">
        <f>CQ13+CQ14+CQ15+CQ16+CQ17</f>
        <v>0</v>
      </c>
      <c r="CR12" s="103">
        <f t="shared" ref="CR12:CS12" si="120">CR13+CR14+CR15+CR16+CR17</f>
        <v>0</v>
      </c>
      <c r="CS12" s="103">
        <f t="shared" si="120"/>
        <v>0</v>
      </c>
      <c r="CT12" s="103">
        <f>CT13+CT14+CT15+CT16+CT17</f>
        <v>0</v>
      </c>
      <c r="CU12" s="103">
        <f t="shared" ref="CU12:CV12" si="121">CU13+CU14+CU15+CU16+CU17</f>
        <v>0</v>
      </c>
      <c r="CV12" s="103">
        <f t="shared" si="121"/>
        <v>0</v>
      </c>
      <c r="CW12" s="103">
        <f>CW13+CW14+CW15+CW16+CW17</f>
        <v>0</v>
      </c>
      <c r="CX12" s="103">
        <f t="shared" ref="CX12:CY12" si="122">CX13+CX14+CX15+CX16+CX17</f>
        <v>0</v>
      </c>
      <c r="CY12" s="103">
        <f t="shared" si="122"/>
        <v>0</v>
      </c>
      <c r="CZ12" s="103">
        <f>CZ13+CZ14+CZ15+CZ16+CZ17</f>
        <v>18200</v>
      </c>
      <c r="DA12" s="103">
        <f t="shared" ref="DA12:DB12" si="123">DA13+DA14+DA15+DA16+DA17</f>
        <v>0</v>
      </c>
      <c r="DB12" s="103">
        <f t="shared" si="123"/>
        <v>18200</v>
      </c>
      <c r="DC12" s="103">
        <f>DC13+DC14+DC15+DC16+DC17</f>
        <v>20000</v>
      </c>
      <c r="DD12" s="103">
        <f t="shared" ref="DD12:DE12" si="124">DD13+DD14+DD15+DD16+DD17</f>
        <v>0</v>
      </c>
      <c r="DE12" s="103">
        <f t="shared" si="124"/>
        <v>20000</v>
      </c>
      <c r="DF12" s="103">
        <f>DF13+DF14+DF15+DF16+DF17</f>
        <v>0</v>
      </c>
      <c r="DG12" s="103">
        <f t="shared" ref="DG12:DH12" si="125">DG13+DG14+DG15+DG16+DG17</f>
        <v>0</v>
      </c>
      <c r="DH12" s="103">
        <f t="shared" si="125"/>
        <v>0</v>
      </c>
      <c r="DI12" s="103">
        <f>DI13+DI14+DI15+DI16+DI17</f>
        <v>3780</v>
      </c>
      <c r="DJ12" s="103">
        <f t="shared" ref="DJ12:DK12" si="126">DJ13+DJ14+DJ15+DJ16+DJ17</f>
        <v>0</v>
      </c>
      <c r="DK12" s="103">
        <f t="shared" si="126"/>
        <v>3780</v>
      </c>
      <c r="DL12" s="103">
        <f>DL13+DL14+DL15+DL16+DL17</f>
        <v>0</v>
      </c>
      <c r="DM12" s="103">
        <f t="shared" ref="DM12:DN12" si="127">DM13+DM14+DM15+DM16+DM17</f>
        <v>0</v>
      </c>
      <c r="DN12" s="103">
        <f t="shared" si="127"/>
        <v>0</v>
      </c>
      <c r="DO12" s="103">
        <f>DO13+DO14+DO15+DO16+DO17</f>
        <v>1045304</v>
      </c>
      <c r="DP12" s="103">
        <f t="shared" ref="DP12:GA12" si="128">DP13+DP14+DP15+DP16+DP17</f>
        <v>0</v>
      </c>
      <c r="DQ12" s="103">
        <f t="shared" si="128"/>
        <v>1045304</v>
      </c>
      <c r="DR12" s="103">
        <f t="shared" si="128"/>
        <v>3749646</v>
      </c>
      <c r="DS12" s="103">
        <f t="shared" si="128"/>
        <v>-23595</v>
      </c>
      <c r="DT12" s="103">
        <f t="shared" si="128"/>
        <v>3726051</v>
      </c>
      <c r="DU12" s="103">
        <f t="shared" si="128"/>
        <v>12266</v>
      </c>
      <c r="DV12" s="103">
        <f t="shared" si="128"/>
        <v>0</v>
      </c>
      <c r="DW12" s="103">
        <f t="shared" si="128"/>
        <v>12266</v>
      </c>
      <c r="DX12" s="103">
        <f t="shared" si="128"/>
        <v>4175</v>
      </c>
      <c r="DY12" s="103">
        <f t="shared" si="128"/>
        <v>0</v>
      </c>
      <c r="DZ12" s="103">
        <f t="shared" si="128"/>
        <v>4175</v>
      </c>
      <c r="EA12" s="103">
        <f t="shared" si="128"/>
        <v>1659</v>
      </c>
      <c r="EB12" s="103">
        <f t="shared" si="128"/>
        <v>0</v>
      </c>
      <c r="EC12" s="103">
        <f t="shared" si="128"/>
        <v>1659</v>
      </c>
      <c r="ED12" s="103">
        <f t="shared" si="128"/>
        <v>130505</v>
      </c>
      <c r="EE12" s="103">
        <f t="shared" si="128"/>
        <v>0</v>
      </c>
      <c r="EF12" s="103">
        <f t="shared" si="128"/>
        <v>130505</v>
      </c>
      <c r="EG12" s="103">
        <f t="shared" si="128"/>
        <v>44799</v>
      </c>
      <c r="EH12" s="103">
        <f t="shared" si="128"/>
        <v>0</v>
      </c>
      <c r="EI12" s="103">
        <f t="shared" si="128"/>
        <v>44799</v>
      </c>
      <c r="EJ12" s="103">
        <f t="shared" si="128"/>
        <v>10761</v>
      </c>
      <c r="EK12" s="103">
        <f t="shared" si="128"/>
        <v>0</v>
      </c>
      <c r="EL12" s="103">
        <f t="shared" si="128"/>
        <v>10761</v>
      </c>
      <c r="EM12" s="103">
        <f t="shared" si="128"/>
        <v>9745</v>
      </c>
      <c r="EN12" s="103">
        <f t="shared" si="128"/>
        <v>0</v>
      </c>
      <c r="EO12" s="103">
        <f t="shared" si="128"/>
        <v>9745</v>
      </c>
      <c r="EP12" s="103">
        <f t="shared" si="128"/>
        <v>87921</v>
      </c>
      <c r="EQ12" s="103">
        <f t="shared" si="128"/>
        <v>0</v>
      </c>
      <c r="ER12" s="103">
        <f t="shared" si="128"/>
        <v>87921</v>
      </c>
      <c r="ES12" s="103">
        <f t="shared" si="128"/>
        <v>56578</v>
      </c>
      <c r="ET12" s="103">
        <f t="shared" si="128"/>
        <v>0</v>
      </c>
      <c r="EU12" s="103">
        <f t="shared" si="128"/>
        <v>56578</v>
      </c>
      <c r="EV12" s="103">
        <f t="shared" si="128"/>
        <v>358409</v>
      </c>
      <c r="EW12" s="103">
        <f t="shared" si="128"/>
        <v>0</v>
      </c>
      <c r="EX12" s="103">
        <f t="shared" si="128"/>
        <v>358409</v>
      </c>
      <c r="EY12" s="103">
        <f t="shared" si="128"/>
        <v>0</v>
      </c>
      <c r="EZ12" s="103">
        <f t="shared" si="128"/>
        <v>0</v>
      </c>
      <c r="FA12" s="103">
        <f t="shared" si="128"/>
        <v>0</v>
      </c>
      <c r="FB12" s="103">
        <f t="shared" si="128"/>
        <v>11720</v>
      </c>
      <c r="FC12" s="103">
        <f t="shared" si="128"/>
        <v>0</v>
      </c>
      <c r="FD12" s="103">
        <f t="shared" si="128"/>
        <v>11720</v>
      </c>
      <c r="FE12" s="103">
        <f t="shared" si="128"/>
        <v>1980</v>
      </c>
      <c r="FF12" s="103">
        <f t="shared" si="128"/>
        <v>0</v>
      </c>
      <c r="FG12" s="103">
        <f t="shared" si="128"/>
        <v>1980</v>
      </c>
      <c r="FH12" s="103">
        <f t="shared" si="128"/>
        <v>42696</v>
      </c>
      <c r="FI12" s="103">
        <f t="shared" si="128"/>
        <v>0</v>
      </c>
      <c r="FJ12" s="103">
        <f t="shared" si="128"/>
        <v>42696</v>
      </c>
      <c r="FK12" s="103">
        <f t="shared" si="128"/>
        <v>4077</v>
      </c>
      <c r="FL12" s="103">
        <f t="shared" si="128"/>
        <v>0</v>
      </c>
      <c r="FM12" s="103">
        <f t="shared" si="128"/>
        <v>4077</v>
      </c>
      <c r="FN12" s="103">
        <f t="shared" si="128"/>
        <v>13931</v>
      </c>
      <c r="FO12" s="103">
        <f t="shared" si="128"/>
        <v>0</v>
      </c>
      <c r="FP12" s="103">
        <f t="shared" si="128"/>
        <v>13931</v>
      </c>
      <c r="FQ12" s="103">
        <f t="shared" si="128"/>
        <v>9280</v>
      </c>
      <c r="FR12" s="103">
        <f t="shared" si="128"/>
        <v>0</v>
      </c>
      <c r="FS12" s="103">
        <f t="shared" si="128"/>
        <v>9280</v>
      </c>
      <c r="FT12" s="103">
        <f t="shared" si="128"/>
        <v>4698</v>
      </c>
      <c r="FU12" s="103">
        <f t="shared" si="128"/>
        <v>0</v>
      </c>
      <c r="FV12" s="103">
        <f t="shared" si="128"/>
        <v>4698</v>
      </c>
      <c r="FW12" s="103">
        <f t="shared" si="128"/>
        <v>2775</v>
      </c>
      <c r="FX12" s="103">
        <f t="shared" si="128"/>
        <v>0</v>
      </c>
      <c r="FY12" s="103">
        <f t="shared" si="128"/>
        <v>2775</v>
      </c>
      <c r="FZ12" s="103">
        <f t="shared" si="128"/>
        <v>641</v>
      </c>
      <c r="GA12" s="103">
        <f t="shared" si="128"/>
        <v>0</v>
      </c>
      <c r="GB12" s="103">
        <f t="shared" ref="GB12:HK12" si="129">GB13+GB14+GB15+GB16+GB17</f>
        <v>641</v>
      </c>
      <c r="GC12" s="103">
        <f t="shared" si="129"/>
        <v>3552</v>
      </c>
      <c r="GD12" s="103">
        <f t="shared" si="129"/>
        <v>0</v>
      </c>
      <c r="GE12" s="103">
        <f t="shared" si="129"/>
        <v>3552</v>
      </c>
      <c r="GF12" s="103">
        <f t="shared" si="129"/>
        <v>46838</v>
      </c>
      <c r="GG12" s="103">
        <f t="shared" si="129"/>
        <v>0</v>
      </c>
      <c r="GH12" s="103">
        <f t="shared" si="129"/>
        <v>46838</v>
      </c>
      <c r="GI12" s="103">
        <f t="shared" si="129"/>
        <v>5916</v>
      </c>
      <c r="GJ12" s="103">
        <f t="shared" si="129"/>
        <v>0</v>
      </c>
      <c r="GK12" s="103">
        <f t="shared" si="129"/>
        <v>5916</v>
      </c>
      <c r="GL12" s="103">
        <f t="shared" si="129"/>
        <v>148104</v>
      </c>
      <c r="GM12" s="103">
        <f t="shared" si="129"/>
        <v>0</v>
      </c>
      <c r="GN12" s="103">
        <f t="shared" si="129"/>
        <v>148104</v>
      </c>
      <c r="GO12" s="103">
        <f t="shared" si="129"/>
        <v>39415</v>
      </c>
      <c r="GP12" s="103">
        <f t="shared" si="129"/>
        <v>0</v>
      </c>
      <c r="GQ12" s="103">
        <f t="shared" si="129"/>
        <v>39415</v>
      </c>
      <c r="GR12" s="103">
        <f t="shared" si="129"/>
        <v>927</v>
      </c>
      <c r="GS12" s="103">
        <f t="shared" si="129"/>
        <v>0</v>
      </c>
      <c r="GT12" s="103">
        <f t="shared" si="129"/>
        <v>927</v>
      </c>
      <c r="GU12" s="103">
        <f t="shared" si="129"/>
        <v>39341</v>
      </c>
      <c r="GV12" s="103">
        <f t="shared" si="129"/>
        <v>0</v>
      </c>
      <c r="GW12" s="103">
        <f t="shared" si="129"/>
        <v>39341</v>
      </c>
      <c r="GX12" s="103">
        <f t="shared" si="129"/>
        <v>227787</v>
      </c>
      <c r="GY12" s="103">
        <f t="shared" si="129"/>
        <v>0</v>
      </c>
      <c r="GZ12" s="103">
        <f t="shared" si="129"/>
        <v>227787</v>
      </c>
      <c r="HA12" s="103">
        <f t="shared" si="129"/>
        <v>4335842</v>
      </c>
      <c r="HB12" s="103">
        <f t="shared" si="129"/>
        <v>-23595</v>
      </c>
      <c r="HC12" s="104">
        <f t="shared" si="129"/>
        <v>4312247</v>
      </c>
      <c r="HE12" s="92"/>
      <c r="HF12" s="92"/>
    </row>
    <row r="13" spans="1:214" ht="15" customHeight="1" x14ac:dyDescent="0.25">
      <c r="A13" s="97" t="s">
        <v>300</v>
      </c>
      <c r="B13" s="98">
        <f>SUM('[1]címrend kötelező'!B13+'[1]címrend önként'!B13+'[1]címrend államig'!B13)</f>
        <v>0</v>
      </c>
      <c r="C13" s="98">
        <f>SUM('[1]címrend kötelező'!C13+'[1]címrend önként'!C13+'[1]címrend államig'!C13)</f>
        <v>0</v>
      </c>
      <c r="D13" s="98">
        <f>SUM('[1]címrend kötelező'!D13+'[1]címrend önként'!D13+'[1]címrend államig'!D13)</f>
        <v>0</v>
      </c>
      <c r="E13" s="98">
        <f>SUM('[1]címrend kötelező'!E13+'[1]címrend önként'!E13+'[1]címrend államig'!E13)</f>
        <v>0</v>
      </c>
      <c r="F13" s="98">
        <f>SUM('[1]címrend kötelező'!F13+'[1]címrend önként'!F13+'[1]címrend államig'!F13)</f>
        <v>0</v>
      </c>
      <c r="G13" s="98">
        <f>SUM('[1]címrend kötelező'!G13+'[1]címrend önként'!G13+'[1]címrend államig'!G13)</f>
        <v>0</v>
      </c>
      <c r="H13" s="98">
        <f>SUM('[1]címrend kötelező'!H13+'[1]címrend önként'!H13+'[1]címrend államig'!H13)</f>
        <v>0</v>
      </c>
      <c r="I13" s="98">
        <f>SUM('[1]címrend kötelező'!I13+'[1]címrend önként'!I13+'[1]címrend államig'!I13)</f>
        <v>0</v>
      </c>
      <c r="J13" s="98">
        <f>SUM('[1]címrend kötelező'!J13+'[1]címrend önként'!J13+'[1]címrend államig'!J13)</f>
        <v>0</v>
      </c>
      <c r="K13" s="98">
        <f>SUM('[1]címrend kötelező'!K13+'[1]címrend önként'!K13+'[1]címrend államig'!K13)</f>
        <v>0</v>
      </c>
      <c r="L13" s="98">
        <f>SUM('[1]címrend kötelező'!L13+'[1]címrend önként'!L13+'[1]címrend államig'!L13)</f>
        <v>0</v>
      </c>
      <c r="M13" s="98">
        <f>SUM('[1]címrend kötelező'!M13+'[1]címrend önként'!M13+'[1]címrend államig'!M13)</f>
        <v>0</v>
      </c>
      <c r="N13" s="98">
        <f>SUM('[1]címrend kötelező'!N13+'[1]címrend önként'!N13+'[1]címrend államig'!N13)</f>
        <v>0</v>
      </c>
      <c r="O13" s="98">
        <f>SUM('[1]címrend kötelező'!O13+'[1]címrend önként'!O13+'[1]címrend államig'!O13)</f>
        <v>0</v>
      </c>
      <c r="P13" s="98">
        <f>SUM('[1]címrend kötelező'!P13+'[1]címrend önként'!P13+'[1]címrend államig'!P13)</f>
        <v>0</v>
      </c>
      <c r="Q13" s="98">
        <f>SUM('[1]címrend kötelező'!Q13+'[1]címrend önként'!Q13+'[1]címrend államig'!Q13)</f>
        <v>0</v>
      </c>
      <c r="R13" s="98">
        <f>SUM('[1]címrend kötelező'!R13+'[1]címrend önként'!R13+'[1]címrend államig'!R13)</f>
        <v>0</v>
      </c>
      <c r="S13" s="98">
        <f>SUM('[1]címrend kötelező'!S13+'[1]címrend önként'!S13+'[1]címrend államig'!S13)</f>
        <v>0</v>
      </c>
      <c r="T13" s="98">
        <f>SUM('[1]címrend kötelező'!T13+'[1]címrend önként'!T13+'[1]címrend államig'!T13)</f>
        <v>0</v>
      </c>
      <c r="U13" s="98">
        <f>SUM('[1]címrend kötelező'!U13+'[1]címrend önként'!U13+'[1]címrend államig'!U13)</f>
        <v>0</v>
      </c>
      <c r="V13" s="98">
        <f>SUM('[1]címrend kötelező'!V13+'[1]címrend önként'!V13+'[1]címrend államig'!V13)</f>
        <v>0</v>
      </c>
      <c r="W13" s="98">
        <f>SUM('[1]címrend kötelező'!W13+'[1]címrend önként'!W13+'[1]címrend államig'!W13)</f>
        <v>0</v>
      </c>
      <c r="X13" s="98">
        <f>SUM('[1]címrend kötelező'!X13+'[1]címrend önként'!X13+'[1]címrend államig'!X13)</f>
        <v>0</v>
      </c>
      <c r="Y13" s="98">
        <f>SUM('[1]címrend kötelező'!Y13+'[1]címrend önként'!Y13+'[1]címrend államig'!Y13)</f>
        <v>0</v>
      </c>
      <c r="Z13" s="98">
        <f>SUM('[1]címrend kötelező'!Z13+'[1]címrend önként'!Z13+'[1]címrend államig'!Z13)</f>
        <v>201</v>
      </c>
      <c r="AA13" s="98">
        <f>SUM('[1]címrend kötelező'!AA13+'[1]címrend önként'!AA13+'[1]címrend államig'!AA13)</f>
        <v>0</v>
      </c>
      <c r="AB13" s="98">
        <f>SUM('[1]címrend kötelező'!AB13+'[1]címrend önként'!AB13+'[1]címrend államig'!AB13)</f>
        <v>201</v>
      </c>
      <c r="AC13" s="98">
        <f>SUM('[1]címrend kötelező'!AC13+'[1]címrend önként'!AC13+'[1]címrend államig'!AC13)</f>
        <v>450543</v>
      </c>
      <c r="AD13" s="98">
        <f>SUM('[1]címrend kötelező'!AD13+'[1]címrend önként'!AD13+'[1]címrend államig'!AD13)</f>
        <v>0</v>
      </c>
      <c r="AE13" s="98">
        <f>SUM('[1]címrend kötelező'!AE13+'[1]címrend önként'!AE13+'[1]címrend államig'!AE13)</f>
        <v>450543</v>
      </c>
      <c r="AF13" s="98">
        <f>SUM('[1]címrend kötelező'!AF13+'[1]címrend önként'!AF13+'[1]címrend államig'!AF13)</f>
        <v>0</v>
      </c>
      <c r="AG13" s="98">
        <f>SUM('[1]címrend kötelező'!AG13+'[1]címrend önként'!AG13+'[1]címrend államig'!AG13)</f>
        <v>0</v>
      </c>
      <c r="AH13" s="98">
        <f>SUM('[1]címrend kötelező'!AH13+'[1]címrend önként'!AH13+'[1]címrend államig'!AH13)</f>
        <v>0</v>
      </c>
      <c r="AI13" s="98">
        <f>SUM('[1]címrend kötelező'!AI13+'[1]címrend önként'!AI13+'[1]címrend államig'!AI13)</f>
        <v>0</v>
      </c>
      <c r="AJ13" s="98">
        <f>SUM('[1]címrend kötelező'!AJ13+'[1]címrend önként'!AJ13+'[1]címrend államig'!AJ13)</f>
        <v>0</v>
      </c>
      <c r="AK13" s="98">
        <f>SUM('[1]címrend kötelező'!AK13+'[1]címrend önként'!AK13+'[1]címrend államig'!AK13)</f>
        <v>0</v>
      </c>
      <c r="AL13" s="98">
        <f>SUM('[1]címrend kötelező'!AL13+'[1]címrend önként'!AL13+'[1]címrend államig'!AL13)</f>
        <v>0</v>
      </c>
      <c r="AM13" s="98">
        <f>SUM('[1]címrend kötelező'!AM13+'[1]címrend önként'!AM13+'[1]címrend államig'!AM13)</f>
        <v>0</v>
      </c>
      <c r="AN13" s="98">
        <f>SUM('[1]címrend kötelező'!AN13+'[1]címrend önként'!AN13+'[1]címrend államig'!AN13)</f>
        <v>0</v>
      </c>
      <c r="AO13" s="98">
        <f>SUM('[1]címrend kötelező'!AO13+'[1]címrend önként'!AO13+'[1]címrend államig'!AO13)</f>
        <v>0</v>
      </c>
      <c r="AP13" s="98">
        <f>SUM('[1]címrend kötelező'!AP13+'[1]címrend önként'!AP13+'[1]címrend államig'!AP13)</f>
        <v>0</v>
      </c>
      <c r="AQ13" s="98">
        <f>SUM('[1]címrend kötelező'!AQ13+'[1]címrend önként'!AQ13+'[1]címrend államig'!AQ13)</f>
        <v>0</v>
      </c>
      <c r="AR13" s="98">
        <f>SUM('[1]címrend kötelező'!AR13+'[1]címrend önként'!AR13+'[1]címrend államig'!AR13)</f>
        <v>0</v>
      </c>
      <c r="AS13" s="98">
        <f>SUM('[1]címrend kötelező'!AS13+'[1]címrend önként'!AS13+'[1]címrend államig'!AS13)</f>
        <v>0</v>
      </c>
      <c r="AT13" s="98">
        <f>SUM('[1]címrend kötelező'!AT13+'[1]címrend önként'!AT13+'[1]címrend államig'!AT13)</f>
        <v>0</v>
      </c>
      <c r="AU13" s="98">
        <f>SUM('[1]címrend kötelező'!AU13+'[1]címrend önként'!AU13+'[1]címrend államig'!AU13)</f>
        <v>0</v>
      </c>
      <c r="AV13" s="98">
        <f>SUM('[1]címrend kötelező'!AV13+'[1]címrend önként'!AV13+'[1]címrend államig'!AV13)</f>
        <v>0</v>
      </c>
      <c r="AW13" s="98">
        <f>SUM('[1]címrend kötelező'!AW13+'[1]címrend önként'!AW13+'[1]címrend államig'!AW13)</f>
        <v>0</v>
      </c>
      <c r="AX13" s="98">
        <f>SUM('[1]címrend kötelező'!AX13+'[1]címrend önként'!AX13+'[1]címrend államig'!AX13)</f>
        <v>0</v>
      </c>
      <c r="AY13" s="98">
        <f>SUM('[1]címrend kötelező'!AY13+'[1]címrend önként'!AY13+'[1]címrend államig'!AY13)</f>
        <v>0</v>
      </c>
      <c r="AZ13" s="98">
        <f>SUM('[1]címrend kötelező'!AZ13+'[1]címrend önként'!AZ13+'[1]címrend államig'!AZ13)</f>
        <v>0</v>
      </c>
      <c r="BA13" s="98">
        <f>SUM('[1]címrend kötelező'!BA13+'[1]címrend önként'!BA13+'[1]címrend államig'!BA13)</f>
        <v>0</v>
      </c>
      <c r="BB13" s="98">
        <f>SUM('[1]címrend kötelező'!BB13+'[1]címrend önként'!BB13+'[1]címrend államig'!BB13)</f>
        <v>0</v>
      </c>
      <c r="BC13" s="98">
        <f>SUM('[1]címrend kötelező'!BC13+'[1]címrend önként'!BC13+'[1]címrend államig'!BC13)</f>
        <v>0</v>
      </c>
      <c r="BD13" s="98">
        <f>SUM('[1]címrend kötelező'!BD13+'[1]címrend önként'!BD13+'[1]címrend államig'!BD13)</f>
        <v>0</v>
      </c>
      <c r="BE13" s="98">
        <f>SUM('[1]címrend kötelező'!BE13+'[1]címrend önként'!BE13+'[1]címrend államig'!BE13)</f>
        <v>0</v>
      </c>
      <c r="BF13" s="98">
        <f>SUM('[1]címrend kötelező'!BF13+'[1]címrend önként'!BF13+'[1]címrend államig'!BF13)</f>
        <v>0</v>
      </c>
      <c r="BG13" s="98">
        <f>SUM('[1]címrend kötelező'!BG13+'[1]címrend önként'!BG13+'[1]címrend államig'!BG13)</f>
        <v>0</v>
      </c>
      <c r="BH13" s="98">
        <f>SUM('[1]címrend kötelező'!BH13+'[1]címrend önként'!BH13+'[1]címrend államig'!BH13)</f>
        <v>0</v>
      </c>
      <c r="BI13" s="98">
        <f>SUM('[1]címrend kötelező'!BI13+'[1]címrend önként'!BI13+'[1]címrend államig'!BI13)</f>
        <v>0</v>
      </c>
      <c r="BJ13" s="98">
        <f>SUM('[1]címrend kötelező'!BJ13+'[1]címrend önként'!BJ13+'[1]címrend államig'!BJ13)</f>
        <v>0</v>
      </c>
      <c r="BK13" s="98">
        <f>SUM('[1]címrend kötelező'!BK13+'[1]címrend önként'!BK13+'[1]címrend államig'!BK13)</f>
        <v>0</v>
      </c>
      <c r="BL13" s="98">
        <f>SUM('[1]címrend kötelező'!BL13+'[1]címrend önként'!BL13+'[1]címrend államig'!BL13)</f>
        <v>0</v>
      </c>
      <c r="BM13" s="98">
        <f>SUM('[1]címrend kötelező'!BM13+'[1]címrend önként'!BM13+'[1]címrend államig'!BM13)</f>
        <v>0</v>
      </c>
      <c r="BN13" s="98">
        <f>SUM('[1]címrend kötelező'!BN13+'[1]címrend önként'!BN13+'[1]címrend államig'!BN13)</f>
        <v>0</v>
      </c>
      <c r="BO13" s="98">
        <f>SUM('[1]címrend kötelező'!BO13+'[1]címrend önként'!BO13+'[1]címrend államig'!BO13)</f>
        <v>0</v>
      </c>
      <c r="BP13" s="98">
        <f>SUM('[1]címrend kötelező'!BP13+'[1]címrend önként'!BP13+'[1]címrend államig'!BP13)</f>
        <v>0</v>
      </c>
      <c r="BQ13" s="98">
        <f>SUM('[1]címrend kötelező'!BQ13+'[1]címrend önként'!BQ13+'[1]címrend államig'!BQ13)</f>
        <v>0</v>
      </c>
      <c r="BR13" s="98">
        <f>SUM('[1]címrend kötelező'!BR13+'[1]címrend önként'!BR13+'[1]címrend államig'!BR13)</f>
        <v>0</v>
      </c>
      <c r="BS13" s="98">
        <f>SUM('[1]címrend kötelező'!BS13+'[1]címrend önként'!BS13+'[1]címrend államig'!BS13)</f>
        <v>0</v>
      </c>
      <c r="BT13" s="98">
        <f>SUM('[1]címrend kötelező'!BT13+'[1]címrend önként'!BT13+'[1]címrend államig'!BT13)</f>
        <v>0</v>
      </c>
      <c r="BU13" s="98">
        <f>SUM('[1]címrend kötelező'!BU13+'[1]címrend önként'!BU13+'[1]címrend államig'!BU13)</f>
        <v>0</v>
      </c>
      <c r="BV13" s="98">
        <f>SUM('[1]címrend kötelező'!BV13+'[1]címrend önként'!BV13+'[1]címrend államig'!BV13)</f>
        <v>0</v>
      </c>
      <c r="BW13" s="98">
        <f>SUM('[1]címrend kötelező'!BW13+'[1]címrend önként'!BW13+'[1]címrend államig'!BW13)</f>
        <v>0</v>
      </c>
      <c r="BX13" s="98">
        <f>SUM('[1]címrend kötelező'!BX13+'[1]címrend önként'!BX13+'[1]címrend államig'!BX13)</f>
        <v>0</v>
      </c>
      <c r="BY13" s="98">
        <f>SUM('[1]címrend kötelező'!BY13+'[1]címrend önként'!BY13+'[1]címrend államig'!BY13)</f>
        <v>0</v>
      </c>
      <c r="BZ13" s="98">
        <f>SUM('[1]címrend kötelező'!BZ13+'[1]címrend önként'!BZ13+'[1]címrend államig'!BZ13)</f>
        <v>0</v>
      </c>
      <c r="CA13" s="98">
        <f>SUM('[1]címrend kötelező'!CA13+'[1]címrend önként'!CA13+'[1]címrend államig'!CA13)</f>
        <v>0</v>
      </c>
      <c r="CB13" s="98">
        <f>SUM('[1]címrend kötelező'!CB13+'[1]címrend önként'!CB13+'[1]címrend államig'!CB13)</f>
        <v>0</v>
      </c>
      <c r="CC13" s="98">
        <f>SUM('[1]címrend kötelező'!CC13+'[1]címrend önként'!CC13+'[1]címrend államig'!CC13)</f>
        <v>0</v>
      </c>
      <c r="CD13" s="98">
        <f>SUM('[1]címrend kötelező'!CD13+'[1]címrend önként'!CD13+'[1]címrend államig'!CD13)</f>
        <v>0</v>
      </c>
      <c r="CE13" s="98">
        <f>SUM('[1]címrend kötelező'!CE13+'[1]címrend önként'!CE13+'[1]címrend államig'!CE13)</f>
        <v>0</v>
      </c>
      <c r="CF13" s="98">
        <f>SUM('[1]címrend kötelező'!CF13+'[1]címrend önként'!CF13+'[1]címrend államig'!CF13)</f>
        <v>0</v>
      </c>
      <c r="CG13" s="98">
        <f>SUM('[1]címrend kötelező'!CG13+'[1]címrend önként'!CG13+'[1]címrend államig'!CG13)</f>
        <v>0</v>
      </c>
      <c r="CH13" s="98">
        <f>SUM('[1]címrend kötelező'!CH13+'[1]címrend önként'!CH13+'[1]címrend államig'!CH13)</f>
        <v>0</v>
      </c>
      <c r="CI13" s="98">
        <f>SUM('[1]címrend kötelező'!CI13+'[1]címrend önként'!CI13+'[1]címrend államig'!CI13)</f>
        <v>0</v>
      </c>
      <c r="CJ13" s="98">
        <f>SUM('[1]címrend kötelező'!CJ13+'[1]címrend önként'!CJ13+'[1]címrend államig'!CJ13)</f>
        <v>0</v>
      </c>
      <c r="CK13" s="98">
        <f>SUM('[1]címrend kötelező'!CK13+'[1]címrend önként'!CK13+'[1]címrend államig'!CK13)</f>
        <v>0</v>
      </c>
      <c r="CL13" s="98">
        <f>SUM('[1]címrend kötelező'!CL13+'[1]címrend önként'!CL13+'[1]címrend államig'!CL13)</f>
        <v>0</v>
      </c>
      <c r="CM13" s="98">
        <f>SUM('[1]címrend kötelező'!CM13+'[1]címrend önként'!CM13+'[1]címrend államig'!CM13)</f>
        <v>0</v>
      </c>
      <c r="CN13" s="98">
        <f>SUM('[1]címrend kötelező'!CN13+'[1]címrend önként'!CN13+'[1]címrend államig'!CN13)</f>
        <v>0</v>
      </c>
      <c r="CO13" s="98">
        <f>SUM('[1]címrend kötelező'!CO13+'[1]címrend önként'!CO13+'[1]címrend államig'!CO13)</f>
        <v>0</v>
      </c>
      <c r="CP13" s="98">
        <f>SUM('[1]címrend kötelező'!CP13+'[1]címrend önként'!CP13+'[1]címrend államig'!CP13)</f>
        <v>0</v>
      </c>
      <c r="CQ13" s="98">
        <f>SUM('[1]címrend kötelező'!CQ13+'[1]címrend önként'!CQ13+'[1]címrend államig'!CQ13)</f>
        <v>0</v>
      </c>
      <c r="CR13" s="98">
        <f>SUM('[1]címrend kötelező'!CR13+'[1]címrend önként'!CR13+'[1]címrend államig'!CR13)</f>
        <v>0</v>
      </c>
      <c r="CS13" s="98">
        <f>SUM('[1]címrend kötelező'!CS13+'[1]címrend önként'!CS13+'[1]címrend államig'!CS13)</f>
        <v>0</v>
      </c>
      <c r="CT13" s="98">
        <f>SUM('[1]címrend kötelező'!CT13+'[1]címrend önként'!CT13+'[1]címrend államig'!CT13)</f>
        <v>0</v>
      </c>
      <c r="CU13" s="98">
        <f>SUM('[1]címrend kötelező'!CU13+'[1]címrend önként'!CU13+'[1]címrend államig'!CU13)</f>
        <v>0</v>
      </c>
      <c r="CV13" s="98">
        <f>SUM('[1]címrend kötelező'!CV13+'[1]címrend önként'!CV13+'[1]címrend államig'!CV13)</f>
        <v>0</v>
      </c>
      <c r="CW13" s="98">
        <f>SUM('[1]címrend kötelező'!CW13+'[1]címrend önként'!CW13+'[1]címrend államig'!CW13)</f>
        <v>0</v>
      </c>
      <c r="CX13" s="98">
        <f>SUM('[1]címrend kötelező'!CX13+'[1]címrend önként'!CX13+'[1]címrend államig'!CX13)</f>
        <v>0</v>
      </c>
      <c r="CY13" s="98">
        <f>SUM('[1]címrend kötelező'!CY13+'[1]címrend önként'!CY13+'[1]címrend államig'!CY13)</f>
        <v>0</v>
      </c>
      <c r="CZ13" s="98">
        <f>SUM('[1]címrend kötelező'!CZ13+'[1]címrend önként'!CZ13+'[1]címrend államig'!CZ13)</f>
        <v>0</v>
      </c>
      <c r="DA13" s="98">
        <f>SUM('[1]címrend kötelező'!DA13+'[1]címrend önként'!DA13+'[1]címrend államig'!DA13)</f>
        <v>0</v>
      </c>
      <c r="DB13" s="98">
        <f>SUM('[1]címrend kötelező'!DB13+'[1]címrend önként'!DB13+'[1]címrend államig'!DB13)</f>
        <v>0</v>
      </c>
      <c r="DC13" s="98">
        <f>SUM('[1]címrend kötelező'!DC13+'[1]címrend önként'!DC13+'[1]címrend államig'!DC13)</f>
        <v>0</v>
      </c>
      <c r="DD13" s="98">
        <f>SUM('[1]címrend kötelező'!DD13+'[1]címrend önként'!DD13+'[1]címrend államig'!DD13)</f>
        <v>0</v>
      </c>
      <c r="DE13" s="98">
        <f>SUM('[1]címrend kötelező'!DE13+'[1]címrend önként'!DE13+'[1]címrend államig'!DE13)</f>
        <v>0</v>
      </c>
      <c r="DF13" s="98">
        <f>SUM('[1]címrend kötelező'!DF13+'[1]címrend önként'!DF13+'[1]címrend államig'!DF13)</f>
        <v>0</v>
      </c>
      <c r="DG13" s="98">
        <f>SUM('[1]címrend kötelező'!DG13+'[1]címrend önként'!DG13+'[1]címrend államig'!DG13)</f>
        <v>0</v>
      </c>
      <c r="DH13" s="98">
        <f>SUM('[1]címrend kötelező'!DH13+'[1]címrend önként'!DH13+'[1]címrend államig'!DH13)</f>
        <v>0</v>
      </c>
      <c r="DI13" s="98">
        <f>SUM('[1]címrend kötelező'!DI13+'[1]címrend önként'!DI13+'[1]címrend államig'!DI13)</f>
        <v>0</v>
      </c>
      <c r="DJ13" s="98">
        <f>SUM('[1]címrend kötelező'!DJ13+'[1]címrend önként'!DJ13+'[1]címrend államig'!DJ13)</f>
        <v>0</v>
      </c>
      <c r="DK13" s="98">
        <f>SUM('[1]címrend kötelező'!DK13+'[1]címrend önként'!DK13+'[1]címrend államig'!DK13)</f>
        <v>0</v>
      </c>
      <c r="DL13" s="98">
        <f>SUM('[1]címrend kötelező'!DL13+'[1]címrend önként'!DL13+'[1]címrend államig'!DL13)</f>
        <v>0</v>
      </c>
      <c r="DM13" s="98">
        <f>SUM('[1]címrend kötelező'!DM13+'[1]címrend önként'!DM13+'[1]címrend államig'!DM13)</f>
        <v>0</v>
      </c>
      <c r="DN13" s="98">
        <f>SUM('[1]címrend kötelező'!DN13+'[1]címrend önként'!DN13+'[1]címrend államig'!DN13)</f>
        <v>0</v>
      </c>
      <c r="DO13" s="98">
        <f>SUM('[1]címrend kötelező'!DO13+'[1]címrend önként'!DO13+'[1]címrend államig'!DO13)</f>
        <v>0</v>
      </c>
      <c r="DP13" s="98">
        <f>SUM('[1]címrend kötelező'!DP13+'[1]címrend önként'!DP13+'[1]címrend államig'!DP13)</f>
        <v>0</v>
      </c>
      <c r="DQ13" s="98">
        <f>SUM('[1]címrend kötelező'!DQ13+'[1]címrend önként'!DQ13+'[1]címrend államig'!DQ13)</f>
        <v>0</v>
      </c>
      <c r="DR13" s="99">
        <f t="shared" si="87"/>
        <v>450744</v>
      </c>
      <c r="DS13" s="99">
        <f t="shared" si="87"/>
        <v>0</v>
      </c>
      <c r="DT13" s="99">
        <f t="shared" si="87"/>
        <v>450744</v>
      </c>
      <c r="DU13" s="98">
        <f>SUM('[1]címrend kötelező'!DU13+'[1]címrend önként'!DU13+'[1]címrend államig'!DU13)</f>
        <v>12266</v>
      </c>
      <c r="DV13" s="98">
        <f>SUM('[1]címrend kötelező'!DV13+'[1]címrend önként'!DV13+'[1]címrend államig'!DV13)</f>
        <v>0</v>
      </c>
      <c r="DW13" s="98">
        <f>SUM('[1]címrend kötelező'!DW13+'[1]címrend önként'!DW13+'[1]címrend államig'!DW13)</f>
        <v>12266</v>
      </c>
      <c r="DX13" s="98">
        <f>SUM('[1]címrend kötelező'!DX13+'[1]címrend önként'!DX13+'[1]címrend államig'!DX13)</f>
        <v>4175</v>
      </c>
      <c r="DY13" s="98">
        <f>SUM('[1]címrend kötelező'!DY13+'[1]címrend önként'!DY13+'[1]címrend államig'!DY13)</f>
        <v>0</v>
      </c>
      <c r="DZ13" s="98">
        <f>SUM('[1]címrend kötelező'!DZ13+'[1]címrend önként'!DZ13+'[1]címrend államig'!DZ13)</f>
        <v>4175</v>
      </c>
      <c r="EA13" s="98">
        <f>SUM('[1]címrend kötelező'!EA13+'[1]címrend önként'!EA13+'[1]címrend államig'!EA13)</f>
        <v>1659</v>
      </c>
      <c r="EB13" s="98">
        <f>SUM('[1]címrend kötelező'!EB13+'[1]címrend önként'!EB13+'[1]címrend államig'!EB13)</f>
        <v>0</v>
      </c>
      <c r="EC13" s="98">
        <f>SUM('[1]címrend kötelező'!EC13+'[1]címrend önként'!EC13+'[1]címrend államig'!EC13)</f>
        <v>1659</v>
      </c>
      <c r="ED13" s="98">
        <f>SUM('[1]címrend kötelező'!ED13+'[1]címrend önként'!ED13+'[1]címrend államig'!ED13)</f>
        <v>130505</v>
      </c>
      <c r="EE13" s="98">
        <f>SUM('[1]címrend kötelező'!EE13+'[1]címrend önként'!EE13+'[1]címrend államig'!EE13)</f>
        <v>0</v>
      </c>
      <c r="EF13" s="98">
        <f>SUM('[1]címrend kötelező'!EF13+'[1]címrend önként'!EF13+'[1]címrend államig'!EF13)</f>
        <v>130505</v>
      </c>
      <c r="EG13" s="98">
        <f>SUM('[1]címrend kötelező'!EG13+'[1]címrend önként'!EG13+'[1]címrend államig'!EG13)</f>
        <v>44799</v>
      </c>
      <c r="EH13" s="98">
        <f>SUM('[1]címrend kötelező'!EH13+'[1]címrend önként'!EH13+'[1]címrend államig'!EH13)</f>
        <v>0</v>
      </c>
      <c r="EI13" s="98">
        <f>SUM('[1]címrend kötelező'!EI13+'[1]címrend önként'!EI13+'[1]címrend államig'!EI13)</f>
        <v>44799</v>
      </c>
      <c r="EJ13" s="98">
        <f>SUM('[1]címrend kötelező'!EJ13+'[1]címrend önként'!EJ13+'[1]címrend államig'!EJ13)</f>
        <v>7828</v>
      </c>
      <c r="EK13" s="98">
        <f>SUM('[1]címrend kötelező'!EK13+'[1]címrend önként'!EK13+'[1]címrend államig'!EK13)</f>
        <v>0</v>
      </c>
      <c r="EL13" s="98">
        <f>SUM('[1]címrend kötelező'!EL13+'[1]címrend önként'!EL13+'[1]címrend államig'!EL13)</f>
        <v>7828</v>
      </c>
      <c r="EM13" s="98">
        <f>SUM('[1]címrend kötelező'!EM13+'[1]címrend önként'!EM13+'[1]címrend államig'!EM13)</f>
        <v>9745</v>
      </c>
      <c r="EN13" s="98">
        <f>SUM('[1]címrend kötelező'!EN13+'[1]címrend önként'!EN13+'[1]címrend államig'!EN13)</f>
        <v>0</v>
      </c>
      <c r="EO13" s="98">
        <f>SUM('[1]címrend kötelező'!EO13+'[1]címrend önként'!EO13+'[1]címrend államig'!EO13)</f>
        <v>9745</v>
      </c>
      <c r="EP13" s="98">
        <f>SUM('[1]címrend kötelező'!EP13+'[1]címrend önként'!EP13+'[1]címrend államig'!EP13)</f>
        <v>87921</v>
      </c>
      <c r="EQ13" s="98">
        <f>SUM('[1]címrend kötelező'!EQ13+'[1]címrend önként'!EQ13+'[1]címrend államig'!EQ13)</f>
        <v>0</v>
      </c>
      <c r="ER13" s="98">
        <f>SUM('[1]címrend kötelező'!ER13+'[1]címrend önként'!ER13+'[1]címrend államig'!ER13)</f>
        <v>87921</v>
      </c>
      <c r="ES13" s="98">
        <f>SUM('[1]címrend kötelező'!ES13+'[1]címrend önként'!ES13+'[1]címrend államig'!ES13)</f>
        <v>56578</v>
      </c>
      <c r="ET13" s="98">
        <f>SUM('[1]címrend kötelező'!ET13+'[1]címrend önként'!ET13+'[1]címrend államig'!ET13)</f>
        <v>0</v>
      </c>
      <c r="EU13" s="98">
        <f>SUM('[1]címrend kötelező'!EU13+'[1]címrend önként'!EU13+'[1]címrend államig'!EU13)</f>
        <v>56578</v>
      </c>
      <c r="EV13" s="99">
        <f t="shared" si="88"/>
        <v>355476</v>
      </c>
      <c r="EW13" s="99">
        <f t="shared" si="88"/>
        <v>0</v>
      </c>
      <c r="EX13" s="99">
        <f t="shared" si="88"/>
        <v>355476</v>
      </c>
      <c r="EY13" s="99">
        <f>'[1]címrend kötelező'!EY13+'[1]címrend önként'!EY13+'[1]címrend államig'!EY13</f>
        <v>0</v>
      </c>
      <c r="EZ13" s="99">
        <f>'[1]címrend kötelező'!EZ13+'[1]címrend önként'!EZ13+'[1]címrend államig'!EZ13</f>
        <v>0</v>
      </c>
      <c r="FA13" s="99">
        <f>'[1]címrend kötelező'!FA13+'[1]címrend önként'!FA13+'[1]címrend államig'!FA13</f>
        <v>0</v>
      </c>
      <c r="FB13" s="99">
        <f>'[1]címrend kötelező'!FB13+'[1]címrend önként'!FB13+'[1]címrend államig'!FB13</f>
        <v>11720</v>
      </c>
      <c r="FC13" s="99">
        <f>'[1]címrend kötelező'!FC13+'[1]címrend önként'!FC13+'[1]címrend államig'!FC13</f>
        <v>0</v>
      </c>
      <c r="FD13" s="99">
        <f>'[1]címrend kötelező'!FD13+'[1]címrend önként'!FD13+'[1]címrend államig'!FD13</f>
        <v>11720</v>
      </c>
      <c r="FE13" s="99">
        <f>'[1]címrend kötelező'!FE13+'[1]címrend önként'!FE13+'[1]címrend államig'!FE13</f>
        <v>1980</v>
      </c>
      <c r="FF13" s="99">
        <f>'[1]címrend kötelező'!FF13+'[1]címrend önként'!FF13+'[1]címrend államig'!FF13</f>
        <v>0</v>
      </c>
      <c r="FG13" s="99">
        <f>'[1]címrend kötelező'!FG13+'[1]címrend önként'!FG13+'[1]címrend államig'!FG13</f>
        <v>1980</v>
      </c>
      <c r="FH13" s="99">
        <f>'[1]címrend kötelező'!FH13+'[1]címrend önként'!FH13+'[1]címrend államig'!FH13</f>
        <v>42696</v>
      </c>
      <c r="FI13" s="99">
        <f>'[1]címrend kötelező'!FI13+'[1]címrend önként'!FI13+'[1]címrend államig'!FI13</f>
        <v>0</v>
      </c>
      <c r="FJ13" s="99">
        <f>'[1]címrend kötelező'!FJ13+'[1]címrend önként'!FJ13+'[1]címrend államig'!FJ13</f>
        <v>42696</v>
      </c>
      <c r="FK13" s="99">
        <f>'[1]címrend kötelező'!FK13+'[1]címrend önként'!FK13+'[1]címrend államig'!FK13</f>
        <v>4077</v>
      </c>
      <c r="FL13" s="99">
        <f>'[1]címrend kötelező'!FL13+'[1]címrend önként'!FL13+'[1]címrend államig'!FL13</f>
        <v>0</v>
      </c>
      <c r="FM13" s="99">
        <f>'[1]címrend kötelező'!FM13+'[1]címrend önként'!FM13+'[1]címrend államig'!FM13</f>
        <v>4077</v>
      </c>
      <c r="FN13" s="99">
        <f>'[1]címrend kötelező'!FN13+'[1]címrend önként'!FN13+'[1]címrend államig'!FN13</f>
        <v>13931</v>
      </c>
      <c r="FO13" s="99">
        <f>'[1]címrend kötelező'!FO13+'[1]címrend önként'!FO13+'[1]címrend államig'!FO13</f>
        <v>0</v>
      </c>
      <c r="FP13" s="99">
        <f>'[1]címrend kötelező'!FP13+'[1]címrend önként'!FP13+'[1]címrend államig'!FP13</f>
        <v>13931</v>
      </c>
      <c r="FQ13" s="99">
        <f>'[1]címrend kötelező'!FQ13+'[1]címrend önként'!FQ13+'[1]címrend államig'!FQ13</f>
        <v>9280</v>
      </c>
      <c r="FR13" s="99">
        <f>'[1]címrend kötelező'!FR13+'[1]címrend önként'!FR13+'[1]címrend államig'!FR13</f>
        <v>0</v>
      </c>
      <c r="FS13" s="99">
        <f>'[1]címrend kötelező'!FS13+'[1]címrend önként'!FS13+'[1]címrend államig'!FS13</f>
        <v>9280</v>
      </c>
      <c r="FT13" s="99">
        <f>'[1]címrend kötelező'!FT13+'[1]címrend önként'!FT13+'[1]címrend államig'!FT13</f>
        <v>4698</v>
      </c>
      <c r="FU13" s="99">
        <f>'[1]címrend kötelező'!FU13+'[1]címrend önként'!FU13+'[1]címrend államig'!FU13</f>
        <v>0</v>
      </c>
      <c r="FV13" s="99">
        <f>'[1]címrend kötelező'!FV13+'[1]címrend önként'!FV13+'[1]címrend államig'!FV13</f>
        <v>4698</v>
      </c>
      <c r="FW13" s="99">
        <f>'[1]címrend kötelező'!FW13+'[1]címrend önként'!FW13+'[1]címrend államig'!FW13</f>
        <v>2775</v>
      </c>
      <c r="FX13" s="99">
        <f>'[1]címrend kötelező'!FX13+'[1]címrend önként'!FX13+'[1]címrend államig'!FX13</f>
        <v>0</v>
      </c>
      <c r="FY13" s="99">
        <f>'[1]címrend kötelező'!FY13+'[1]címrend önként'!FY13+'[1]címrend államig'!FY13</f>
        <v>2775</v>
      </c>
      <c r="FZ13" s="99">
        <f>'[1]címrend kötelező'!FZ13+'[1]címrend önként'!FZ13+'[1]címrend államig'!FZ13</f>
        <v>641</v>
      </c>
      <c r="GA13" s="99">
        <f>'[1]címrend kötelező'!GA13+'[1]címrend önként'!GA13+'[1]címrend államig'!GA13</f>
        <v>0</v>
      </c>
      <c r="GB13" s="99">
        <f>'[1]címrend kötelező'!GB13+'[1]címrend önként'!GB13+'[1]címrend államig'!GB13</f>
        <v>641</v>
      </c>
      <c r="GC13" s="99">
        <f>'[1]címrend kötelező'!GC13+'[1]címrend önként'!GC13+'[1]címrend államig'!GC13</f>
        <v>3552</v>
      </c>
      <c r="GD13" s="99">
        <f>'[1]címrend kötelező'!GD13+'[1]címrend önként'!GD13+'[1]címrend államig'!GD13</f>
        <v>0</v>
      </c>
      <c r="GE13" s="99">
        <f>'[1]címrend kötelező'!GE13+'[1]címrend önként'!GE13+'[1]címrend államig'!GE13</f>
        <v>3552</v>
      </c>
      <c r="GF13" s="99">
        <f>'[1]címrend kötelező'!GF13+'[1]címrend önként'!GF13+'[1]címrend államig'!GF13</f>
        <v>46838</v>
      </c>
      <c r="GG13" s="99">
        <f>'[1]címrend kötelező'!GG13+'[1]címrend önként'!GG13+'[1]címrend államig'!GG13</f>
        <v>0</v>
      </c>
      <c r="GH13" s="99">
        <f>'[1]címrend kötelező'!GH13+'[1]címrend önként'!GH13+'[1]címrend államig'!GH13</f>
        <v>46838</v>
      </c>
      <c r="GI13" s="99">
        <f>'[1]címrend kötelező'!GI13+'[1]címrend önként'!GI13+'[1]címrend államig'!GI13</f>
        <v>5916</v>
      </c>
      <c r="GJ13" s="99">
        <f>'[1]címrend kötelező'!GJ13+'[1]címrend önként'!GJ13+'[1]címrend államig'!GJ13</f>
        <v>0</v>
      </c>
      <c r="GK13" s="99">
        <f>'[1]címrend kötelező'!GK13+'[1]címrend önként'!GK13+'[1]címrend államig'!GK13</f>
        <v>5916</v>
      </c>
      <c r="GL13" s="99">
        <f>EY13+FB13+FE13+FH13+FK13+FN13+FQ13+FT13+FW13+FZ13+GC13+GF13+GI13</f>
        <v>148104</v>
      </c>
      <c r="GM13" s="99">
        <f t="shared" ref="GM13:GN17" si="130">EZ13+FC13+FF13+FI13+FL13+FO13+FR13+FU13+FX13+GA13+GD13+GG13+GJ13</f>
        <v>0</v>
      </c>
      <c r="GN13" s="99">
        <f t="shared" si="130"/>
        <v>148104</v>
      </c>
      <c r="GO13" s="99">
        <f>'[1]címrend kötelező'!GO13+'[1]címrend önként'!GO13+'[1]címrend államig'!GO13</f>
        <v>39415</v>
      </c>
      <c r="GP13" s="99">
        <f>'[1]címrend kötelező'!GP13+'[1]címrend önként'!GP13+'[1]címrend államig'!GP13</f>
        <v>0</v>
      </c>
      <c r="GQ13" s="99">
        <f>'[1]címrend kötelező'!GQ13+'[1]címrend önként'!GQ13+'[1]címrend államig'!GQ13</f>
        <v>39415</v>
      </c>
      <c r="GR13" s="99">
        <f>'[1]címrend kötelező'!GR13+'[1]címrend önként'!GR13+'[1]címrend államig'!GR13</f>
        <v>927</v>
      </c>
      <c r="GS13" s="99">
        <f>'[1]címrend kötelező'!GS13+'[1]címrend önként'!GS13+'[1]címrend államig'!GS13</f>
        <v>0</v>
      </c>
      <c r="GT13" s="99">
        <f>'[1]címrend kötelező'!GT13+'[1]címrend önként'!GT13+'[1]címrend államig'!GT13</f>
        <v>927</v>
      </c>
      <c r="GU13" s="99">
        <f>'[1]címrend kötelező'!GU13+'[1]címrend önként'!GU13+'[1]címrend államig'!GU13</f>
        <v>39341</v>
      </c>
      <c r="GV13" s="99">
        <f>'[1]címrend kötelező'!GV13+'[1]címrend önként'!GV13+'[1]címrend államig'!GV13</f>
        <v>0</v>
      </c>
      <c r="GW13" s="99">
        <f>'[1]címrend kötelező'!GW13+'[1]címrend önként'!GW13+'[1]címrend államig'!GW13</f>
        <v>39341</v>
      </c>
      <c r="GX13" s="100">
        <f t="shared" si="85"/>
        <v>227787</v>
      </c>
      <c r="GY13" s="99">
        <f t="shared" si="85"/>
        <v>0</v>
      </c>
      <c r="GZ13" s="100">
        <f t="shared" si="85"/>
        <v>227787</v>
      </c>
      <c r="HA13" s="100">
        <f t="shared" si="86"/>
        <v>1034007</v>
      </c>
      <c r="HB13" s="100">
        <f t="shared" si="86"/>
        <v>0</v>
      </c>
      <c r="HC13" s="101">
        <f t="shared" si="86"/>
        <v>1034007</v>
      </c>
      <c r="HE13" s="92"/>
      <c r="HF13" s="92"/>
    </row>
    <row r="14" spans="1:214" ht="15" customHeight="1" x14ac:dyDescent="0.25">
      <c r="A14" s="97" t="s">
        <v>301</v>
      </c>
      <c r="B14" s="98">
        <f>SUM('[1]címrend kötelező'!B14+'[1]címrend önként'!B14+'[1]címrend államig'!B14)</f>
        <v>0</v>
      </c>
      <c r="C14" s="98">
        <f>SUM('[1]címrend kötelező'!C14+'[1]címrend önként'!C14+'[1]címrend államig'!C14)</f>
        <v>0</v>
      </c>
      <c r="D14" s="98">
        <f>SUM('[1]címrend kötelező'!D14+'[1]címrend önként'!D14+'[1]címrend államig'!D14)</f>
        <v>0</v>
      </c>
      <c r="E14" s="98">
        <f>SUM('[1]címrend kötelező'!E14+'[1]címrend önként'!E14+'[1]címrend államig'!E14)</f>
        <v>0</v>
      </c>
      <c r="F14" s="98">
        <f>SUM('[1]címrend kötelező'!F14+'[1]címrend önként'!F14+'[1]címrend államig'!F14)</f>
        <v>0</v>
      </c>
      <c r="G14" s="98">
        <f>SUM('[1]címrend kötelező'!G14+'[1]címrend önként'!G14+'[1]címrend államig'!G14)</f>
        <v>0</v>
      </c>
      <c r="H14" s="98">
        <f>SUM('[1]címrend kötelező'!H14+'[1]címrend önként'!H14+'[1]címrend államig'!H14)</f>
        <v>0</v>
      </c>
      <c r="I14" s="98">
        <f>SUM('[1]címrend kötelező'!I14+'[1]címrend önként'!I14+'[1]címrend államig'!I14)</f>
        <v>0</v>
      </c>
      <c r="J14" s="98">
        <f>SUM('[1]címrend kötelező'!J14+'[1]címrend önként'!J14+'[1]címrend államig'!J14)</f>
        <v>0</v>
      </c>
      <c r="K14" s="98">
        <f>SUM('[1]címrend kötelező'!K14+'[1]címrend önként'!K14+'[1]címrend államig'!K14)</f>
        <v>0</v>
      </c>
      <c r="L14" s="98">
        <f>SUM('[1]címrend kötelező'!L14+'[1]címrend önként'!L14+'[1]címrend államig'!L14)</f>
        <v>0</v>
      </c>
      <c r="M14" s="98">
        <f>SUM('[1]címrend kötelező'!M14+'[1]címrend önként'!M14+'[1]címrend államig'!M14)</f>
        <v>0</v>
      </c>
      <c r="N14" s="98">
        <f>SUM('[1]címrend kötelező'!N14+'[1]címrend önként'!N14+'[1]címrend államig'!N14)</f>
        <v>0</v>
      </c>
      <c r="O14" s="98">
        <f>SUM('[1]címrend kötelező'!O14+'[1]címrend önként'!O14+'[1]címrend államig'!O14)</f>
        <v>0</v>
      </c>
      <c r="P14" s="98">
        <f>SUM('[1]címrend kötelező'!P14+'[1]címrend önként'!P14+'[1]címrend államig'!P14)</f>
        <v>0</v>
      </c>
      <c r="Q14" s="98">
        <f>SUM('[1]címrend kötelező'!Q14+'[1]címrend önként'!Q14+'[1]címrend államig'!Q14)</f>
        <v>0</v>
      </c>
      <c r="R14" s="98">
        <f>SUM('[1]címrend kötelező'!R14+'[1]címrend önként'!R14+'[1]címrend államig'!R14)</f>
        <v>0</v>
      </c>
      <c r="S14" s="98">
        <f>SUM('[1]címrend kötelező'!S14+'[1]címrend önként'!S14+'[1]címrend államig'!S14)</f>
        <v>0</v>
      </c>
      <c r="T14" s="98">
        <f>SUM('[1]címrend kötelező'!T14+'[1]címrend önként'!T14+'[1]címrend államig'!T14)</f>
        <v>0</v>
      </c>
      <c r="U14" s="98">
        <f>SUM('[1]címrend kötelező'!U14+'[1]címrend önként'!U14+'[1]címrend államig'!U14)</f>
        <v>0</v>
      </c>
      <c r="V14" s="98">
        <f>SUM('[1]címrend kötelező'!V14+'[1]címrend önként'!V14+'[1]címrend államig'!V14)</f>
        <v>0</v>
      </c>
      <c r="W14" s="98">
        <f>SUM('[1]címrend kötelező'!W14+'[1]címrend önként'!W14+'[1]címrend államig'!W14)</f>
        <v>0</v>
      </c>
      <c r="X14" s="98">
        <f>SUM('[1]címrend kötelező'!X14+'[1]címrend önként'!X14+'[1]címrend államig'!X14)</f>
        <v>0</v>
      </c>
      <c r="Y14" s="98">
        <f>SUM('[1]címrend kötelező'!Y14+'[1]címrend önként'!Y14+'[1]címrend államig'!Y14)</f>
        <v>0</v>
      </c>
      <c r="Z14" s="98">
        <f>SUM('[1]címrend kötelező'!Z14+'[1]címrend önként'!Z14+'[1]címrend államig'!Z14)</f>
        <v>0</v>
      </c>
      <c r="AA14" s="98">
        <f>SUM('[1]címrend kötelező'!AA14+'[1]címrend önként'!AA14+'[1]címrend államig'!AA14)</f>
        <v>0</v>
      </c>
      <c r="AB14" s="98">
        <f>SUM('[1]címrend kötelező'!AB14+'[1]címrend önként'!AB14+'[1]címrend államig'!AB14)</f>
        <v>0</v>
      </c>
      <c r="AC14" s="98">
        <f>SUM('[1]címrend kötelező'!AC14+'[1]címrend önként'!AC14+'[1]címrend államig'!AC14)</f>
        <v>0</v>
      </c>
      <c r="AD14" s="98">
        <f>SUM('[1]címrend kötelező'!AD14+'[1]címrend önként'!AD14+'[1]címrend államig'!AD14)</f>
        <v>0</v>
      </c>
      <c r="AE14" s="98">
        <f>SUM('[1]címrend kötelező'!AE14+'[1]címrend önként'!AE14+'[1]címrend államig'!AE14)</f>
        <v>0</v>
      </c>
      <c r="AF14" s="98">
        <f>SUM('[1]címrend kötelező'!AF14+'[1]címrend önként'!AF14+'[1]címrend államig'!AF14)</f>
        <v>0</v>
      </c>
      <c r="AG14" s="98">
        <f>SUM('[1]címrend kötelező'!AG14+'[1]címrend önként'!AG14+'[1]címrend államig'!AG14)</f>
        <v>0</v>
      </c>
      <c r="AH14" s="98">
        <f>SUM('[1]címrend kötelező'!AH14+'[1]címrend önként'!AH14+'[1]címrend államig'!AH14)</f>
        <v>0</v>
      </c>
      <c r="AI14" s="98">
        <f>SUM('[1]címrend kötelező'!AI14+'[1]címrend önként'!AI14+'[1]címrend államig'!AI14)</f>
        <v>0</v>
      </c>
      <c r="AJ14" s="98">
        <f>SUM('[1]címrend kötelező'!AJ14+'[1]címrend önként'!AJ14+'[1]címrend államig'!AJ14)</f>
        <v>0</v>
      </c>
      <c r="AK14" s="98">
        <f>SUM('[1]címrend kötelező'!AK14+'[1]címrend önként'!AK14+'[1]címrend államig'!AK14)</f>
        <v>0</v>
      </c>
      <c r="AL14" s="98">
        <f>SUM('[1]címrend kötelező'!AL14+'[1]címrend önként'!AL14+'[1]címrend államig'!AL14)</f>
        <v>0</v>
      </c>
      <c r="AM14" s="98">
        <f>SUM('[1]címrend kötelező'!AM14+'[1]címrend önként'!AM14+'[1]címrend államig'!AM14)</f>
        <v>0</v>
      </c>
      <c r="AN14" s="98">
        <f>SUM('[1]címrend kötelező'!AN14+'[1]címrend önként'!AN14+'[1]címrend államig'!AN14)</f>
        <v>0</v>
      </c>
      <c r="AO14" s="98">
        <f>SUM('[1]címrend kötelező'!AO14+'[1]címrend önként'!AO14+'[1]címrend államig'!AO14)</f>
        <v>0</v>
      </c>
      <c r="AP14" s="98">
        <f>SUM('[1]címrend kötelező'!AP14+'[1]címrend önként'!AP14+'[1]címrend államig'!AP14)</f>
        <v>0</v>
      </c>
      <c r="AQ14" s="98">
        <f>SUM('[1]címrend kötelező'!AQ14+'[1]címrend önként'!AQ14+'[1]címrend államig'!AQ14)</f>
        <v>0</v>
      </c>
      <c r="AR14" s="98">
        <f>SUM('[1]címrend kötelező'!AR14+'[1]címrend önként'!AR14+'[1]címrend államig'!AR14)</f>
        <v>0</v>
      </c>
      <c r="AS14" s="98">
        <f>SUM('[1]címrend kötelező'!AS14+'[1]címrend önként'!AS14+'[1]címrend államig'!AS14)</f>
        <v>0</v>
      </c>
      <c r="AT14" s="98">
        <f>SUM('[1]címrend kötelező'!AT14+'[1]címrend önként'!AT14+'[1]címrend államig'!AT14)</f>
        <v>0</v>
      </c>
      <c r="AU14" s="98">
        <f>SUM('[1]címrend kötelező'!AU14+'[1]címrend önként'!AU14+'[1]címrend államig'!AU14)</f>
        <v>0</v>
      </c>
      <c r="AV14" s="98">
        <f>SUM('[1]címrend kötelező'!AV14+'[1]címrend önként'!AV14+'[1]címrend államig'!AV14)</f>
        <v>0</v>
      </c>
      <c r="AW14" s="98">
        <f>SUM('[1]címrend kötelező'!AW14+'[1]címrend önként'!AW14+'[1]címrend államig'!AW14)</f>
        <v>0</v>
      </c>
      <c r="AX14" s="98">
        <f>SUM('[1]címrend kötelező'!AX14+'[1]címrend önként'!AX14+'[1]címrend államig'!AX14)</f>
        <v>0</v>
      </c>
      <c r="AY14" s="98">
        <f>SUM('[1]címrend kötelező'!AY14+'[1]címrend önként'!AY14+'[1]címrend államig'!AY14)</f>
        <v>0</v>
      </c>
      <c r="AZ14" s="98">
        <f>SUM('[1]címrend kötelező'!AZ14+'[1]címrend önként'!AZ14+'[1]címrend államig'!AZ14)</f>
        <v>0</v>
      </c>
      <c r="BA14" s="98">
        <f>SUM('[1]címrend kötelező'!BA14+'[1]címrend önként'!BA14+'[1]címrend államig'!BA14)</f>
        <v>0</v>
      </c>
      <c r="BB14" s="98">
        <f>SUM('[1]címrend kötelező'!BB14+'[1]címrend önként'!BB14+'[1]címrend államig'!BB14)</f>
        <v>0</v>
      </c>
      <c r="BC14" s="98">
        <f>SUM('[1]címrend kötelező'!BC14+'[1]címrend önként'!BC14+'[1]címrend államig'!BC14)</f>
        <v>0</v>
      </c>
      <c r="BD14" s="98">
        <f>SUM('[1]címrend kötelező'!BD14+'[1]címrend önként'!BD14+'[1]címrend államig'!BD14)</f>
        <v>0</v>
      </c>
      <c r="BE14" s="98">
        <f>SUM('[1]címrend kötelező'!BE14+'[1]címrend önként'!BE14+'[1]címrend államig'!BE14)</f>
        <v>0</v>
      </c>
      <c r="BF14" s="98">
        <f>SUM('[1]címrend kötelező'!BF14+'[1]címrend önként'!BF14+'[1]címrend államig'!BF14)</f>
        <v>0</v>
      </c>
      <c r="BG14" s="98">
        <f>SUM('[1]címrend kötelező'!BG14+'[1]címrend önként'!BG14+'[1]címrend államig'!BG14)</f>
        <v>0</v>
      </c>
      <c r="BH14" s="98">
        <f>SUM('[1]címrend kötelező'!BH14+'[1]címrend önként'!BH14+'[1]címrend államig'!BH14)</f>
        <v>0</v>
      </c>
      <c r="BI14" s="98">
        <f>SUM('[1]címrend kötelező'!BI14+'[1]címrend önként'!BI14+'[1]címrend államig'!BI14)</f>
        <v>0</v>
      </c>
      <c r="BJ14" s="98">
        <f>SUM('[1]címrend kötelező'!BJ14+'[1]címrend önként'!BJ14+'[1]címrend államig'!BJ14)</f>
        <v>0</v>
      </c>
      <c r="BK14" s="98">
        <f>SUM('[1]címrend kötelező'!BK14+'[1]címrend önként'!BK14+'[1]címrend államig'!BK14)</f>
        <v>0</v>
      </c>
      <c r="BL14" s="98">
        <f>SUM('[1]címrend kötelező'!BL14+'[1]címrend önként'!BL14+'[1]címrend államig'!BL14)</f>
        <v>0</v>
      </c>
      <c r="BM14" s="98">
        <f>SUM('[1]címrend kötelező'!BM14+'[1]címrend önként'!BM14+'[1]címrend államig'!BM14)</f>
        <v>0</v>
      </c>
      <c r="BN14" s="98">
        <f>SUM('[1]címrend kötelező'!BN14+'[1]címrend önként'!BN14+'[1]címrend államig'!BN14)</f>
        <v>0</v>
      </c>
      <c r="BO14" s="98">
        <f>SUM('[1]címrend kötelező'!BO14+'[1]címrend önként'!BO14+'[1]címrend államig'!BO14)</f>
        <v>0</v>
      </c>
      <c r="BP14" s="98">
        <f>SUM('[1]címrend kötelező'!BP14+'[1]címrend önként'!BP14+'[1]címrend államig'!BP14)</f>
        <v>0</v>
      </c>
      <c r="BQ14" s="98">
        <f>SUM('[1]címrend kötelező'!BQ14+'[1]címrend önként'!BQ14+'[1]címrend államig'!BQ14)</f>
        <v>0</v>
      </c>
      <c r="BR14" s="98">
        <f>SUM('[1]címrend kötelező'!BR14+'[1]címrend önként'!BR14+'[1]címrend államig'!BR14)</f>
        <v>0</v>
      </c>
      <c r="BS14" s="98">
        <f>SUM('[1]címrend kötelező'!BS14+'[1]címrend önként'!BS14+'[1]címrend államig'!BS14)</f>
        <v>0</v>
      </c>
      <c r="BT14" s="98">
        <f>SUM('[1]címrend kötelező'!BT14+'[1]címrend önként'!BT14+'[1]címrend államig'!BT14)</f>
        <v>0</v>
      </c>
      <c r="BU14" s="98">
        <f>SUM('[1]címrend kötelező'!BU14+'[1]címrend önként'!BU14+'[1]címrend államig'!BU14)</f>
        <v>0</v>
      </c>
      <c r="BV14" s="98">
        <f>SUM('[1]címrend kötelező'!BV14+'[1]címrend önként'!BV14+'[1]címrend államig'!BV14)</f>
        <v>0</v>
      </c>
      <c r="BW14" s="98">
        <f>SUM('[1]címrend kötelező'!BW14+'[1]címrend önként'!BW14+'[1]címrend államig'!BW14)</f>
        <v>0</v>
      </c>
      <c r="BX14" s="98">
        <f>SUM('[1]címrend kötelező'!BX14+'[1]címrend önként'!BX14+'[1]címrend államig'!BX14)</f>
        <v>0</v>
      </c>
      <c r="BY14" s="98">
        <f>SUM('[1]címrend kötelező'!BY14+'[1]címrend önként'!BY14+'[1]címrend államig'!BY14)</f>
        <v>0</v>
      </c>
      <c r="BZ14" s="98">
        <f>SUM('[1]címrend kötelező'!BZ14+'[1]címrend önként'!BZ14+'[1]címrend államig'!BZ14)</f>
        <v>0</v>
      </c>
      <c r="CA14" s="98">
        <f>SUM('[1]címrend kötelező'!CA14+'[1]címrend önként'!CA14+'[1]címrend államig'!CA14)</f>
        <v>0</v>
      </c>
      <c r="CB14" s="98">
        <f>SUM('[1]címrend kötelező'!CB14+'[1]címrend önként'!CB14+'[1]címrend államig'!CB14)</f>
        <v>0</v>
      </c>
      <c r="CC14" s="98">
        <f>SUM('[1]címrend kötelező'!CC14+'[1]címrend önként'!CC14+'[1]címrend államig'!CC14)</f>
        <v>0</v>
      </c>
      <c r="CD14" s="98">
        <f>SUM('[1]címrend kötelező'!CD14+'[1]címrend önként'!CD14+'[1]címrend államig'!CD14)</f>
        <v>0</v>
      </c>
      <c r="CE14" s="98">
        <f>SUM('[1]címrend kötelező'!CE14+'[1]címrend önként'!CE14+'[1]címrend államig'!CE14)</f>
        <v>0</v>
      </c>
      <c r="CF14" s="98">
        <f>SUM('[1]címrend kötelező'!CF14+'[1]címrend önként'!CF14+'[1]címrend államig'!CF14)</f>
        <v>0</v>
      </c>
      <c r="CG14" s="98">
        <f>SUM('[1]címrend kötelező'!CG14+'[1]címrend önként'!CG14+'[1]címrend államig'!CG14)</f>
        <v>0</v>
      </c>
      <c r="CH14" s="98">
        <f>SUM('[1]címrend kötelező'!CH14+'[1]címrend önként'!CH14+'[1]címrend államig'!CH14)</f>
        <v>0</v>
      </c>
      <c r="CI14" s="98">
        <f>SUM('[1]címrend kötelező'!CI14+'[1]címrend önként'!CI14+'[1]címrend államig'!CI14)</f>
        <v>0</v>
      </c>
      <c r="CJ14" s="98">
        <f>SUM('[1]címrend kötelező'!CJ14+'[1]címrend önként'!CJ14+'[1]címrend államig'!CJ14)</f>
        <v>0</v>
      </c>
      <c r="CK14" s="98">
        <f>SUM('[1]címrend kötelező'!CK14+'[1]címrend önként'!CK14+'[1]címrend államig'!CK14)</f>
        <v>0</v>
      </c>
      <c r="CL14" s="98">
        <f>SUM('[1]címrend kötelező'!CL14+'[1]címrend önként'!CL14+'[1]címrend államig'!CL14)</f>
        <v>0</v>
      </c>
      <c r="CM14" s="98">
        <f>SUM('[1]címrend kötelező'!CM14+'[1]címrend önként'!CM14+'[1]címrend államig'!CM14)</f>
        <v>0</v>
      </c>
      <c r="CN14" s="98">
        <f>SUM('[1]címrend kötelező'!CN14+'[1]címrend önként'!CN14+'[1]címrend államig'!CN14)</f>
        <v>0</v>
      </c>
      <c r="CO14" s="98">
        <f>SUM('[1]címrend kötelező'!CO14+'[1]címrend önként'!CO14+'[1]címrend államig'!CO14)</f>
        <v>0</v>
      </c>
      <c r="CP14" s="98">
        <f>SUM('[1]címrend kötelező'!CP14+'[1]címrend önként'!CP14+'[1]címrend államig'!CP14)</f>
        <v>0</v>
      </c>
      <c r="CQ14" s="98">
        <f>SUM('[1]címrend kötelező'!CQ14+'[1]címrend önként'!CQ14+'[1]címrend államig'!CQ14)</f>
        <v>0</v>
      </c>
      <c r="CR14" s="98">
        <f>SUM('[1]címrend kötelező'!CR14+'[1]címrend önként'!CR14+'[1]címrend államig'!CR14)</f>
        <v>0</v>
      </c>
      <c r="CS14" s="98">
        <f>SUM('[1]címrend kötelező'!CS14+'[1]címrend önként'!CS14+'[1]címrend államig'!CS14)</f>
        <v>0</v>
      </c>
      <c r="CT14" s="98">
        <f>SUM('[1]címrend kötelező'!CT14+'[1]címrend önként'!CT14+'[1]címrend államig'!CT14)</f>
        <v>0</v>
      </c>
      <c r="CU14" s="98">
        <f>SUM('[1]címrend kötelező'!CU14+'[1]címrend önként'!CU14+'[1]címrend államig'!CU14)</f>
        <v>0</v>
      </c>
      <c r="CV14" s="98">
        <f>SUM('[1]címrend kötelező'!CV14+'[1]címrend önként'!CV14+'[1]címrend államig'!CV14)</f>
        <v>0</v>
      </c>
      <c r="CW14" s="98">
        <f>SUM('[1]címrend kötelező'!CW14+'[1]címrend önként'!CW14+'[1]címrend államig'!CW14)</f>
        <v>0</v>
      </c>
      <c r="CX14" s="98">
        <f>SUM('[1]címrend kötelező'!CX14+'[1]címrend önként'!CX14+'[1]címrend államig'!CX14)</f>
        <v>0</v>
      </c>
      <c r="CY14" s="98">
        <f>SUM('[1]címrend kötelező'!CY14+'[1]címrend önként'!CY14+'[1]címrend államig'!CY14)</f>
        <v>0</v>
      </c>
      <c r="CZ14" s="98">
        <f>SUM('[1]címrend kötelező'!CZ14+'[1]címrend önként'!CZ14+'[1]címrend államig'!CZ14)</f>
        <v>0</v>
      </c>
      <c r="DA14" s="98">
        <f>SUM('[1]címrend kötelező'!DA14+'[1]címrend önként'!DA14+'[1]címrend államig'!DA14)</f>
        <v>0</v>
      </c>
      <c r="DB14" s="98">
        <f>SUM('[1]címrend kötelező'!DB14+'[1]címrend önként'!DB14+'[1]címrend államig'!DB14)</f>
        <v>0</v>
      </c>
      <c r="DC14" s="98">
        <f>SUM('[1]címrend kötelező'!DC14+'[1]címrend önként'!DC14+'[1]címrend államig'!DC14)</f>
        <v>0</v>
      </c>
      <c r="DD14" s="98">
        <f>SUM('[1]címrend kötelező'!DD14+'[1]címrend önként'!DD14+'[1]címrend államig'!DD14)</f>
        <v>0</v>
      </c>
      <c r="DE14" s="98">
        <f>SUM('[1]címrend kötelező'!DE14+'[1]címrend önként'!DE14+'[1]címrend államig'!DE14)</f>
        <v>0</v>
      </c>
      <c r="DF14" s="98">
        <f>SUM('[1]címrend kötelező'!DF14+'[1]címrend önként'!DF14+'[1]címrend államig'!DF14)</f>
        <v>0</v>
      </c>
      <c r="DG14" s="98">
        <f>SUM('[1]címrend kötelező'!DG14+'[1]címrend önként'!DG14+'[1]címrend államig'!DG14)</f>
        <v>0</v>
      </c>
      <c r="DH14" s="98">
        <f>SUM('[1]címrend kötelező'!DH14+'[1]címrend önként'!DH14+'[1]címrend államig'!DH14)</f>
        <v>0</v>
      </c>
      <c r="DI14" s="98">
        <f>SUM('[1]címrend kötelező'!DI14+'[1]címrend önként'!DI14+'[1]címrend államig'!DI14)</f>
        <v>0</v>
      </c>
      <c r="DJ14" s="98">
        <f>SUM('[1]címrend kötelező'!DJ14+'[1]címrend önként'!DJ14+'[1]címrend államig'!DJ14)</f>
        <v>0</v>
      </c>
      <c r="DK14" s="98">
        <f>SUM('[1]címrend kötelező'!DK14+'[1]címrend önként'!DK14+'[1]címrend államig'!DK14)</f>
        <v>0</v>
      </c>
      <c r="DL14" s="98">
        <f>SUM('[1]címrend kötelező'!DL14+'[1]címrend önként'!DL14+'[1]címrend államig'!DL14)</f>
        <v>0</v>
      </c>
      <c r="DM14" s="98">
        <f>SUM('[1]címrend kötelező'!DM14+'[1]címrend önként'!DM14+'[1]címrend államig'!DM14)</f>
        <v>0</v>
      </c>
      <c r="DN14" s="98">
        <f>SUM('[1]címrend kötelező'!DN14+'[1]címrend önként'!DN14+'[1]címrend államig'!DN14)</f>
        <v>0</v>
      </c>
      <c r="DO14" s="98">
        <f>SUM('[1]címrend kötelező'!DO14+'[1]címrend önként'!DO14+'[1]címrend államig'!DO14)</f>
        <v>0</v>
      </c>
      <c r="DP14" s="98">
        <f>SUM('[1]címrend kötelező'!DP14+'[1]címrend önként'!DP14+'[1]címrend államig'!DP14)</f>
        <v>0</v>
      </c>
      <c r="DQ14" s="98">
        <f>SUM('[1]címrend kötelező'!DQ14+'[1]címrend önként'!DQ14+'[1]címrend államig'!DQ14)</f>
        <v>0</v>
      </c>
      <c r="DR14" s="99">
        <f t="shared" si="87"/>
        <v>0</v>
      </c>
      <c r="DS14" s="99">
        <f t="shared" si="87"/>
        <v>0</v>
      </c>
      <c r="DT14" s="99">
        <f t="shared" si="87"/>
        <v>0</v>
      </c>
      <c r="DU14" s="98">
        <f>SUM('[1]címrend kötelező'!DU14+'[1]címrend önként'!DU14+'[1]címrend államig'!DU14)</f>
        <v>0</v>
      </c>
      <c r="DV14" s="98">
        <f>SUM('[1]címrend kötelező'!DV14+'[1]címrend önként'!DV14+'[1]címrend államig'!DV14)</f>
        <v>0</v>
      </c>
      <c r="DW14" s="98">
        <f>SUM('[1]címrend kötelező'!DW14+'[1]címrend önként'!DW14+'[1]címrend államig'!DW14)</f>
        <v>0</v>
      </c>
      <c r="DX14" s="98">
        <f>SUM('[1]címrend kötelező'!DX14+'[1]címrend önként'!DX14+'[1]címrend államig'!DX14)</f>
        <v>0</v>
      </c>
      <c r="DY14" s="98">
        <f>SUM('[1]címrend kötelező'!DY14+'[1]címrend önként'!DY14+'[1]címrend államig'!DY14)</f>
        <v>0</v>
      </c>
      <c r="DZ14" s="98">
        <f>SUM('[1]címrend kötelező'!DZ14+'[1]címrend önként'!DZ14+'[1]címrend államig'!DZ14)</f>
        <v>0</v>
      </c>
      <c r="EA14" s="98">
        <f>SUM('[1]címrend kötelező'!EA14+'[1]címrend önként'!EA14+'[1]címrend államig'!EA14)</f>
        <v>0</v>
      </c>
      <c r="EB14" s="98">
        <f>SUM('[1]címrend kötelező'!EB14+'[1]címrend önként'!EB14+'[1]címrend államig'!EB14)</f>
        <v>0</v>
      </c>
      <c r="EC14" s="98">
        <f>SUM('[1]címrend kötelező'!EC14+'[1]címrend önként'!EC14+'[1]címrend államig'!EC14)</f>
        <v>0</v>
      </c>
      <c r="ED14" s="98">
        <f>SUM('[1]címrend kötelező'!ED14+'[1]címrend önként'!ED14+'[1]címrend államig'!ED14)</f>
        <v>0</v>
      </c>
      <c r="EE14" s="98">
        <f>SUM('[1]címrend kötelező'!EE14+'[1]címrend önként'!EE14+'[1]címrend államig'!EE14)</f>
        <v>0</v>
      </c>
      <c r="EF14" s="98">
        <f>SUM('[1]címrend kötelező'!EF14+'[1]címrend önként'!EF14+'[1]címrend államig'!EF14)</f>
        <v>0</v>
      </c>
      <c r="EG14" s="98">
        <f>SUM('[1]címrend kötelező'!EG14+'[1]címrend önként'!EG14+'[1]címrend államig'!EG14)</f>
        <v>0</v>
      </c>
      <c r="EH14" s="98">
        <f>SUM('[1]címrend kötelező'!EH14+'[1]címrend önként'!EH14+'[1]címrend államig'!EH14)</f>
        <v>0</v>
      </c>
      <c r="EI14" s="98">
        <f>SUM('[1]címrend kötelező'!EI14+'[1]címrend önként'!EI14+'[1]címrend államig'!EI14)</f>
        <v>0</v>
      </c>
      <c r="EJ14" s="98">
        <f>SUM('[1]címrend kötelező'!EJ14+'[1]címrend önként'!EJ14+'[1]címrend államig'!EJ14)</f>
        <v>0</v>
      </c>
      <c r="EK14" s="98">
        <f>SUM('[1]címrend kötelező'!EK14+'[1]címrend önként'!EK14+'[1]címrend államig'!EK14)</f>
        <v>0</v>
      </c>
      <c r="EL14" s="98">
        <f>SUM('[1]címrend kötelező'!EL14+'[1]címrend önként'!EL14+'[1]címrend államig'!EL14)</f>
        <v>0</v>
      </c>
      <c r="EM14" s="98">
        <f>SUM('[1]címrend kötelező'!EM14+'[1]címrend önként'!EM14+'[1]címrend államig'!EM14)</f>
        <v>0</v>
      </c>
      <c r="EN14" s="98">
        <f>SUM('[1]címrend kötelező'!EN14+'[1]címrend önként'!EN14+'[1]címrend államig'!EN14)</f>
        <v>0</v>
      </c>
      <c r="EO14" s="98">
        <f>SUM('[1]címrend kötelező'!EO14+'[1]címrend önként'!EO14+'[1]címrend államig'!EO14)</f>
        <v>0</v>
      </c>
      <c r="EP14" s="98">
        <f>SUM('[1]címrend kötelező'!EP14+'[1]címrend önként'!EP14+'[1]címrend államig'!EP14)</f>
        <v>0</v>
      </c>
      <c r="EQ14" s="98">
        <f>SUM('[1]címrend kötelező'!EQ14+'[1]címrend önként'!EQ14+'[1]címrend államig'!EQ14)</f>
        <v>0</v>
      </c>
      <c r="ER14" s="98">
        <f>SUM('[1]címrend kötelező'!ER14+'[1]címrend önként'!ER14+'[1]címrend államig'!ER14)</f>
        <v>0</v>
      </c>
      <c r="ES14" s="98">
        <f>SUM('[1]címrend kötelező'!ES14+'[1]címrend önként'!ES14+'[1]címrend államig'!ES14)</f>
        <v>0</v>
      </c>
      <c r="ET14" s="98">
        <f>SUM('[1]címrend kötelező'!ET14+'[1]címrend önként'!ET14+'[1]címrend államig'!ET14)</f>
        <v>0</v>
      </c>
      <c r="EU14" s="98">
        <f>SUM('[1]címrend kötelező'!EU14+'[1]címrend önként'!EU14+'[1]címrend államig'!EU14)</f>
        <v>0</v>
      </c>
      <c r="EV14" s="99">
        <f t="shared" si="88"/>
        <v>0</v>
      </c>
      <c r="EW14" s="99">
        <f t="shared" si="88"/>
        <v>0</v>
      </c>
      <c r="EX14" s="99">
        <f t="shared" si="88"/>
        <v>0</v>
      </c>
      <c r="EY14" s="99">
        <f>'[1]címrend kötelező'!EY14+'[1]címrend önként'!EY14+'[1]címrend államig'!EY14</f>
        <v>0</v>
      </c>
      <c r="EZ14" s="99">
        <f>'[1]címrend kötelező'!EZ14+'[1]címrend önként'!EZ14+'[1]címrend államig'!EZ14</f>
        <v>0</v>
      </c>
      <c r="FA14" s="99">
        <f>'[1]címrend kötelező'!FA14+'[1]címrend önként'!FA14+'[1]címrend államig'!FA14</f>
        <v>0</v>
      </c>
      <c r="FB14" s="99">
        <f>'[1]címrend kötelező'!FB14+'[1]címrend önként'!FB14+'[1]címrend államig'!FB14</f>
        <v>0</v>
      </c>
      <c r="FC14" s="99">
        <f>'[1]címrend kötelező'!FC14+'[1]címrend önként'!FC14+'[1]címrend államig'!FC14</f>
        <v>0</v>
      </c>
      <c r="FD14" s="99">
        <f>'[1]címrend kötelező'!FD14+'[1]címrend önként'!FD14+'[1]címrend államig'!FD14</f>
        <v>0</v>
      </c>
      <c r="FE14" s="99">
        <f>'[1]címrend kötelező'!FE14+'[1]címrend önként'!FE14+'[1]címrend államig'!FE14</f>
        <v>0</v>
      </c>
      <c r="FF14" s="99">
        <f>'[1]címrend kötelező'!FF14+'[1]címrend önként'!FF14+'[1]címrend államig'!FF14</f>
        <v>0</v>
      </c>
      <c r="FG14" s="99">
        <f>'[1]címrend kötelező'!FG14+'[1]címrend önként'!FG14+'[1]címrend államig'!FG14</f>
        <v>0</v>
      </c>
      <c r="FH14" s="99">
        <f>'[1]címrend kötelező'!FH14+'[1]címrend önként'!FH14+'[1]címrend államig'!FH14</f>
        <v>0</v>
      </c>
      <c r="FI14" s="99">
        <f>'[1]címrend kötelező'!FI14+'[1]címrend önként'!FI14+'[1]címrend államig'!FI14</f>
        <v>0</v>
      </c>
      <c r="FJ14" s="99">
        <f>'[1]címrend kötelező'!FJ14+'[1]címrend önként'!FJ14+'[1]címrend államig'!FJ14</f>
        <v>0</v>
      </c>
      <c r="FK14" s="99">
        <f>'[1]címrend kötelező'!FK14+'[1]címrend önként'!FK14+'[1]címrend államig'!FK14</f>
        <v>0</v>
      </c>
      <c r="FL14" s="99">
        <f>'[1]címrend kötelező'!FL14+'[1]címrend önként'!FL14+'[1]címrend államig'!FL14</f>
        <v>0</v>
      </c>
      <c r="FM14" s="99">
        <f>'[1]címrend kötelező'!FM14+'[1]címrend önként'!FM14+'[1]címrend államig'!FM14</f>
        <v>0</v>
      </c>
      <c r="FN14" s="99">
        <f>'[1]címrend kötelező'!FN14+'[1]címrend önként'!FN14+'[1]címrend államig'!FN14</f>
        <v>0</v>
      </c>
      <c r="FO14" s="99">
        <f>'[1]címrend kötelező'!FO14+'[1]címrend önként'!FO14+'[1]címrend államig'!FO14</f>
        <v>0</v>
      </c>
      <c r="FP14" s="99">
        <f>'[1]címrend kötelező'!FP14+'[1]címrend önként'!FP14+'[1]címrend államig'!FP14</f>
        <v>0</v>
      </c>
      <c r="FQ14" s="99">
        <f>'[1]címrend kötelező'!FQ14+'[1]címrend önként'!FQ14+'[1]címrend államig'!FQ14</f>
        <v>0</v>
      </c>
      <c r="FR14" s="99">
        <f>'[1]címrend kötelező'!FR14+'[1]címrend önként'!FR14+'[1]címrend államig'!FR14</f>
        <v>0</v>
      </c>
      <c r="FS14" s="99">
        <f>'[1]címrend kötelező'!FS14+'[1]címrend önként'!FS14+'[1]címrend államig'!FS14</f>
        <v>0</v>
      </c>
      <c r="FT14" s="99">
        <f>'[1]címrend kötelező'!FT14+'[1]címrend önként'!FT14+'[1]címrend államig'!FT14</f>
        <v>0</v>
      </c>
      <c r="FU14" s="99">
        <f>'[1]címrend kötelező'!FU14+'[1]címrend önként'!FU14+'[1]címrend államig'!FU14</f>
        <v>0</v>
      </c>
      <c r="FV14" s="99">
        <f>'[1]címrend kötelező'!FV14+'[1]címrend önként'!FV14+'[1]címrend államig'!FV14</f>
        <v>0</v>
      </c>
      <c r="FW14" s="99">
        <f>'[1]címrend kötelező'!FW14+'[1]címrend önként'!FW14+'[1]címrend államig'!FW14</f>
        <v>0</v>
      </c>
      <c r="FX14" s="99">
        <f>'[1]címrend kötelező'!FX14+'[1]címrend önként'!FX14+'[1]címrend államig'!FX14</f>
        <v>0</v>
      </c>
      <c r="FY14" s="99">
        <f>'[1]címrend kötelező'!FY14+'[1]címrend önként'!FY14+'[1]címrend államig'!FY14</f>
        <v>0</v>
      </c>
      <c r="FZ14" s="99">
        <f>'[1]címrend kötelező'!FZ14+'[1]címrend önként'!FZ14+'[1]címrend államig'!FZ14</f>
        <v>0</v>
      </c>
      <c r="GA14" s="99">
        <f>'[1]címrend kötelező'!GA14+'[1]címrend önként'!GA14+'[1]címrend államig'!GA14</f>
        <v>0</v>
      </c>
      <c r="GB14" s="99">
        <f>'[1]címrend kötelező'!GB14+'[1]címrend önként'!GB14+'[1]címrend államig'!GB14</f>
        <v>0</v>
      </c>
      <c r="GC14" s="99">
        <f>'[1]címrend kötelező'!GC14+'[1]címrend önként'!GC14+'[1]címrend államig'!GC14</f>
        <v>0</v>
      </c>
      <c r="GD14" s="99">
        <f>'[1]címrend kötelező'!GD14+'[1]címrend önként'!GD14+'[1]címrend államig'!GD14</f>
        <v>0</v>
      </c>
      <c r="GE14" s="99">
        <f>'[1]címrend kötelező'!GE14+'[1]címrend önként'!GE14+'[1]címrend államig'!GE14</f>
        <v>0</v>
      </c>
      <c r="GF14" s="99">
        <f>'[1]címrend kötelező'!GF14+'[1]címrend önként'!GF14+'[1]címrend államig'!GF14</f>
        <v>0</v>
      </c>
      <c r="GG14" s="99">
        <f>'[1]címrend kötelező'!GG14+'[1]címrend önként'!GG14+'[1]címrend államig'!GG14</f>
        <v>0</v>
      </c>
      <c r="GH14" s="99">
        <f>'[1]címrend kötelező'!GH14+'[1]címrend önként'!GH14+'[1]címrend államig'!GH14</f>
        <v>0</v>
      </c>
      <c r="GI14" s="99">
        <f>'[1]címrend kötelező'!GI14+'[1]címrend önként'!GI14+'[1]címrend államig'!GI14</f>
        <v>0</v>
      </c>
      <c r="GJ14" s="99">
        <f>'[1]címrend kötelező'!GJ14+'[1]címrend önként'!GJ14+'[1]címrend államig'!GJ14</f>
        <v>0</v>
      </c>
      <c r="GK14" s="99">
        <f>'[1]címrend kötelező'!GK14+'[1]címrend önként'!GK14+'[1]címrend államig'!GK14</f>
        <v>0</v>
      </c>
      <c r="GL14" s="99">
        <f>EY14+FB14+FE14+FH14+FK14+FN14+FQ14+FT14+FW14+FZ14+GC14+GF14+GI14</f>
        <v>0</v>
      </c>
      <c r="GM14" s="99">
        <f t="shared" si="130"/>
        <v>0</v>
      </c>
      <c r="GN14" s="99">
        <f t="shared" si="130"/>
        <v>0</v>
      </c>
      <c r="GO14" s="99">
        <f>'[1]címrend kötelező'!GO14+'[1]címrend önként'!GO14+'[1]címrend államig'!GO14</f>
        <v>0</v>
      </c>
      <c r="GP14" s="99">
        <f>'[1]címrend kötelező'!GP14+'[1]címrend önként'!GP14+'[1]címrend államig'!GP14</f>
        <v>0</v>
      </c>
      <c r="GQ14" s="99">
        <f>'[1]címrend kötelező'!GQ14+'[1]címrend önként'!GQ14+'[1]címrend államig'!GQ14</f>
        <v>0</v>
      </c>
      <c r="GR14" s="99">
        <f>'[1]címrend kötelező'!GR14+'[1]címrend önként'!GR14+'[1]címrend államig'!GR14</f>
        <v>0</v>
      </c>
      <c r="GS14" s="99">
        <f>'[1]címrend kötelező'!GS14+'[1]címrend önként'!GS14+'[1]címrend államig'!GS14</f>
        <v>0</v>
      </c>
      <c r="GT14" s="99">
        <f>'[1]címrend kötelező'!GT14+'[1]címrend önként'!GT14+'[1]címrend államig'!GT14</f>
        <v>0</v>
      </c>
      <c r="GU14" s="99">
        <f>'[1]címrend kötelező'!GU14+'[1]címrend önként'!GU14+'[1]címrend államig'!GU14</f>
        <v>0</v>
      </c>
      <c r="GV14" s="99">
        <f>'[1]címrend kötelező'!GV14+'[1]címrend önként'!GV14+'[1]címrend államig'!GV14</f>
        <v>0</v>
      </c>
      <c r="GW14" s="99">
        <f>'[1]címrend kötelező'!GW14+'[1]címrend önként'!GW14+'[1]címrend államig'!GW14</f>
        <v>0</v>
      </c>
      <c r="GX14" s="100">
        <f t="shared" si="85"/>
        <v>0</v>
      </c>
      <c r="GY14" s="100">
        <f t="shared" si="85"/>
        <v>0</v>
      </c>
      <c r="GZ14" s="100">
        <f t="shared" si="85"/>
        <v>0</v>
      </c>
      <c r="HA14" s="100">
        <f t="shared" si="86"/>
        <v>0</v>
      </c>
      <c r="HB14" s="100">
        <f t="shared" si="86"/>
        <v>0</v>
      </c>
      <c r="HC14" s="101">
        <f t="shared" si="86"/>
        <v>0</v>
      </c>
      <c r="HE14" s="92"/>
      <c r="HF14" s="92"/>
    </row>
    <row r="15" spans="1:214" ht="15" customHeight="1" x14ac:dyDescent="0.25">
      <c r="A15" s="97" t="s">
        <v>302</v>
      </c>
      <c r="B15" s="98">
        <f>SUM('[1]címrend kötelező'!B15+'[1]címrend önként'!B15+'[1]címrend államig'!B15)</f>
        <v>0</v>
      </c>
      <c r="C15" s="98">
        <f>SUM('[1]címrend kötelező'!C15+'[1]címrend önként'!C15+'[1]címrend államig'!C15)</f>
        <v>0</v>
      </c>
      <c r="D15" s="98">
        <f>SUM('[1]címrend kötelező'!D15+'[1]címrend önként'!D15+'[1]címrend államig'!D15)</f>
        <v>0</v>
      </c>
      <c r="E15" s="98">
        <f>SUM('[1]címrend kötelező'!E15+'[1]címrend önként'!E15+'[1]címrend államig'!E15)</f>
        <v>0</v>
      </c>
      <c r="F15" s="98">
        <f>SUM('[1]címrend kötelező'!F15+'[1]címrend önként'!F15+'[1]címrend államig'!F15)</f>
        <v>0</v>
      </c>
      <c r="G15" s="98">
        <f>SUM('[1]címrend kötelező'!G15+'[1]címrend önként'!G15+'[1]címrend államig'!G15)</f>
        <v>0</v>
      </c>
      <c r="H15" s="98">
        <f>SUM('[1]címrend kötelező'!H15+'[1]címrend önként'!H15+'[1]címrend államig'!H15)</f>
        <v>0</v>
      </c>
      <c r="I15" s="98">
        <f>SUM('[1]címrend kötelező'!I15+'[1]címrend önként'!I15+'[1]címrend államig'!I15)</f>
        <v>0</v>
      </c>
      <c r="J15" s="98">
        <f>SUM('[1]címrend kötelező'!J15+'[1]címrend önként'!J15+'[1]címrend államig'!J15)</f>
        <v>0</v>
      </c>
      <c r="K15" s="98">
        <f>SUM('[1]címrend kötelező'!K15+'[1]címrend önként'!K15+'[1]címrend államig'!K15)</f>
        <v>0</v>
      </c>
      <c r="L15" s="98">
        <f>SUM('[1]címrend kötelező'!L15+'[1]címrend önként'!L15+'[1]címrend államig'!L15)</f>
        <v>0</v>
      </c>
      <c r="M15" s="98">
        <f>SUM('[1]címrend kötelező'!M15+'[1]címrend önként'!M15+'[1]címrend államig'!M15)</f>
        <v>0</v>
      </c>
      <c r="N15" s="98">
        <f>SUM('[1]címrend kötelező'!N15+'[1]címrend önként'!N15+'[1]címrend államig'!N15)</f>
        <v>37266</v>
      </c>
      <c r="O15" s="98">
        <f>SUM('[1]címrend kötelező'!O15+'[1]címrend önként'!O15+'[1]címrend államig'!O15)</f>
        <v>250</v>
      </c>
      <c r="P15" s="98">
        <f>SUM('[1]címrend kötelező'!P15+'[1]címrend önként'!P15+'[1]címrend államig'!P15)</f>
        <v>37516</v>
      </c>
      <c r="Q15" s="98">
        <f>SUM('[1]címrend kötelező'!Q15+'[1]címrend önként'!Q15+'[1]címrend államig'!Q15)</f>
        <v>0</v>
      </c>
      <c r="R15" s="98">
        <f>SUM('[1]címrend kötelező'!R15+'[1]címrend önként'!R15+'[1]címrend államig'!R15)</f>
        <v>0</v>
      </c>
      <c r="S15" s="98">
        <f>SUM('[1]címrend kötelező'!S15+'[1]címrend önként'!S15+'[1]címrend államig'!S15)</f>
        <v>0</v>
      </c>
      <c r="T15" s="98">
        <f>SUM('[1]címrend kötelező'!T15+'[1]címrend önként'!T15+'[1]címrend államig'!T15)</f>
        <v>0</v>
      </c>
      <c r="U15" s="98">
        <f>SUM('[1]címrend kötelező'!U15+'[1]címrend önként'!U15+'[1]címrend államig'!U15)</f>
        <v>0</v>
      </c>
      <c r="V15" s="98">
        <f>SUM('[1]címrend kötelező'!V15+'[1]címrend önként'!V15+'[1]címrend államig'!V15)</f>
        <v>0</v>
      </c>
      <c r="W15" s="98">
        <f>SUM('[1]címrend kötelező'!W15+'[1]címrend önként'!W15+'[1]címrend államig'!W15)</f>
        <v>7000</v>
      </c>
      <c r="X15" s="98">
        <f>SUM('[1]címrend kötelező'!X15+'[1]címrend önként'!X15+'[1]címrend államig'!X15)</f>
        <v>0</v>
      </c>
      <c r="Y15" s="98">
        <f>SUM('[1]címrend kötelező'!Y15+'[1]címrend önként'!Y15+'[1]címrend államig'!Y15)</f>
        <v>7000</v>
      </c>
      <c r="Z15" s="98">
        <f>SUM('[1]címrend kötelező'!Z15+'[1]címrend önként'!Z15+'[1]címrend államig'!Z15)</f>
        <v>0</v>
      </c>
      <c r="AA15" s="98">
        <f>SUM('[1]címrend kötelező'!AA15+'[1]címrend önként'!AA15+'[1]címrend államig'!AA15)</f>
        <v>0</v>
      </c>
      <c r="AB15" s="98">
        <f>SUM('[1]címrend kötelező'!AB15+'[1]címrend önként'!AB15+'[1]címrend államig'!AB15)</f>
        <v>0</v>
      </c>
      <c r="AC15" s="98">
        <f>SUM('[1]címrend kötelező'!AC15+'[1]címrend önként'!AC15+'[1]címrend államig'!AC15)</f>
        <v>49390</v>
      </c>
      <c r="AD15" s="98">
        <f>SUM('[1]címrend kötelező'!AD15+'[1]címrend önként'!AD15+'[1]címrend államig'!AD15)</f>
        <v>0</v>
      </c>
      <c r="AE15" s="98">
        <f>SUM('[1]címrend kötelező'!AE15+'[1]címrend önként'!AE15+'[1]címrend államig'!AE15)</f>
        <v>49390</v>
      </c>
      <c r="AF15" s="98">
        <f>SUM('[1]címrend kötelező'!AF15+'[1]címrend önként'!AF15+'[1]címrend államig'!AF15)</f>
        <v>3550</v>
      </c>
      <c r="AG15" s="98">
        <f>SUM('[1]címrend kötelező'!AG15+'[1]címrend önként'!AG15+'[1]címrend államig'!AG15)</f>
        <v>0</v>
      </c>
      <c r="AH15" s="98">
        <f>SUM('[1]címrend kötelező'!AH15+'[1]címrend önként'!AH15+'[1]címrend államig'!AH15)</f>
        <v>3550</v>
      </c>
      <c r="AI15" s="98">
        <f>SUM('[1]címrend kötelező'!AI15+'[1]címrend önként'!AI15+'[1]címrend államig'!AI15)</f>
        <v>0</v>
      </c>
      <c r="AJ15" s="98">
        <f>SUM('[1]címrend kötelező'!AJ15+'[1]címrend önként'!AJ15+'[1]címrend államig'!AJ15)</f>
        <v>0</v>
      </c>
      <c r="AK15" s="98">
        <f>SUM('[1]címrend kötelező'!AK15+'[1]címrend önként'!AK15+'[1]címrend államig'!AK15)</f>
        <v>0</v>
      </c>
      <c r="AL15" s="98">
        <f>SUM('[1]címrend kötelező'!AL15+'[1]címrend önként'!AL15+'[1]címrend államig'!AL15)</f>
        <v>5000</v>
      </c>
      <c r="AM15" s="98">
        <f>SUM('[1]címrend kötelező'!AM15+'[1]címrend önként'!AM15+'[1]címrend államig'!AM15)</f>
        <v>0</v>
      </c>
      <c r="AN15" s="98">
        <f>SUM('[1]címrend kötelező'!AN15+'[1]címrend önként'!AN15+'[1]címrend államig'!AN15)</f>
        <v>5000</v>
      </c>
      <c r="AO15" s="98">
        <f>SUM('[1]címrend kötelező'!AO15+'[1]címrend önként'!AO15+'[1]címrend államig'!AO15)</f>
        <v>0</v>
      </c>
      <c r="AP15" s="98">
        <f>SUM('[1]címrend kötelező'!AP15+'[1]címrend önként'!AP15+'[1]címrend államig'!AP15)</f>
        <v>0</v>
      </c>
      <c r="AQ15" s="98">
        <f>SUM('[1]címrend kötelező'!AQ15+'[1]címrend önként'!AQ15+'[1]címrend államig'!AQ15)</f>
        <v>0</v>
      </c>
      <c r="AR15" s="98">
        <f>SUM('[1]címrend kötelező'!AR15+'[1]címrend önként'!AR15+'[1]címrend államig'!AR15)</f>
        <v>0</v>
      </c>
      <c r="AS15" s="98">
        <f>SUM('[1]címrend kötelező'!AS15+'[1]címrend önként'!AS15+'[1]címrend államig'!AS15)</f>
        <v>0</v>
      </c>
      <c r="AT15" s="98">
        <f>SUM('[1]címrend kötelező'!AT15+'[1]címrend önként'!AT15+'[1]címrend államig'!AT15)</f>
        <v>0</v>
      </c>
      <c r="AU15" s="98">
        <f>SUM('[1]címrend kötelező'!AU15+'[1]címrend önként'!AU15+'[1]címrend államig'!AU15)</f>
        <v>111641</v>
      </c>
      <c r="AV15" s="98">
        <f>SUM('[1]címrend kötelező'!AV15+'[1]címrend önként'!AV15+'[1]címrend államig'!AV15)</f>
        <v>0</v>
      </c>
      <c r="AW15" s="98">
        <f>SUM('[1]címrend kötelező'!AW15+'[1]címrend önként'!AW15+'[1]címrend államig'!AW15)</f>
        <v>111641</v>
      </c>
      <c r="AX15" s="98">
        <f>SUM('[1]címrend kötelező'!AX15+'[1]címrend önként'!AX15+'[1]címrend államig'!AX15)</f>
        <v>0</v>
      </c>
      <c r="AY15" s="98">
        <f>SUM('[1]címrend kötelező'!AY15+'[1]címrend önként'!AY15+'[1]címrend államig'!AY15)</f>
        <v>0</v>
      </c>
      <c r="AZ15" s="98">
        <f>SUM('[1]címrend kötelező'!AZ15+'[1]címrend önként'!AZ15+'[1]címrend államig'!AZ15)</f>
        <v>0</v>
      </c>
      <c r="BA15" s="98">
        <f>SUM('[1]címrend kötelező'!BA15+'[1]címrend önként'!BA15+'[1]címrend államig'!BA15)</f>
        <v>0</v>
      </c>
      <c r="BB15" s="98">
        <f>SUM('[1]címrend kötelező'!BB15+'[1]címrend önként'!BB15+'[1]címrend államig'!BB15)</f>
        <v>0</v>
      </c>
      <c r="BC15" s="98">
        <f>SUM('[1]címrend kötelező'!BC15+'[1]címrend önként'!BC15+'[1]címrend államig'!BC15)</f>
        <v>0</v>
      </c>
      <c r="BD15" s="98">
        <f>SUM('[1]címrend kötelező'!BD15+'[1]címrend önként'!BD15+'[1]címrend államig'!BD15)</f>
        <v>0</v>
      </c>
      <c r="BE15" s="98">
        <f>SUM('[1]címrend kötelező'!BE15+'[1]címrend önként'!BE15+'[1]címrend államig'!BE15)</f>
        <v>0</v>
      </c>
      <c r="BF15" s="98">
        <f>SUM('[1]címrend kötelező'!BF15+'[1]címrend önként'!BF15+'[1]címrend államig'!BF15)</f>
        <v>0</v>
      </c>
      <c r="BG15" s="98">
        <f>SUM('[1]címrend kötelező'!BG15+'[1]címrend önként'!BG15+'[1]címrend államig'!BG15)</f>
        <v>0</v>
      </c>
      <c r="BH15" s="98">
        <f>SUM('[1]címrend kötelező'!BH15+'[1]címrend önként'!BH15+'[1]címrend államig'!BH15)</f>
        <v>0</v>
      </c>
      <c r="BI15" s="98">
        <f>SUM('[1]címrend kötelező'!BI15+'[1]címrend önként'!BI15+'[1]címrend államig'!BI15)</f>
        <v>0</v>
      </c>
      <c r="BJ15" s="98">
        <f>SUM('[1]címrend kötelező'!BJ15+'[1]címrend önként'!BJ15+'[1]címrend államig'!BJ15)</f>
        <v>0</v>
      </c>
      <c r="BK15" s="98">
        <f>SUM('[1]címrend kötelező'!BK15+'[1]címrend önként'!BK15+'[1]címrend államig'!BK15)</f>
        <v>0</v>
      </c>
      <c r="BL15" s="98">
        <f>SUM('[1]címrend kötelező'!BL15+'[1]címrend önként'!BL15+'[1]címrend államig'!BL15)</f>
        <v>0</v>
      </c>
      <c r="BM15" s="98">
        <f>SUM('[1]címrend kötelező'!BM15+'[1]címrend önként'!BM15+'[1]címrend államig'!BM15)</f>
        <v>0</v>
      </c>
      <c r="BN15" s="98">
        <f>SUM('[1]címrend kötelező'!BN15+'[1]címrend önként'!BN15+'[1]címrend államig'!BN15)</f>
        <v>0</v>
      </c>
      <c r="BO15" s="98">
        <f>SUM('[1]címrend kötelező'!BO15+'[1]címrend önként'!BO15+'[1]címrend államig'!BO15)</f>
        <v>0</v>
      </c>
      <c r="BP15" s="98">
        <f>SUM('[1]címrend kötelező'!BP15+'[1]címrend önként'!BP15+'[1]címrend államig'!BP15)</f>
        <v>0</v>
      </c>
      <c r="BQ15" s="98">
        <f>SUM('[1]címrend kötelező'!BQ15+'[1]címrend önként'!BQ15+'[1]címrend államig'!BQ15)</f>
        <v>0</v>
      </c>
      <c r="BR15" s="98">
        <f>SUM('[1]címrend kötelező'!BR15+'[1]címrend önként'!BR15+'[1]címrend államig'!BR15)</f>
        <v>0</v>
      </c>
      <c r="BS15" s="98">
        <f>SUM('[1]címrend kötelező'!BS15+'[1]címrend önként'!BS15+'[1]címrend államig'!BS15)</f>
        <v>0</v>
      </c>
      <c r="BT15" s="98">
        <f>SUM('[1]címrend kötelező'!BT15+'[1]címrend önként'!BT15+'[1]címrend államig'!BT15)</f>
        <v>0</v>
      </c>
      <c r="BU15" s="98">
        <f>SUM('[1]címrend kötelező'!BU15+'[1]címrend önként'!BU15+'[1]címrend államig'!BU15)</f>
        <v>0</v>
      </c>
      <c r="BV15" s="98">
        <f>SUM('[1]címrend kötelező'!BV15+'[1]címrend önként'!BV15+'[1]címrend államig'!BV15)</f>
        <v>0</v>
      </c>
      <c r="BW15" s="98">
        <f>SUM('[1]címrend kötelező'!BW15+'[1]címrend önként'!BW15+'[1]címrend államig'!BW15)</f>
        <v>0</v>
      </c>
      <c r="BX15" s="98">
        <f>SUM('[1]címrend kötelező'!BX15+'[1]címrend önként'!BX15+'[1]címrend államig'!BX15)</f>
        <v>0</v>
      </c>
      <c r="BY15" s="98">
        <f>SUM('[1]címrend kötelező'!BY15+'[1]címrend önként'!BY15+'[1]címrend államig'!BY15)</f>
        <v>0</v>
      </c>
      <c r="BZ15" s="98">
        <f>SUM('[1]címrend kötelező'!BZ15+'[1]címrend önként'!BZ15+'[1]címrend államig'!BZ15)</f>
        <v>0</v>
      </c>
      <c r="CA15" s="98">
        <f>SUM('[1]címrend kötelező'!CA15+'[1]címrend önként'!CA15+'[1]címrend államig'!CA15)</f>
        <v>0</v>
      </c>
      <c r="CB15" s="98">
        <f>SUM('[1]címrend kötelező'!CB15+'[1]címrend önként'!CB15+'[1]címrend államig'!CB15)</f>
        <v>0</v>
      </c>
      <c r="CC15" s="98">
        <f>SUM('[1]címrend kötelező'!CC15+'[1]címrend önként'!CC15+'[1]címrend államig'!CC15)</f>
        <v>0</v>
      </c>
      <c r="CD15" s="98">
        <f>SUM('[1]címrend kötelező'!CD15+'[1]címrend önként'!CD15+'[1]címrend államig'!CD15)</f>
        <v>0</v>
      </c>
      <c r="CE15" s="98">
        <f>SUM('[1]címrend kötelező'!CE15+'[1]címrend önként'!CE15+'[1]címrend államig'!CE15)</f>
        <v>0</v>
      </c>
      <c r="CF15" s="98">
        <f>SUM('[1]címrend kötelező'!CF15+'[1]címrend önként'!CF15+'[1]címrend államig'!CF15)</f>
        <v>0</v>
      </c>
      <c r="CG15" s="98">
        <f>SUM('[1]címrend kötelező'!CG15+'[1]címrend önként'!CG15+'[1]címrend államig'!CG15)</f>
        <v>0</v>
      </c>
      <c r="CH15" s="98">
        <f>SUM('[1]címrend kötelező'!CH15+'[1]címrend önként'!CH15+'[1]címrend államig'!CH15)</f>
        <v>0</v>
      </c>
      <c r="CI15" s="98">
        <f>SUM('[1]címrend kötelező'!CI15+'[1]címrend önként'!CI15+'[1]címrend államig'!CI15)</f>
        <v>0</v>
      </c>
      <c r="CJ15" s="98">
        <f>SUM('[1]címrend kötelező'!CJ15+'[1]címrend önként'!CJ15+'[1]címrend államig'!CJ15)</f>
        <v>0</v>
      </c>
      <c r="CK15" s="98">
        <f>SUM('[1]címrend kötelező'!CK15+'[1]címrend önként'!CK15+'[1]címrend államig'!CK15)</f>
        <v>0</v>
      </c>
      <c r="CL15" s="98">
        <f>SUM('[1]címrend kötelező'!CL15+'[1]címrend önként'!CL15+'[1]címrend államig'!CL15)</f>
        <v>0</v>
      </c>
      <c r="CM15" s="98">
        <f>SUM('[1]címrend kötelező'!CM15+'[1]címrend önként'!CM15+'[1]címrend államig'!CM15)</f>
        <v>0</v>
      </c>
      <c r="CN15" s="98">
        <f>SUM('[1]címrend kötelező'!CN15+'[1]címrend önként'!CN15+'[1]címrend államig'!CN15)</f>
        <v>0</v>
      </c>
      <c r="CO15" s="98">
        <f>SUM('[1]címrend kötelező'!CO15+'[1]címrend önként'!CO15+'[1]címrend államig'!CO15)</f>
        <v>0</v>
      </c>
      <c r="CP15" s="98">
        <f>SUM('[1]címrend kötelező'!CP15+'[1]címrend önként'!CP15+'[1]címrend államig'!CP15)</f>
        <v>0</v>
      </c>
      <c r="CQ15" s="98">
        <f>SUM('[1]címrend kötelező'!CQ15+'[1]címrend önként'!CQ15+'[1]címrend államig'!CQ15)</f>
        <v>0</v>
      </c>
      <c r="CR15" s="98">
        <f>SUM('[1]címrend kötelező'!CR15+'[1]címrend önként'!CR15+'[1]címrend államig'!CR15)</f>
        <v>0</v>
      </c>
      <c r="CS15" s="98">
        <f>SUM('[1]címrend kötelező'!CS15+'[1]címrend önként'!CS15+'[1]címrend államig'!CS15)</f>
        <v>0</v>
      </c>
      <c r="CT15" s="98">
        <f>SUM('[1]címrend kötelező'!CT15+'[1]címrend önként'!CT15+'[1]címrend államig'!CT15)</f>
        <v>0</v>
      </c>
      <c r="CU15" s="98">
        <f>SUM('[1]címrend kötelező'!CU15+'[1]címrend önként'!CU15+'[1]címrend államig'!CU15)</f>
        <v>0</v>
      </c>
      <c r="CV15" s="98">
        <f>SUM('[1]címrend kötelező'!CV15+'[1]címrend önként'!CV15+'[1]címrend államig'!CV15)</f>
        <v>0</v>
      </c>
      <c r="CW15" s="98">
        <f>SUM('[1]címrend kötelező'!CW15+'[1]címrend önként'!CW15+'[1]címrend államig'!CW15)</f>
        <v>0</v>
      </c>
      <c r="CX15" s="98">
        <f>SUM('[1]címrend kötelező'!CX15+'[1]címrend önként'!CX15+'[1]címrend államig'!CX15)</f>
        <v>0</v>
      </c>
      <c r="CY15" s="98">
        <f>SUM('[1]címrend kötelező'!CY15+'[1]címrend önként'!CY15+'[1]címrend államig'!CY15)</f>
        <v>0</v>
      </c>
      <c r="CZ15" s="98">
        <f>SUM('[1]címrend kötelező'!CZ15+'[1]címrend önként'!CZ15+'[1]címrend államig'!CZ15)</f>
        <v>0</v>
      </c>
      <c r="DA15" s="98">
        <f>SUM('[1]címrend kötelező'!DA15+'[1]címrend önként'!DA15+'[1]címrend államig'!DA15)</f>
        <v>0</v>
      </c>
      <c r="DB15" s="98">
        <f>SUM('[1]címrend kötelező'!DB15+'[1]címrend önként'!DB15+'[1]címrend államig'!DB15)</f>
        <v>0</v>
      </c>
      <c r="DC15" s="98">
        <f>SUM('[1]címrend kötelező'!DC15+'[1]címrend önként'!DC15+'[1]címrend államig'!DC15)</f>
        <v>0</v>
      </c>
      <c r="DD15" s="98">
        <f>SUM('[1]címrend kötelező'!DD15+'[1]címrend önként'!DD15+'[1]címrend államig'!DD15)</f>
        <v>0</v>
      </c>
      <c r="DE15" s="98">
        <f>SUM('[1]címrend kötelező'!DE15+'[1]címrend önként'!DE15+'[1]címrend államig'!DE15)</f>
        <v>0</v>
      </c>
      <c r="DF15" s="98">
        <f>SUM('[1]címrend kötelező'!DF15+'[1]címrend önként'!DF15+'[1]címrend államig'!DF15)</f>
        <v>0</v>
      </c>
      <c r="DG15" s="98">
        <f>SUM('[1]címrend kötelező'!DG15+'[1]címrend önként'!DG15+'[1]címrend államig'!DG15)</f>
        <v>0</v>
      </c>
      <c r="DH15" s="98">
        <f>SUM('[1]címrend kötelező'!DH15+'[1]címrend önként'!DH15+'[1]címrend államig'!DH15)</f>
        <v>0</v>
      </c>
      <c r="DI15" s="98">
        <f>SUM('[1]címrend kötelező'!DI15+'[1]címrend önként'!DI15+'[1]címrend államig'!DI15)</f>
        <v>3780</v>
      </c>
      <c r="DJ15" s="98">
        <f>SUM('[1]címrend kötelező'!DJ15+'[1]címrend önként'!DJ15+'[1]címrend államig'!DJ15)</f>
        <v>0</v>
      </c>
      <c r="DK15" s="98">
        <f>SUM('[1]címrend kötelező'!DK15+'[1]címrend önként'!DK15+'[1]címrend államig'!DK15)</f>
        <v>3780</v>
      </c>
      <c r="DL15" s="98">
        <f>SUM('[1]címrend kötelező'!DL15+'[1]címrend önként'!DL15+'[1]címrend államig'!DL15)</f>
        <v>0</v>
      </c>
      <c r="DM15" s="98">
        <f>SUM('[1]címrend kötelező'!DM15+'[1]címrend önként'!DM15+'[1]címrend államig'!DM15)</f>
        <v>0</v>
      </c>
      <c r="DN15" s="98">
        <f>SUM('[1]címrend kötelező'!DN15+'[1]címrend önként'!DN15+'[1]címrend államig'!DN15)</f>
        <v>0</v>
      </c>
      <c r="DO15" s="98">
        <f>SUM('[1]címrend kötelező'!DO15+'[1]címrend önként'!DO15+'[1]címrend államig'!DO15)</f>
        <v>0</v>
      </c>
      <c r="DP15" s="98">
        <f>SUM('[1]címrend kötelező'!DP15+'[1]címrend önként'!DP15+'[1]címrend államig'!DP15)</f>
        <v>0</v>
      </c>
      <c r="DQ15" s="98">
        <f>SUM('[1]címrend kötelező'!DQ15+'[1]címrend önként'!DQ15+'[1]címrend államig'!DQ15)</f>
        <v>0</v>
      </c>
      <c r="DR15" s="99">
        <f t="shared" si="87"/>
        <v>217627</v>
      </c>
      <c r="DS15" s="99">
        <f t="shared" si="87"/>
        <v>250</v>
      </c>
      <c r="DT15" s="99">
        <f t="shared" si="87"/>
        <v>217877</v>
      </c>
      <c r="DU15" s="98">
        <f>SUM('[1]címrend kötelező'!DU15+'[1]címrend önként'!DU15+'[1]címrend államig'!DU15)</f>
        <v>0</v>
      </c>
      <c r="DV15" s="98">
        <f>SUM('[1]címrend kötelező'!DV15+'[1]címrend önként'!DV15+'[1]címrend államig'!DV15)</f>
        <v>0</v>
      </c>
      <c r="DW15" s="98">
        <f>SUM('[1]címrend kötelező'!DW15+'[1]címrend önként'!DW15+'[1]címrend államig'!DW15)</f>
        <v>0</v>
      </c>
      <c r="DX15" s="98">
        <f>SUM('[1]címrend kötelező'!DX15+'[1]címrend önként'!DX15+'[1]címrend államig'!DX15)</f>
        <v>0</v>
      </c>
      <c r="DY15" s="98">
        <f>SUM('[1]címrend kötelező'!DY15+'[1]címrend önként'!DY15+'[1]címrend államig'!DY15)</f>
        <v>0</v>
      </c>
      <c r="DZ15" s="98">
        <f>SUM('[1]címrend kötelező'!DZ15+'[1]címrend önként'!DZ15+'[1]címrend államig'!DZ15)</f>
        <v>0</v>
      </c>
      <c r="EA15" s="98">
        <f>SUM('[1]címrend kötelező'!EA15+'[1]címrend önként'!EA15+'[1]címrend államig'!EA15)</f>
        <v>0</v>
      </c>
      <c r="EB15" s="98">
        <f>SUM('[1]címrend kötelező'!EB15+'[1]címrend önként'!EB15+'[1]címrend államig'!EB15)</f>
        <v>0</v>
      </c>
      <c r="EC15" s="98">
        <f>SUM('[1]címrend kötelező'!EC15+'[1]címrend önként'!EC15+'[1]címrend államig'!EC15)</f>
        <v>0</v>
      </c>
      <c r="ED15" s="98">
        <f>SUM('[1]címrend kötelező'!ED15+'[1]címrend önként'!ED15+'[1]címrend államig'!ED15)</f>
        <v>0</v>
      </c>
      <c r="EE15" s="98">
        <f>SUM('[1]címrend kötelező'!EE15+'[1]címrend önként'!EE15+'[1]címrend államig'!EE15)</f>
        <v>0</v>
      </c>
      <c r="EF15" s="98">
        <f>SUM('[1]címrend kötelező'!EF15+'[1]címrend önként'!EF15+'[1]címrend államig'!EF15)</f>
        <v>0</v>
      </c>
      <c r="EG15" s="98">
        <f>SUM('[1]címrend kötelező'!EG15+'[1]címrend önként'!EG15+'[1]címrend államig'!EG15)</f>
        <v>0</v>
      </c>
      <c r="EH15" s="98">
        <f>SUM('[1]címrend kötelező'!EH15+'[1]címrend önként'!EH15+'[1]címrend államig'!EH15)</f>
        <v>0</v>
      </c>
      <c r="EI15" s="98">
        <f>SUM('[1]címrend kötelező'!EI15+'[1]címrend önként'!EI15+'[1]címrend államig'!EI15)</f>
        <v>0</v>
      </c>
      <c r="EJ15" s="98">
        <f>SUM('[1]címrend kötelező'!EJ15+'[1]címrend önként'!EJ15+'[1]címrend államig'!EJ15)</f>
        <v>2933</v>
      </c>
      <c r="EK15" s="98">
        <f>SUM('[1]címrend kötelező'!EK15+'[1]címrend önként'!EK15+'[1]címrend államig'!EK15)</f>
        <v>0</v>
      </c>
      <c r="EL15" s="98">
        <f>SUM('[1]címrend kötelező'!EL15+'[1]címrend önként'!EL15+'[1]címrend államig'!EL15)</f>
        <v>2933</v>
      </c>
      <c r="EM15" s="98">
        <f>SUM('[1]címrend kötelező'!EM15+'[1]címrend önként'!EM15+'[1]címrend államig'!EM15)</f>
        <v>0</v>
      </c>
      <c r="EN15" s="98">
        <f>SUM('[1]címrend kötelező'!EN15+'[1]címrend önként'!EN15+'[1]címrend államig'!EN15)</f>
        <v>0</v>
      </c>
      <c r="EO15" s="98">
        <f>SUM('[1]címrend kötelező'!EO15+'[1]címrend önként'!EO15+'[1]címrend államig'!EO15)</f>
        <v>0</v>
      </c>
      <c r="EP15" s="98">
        <f>SUM('[1]címrend kötelező'!EP15+'[1]címrend önként'!EP15+'[1]címrend államig'!EP15)</f>
        <v>0</v>
      </c>
      <c r="EQ15" s="98">
        <f>SUM('[1]címrend kötelező'!EQ15+'[1]címrend önként'!EQ15+'[1]címrend államig'!EQ15)</f>
        <v>0</v>
      </c>
      <c r="ER15" s="98">
        <f>SUM('[1]címrend kötelező'!ER15+'[1]címrend önként'!ER15+'[1]címrend államig'!ER15)</f>
        <v>0</v>
      </c>
      <c r="ES15" s="98">
        <f>SUM('[1]címrend kötelező'!ES15+'[1]címrend önként'!ES15+'[1]címrend államig'!ES15)</f>
        <v>0</v>
      </c>
      <c r="ET15" s="98">
        <f>SUM('[1]címrend kötelező'!ET15+'[1]címrend önként'!ET15+'[1]címrend államig'!ET15)</f>
        <v>0</v>
      </c>
      <c r="EU15" s="98">
        <f>SUM('[1]címrend kötelező'!EU15+'[1]címrend önként'!EU15+'[1]címrend államig'!EU15)</f>
        <v>0</v>
      </c>
      <c r="EV15" s="99">
        <f t="shared" si="88"/>
        <v>2933</v>
      </c>
      <c r="EW15" s="99">
        <f t="shared" si="88"/>
        <v>0</v>
      </c>
      <c r="EX15" s="99">
        <f t="shared" si="88"/>
        <v>2933</v>
      </c>
      <c r="EY15" s="99">
        <f>'[1]címrend kötelező'!EY15+'[1]címrend önként'!EY15+'[1]címrend államig'!EY15</f>
        <v>0</v>
      </c>
      <c r="EZ15" s="99">
        <f>'[1]címrend kötelező'!EZ15+'[1]címrend önként'!EZ15+'[1]címrend államig'!EZ15</f>
        <v>0</v>
      </c>
      <c r="FA15" s="99">
        <f>'[1]címrend kötelező'!FA15+'[1]címrend önként'!FA15+'[1]címrend államig'!FA15</f>
        <v>0</v>
      </c>
      <c r="FB15" s="99">
        <f>'[1]címrend kötelező'!FB15+'[1]címrend önként'!FB15+'[1]címrend államig'!FB15</f>
        <v>0</v>
      </c>
      <c r="FC15" s="99">
        <f>'[1]címrend kötelező'!FC15+'[1]címrend önként'!FC15+'[1]címrend államig'!FC15</f>
        <v>0</v>
      </c>
      <c r="FD15" s="99">
        <f>'[1]címrend kötelező'!FD15+'[1]címrend önként'!FD15+'[1]címrend államig'!FD15</f>
        <v>0</v>
      </c>
      <c r="FE15" s="99">
        <f>'[1]címrend kötelező'!FE15+'[1]címrend önként'!FE15+'[1]címrend államig'!FE15</f>
        <v>0</v>
      </c>
      <c r="FF15" s="99">
        <f>'[1]címrend kötelező'!FF15+'[1]címrend önként'!FF15+'[1]címrend államig'!FF15</f>
        <v>0</v>
      </c>
      <c r="FG15" s="99">
        <f>'[1]címrend kötelező'!FG15+'[1]címrend önként'!FG15+'[1]címrend államig'!FG15</f>
        <v>0</v>
      </c>
      <c r="FH15" s="99">
        <f>'[1]címrend kötelező'!FH15+'[1]címrend önként'!FH15+'[1]címrend államig'!FH15</f>
        <v>0</v>
      </c>
      <c r="FI15" s="99">
        <f>'[1]címrend kötelező'!FI15+'[1]címrend önként'!FI15+'[1]címrend államig'!FI15</f>
        <v>0</v>
      </c>
      <c r="FJ15" s="99">
        <f>'[1]címrend kötelező'!FJ15+'[1]címrend önként'!FJ15+'[1]címrend államig'!FJ15</f>
        <v>0</v>
      </c>
      <c r="FK15" s="99">
        <f>'[1]címrend kötelező'!FK15+'[1]címrend önként'!FK15+'[1]címrend államig'!FK15</f>
        <v>0</v>
      </c>
      <c r="FL15" s="99">
        <f>'[1]címrend kötelező'!FL15+'[1]címrend önként'!FL15+'[1]címrend államig'!FL15</f>
        <v>0</v>
      </c>
      <c r="FM15" s="99">
        <f>'[1]címrend kötelező'!FM15+'[1]címrend önként'!FM15+'[1]címrend államig'!FM15</f>
        <v>0</v>
      </c>
      <c r="FN15" s="99">
        <f>'[1]címrend kötelező'!FN15+'[1]címrend önként'!FN15+'[1]címrend államig'!FN15</f>
        <v>0</v>
      </c>
      <c r="FO15" s="99">
        <f>'[1]címrend kötelező'!FO15+'[1]címrend önként'!FO15+'[1]címrend államig'!FO15</f>
        <v>0</v>
      </c>
      <c r="FP15" s="99">
        <f>'[1]címrend kötelező'!FP15+'[1]címrend önként'!FP15+'[1]címrend államig'!FP15</f>
        <v>0</v>
      </c>
      <c r="FQ15" s="99">
        <f>'[1]címrend kötelező'!FQ15+'[1]címrend önként'!FQ15+'[1]címrend államig'!FQ15</f>
        <v>0</v>
      </c>
      <c r="FR15" s="99">
        <f>'[1]címrend kötelező'!FR15+'[1]címrend önként'!FR15+'[1]címrend államig'!FR15</f>
        <v>0</v>
      </c>
      <c r="FS15" s="99">
        <f>'[1]címrend kötelező'!FS15+'[1]címrend önként'!FS15+'[1]címrend államig'!FS15</f>
        <v>0</v>
      </c>
      <c r="FT15" s="99">
        <f>'[1]címrend kötelező'!FT15+'[1]címrend önként'!FT15+'[1]címrend államig'!FT15</f>
        <v>0</v>
      </c>
      <c r="FU15" s="99">
        <f>'[1]címrend kötelező'!FU15+'[1]címrend önként'!FU15+'[1]címrend államig'!FU15</f>
        <v>0</v>
      </c>
      <c r="FV15" s="99">
        <f>'[1]címrend kötelező'!FV15+'[1]címrend önként'!FV15+'[1]címrend államig'!FV15</f>
        <v>0</v>
      </c>
      <c r="FW15" s="99">
        <f>'[1]címrend kötelező'!FW15+'[1]címrend önként'!FW15+'[1]címrend államig'!FW15</f>
        <v>0</v>
      </c>
      <c r="FX15" s="99">
        <f>'[1]címrend kötelező'!FX15+'[1]címrend önként'!FX15+'[1]címrend államig'!FX15</f>
        <v>0</v>
      </c>
      <c r="FY15" s="99">
        <f>'[1]címrend kötelező'!FY15+'[1]címrend önként'!FY15+'[1]címrend államig'!FY15</f>
        <v>0</v>
      </c>
      <c r="FZ15" s="99">
        <f>'[1]címrend kötelező'!FZ15+'[1]címrend önként'!FZ15+'[1]címrend államig'!FZ15</f>
        <v>0</v>
      </c>
      <c r="GA15" s="99">
        <f>'[1]címrend kötelező'!GA15+'[1]címrend önként'!GA15+'[1]címrend államig'!GA15</f>
        <v>0</v>
      </c>
      <c r="GB15" s="99">
        <f>'[1]címrend kötelező'!GB15+'[1]címrend önként'!GB15+'[1]címrend államig'!GB15</f>
        <v>0</v>
      </c>
      <c r="GC15" s="99">
        <f>'[1]címrend kötelező'!GC15+'[1]címrend önként'!GC15+'[1]címrend államig'!GC15</f>
        <v>0</v>
      </c>
      <c r="GD15" s="99">
        <f>'[1]címrend kötelező'!GD15+'[1]címrend önként'!GD15+'[1]címrend államig'!GD15</f>
        <v>0</v>
      </c>
      <c r="GE15" s="99">
        <f>'[1]címrend kötelező'!GE15+'[1]címrend önként'!GE15+'[1]címrend államig'!GE15</f>
        <v>0</v>
      </c>
      <c r="GF15" s="99">
        <f>'[1]címrend kötelező'!GF15+'[1]címrend önként'!GF15+'[1]címrend államig'!GF15</f>
        <v>0</v>
      </c>
      <c r="GG15" s="99">
        <f>'[1]címrend kötelező'!GG15+'[1]címrend önként'!GG15+'[1]címrend államig'!GG15</f>
        <v>0</v>
      </c>
      <c r="GH15" s="99">
        <f>'[1]címrend kötelező'!GH15+'[1]címrend önként'!GH15+'[1]címrend államig'!GH15</f>
        <v>0</v>
      </c>
      <c r="GI15" s="99">
        <f>'[1]címrend kötelező'!GI15+'[1]címrend önként'!GI15+'[1]címrend államig'!GI15</f>
        <v>0</v>
      </c>
      <c r="GJ15" s="99">
        <f>'[1]címrend kötelező'!GJ15+'[1]címrend önként'!GJ15+'[1]címrend államig'!GJ15</f>
        <v>0</v>
      </c>
      <c r="GK15" s="99">
        <f>'[1]címrend kötelező'!GK15+'[1]címrend önként'!GK15+'[1]címrend államig'!GK15</f>
        <v>0</v>
      </c>
      <c r="GL15" s="99">
        <f>EY15+FB15+FE15+FH15+FK15+FN15+FQ15+FT15+FW15+FZ15+GC15+GF15+GI15</f>
        <v>0</v>
      </c>
      <c r="GM15" s="99">
        <f t="shared" si="130"/>
        <v>0</v>
      </c>
      <c r="GN15" s="99">
        <f t="shared" si="130"/>
        <v>0</v>
      </c>
      <c r="GO15" s="99">
        <f>'[1]címrend kötelező'!GO15+'[1]címrend önként'!GO15+'[1]címrend államig'!GO15</f>
        <v>0</v>
      </c>
      <c r="GP15" s="99">
        <f>'[1]címrend kötelező'!GP15+'[1]címrend önként'!GP15+'[1]címrend államig'!GP15</f>
        <v>0</v>
      </c>
      <c r="GQ15" s="99">
        <f>'[1]címrend kötelező'!GQ15+'[1]címrend önként'!GQ15+'[1]címrend államig'!GQ15</f>
        <v>0</v>
      </c>
      <c r="GR15" s="99">
        <f>'[1]címrend kötelező'!GR15+'[1]címrend önként'!GR15+'[1]címrend államig'!GR15</f>
        <v>0</v>
      </c>
      <c r="GS15" s="99">
        <f>'[1]címrend kötelező'!GS15+'[1]címrend önként'!GS15+'[1]címrend államig'!GS15</f>
        <v>0</v>
      </c>
      <c r="GT15" s="99">
        <f>'[1]címrend kötelező'!GT15+'[1]címrend önként'!GT15+'[1]címrend államig'!GT15</f>
        <v>0</v>
      </c>
      <c r="GU15" s="99">
        <f>'[1]címrend kötelező'!GU15+'[1]címrend önként'!GU15+'[1]címrend államig'!GU15</f>
        <v>0</v>
      </c>
      <c r="GV15" s="99">
        <f>'[1]címrend kötelező'!GV15+'[1]címrend önként'!GV15+'[1]címrend államig'!GV15</f>
        <v>0</v>
      </c>
      <c r="GW15" s="99">
        <f>'[1]címrend kötelező'!GW15+'[1]címrend önként'!GW15+'[1]címrend államig'!GW15</f>
        <v>0</v>
      </c>
      <c r="GX15" s="100">
        <f t="shared" si="85"/>
        <v>0</v>
      </c>
      <c r="GY15" s="100">
        <f t="shared" si="85"/>
        <v>0</v>
      </c>
      <c r="GZ15" s="100">
        <f t="shared" si="85"/>
        <v>0</v>
      </c>
      <c r="HA15" s="100">
        <f t="shared" si="86"/>
        <v>220560</v>
      </c>
      <c r="HB15" s="100">
        <f t="shared" si="86"/>
        <v>250</v>
      </c>
      <c r="HC15" s="101">
        <f t="shared" si="86"/>
        <v>220810</v>
      </c>
      <c r="HE15" s="92"/>
      <c r="HF15" s="92"/>
    </row>
    <row r="16" spans="1:214" ht="15" customHeight="1" x14ac:dyDescent="0.25">
      <c r="A16" s="97" t="s">
        <v>303</v>
      </c>
      <c r="B16" s="98">
        <f>SUM('[1]címrend kötelező'!B16+'[1]címrend önként'!B16+'[1]címrend államig'!B16)</f>
        <v>0</v>
      </c>
      <c r="C16" s="98">
        <f>SUM('[1]címrend kötelező'!C16+'[1]címrend önként'!C16+'[1]címrend államig'!C16)</f>
        <v>0</v>
      </c>
      <c r="D16" s="98">
        <f>SUM('[1]címrend kötelező'!D16+'[1]címrend önként'!D16+'[1]címrend államig'!D16)</f>
        <v>0</v>
      </c>
      <c r="E16" s="98">
        <f>SUM('[1]címrend kötelező'!E16+'[1]címrend önként'!E16+'[1]címrend államig'!E16)</f>
        <v>0</v>
      </c>
      <c r="F16" s="98">
        <f>SUM('[1]címrend kötelező'!F16+'[1]címrend önként'!F16+'[1]címrend államig'!F16)</f>
        <v>0</v>
      </c>
      <c r="G16" s="98">
        <f>SUM('[1]címrend kötelező'!G16+'[1]címrend önként'!G16+'[1]címrend államig'!G16)</f>
        <v>0</v>
      </c>
      <c r="H16" s="98">
        <f>SUM('[1]címrend kötelező'!H16+'[1]címrend önként'!H16+'[1]címrend államig'!H16)</f>
        <v>0</v>
      </c>
      <c r="I16" s="98">
        <f>SUM('[1]címrend kötelező'!I16+'[1]címrend önként'!I16+'[1]címrend államig'!I16)</f>
        <v>0</v>
      </c>
      <c r="J16" s="98">
        <f>SUM('[1]címrend kötelező'!J16+'[1]címrend önként'!J16+'[1]címrend államig'!J16)</f>
        <v>0</v>
      </c>
      <c r="K16" s="98">
        <f>SUM('[1]címrend kötelező'!K16+'[1]címrend önként'!K16+'[1]címrend államig'!K16)</f>
        <v>0</v>
      </c>
      <c r="L16" s="98">
        <f>SUM('[1]címrend kötelező'!L16+'[1]címrend önként'!L16+'[1]címrend államig'!L16)</f>
        <v>0</v>
      </c>
      <c r="M16" s="98">
        <f>SUM('[1]címrend kötelező'!M16+'[1]címrend önként'!M16+'[1]címrend államig'!M16)</f>
        <v>0</v>
      </c>
      <c r="N16" s="98">
        <f>SUM('[1]címrend kötelező'!N16+'[1]címrend önként'!N16+'[1]címrend államig'!N16)</f>
        <v>238759</v>
      </c>
      <c r="O16" s="98">
        <f>SUM('[1]címrend kötelező'!O16+'[1]címrend önként'!O16+'[1]címrend államig'!O16)</f>
        <v>1126</v>
      </c>
      <c r="P16" s="98">
        <f>SUM('[1]címrend kötelező'!P16+'[1]címrend önként'!P16+'[1]címrend államig'!P16)</f>
        <v>239885</v>
      </c>
      <c r="Q16" s="98">
        <f>SUM('[1]címrend kötelező'!Q16+'[1]címrend önként'!Q16+'[1]címrend államig'!Q16)</f>
        <v>0</v>
      </c>
      <c r="R16" s="98">
        <f>SUM('[1]címrend kötelező'!R16+'[1]címrend önként'!R16+'[1]címrend államig'!R16)</f>
        <v>0</v>
      </c>
      <c r="S16" s="98">
        <f>SUM('[1]címrend kötelező'!S16+'[1]címrend önként'!S16+'[1]címrend államig'!S16)</f>
        <v>0</v>
      </c>
      <c r="T16" s="98">
        <f>SUM('[1]címrend kötelező'!T16+'[1]címrend önként'!T16+'[1]címrend államig'!T16)</f>
        <v>0</v>
      </c>
      <c r="U16" s="98">
        <f>SUM('[1]címrend kötelező'!U16+'[1]címrend önként'!U16+'[1]címrend államig'!U16)</f>
        <v>0</v>
      </c>
      <c r="V16" s="98">
        <f>SUM('[1]címrend kötelező'!V16+'[1]címrend önként'!V16+'[1]címrend államig'!V16)</f>
        <v>0</v>
      </c>
      <c r="W16" s="98">
        <f>SUM('[1]címrend kötelező'!W16+'[1]címrend önként'!W16+'[1]címrend államig'!W16)</f>
        <v>0</v>
      </c>
      <c r="X16" s="98">
        <f>SUM('[1]címrend kötelező'!X16+'[1]címrend önként'!X16+'[1]címrend államig'!X16)</f>
        <v>0</v>
      </c>
      <c r="Y16" s="98">
        <f>SUM('[1]címrend kötelező'!Y16+'[1]címrend önként'!Y16+'[1]címrend államig'!Y16)</f>
        <v>0</v>
      </c>
      <c r="Z16" s="98">
        <f>SUM('[1]címrend kötelező'!Z16+'[1]címrend önként'!Z16+'[1]címrend államig'!Z16)</f>
        <v>0</v>
      </c>
      <c r="AA16" s="98">
        <f>SUM('[1]címrend kötelező'!AA16+'[1]címrend önként'!AA16+'[1]címrend államig'!AA16)</f>
        <v>0</v>
      </c>
      <c r="AB16" s="98">
        <f>SUM('[1]címrend kötelező'!AB16+'[1]címrend önként'!AB16+'[1]címrend államig'!AB16)</f>
        <v>0</v>
      </c>
      <c r="AC16" s="98">
        <f>SUM('[1]címrend kötelező'!AC16+'[1]címrend önként'!AC16+'[1]címrend államig'!AC16)</f>
        <v>0</v>
      </c>
      <c r="AD16" s="98">
        <f>SUM('[1]címrend kötelező'!AD16+'[1]címrend önként'!AD16+'[1]címrend államig'!AD16)</f>
        <v>0</v>
      </c>
      <c r="AE16" s="98">
        <f>SUM('[1]címrend kötelező'!AE16+'[1]címrend önként'!AE16+'[1]címrend államig'!AE16)</f>
        <v>0</v>
      </c>
      <c r="AF16" s="98">
        <f>SUM('[1]címrend kötelező'!AF16+'[1]címrend önként'!AF16+'[1]címrend államig'!AF16)</f>
        <v>0</v>
      </c>
      <c r="AG16" s="98">
        <f>SUM('[1]címrend kötelező'!AG16+'[1]címrend önként'!AG16+'[1]címrend államig'!AG16)</f>
        <v>0</v>
      </c>
      <c r="AH16" s="98">
        <f>SUM('[1]címrend kötelező'!AH16+'[1]címrend önként'!AH16+'[1]címrend államig'!AH16)</f>
        <v>0</v>
      </c>
      <c r="AI16" s="98">
        <f>SUM('[1]címrend kötelező'!AI16+'[1]címrend önként'!AI16+'[1]címrend államig'!AI16)</f>
        <v>9367</v>
      </c>
      <c r="AJ16" s="98">
        <f>SUM('[1]címrend kötelező'!AJ16+'[1]címrend önként'!AJ16+'[1]címrend államig'!AJ16)</f>
        <v>0</v>
      </c>
      <c r="AK16" s="98">
        <f>SUM('[1]címrend kötelező'!AK16+'[1]címrend önként'!AK16+'[1]címrend államig'!AK16)</f>
        <v>9367</v>
      </c>
      <c r="AL16" s="98">
        <f>SUM('[1]címrend kötelező'!AL16+'[1]címrend önként'!AL16+'[1]címrend államig'!AL16)</f>
        <v>0</v>
      </c>
      <c r="AM16" s="98">
        <f>SUM('[1]címrend kötelező'!AM16+'[1]címrend önként'!AM16+'[1]címrend államig'!AM16)</f>
        <v>0</v>
      </c>
      <c r="AN16" s="98">
        <f>SUM('[1]címrend kötelező'!AN16+'[1]címrend önként'!AN16+'[1]címrend államig'!AN16)</f>
        <v>0</v>
      </c>
      <c r="AO16" s="98">
        <f>SUM('[1]címrend kötelező'!AO16+'[1]címrend önként'!AO16+'[1]címrend államig'!AO16)</f>
        <v>0</v>
      </c>
      <c r="AP16" s="98">
        <f>SUM('[1]címrend kötelező'!AP16+'[1]címrend önként'!AP16+'[1]címrend államig'!AP16)</f>
        <v>0</v>
      </c>
      <c r="AQ16" s="98">
        <f>SUM('[1]címrend kötelező'!AQ16+'[1]címrend önként'!AQ16+'[1]címrend államig'!AQ16)</f>
        <v>0</v>
      </c>
      <c r="AR16" s="98">
        <f>SUM('[1]címrend kötelező'!AR16+'[1]címrend önként'!AR16+'[1]címrend államig'!AR16)</f>
        <v>0</v>
      </c>
      <c r="AS16" s="98">
        <f>SUM('[1]címrend kötelező'!AS16+'[1]címrend önként'!AS16+'[1]címrend államig'!AS16)</f>
        <v>0</v>
      </c>
      <c r="AT16" s="98">
        <f>SUM('[1]címrend kötelező'!AT16+'[1]címrend önként'!AT16+'[1]címrend államig'!AT16)</f>
        <v>0</v>
      </c>
      <c r="AU16" s="98">
        <f>SUM('[1]címrend kötelező'!AU16+'[1]címrend önként'!AU16+'[1]címrend államig'!AU16)</f>
        <v>0</v>
      </c>
      <c r="AV16" s="98">
        <f>SUM('[1]címrend kötelező'!AV16+'[1]címrend önként'!AV16+'[1]címrend államig'!AV16)</f>
        <v>0</v>
      </c>
      <c r="AW16" s="98">
        <f>SUM('[1]címrend kötelező'!AW16+'[1]címrend önként'!AW16+'[1]címrend államig'!AW16)</f>
        <v>0</v>
      </c>
      <c r="AX16" s="98">
        <f>SUM('[1]címrend kötelező'!AX16+'[1]címrend önként'!AX16+'[1]címrend államig'!AX16)</f>
        <v>0</v>
      </c>
      <c r="AY16" s="98">
        <f>SUM('[1]címrend kötelező'!AY16+'[1]címrend önként'!AY16+'[1]címrend államig'!AY16)</f>
        <v>0</v>
      </c>
      <c r="AZ16" s="98">
        <f>SUM('[1]címrend kötelező'!AZ16+'[1]címrend önként'!AZ16+'[1]címrend államig'!AZ16)</f>
        <v>0</v>
      </c>
      <c r="BA16" s="98">
        <f>SUM('[1]címrend kötelező'!BA16+'[1]címrend önként'!BA16+'[1]címrend államig'!BA16)</f>
        <v>0</v>
      </c>
      <c r="BB16" s="98">
        <f>SUM('[1]címrend kötelező'!BB16+'[1]címrend önként'!BB16+'[1]címrend államig'!BB16)</f>
        <v>0</v>
      </c>
      <c r="BC16" s="98">
        <f>SUM('[1]címrend kötelező'!BC16+'[1]címrend önként'!BC16+'[1]címrend államig'!BC16)</f>
        <v>0</v>
      </c>
      <c r="BD16" s="98">
        <f>SUM('[1]címrend kötelező'!BD16+'[1]címrend önként'!BD16+'[1]címrend államig'!BD16)</f>
        <v>0</v>
      </c>
      <c r="BE16" s="98">
        <f>SUM('[1]címrend kötelező'!BE16+'[1]címrend önként'!BE16+'[1]címrend államig'!BE16)</f>
        <v>0</v>
      </c>
      <c r="BF16" s="98">
        <f>SUM('[1]címrend kötelező'!BF16+'[1]címrend önként'!BF16+'[1]címrend államig'!BF16)</f>
        <v>0</v>
      </c>
      <c r="BG16" s="98">
        <f>SUM('[1]címrend kötelező'!BG16+'[1]címrend önként'!BG16+'[1]címrend államig'!BG16)</f>
        <v>0</v>
      </c>
      <c r="BH16" s="98">
        <f>SUM('[1]címrend kötelező'!BH16+'[1]címrend önként'!BH16+'[1]címrend államig'!BH16)</f>
        <v>0</v>
      </c>
      <c r="BI16" s="98">
        <f>SUM('[1]címrend kötelező'!BI16+'[1]címrend önként'!BI16+'[1]címrend államig'!BI16)</f>
        <v>0</v>
      </c>
      <c r="BJ16" s="98">
        <f>SUM('[1]címrend kötelező'!BJ16+'[1]címrend önként'!BJ16+'[1]címrend államig'!BJ16)</f>
        <v>0</v>
      </c>
      <c r="BK16" s="98">
        <f>SUM('[1]címrend kötelező'!BK16+'[1]címrend önként'!BK16+'[1]címrend államig'!BK16)</f>
        <v>0</v>
      </c>
      <c r="BL16" s="98">
        <f>SUM('[1]címrend kötelező'!BL16+'[1]címrend önként'!BL16+'[1]címrend államig'!BL16)</f>
        <v>0</v>
      </c>
      <c r="BM16" s="98">
        <f>SUM('[1]címrend kötelező'!BM16+'[1]címrend önként'!BM16+'[1]címrend államig'!BM16)</f>
        <v>0</v>
      </c>
      <c r="BN16" s="98">
        <f>SUM('[1]címrend kötelező'!BN16+'[1]címrend önként'!BN16+'[1]címrend államig'!BN16)</f>
        <v>0</v>
      </c>
      <c r="BO16" s="98">
        <f>SUM('[1]címrend kötelező'!BO16+'[1]címrend önként'!BO16+'[1]címrend államig'!BO16)</f>
        <v>0</v>
      </c>
      <c r="BP16" s="98">
        <f>SUM('[1]címrend kötelező'!BP16+'[1]címrend önként'!BP16+'[1]címrend államig'!BP16)</f>
        <v>0</v>
      </c>
      <c r="BQ16" s="98">
        <f>SUM('[1]címrend kötelező'!BQ16+'[1]címrend önként'!BQ16+'[1]címrend államig'!BQ16)</f>
        <v>0</v>
      </c>
      <c r="BR16" s="98">
        <f>SUM('[1]címrend kötelező'!BR16+'[1]címrend önként'!BR16+'[1]címrend államig'!BR16)</f>
        <v>0</v>
      </c>
      <c r="BS16" s="98">
        <f>SUM('[1]címrend kötelező'!BS16+'[1]címrend önként'!BS16+'[1]címrend államig'!BS16)</f>
        <v>143187</v>
      </c>
      <c r="BT16" s="98">
        <f>SUM('[1]címrend kötelező'!BT16+'[1]címrend önként'!BT16+'[1]címrend államig'!BT16)</f>
        <v>0</v>
      </c>
      <c r="BU16" s="98">
        <f>SUM('[1]címrend kötelező'!BU16+'[1]címrend önként'!BU16+'[1]címrend államig'!BU16)</f>
        <v>143187</v>
      </c>
      <c r="BV16" s="98">
        <f>SUM('[1]címrend kötelező'!BV16+'[1]címrend önként'!BV16+'[1]címrend államig'!BV16)</f>
        <v>0</v>
      </c>
      <c r="BW16" s="98">
        <f>SUM('[1]címrend kötelező'!BW16+'[1]címrend önként'!BW16+'[1]címrend államig'!BW16)</f>
        <v>0</v>
      </c>
      <c r="BX16" s="98">
        <f>SUM('[1]címrend kötelező'!BX16+'[1]címrend önként'!BX16+'[1]címrend államig'!BX16)</f>
        <v>0</v>
      </c>
      <c r="BY16" s="98">
        <f>SUM('[1]címrend kötelező'!BY16+'[1]címrend önként'!BY16+'[1]címrend államig'!BY16)</f>
        <v>1244771</v>
      </c>
      <c r="BZ16" s="98">
        <f>SUM('[1]címrend kötelező'!BZ16+'[1]címrend önként'!BZ16+'[1]címrend államig'!BZ16)</f>
        <v>-1423</v>
      </c>
      <c r="CA16" s="98">
        <f>SUM('[1]címrend kötelező'!CA16+'[1]címrend önként'!CA16+'[1]címrend államig'!CA16)</f>
        <v>1243348</v>
      </c>
      <c r="CB16" s="98">
        <f>SUM('[1]címrend kötelező'!CB16+'[1]címrend önként'!CB16+'[1]címrend államig'!CB16)</f>
        <v>0</v>
      </c>
      <c r="CC16" s="98">
        <f>SUM('[1]címrend kötelező'!CC16+'[1]címrend önként'!CC16+'[1]címrend államig'!CC16)</f>
        <v>0</v>
      </c>
      <c r="CD16" s="98">
        <f>SUM('[1]címrend kötelező'!CD16+'[1]címrend önként'!CD16+'[1]címrend államig'!CD16)</f>
        <v>0</v>
      </c>
      <c r="CE16" s="98">
        <f>SUM('[1]címrend kötelező'!CE16+'[1]címrend önként'!CE16+'[1]címrend államig'!CE16)</f>
        <v>0</v>
      </c>
      <c r="CF16" s="98">
        <f>SUM('[1]címrend kötelező'!CF16+'[1]címrend önként'!CF16+'[1]címrend államig'!CF16)</f>
        <v>0</v>
      </c>
      <c r="CG16" s="98">
        <f>SUM('[1]címrend kötelező'!CG16+'[1]címrend önként'!CG16+'[1]címrend államig'!CG16)</f>
        <v>0</v>
      </c>
      <c r="CH16" s="98">
        <f>SUM('[1]címrend kötelező'!CH16+'[1]címrend önként'!CH16+'[1]címrend államig'!CH16)</f>
        <v>0</v>
      </c>
      <c r="CI16" s="98">
        <f>SUM('[1]címrend kötelező'!CI16+'[1]címrend önként'!CI16+'[1]címrend államig'!CI16)</f>
        <v>0</v>
      </c>
      <c r="CJ16" s="98">
        <f>SUM('[1]címrend kötelező'!CJ16+'[1]címrend önként'!CJ16+'[1]címrend államig'!CJ16)</f>
        <v>0</v>
      </c>
      <c r="CK16" s="98">
        <f>SUM('[1]címrend kötelező'!CK16+'[1]címrend önként'!CK16+'[1]címrend államig'!CK16)</f>
        <v>0</v>
      </c>
      <c r="CL16" s="98">
        <f>SUM('[1]címrend kötelező'!CL16+'[1]címrend önként'!CL16+'[1]címrend államig'!CL16)</f>
        <v>0</v>
      </c>
      <c r="CM16" s="98">
        <f>SUM('[1]címrend kötelező'!CM16+'[1]címrend önként'!CM16+'[1]címrend államig'!CM16)</f>
        <v>0</v>
      </c>
      <c r="CN16" s="98">
        <f>SUM('[1]címrend kötelező'!CN16+'[1]címrend önként'!CN16+'[1]címrend államig'!CN16)</f>
        <v>20838</v>
      </c>
      <c r="CO16" s="98">
        <f>SUM('[1]címrend kötelező'!CO16+'[1]címrend önként'!CO16+'[1]címrend államig'!CO16)</f>
        <v>0</v>
      </c>
      <c r="CP16" s="98">
        <f>SUM('[1]címrend kötelező'!CP16+'[1]címrend önként'!CP16+'[1]címrend államig'!CP16)</f>
        <v>20838</v>
      </c>
      <c r="CQ16" s="98">
        <f>SUM('[1]címrend kötelező'!CQ16+'[1]címrend önként'!CQ16+'[1]címrend államig'!CQ16)</f>
        <v>0</v>
      </c>
      <c r="CR16" s="98">
        <f>SUM('[1]címrend kötelező'!CR16+'[1]címrend önként'!CR16+'[1]címrend államig'!CR16)</f>
        <v>0</v>
      </c>
      <c r="CS16" s="98">
        <f>SUM('[1]címrend kötelező'!CS16+'[1]címrend önként'!CS16+'[1]címrend államig'!CS16)</f>
        <v>0</v>
      </c>
      <c r="CT16" s="98">
        <f>SUM('[1]címrend kötelező'!CT16+'[1]címrend önként'!CT16+'[1]címrend államig'!CT16)</f>
        <v>0</v>
      </c>
      <c r="CU16" s="98">
        <f>SUM('[1]címrend kötelező'!CU16+'[1]címrend önként'!CU16+'[1]címrend államig'!CU16)</f>
        <v>0</v>
      </c>
      <c r="CV16" s="98">
        <f>SUM('[1]címrend kötelező'!CV16+'[1]címrend önként'!CV16+'[1]címrend államig'!CV16)</f>
        <v>0</v>
      </c>
      <c r="CW16" s="98">
        <f>SUM('[1]címrend kötelező'!CW16+'[1]címrend önként'!CW16+'[1]címrend államig'!CW16)</f>
        <v>0</v>
      </c>
      <c r="CX16" s="98">
        <f>SUM('[1]címrend kötelező'!CX16+'[1]címrend önként'!CX16+'[1]címrend államig'!CX16)</f>
        <v>0</v>
      </c>
      <c r="CY16" s="98">
        <f>SUM('[1]címrend kötelező'!CY16+'[1]címrend önként'!CY16+'[1]címrend államig'!CY16)</f>
        <v>0</v>
      </c>
      <c r="CZ16" s="98">
        <f>SUM('[1]címrend kötelező'!CZ16+'[1]címrend önként'!CZ16+'[1]címrend államig'!CZ16)</f>
        <v>18200</v>
      </c>
      <c r="DA16" s="98">
        <f>SUM('[1]címrend kötelező'!DA16+'[1]címrend önként'!DA16+'[1]címrend államig'!DA16)</f>
        <v>0</v>
      </c>
      <c r="DB16" s="98">
        <f>SUM('[1]címrend kötelező'!DB16+'[1]címrend önként'!DB16+'[1]címrend államig'!DB16)</f>
        <v>18200</v>
      </c>
      <c r="DC16" s="98">
        <f>SUM('[1]címrend kötelező'!DC16+'[1]címrend önként'!DC16+'[1]címrend államig'!DC16)</f>
        <v>20000</v>
      </c>
      <c r="DD16" s="98">
        <f>SUM('[1]címrend kötelező'!DD16+'[1]címrend önként'!DD16+'[1]címrend államig'!DD16)</f>
        <v>0</v>
      </c>
      <c r="DE16" s="98">
        <f>SUM('[1]címrend kötelező'!DE16+'[1]címrend önként'!DE16+'[1]címrend államig'!DE16)</f>
        <v>20000</v>
      </c>
      <c r="DF16" s="98">
        <f>SUM('[1]címrend kötelező'!DF16+'[1]címrend önként'!DF16+'[1]címrend államig'!DF16)</f>
        <v>0</v>
      </c>
      <c r="DG16" s="98">
        <f>SUM('[1]címrend kötelező'!DG16+'[1]címrend önként'!DG16+'[1]címrend államig'!DG16)</f>
        <v>0</v>
      </c>
      <c r="DH16" s="98">
        <f>SUM('[1]címrend kötelező'!DH16+'[1]címrend önként'!DH16+'[1]címrend államig'!DH16)</f>
        <v>0</v>
      </c>
      <c r="DI16" s="98">
        <f>SUM('[1]címrend kötelező'!DI16+'[1]címrend önként'!DI16+'[1]címrend államig'!DI16)</f>
        <v>0</v>
      </c>
      <c r="DJ16" s="98">
        <f>SUM('[1]címrend kötelező'!DJ16+'[1]címrend önként'!DJ16+'[1]címrend államig'!DJ16)</f>
        <v>0</v>
      </c>
      <c r="DK16" s="98">
        <f>SUM('[1]címrend kötelező'!DK16+'[1]címrend önként'!DK16+'[1]címrend államig'!DK16)</f>
        <v>0</v>
      </c>
      <c r="DL16" s="98">
        <f>SUM('[1]címrend kötelező'!DL16+'[1]címrend önként'!DL16+'[1]címrend államig'!DL16)</f>
        <v>0</v>
      </c>
      <c r="DM16" s="98">
        <f>SUM('[1]címrend kötelező'!DM16+'[1]címrend önként'!DM16+'[1]címrend államig'!DM16)</f>
        <v>0</v>
      </c>
      <c r="DN16" s="98">
        <f>SUM('[1]címrend kötelező'!DN16+'[1]címrend önként'!DN16+'[1]címrend államig'!DN16)</f>
        <v>0</v>
      </c>
      <c r="DO16" s="98">
        <f>SUM('[1]címrend kötelező'!DO16+'[1]címrend önként'!DO16+'[1]címrend államig'!DO16)</f>
        <v>1045304</v>
      </c>
      <c r="DP16" s="98">
        <f>SUM('[1]címrend kötelező'!DP16+'[1]címrend önként'!DP16+'[1]címrend államig'!DP16)</f>
        <v>0</v>
      </c>
      <c r="DQ16" s="98">
        <f>SUM('[1]címrend kötelező'!DQ16+'[1]címrend önként'!DQ16+'[1]címrend államig'!DQ16)</f>
        <v>1045304</v>
      </c>
      <c r="DR16" s="99">
        <f t="shared" si="87"/>
        <v>2740426</v>
      </c>
      <c r="DS16" s="99">
        <f t="shared" si="87"/>
        <v>-297</v>
      </c>
      <c r="DT16" s="99">
        <f t="shared" si="87"/>
        <v>2740129</v>
      </c>
      <c r="DU16" s="98">
        <f>SUM('[1]címrend kötelező'!DU16+'[1]címrend önként'!DU16+'[1]címrend államig'!DU16)</f>
        <v>0</v>
      </c>
      <c r="DV16" s="98">
        <f>SUM('[1]címrend kötelező'!DV16+'[1]címrend önként'!DV16+'[1]címrend államig'!DV16)</f>
        <v>0</v>
      </c>
      <c r="DW16" s="98">
        <f>SUM('[1]címrend kötelező'!DW16+'[1]címrend önként'!DW16+'[1]címrend államig'!DW16)</f>
        <v>0</v>
      </c>
      <c r="DX16" s="98">
        <f>SUM('[1]címrend kötelező'!DX16+'[1]címrend önként'!DX16+'[1]címrend államig'!DX16)</f>
        <v>0</v>
      </c>
      <c r="DY16" s="98">
        <f>SUM('[1]címrend kötelező'!DY16+'[1]címrend önként'!DY16+'[1]címrend államig'!DY16)</f>
        <v>0</v>
      </c>
      <c r="DZ16" s="98">
        <f>SUM('[1]címrend kötelező'!DZ16+'[1]címrend önként'!DZ16+'[1]címrend államig'!DZ16)</f>
        <v>0</v>
      </c>
      <c r="EA16" s="98">
        <f>SUM('[1]címrend kötelező'!EA16+'[1]címrend önként'!EA16+'[1]címrend államig'!EA16)</f>
        <v>0</v>
      </c>
      <c r="EB16" s="98">
        <f>SUM('[1]címrend kötelező'!EB16+'[1]címrend önként'!EB16+'[1]címrend államig'!EB16)</f>
        <v>0</v>
      </c>
      <c r="EC16" s="98">
        <f>SUM('[1]címrend kötelező'!EC16+'[1]címrend önként'!EC16+'[1]címrend államig'!EC16)</f>
        <v>0</v>
      </c>
      <c r="ED16" s="98">
        <f>SUM('[1]címrend kötelező'!ED16+'[1]címrend önként'!ED16+'[1]címrend államig'!ED16)</f>
        <v>0</v>
      </c>
      <c r="EE16" s="98">
        <f>SUM('[1]címrend kötelező'!EE16+'[1]címrend önként'!EE16+'[1]címrend államig'!EE16)</f>
        <v>0</v>
      </c>
      <c r="EF16" s="98">
        <f>SUM('[1]címrend kötelező'!EF16+'[1]címrend önként'!EF16+'[1]címrend államig'!EF16)</f>
        <v>0</v>
      </c>
      <c r="EG16" s="98">
        <f>SUM('[1]címrend kötelező'!EG16+'[1]címrend önként'!EG16+'[1]címrend államig'!EG16)</f>
        <v>0</v>
      </c>
      <c r="EH16" s="98">
        <f>SUM('[1]címrend kötelező'!EH16+'[1]címrend önként'!EH16+'[1]címrend államig'!EH16)</f>
        <v>0</v>
      </c>
      <c r="EI16" s="98">
        <f>SUM('[1]címrend kötelező'!EI16+'[1]címrend önként'!EI16+'[1]címrend államig'!EI16)</f>
        <v>0</v>
      </c>
      <c r="EJ16" s="98">
        <f>SUM('[1]címrend kötelező'!EJ16+'[1]címrend önként'!EJ16+'[1]címrend államig'!EJ16)</f>
        <v>0</v>
      </c>
      <c r="EK16" s="98">
        <f>SUM('[1]címrend kötelező'!EK16+'[1]címrend önként'!EK16+'[1]címrend államig'!EK16)</f>
        <v>0</v>
      </c>
      <c r="EL16" s="98">
        <f>SUM('[1]címrend kötelező'!EL16+'[1]címrend önként'!EL16+'[1]címrend államig'!EL16)</f>
        <v>0</v>
      </c>
      <c r="EM16" s="98">
        <f>SUM('[1]címrend kötelező'!EM16+'[1]címrend önként'!EM16+'[1]címrend államig'!EM16)</f>
        <v>0</v>
      </c>
      <c r="EN16" s="98">
        <f>SUM('[1]címrend kötelező'!EN16+'[1]címrend önként'!EN16+'[1]címrend államig'!EN16)</f>
        <v>0</v>
      </c>
      <c r="EO16" s="98">
        <f>SUM('[1]címrend kötelező'!EO16+'[1]címrend önként'!EO16+'[1]címrend államig'!EO16)</f>
        <v>0</v>
      </c>
      <c r="EP16" s="98">
        <f>SUM('[1]címrend kötelező'!EP16+'[1]címrend önként'!EP16+'[1]címrend államig'!EP16)</f>
        <v>0</v>
      </c>
      <c r="EQ16" s="98">
        <f>SUM('[1]címrend kötelező'!EQ16+'[1]címrend önként'!EQ16+'[1]címrend államig'!EQ16)</f>
        <v>0</v>
      </c>
      <c r="ER16" s="98">
        <f>SUM('[1]címrend kötelező'!ER16+'[1]címrend önként'!ER16+'[1]címrend államig'!ER16)</f>
        <v>0</v>
      </c>
      <c r="ES16" s="98">
        <f>SUM('[1]címrend kötelező'!ES16+'[1]címrend önként'!ES16+'[1]címrend államig'!ES16)</f>
        <v>0</v>
      </c>
      <c r="ET16" s="98">
        <f>SUM('[1]címrend kötelező'!ET16+'[1]címrend önként'!ET16+'[1]címrend államig'!ET16)</f>
        <v>0</v>
      </c>
      <c r="EU16" s="98">
        <f>SUM('[1]címrend kötelező'!EU16+'[1]címrend önként'!EU16+'[1]címrend államig'!EU16)</f>
        <v>0</v>
      </c>
      <c r="EV16" s="99">
        <f t="shared" si="88"/>
        <v>0</v>
      </c>
      <c r="EW16" s="99">
        <f t="shared" si="88"/>
        <v>0</v>
      </c>
      <c r="EX16" s="99">
        <f t="shared" si="88"/>
        <v>0</v>
      </c>
      <c r="EY16" s="99">
        <f>'[1]címrend kötelező'!EY16+'[1]címrend önként'!EY16+'[1]címrend államig'!EY16</f>
        <v>0</v>
      </c>
      <c r="EZ16" s="99">
        <f>'[1]címrend kötelező'!EZ16+'[1]címrend önként'!EZ16+'[1]címrend államig'!EZ16</f>
        <v>0</v>
      </c>
      <c r="FA16" s="99">
        <f>'[1]címrend kötelező'!FA16+'[1]címrend önként'!FA16+'[1]címrend államig'!FA16</f>
        <v>0</v>
      </c>
      <c r="FB16" s="99">
        <f>'[1]címrend kötelező'!FB16+'[1]címrend önként'!FB16+'[1]címrend államig'!FB16</f>
        <v>0</v>
      </c>
      <c r="FC16" s="99">
        <f>'[1]címrend kötelező'!FC16+'[1]címrend önként'!FC16+'[1]címrend államig'!FC16</f>
        <v>0</v>
      </c>
      <c r="FD16" s="99">
        <f>'[1]címrend kötelező'!FD16+'[1]címrend önként'!FD16+'[1]címrend államig'!FD16</f>
        <v>0</v>
      </c>
      <c r="FE16" s="99">
        <f>'[1]címrend kötelező'!FE16+'[1]címrend önként'!FE16+'[1]címrend államig'!FE16</f>
        <v>0</v>
      </c>
      <c r="FF16" s="99">
        <f>'[1]címrend kötelező'!FF16+'[1]címrend önként'!FF16+'[1]címrend államig'!FF16</f>
        <v>0</v>
      </c>
      <c r="FG16" s="99">
        <f>'[1]címrend kötelező'!FG16+'[1]címrend önként'!FG16+'[1]címrend államig'!FG16</f>
        <v>0</v>
      </c>
      <c r="FH16" s="99">
        <f>'[1]címrend kötelező'!FH16+'[1]címrend önként'!FH16+'[1]címrend államig'!FH16</f>
        <v>0</v>
      </c>
      <c r="FI16" s="99">
        <f>'[1]címrend kötelező'!FI16+'[1]címrend önként'!FI16+'[1]címrend államig'!FI16</f>
        <v>0</v>
      </c>
      <c r="FJ16" s="99">
        <f>'[1]címrend kötelező'!FJ16+'[1]címrend önként'!FJ16+'[1]címrend államig'!FJ16</f>
        <v>0</v>
      </c>
      <c r="FK16" s="99">
        <f>'[1]címrend kötelező'!FK16+'[1]címrend önként'!FK16+'[1]címrend államig'!FK16</f>
        <v>0</v>
      </c>
      <c r="FL16" s="99">
        <f>'[1]címrend kötelező'!FL16+'[1]címrend önként'!FL16+'[1]címrend államig'!FL16</f>
        <v>0</v>
      </c>
      <c r="FM16" s="99">
        <f>'[1]címrend kötelező'!FM16+'[1]címrend önként'!FM16+'[1]címrend államig'!FM16</f>
        <v>0</v>
      </c>
      <c r="FN16" s="99">
        <f>'[1]címrend kötelező'!FN16+'[1]címrend önként'!FN16+'[1]címrend államig'!FN16</f>
        <v>0</v>
      </c>
      <c r="FO16" s="99">
        <f>'[1]címrend kötelező'!FO16+'[1]címrend önként'!FO16+'[1]címrend államig'!FO16</f>
        <v>0</v>
      </c>
      <c r="FP16" s="99">
        <f>'[1]címrend kötelező'!FP16+'[1]címrend önként'!FP16+'[1]címrend államig'!FP16</f>
        <v>0</v>
      </c>
      <c r="FQ16" s="99">
        <f>'[1]címrend kötelező'!FQ16+'[1]címrend önként'!FQ16+'[1]címrend államig'!FQ16</f>
        <v>0</v>
      </c>
      <c r="FR16" s="99">
        <f>'[1]címrend kötelező'!FR16+'[1]címrend önként'!FR16+'[1]címrend államig'!FR16</f>
        <v>0</v>
      </c>
      <c r="FS16" s="99">
        <f>'[1]címrend kötelező'!FS16+'[1]címrend önként'!FS16+'[1]címrend államig'!FS16</f>
        <v>0</v>
      </c>
      <c r="FT16" s="99">
        <f>'[1]címrend kötelező'!FT16+'[1]címrend önként'!FT16+'[1]címrend államig'!FT16</f>
        <v>0</v>
      </c>
      <c r="FU16" s="99">
        <f>'[1]címrend kötelező'!FU16+'[1]címrend önként'!FU16+'[1]címrend államig'!FU16</f>
        <v>0</v>
      </c>
      <c r="FV16" s="99">
        <f>'[1]címrend kötelező'!FV16+'[1]címrend önként'!FV16+'[1]címrend államig'!FV16</f>
        <v>0</v>
      </c>
      <c r="FW16" s="99">
        <f>'[1]címrend kötelező'!FW16+'[1]címrend önként'!FW16+'[1]címrend államig'!FW16</f>
        <v>0</v>
      </c>
      <c r="FX16" s="99">
        <f>'[1]címrend kötelező'!FX16+'[1]címrend önként'!FX16+'[1]címrend államig'!FX16</f>
        <v>0</v>
      </c>
      <c r="FY16" s="99">
        <f>'[1]címrend kötelező'!FY16+'[1]címrend önként'!FY16+'[1]címrend államig'!FY16</f>
        <v>0</v>
      </c>
      <c r="FZ16" s="99">
        <f>'[1]címrend kötelező'!FZ16+'[1]címrend önként'!FZ16+'[1]címrend államig'!FZ16</f>
        <v>0</v>
      </c>
      <c r="GA16" s="99">
        <f>'[1]címrend kötelező'!GA16+'[1]címrend önként'!GA16+'[1]címrend államig'!GA16</f>
        <v>0</v>
      </c>
      <c r="GB16" s="99">
        <f>'[1]címrend kötelező'!GB16+'[1]címrend önként'!GB16+'[1]címrend államig'!GB16</f>
        <v>0</v>
      </c>
      <c r="GC16" s="99">
        <f>'[1]címrend kötelező'!GC16+'[1]címrend önként'!GC16+'[1]címrend államig'!GC16</f>
        <v>0</v>
      </c>
      <c r="GD16" s="99">
        <f>'[1]címrend kötelező'!GD16+'[1]címrend önként'!GD16+'[1]címrend államig'!GD16</f>
        <v>0</v>
      </c>
      <c r="GE16" s="99">
        <f>'[1]címrend kötelező'!GE16+'[1]címrend önként'!GE16+'[1]címrend államig'!GE16</f>
        <v>0</v>
      </c>
      <c r="GF16" s="99">
        <f>'[1]címrend kötelező'!GF16+'[1]címrend önként'!GF16+'[1]címrend államig'!GF16</f>
        <v>0</v>
      </c>
      <c r="GG16" s="99">
        <f>'[1]címrend kötelező'!GG16+'[1]címrend önként'!GG16+'[1]címrend államig'!GG16</f>
        <v>0</v>
      </c>
      <c r="GH16" s="99">
        <f>'[1]címrend kötelező'!GH16+'[1]címrend önként'!GH16+'[1]címrend államig'!GH16</f>
        <v>0</v>
      </c>
      <c r="GI16" s="99">
        <f>'[1]címrend kötelező'!GI16+'[1]címrend önként'!GI16+'[1]címrend államig'!GI16</f>
        <v>0</v>
      </c>
      <c r="GJ16" s="99">
        <f>'[1]címrend kötelező'!GJ16+'[1]címrend önként'!GJ16+'[1]címrend államig'!GJ16</f>
        <v>0</v>
      </c>
      <c r="GK16" s="99">
        <f>'[1]címrend kötelező'!GK16+'[1]címrend önként'!GK16+'[1]címrend államig'!GK16</f>
        <v>0</v>
      </c>
      <c r="GL16" s="99">
        <f>EY16+FB16+FE16+FH16+FK16+FN16+FQ16+FT16+FW16+FZ16+GC16+GF16+GI16</f>
        <v>0</v>
      </c>
      <c r="GM16" s="99">
        <f t="shared" si="130"/>
        <v>0</v>
      </c>
      <c r="GN16" s="99">
        <f t="shared" si="130"/>
        <v>0</v>
      </c>
      <c r="GO16" s="99">
        <f>'[1]címrend kötelező'!GO16+'[1]címrend önként'!GO16+'[1]címrend államig'!GO16</f>
        <v>0</v>
      </c>
      <c r="GP16" s="99">
        <f>'[1]címrend kötelező'!GP16+'[1]címrend önként'!GP16+'[1]címrend államig'!GP16</f>
        <v>0</v>
      </c>
      <c r="GQ16" s="99">
        <f>'[1]címrend kötelező'!GQ16+'[1]címrend önként'!GQ16+'[1]címrend államig'!GQ16</f>
        <v>0</v>
      </c>
      <c r="GR16" s="99">
        <f>'[1]címrend kötelező'!GR16+'[1]címrend önként'!GR16+'[1]címrend államig'!GR16</f>
        <v>0</v>
      </c>
      <c r="GS16" s="99">
        <f>'[1]címrend kötelező'!GS16+'[1]címrend önként'!GS16+'[1]címrend államig'!GS16</f>
        <v>0</v>
      </c>
      <c r="GT16" s="99">
        <f>'[1]címrend kötelező'!GT16+'[1]címrend önként'!GT16+'[1]címrend államig'!GT16</f>
        <v>0</v>
      </c>
      <c r="GU16" s="99">
        <f>'[1]címrend kötelező'!GU16+'[1]címrend önként'!GU16+'[1]címrend államig'!GU16</f>
        <v>0</v>
      </c>
      <c r="GV16" s="99">
        <f>'[1]címrend kötelező'!GV16+'[1]címrend önként'!GV16+'[1]címrend államig'!GV16</f>
        <v>0</v>
      </c>
      <c r="GW16" s="99">
        <f>'[1]címrend kötelező'!GW16+'[1]címrend önként'!GW16+'[1]címrend államig'!GW16</f>
        <v>0</v>
      </c>
      <c r="GX16" s="100">
        <f t="shared" si="85"/>
        <v>0</v>
      </c>
      <c r="GY16" s="100">
        <f t="shared" si="85"/>
        <v>0</v>
      </c>
      <c r="GZ16" s="100">
        <f t="shared" si="85"/>
        <v>0</v>
      </c>
      <c r="HA16" s="100">
        <f t="shared" si="86"/>
        <v>2740426</v>
      </c>
      <c r="HB16" s="100">
        <f t="shared" si="86"/>
        <v>-297</v>
      </c>
      <c r="HC16" s="101">
        <f t="shared" si="86"/>
        <v>2740129</v>
      </c>
      <c r="HE16" s="92"/>
      <c r="HF16" s="92"/>
    </row>
    <row r="17" spans="1:214" ht="15" customHeight="1" x14ac:dyDescent="0.25">
      <c r="A17" s="97" t="s">
        <v>304</v>
      </c>
      <c r="B17" s="98">
        <f>SUM('[1]címrend kötelező'!B17+'[1]címrend önként'!B17+'[1]címrend államig'!B17)</f>
        <v>0</v>
      </c>
      <c r="C17" s="98">
        <f>SUM('[1]címrend kötelező'!C17+'[1]címrend önként'!C17+'[1]címrend államig'!C17)</f>
        <v>0</v>
      </c>
      <c r="D17" s="98">
        <f>SUM('[1]címrend kötelező'!D17+'[1]címrend önként'!D17+'[1]címrend államig'!D17)</f>
        <v>0</v>
      </c>
      <c r="E17" s="98">
        <f>SUM('[1]címrend kötelező'!E17+'[1]címrend önként'!E17+'[1]címrend államig'!E17)</f>
        <v>0</v>
      </c>
      <c r="F17" s="98">
        <f>SUM('[1]címrend kötelező'!F17+'[1]címrend önként'!F17+'[1]címrend államig'!F17)</f>
        <v>0</v>
      </c>
      <c r="G17" s="98">
        <f>SUM('[1]címrend kötelező'!G17+'[1]címrend önként'!G17+'[1]címrend államig'!G17)</f>
        <v>0</v>
      </c>
      <c r="H17" s="98">
        <f>SUM('[1]címrend kötelező'!H17+'[1]címrend önként'!H17+'[1]címrend államig'!H17)</f>
        <v>0</v>
      </c>
      <c r="I17" s="98">
        <f>SUM('[1]címrend kötelező'!I17+'[1]címrend önként'!I17+'[1]címrend államig'!I17)</f>
        <v>0</v>
      </c>
      <c r="J17" s="98">
        <f>SUM('[1]címrend kötelező'!J17+'[1]címrend önként'!J17+'[1]címrend államig'!J17)</f>
        <v>0</v>
      </c>
      <c r="K17" s="98">
        <f>SUM('[1]címrend kötelező'!K17+'[1]címrend önként'!K17+'[1]címrend államig'!K17)</f>
        <v>0</v>
      </c>
      <c r="L17" s="98">
        <f>SUM('[1]címrend kötelező'!L17+'[1]címrend önként'!L17+'[1]címrend államig'!L17)</f>
        <v>0</v>
      </c>
      <c r="M17" s="98">
        <f>SUM('[1]címrend kötelező'!M17+'[1]címrend önként'!M17+'[1]címrend államig'!M17)</f>
        <v>0</v>
      </c>
      <c r="N17" s="98">
        <f>SUM('[1]címrend kötelező'!N17+'[1]címrend önként'!N17+'[1]címrend államig'!N17)</f>
        <v>0</v>
      </c>
      <c r="O17" s="98">
        <f>SUM('[1]címrend kötelező'!O17+'[1]címrend önként'!O17+'[1]címrend államig'!O17)</f>
        <v>0</v>
      </c>
      <c r="P17" s="98">
        <f>SUM('[1]címrend kötelező'!P17+'[1]címrend önként'!P17+'[1]címrend államig'!P17)</f>
        <v>0</v>
      </c>
      <c r="Q17" s="98">
        <f>SUM('[1]címrend kötelező'!Q17+'[1]címrend önként'!Q17+'[1]címrend államig'!Q17)</f>
        <v>340849</v>
      </c>
      <c r="R17" s="98">
        <f>SUM('[1]címrend kötelező'!R17+'[1]címrend önként'!R17+'[1]címrend államig'!R17)</f>
        <v>-23548</v>
      </c>
      <c r="S17" s="98">
        <f>SUM('[1]címrend kötelező'!S17+'[1]címrend önként'!S17+'[1]címrend államig'!S17)</f>
        <v>317301</v>
      </c>
      <c r="T17" s="98">
        <f>SUM('[1]címrend kötelező'!T17+'[1]címrend önként'!T17+'[1]címrend államig'!T17)</f>
        <v>0</v>
      </c>
      <c r="U17" s="98">
        <f>SUM('[1]címrend kötelező'!U17+'[1]címrend önként'!U17+'[1]címrend államig'!U17)</f>
        <v>0</v>
      </c>
      <c r="V17" s="98">
        <f>SUM('[1]címrend kötelező'!V17+'[1]címrend önként'!V17+'[1]címrend államig'!V17)</f>
        <v>0</v>
      </c>
      <c r="W17" s="98">
        <f>SUM('[1]címrend kötelező'!W17+'[1]címrend önként'!W17+'[1]címrend államig'!W17)</f>
        <v>0</v>
      </c>
      <c r="X17" s="98">
        <f>SUM('[1]címrend kötelező'!X17+'[1]címrend önként'!X17+'[1]címrend államig'!X17)</f>
        <v>0</v>
      </c>
      <c r="Y17" s="98">
        <f>SUM('[1]címrend kötelező'!Y17+'[1]címrend önként'!Y17+'[1]címrend államig'!Y17)</f>
        <v>0</v>
      </c>
      <c r="Z17" s="98">
        <f>SUM('[1]címrend kötelező'!Z17+'[1]címrend önként'!Z17+'[1]címrend államig'!Z17)</f>
        <v>0</v>
      </c>
      <c r="AA17" s="98">
        <f>SUM('[1]címrend kötelező'!AA17+'[1]címrend önként'!AA17+'[1]címrend államig'!AA17)</f>
        <v>0</v>
      </c>
      <c r="AB17" s="98">
        <f>SUM('[1]címrend kötelező'!AB17+'[1]címrend önként'!AB17+'[1]címrend államig'!AB17)</f>
        <v>0</v>
      </c>
      <c r="AC17" s="98">
        <f>SUM('[1]címrend kötelező'!AC17+'[1]címrend önként'!AC17+'[1]címrend államig'!AC17)</f>
        <v>0</v>
      </c>
      <c r="AD17" s="98">
        <f>SUM('[1]címrend kötelező'!AD17+'[1]címrend önként'!AD17+'[1]címrend államig'!AD17)</f>
        <v>0</v>
      </c>
      <c r="AE17" s="98">
        <f>SUM('[1]címrend kötelező'!AE17+'[1]címrend önként'!AE17+'[1]címrend államig'!AE17)</f>
        <v>0</v>
      </c>
      <c r="AF17" s="98">
        <f>SUM('[1]címrend kötelező'!AF17+'[1]címrend önként'!AF17+'[1]címrend államig'!AF17)</f>
        <v>0</v>
      </c>
      <c r="AG17" s="98">
        <f>SUM('[1]címrend kötelező'!AG17+'[1]címrend önként'!AG17+'[1]címrend államig'!AG17)</f>
        <v>0</v>
      </c>
      <c r="AH17" s="98">
        <f>SUM('[1]címrend kötelező'!AH17+'[1]címrend önként'!AH17+'[1]címrend államig'!AH17)</f>
        <v>0</v>
      </c>
      <c r="AI17" s="98">
        <f>SUM('[1]címrend kötelező'!AI17+'[1]címrend önként'!AI17+'[1]címrend államig'!AI17)</f>
        <v>0</v>
      </c>
      <c r="AJ17" s="98">
        <f>SUM('[1]címrend kötelező'!AJ17+'[1]címrend önként'!AJ17+'[1]címrend államig'!AJ17)</f>
        <v>0</v>
      </c>
      <c r="AK17" s="98">
        <f>SUM('[1]címrend kötelező'!AK17+'[1]címrend önként'!AK17+'[1]címrend államig'!AK17)</f>
        <v>0</v>
      </c>
      <c r="AL17" s="98">
        <f>SUM('[1]címrend kötelező'!AL17+'[1]címrend önként'!AL17+'[1]címrend államig'!AL17)</f>
        <v>0</v>
      </c>
      <c r="AM17" s="98">
        <f>SUM('[1]címrend kötelező'!AM17+'[1]címrend önként'!AM17+'[1]címrend államig'!AM17)</f>
        <v>0</v>
      </c>
      <c r="AN17" s="98">
        <f>SUM('[1]címrend kötelező'!AN17+'[1]címrend önként'!AN17+'[1]címrend államig'!AN17)</f>
        <v>0</v>
      </c>
      <c r="AO17" s="98">
        <f>SUM('[1]címrend kötelező'!AO17+'[1]címrend önként'!AO17+'[1]címrend államig'!AO17)</f>
        <v>0</v>
      </c>
      <c r="AP17" s="98">
        <f>SUM('[1]címrend kötelező'!AP17+'[1]címrend önként'!AP17+'[1]címrend államig'!AP17)</f>
        <v>0</v>
      </c>
      <c r="AQ17" s="98">
        <f>SUM('[1]címrend kötelező'!AQ17+'[1]címrend önként'!AQ17+'[1]címrend államig'!AQ17)</f>
        <v>0</v>
      </c>
      <c r="AR17" s="98">
        <f>SUM('[1]címrend kötelező'!AR17+'[1]címrend önként'!AR17+'[1]címrend államig'!AR17)</f>
        <v>0</v>
      </c>
      <c r="AS17" s="98">
        <f>SUM('[1]címrend kötelező'!AS17+'[1]címrend önként'!AS17+'[1]címrend államig'!AS17)</f>
        <v>0</v>
      </c>
      <c r="AT17" s="98">
        <f>SUM('[1]címrend kötelező'!AT17+'[1]címrend önként'!AT17+'[1]címrend államig'!AT17)</f>
        <v>0</v>
      </c>
      <c r="AU17" s="98">
        <f>SUM('[1]címrend kötelező'!AU17+'[1]címrend önként'!AU17+'[1]címrend államig'!AU17)</f>
        <v>0</v>
      </c>
      <c r="AV17" s="98">
        <f>SUM('[1]címrend kötelező'!AV17+'[1]címrend önként'!AV17+'[1]címrend államig'!AV17)</f>
        <v>0</v>
      </c>
      <c r="AW17" s="98">
        <f>SUM('[1]címrend kötelező'!AW17+'[1]címrend önként'!AW17+'[1]címrend államig'!AW17)</f>
        <v>0</v>
      </c>
      <c r="AX17" s="98">
        <f>SUM('[1]címrend kötelező'!AX17+'[1]címrend önként'!AX17+'[1]címrend államig'!AX17)</f>
        <v>0</v>
      </c>
      <c r="AY17" s="98">
        <f>SUM('[1]címrend kötelező'!AY17+'[1]címrend önként'!AY17+'[1]címrend államig'!AY17)</f>
        <v>0</v>
      </c>
      <c r="AZ17" s="98">
        <f>SUM('[1]címrend kötelező'!AZ17+'[1]címrend önként'!AZ17+'[1]címrend államig'!AZ17)</f>
        <v>0</v>
      </c>
      <c r="BA17" s="98">
        <f>SUM('[1]címrend kötelező'!BA17+'[1]címrend önként'!BA17+'[1]címrend államig'!BA17)</f>
        <v>0</v>
      </c>
      <c r="BB17" s="98">
        <f>SUM('[1]címrend kötelező'!BB17+'[1]címrend önként'!BB17+'[1]címrend államig'!BB17)</f>
        <v>0</v>
      </c>
      <c r="BC17" s="98">
        <f>SUM('[1]címrend kötelező'!BC17+'[1]címrend önként'!BC17+'[1]címrend államig'!BC17)</f>
        <v>0</v>
      </c>
      <c r="BD17" s="98">
        <f>SUM('[1]címrend kötelező'!BD17+'[1]címrend önként'!BD17+'[1]címrend államig'!BD17)</f>
        <v>0</v>
      </c>
      <c r="BE17" s="98">
        <f>SUM('[1]címrend kötelező'!BE17+'[1]címrend önként'!BE17+'[1]címrend államig'!BE17)</f>
        <v>0</v>
      </c>
      <c r="BF17" s="98">
        <f>SUM('[1]címrend kötelező'!BF17+'[1]címrend önként'!BF17+'[1]címrend államig'!BF17)</f>
        <v>0</v>
      </c>
      <c r="BG17" s="98">
        <f>SUM('[1]címrend kötelező'!BG17+'[1]címrend önként'!BG17+'[1]címrend államig'!BG17)</f>
        <v>0</v>
      </c>
      <c r="BH17" s="98">
        <f>SUM('[1]címrend kötelező'!BH17+'[1]címrend önként'!BH17+'[1]címrend államig'!BH17)</f>
        <v>0</v>
      </c>
      <c r="BI17" s="98">
        <f>SUM('[1]címrend kötelező'!BI17+'[1]címrend önként'!BI17+'[1]címrend államig'!BI17)</f>
        <v>0</v>
      </c>
      <c r="BJ17" s="98">
        <f>SUM('[1]címrend kötelező'!BJ17+'[1]címrend önként'!BJ17+'[1]címrend államig'!BJ17)</f>
        <v>0</v>
      </c>
      <c r="BK17" s="98">
        <f>SUM('[1]címrend kötelező'!BK17+'[1]címrend önként'!BK17+'[1]címrend államig'!BK17)</f>
        <v>0</v>
      </c>
      <c r="BL17" s="98">
        <f>SUM('[1]címrend kötelező'!BL17+'[1]címrend önként'!BL17+'[1]címrend államig'!BL17)</f>
        <v>0</v>
      </c>
      <c r="BM17" s="98">
        <f>SUM('[1]címrend kötelező'!BM17+'[1]címrend önként'!BM17+'[1]címrend államig'!BM17)</f>
        <v>0</v>
      </c>
      <c r="BN17" s="98">
        <f>SUM('[1]címrend kötelező'!BN17+'[1]címrend önként'!BN17+'[1]címrend államig'!BN17)</f>
        <v>0</v>
      </c>
      <c r="BO17" s="98">
        <f>SUM('[1]címrend kötelező'!BO17+'[1]címrend önként'!BO17+'[1]címrend államig'!BO17)</f>
        <v>0</v>
      </c>
      <c r="BP17" s="98">
        <f>SUM('[1]címrend kötelező'!BP17+'[1]címrend önként'!BP17+'[1]címrend államig'!BP17)</f>
        <v>0</v>
      </c>
      <c r="BQ17" s="98">
        <f>SUM('[1]címrend kötelező'!BQ17+'[1]címrend önként'!BQ17+'[1]címrend államig'!BQ17)</f>
        <v>0</v>
      </c>
      <c r="BR17" s="98">
        <f>SUM('[1]címrend kötelező'!BR17+'[1]címrend önként'!BR17+'[1]címrend államig'!BR17)</f>
        <v>0</v>
      </c>
      <c r="BS17" s="98">
        <f>SUM('[1]címrend kötelező'!BS17+'[1]címrend önként'!BS17+'[1]címrend államig'!BS17)</f>
        <v>0</v>
      </c>
      <c r="BT17" s="98">
        <f>SUM('[1]címrend kötelező'!BT17+'[1]címrend önként'!BT17+'[1]címrend államig'!BT17)</f>
        <v>0</v>
      </c>
      <c r="BU17" s="98">
        <f>SUM('[1]címrend kötelező'!BU17+'[1]címrend önként'!BU17+'[1]címrend államig'!BU17)</f>
        <v>0</v>
      </c>
      <c r="BV17" s="98">
        <f>SUM('[1]címrend kötelező'!BV17+'[1]címrend önként'!BV17+'[1]címrend államig'!BV17)</f>
        <v>0</v>
      </c>
      <c r="BW17" s="98">
        <f>SUM('[1]címrend kötelező'!BW17+'[1]címrend önként'!BW17+'[1]címrend államig'!BW17)</f>
        <v>0</v>
      </c>
      <c r="BX17" s="98">
        <f>SUM('[1]címrend kötelező'!BX17+'[1]címrend önként'!BX17+'[1]címrend államig'!BX17)</f>
        <v>0</v>
      </c>
      <c r="BY17" s="98">
        <f>SUM('[1]címrend kötelező'!BY17+'[1]címrend önként'!BY17+'[1]címrend államig'!BY17)</f>
        <v>0</v>
      </c>
      <c r="BZ17" s="98">
        <f>SUM('[1]címrend kötelező'!BZ17+'[1]címrend önként'!BZ17+'[1]címrend államig'!BZ17)</f>
        <v>0</v>
      </c>
      <c r="CA17" s="98">
        <f>SUM('[1]címrend kötelező'!CA17+'[1]címrend önként'!CA17+'[1]címrend államig'!CA17)</f>
        <v>0</v>
      </c>
      <c r="CB17" s="98">
        <f>SUM('[1]címrend kötelező'!CB17+'[1]címrend önként'!CB17+'[1]címrend államig'!CB17)</f>
        <v>0</v>
      </c>
      <c r="CC17" s="98">
        <f>SUM('[1]címrend kötelező'!CC17+'[1]címrend önként'!CC17+'[1]címrend államig'!CC17)</f>
        <v>0</v>
      </c>
      <c r="CD17" s="98">
        <f>SUM('[1]címrend kötelező'!CD17+'[1]címrend önként'!CD17+'[1]címrend államig'!CD17)</f>
        <v>0</v>
      </c>
      <c r="CE17" s="98">
        <f>SUM('[1]címrend kötelező'!CE17+'[1]címrend önként'!CE17+'[1]címrend államig'!CE17)</f>
        <v>0</v>
      </c>
      <c r="CF17" s="98">
        <f>SUM('[1]címrend kötelező'!CF17+'[1]címrend önként'!CF17+'[1]címrend államig'!CF17)</f>
        <v>0</v>
      </c>
      <c r="CG17" s="98">
        <f>SUM('[1]címrend kötelező'!CG17+'[1]címrend önként'!CG17+'[1]címrend államig'!CG17)</f>
        <v>0</v>
      </c>
      <c r="CH17" s="98">
        <f>SUM('[1]címrend kötelező'!CH17+'[1]címrend önként'!CH17+'[1]címrend államig'!CH17)</f>
        <v>0</v>
      </c>
      <c r="CI17" s="98">
        <f>SUM('[1]címrend kötelező'!CI17+'[1]címrend önként'!CI17+'[1]címrend államig'!CI17)</f>
        <v>0</v>
      </c>
      <c r="CJ17" s="98">
        <f>SUM('[1]címrend kötelező'!CJ17+'[1]címrend önként'!CJ17+'[1]címrend államig'!CJ17)</f>
        <v>0</v>
      </c>
      <c r="CK17" s="98">
        <f>SUM('[1]címrend kötelező'!CK17+'[1]címrend önként'!CK17+'[1]címrend államig'!CK17)</f>
        <v>0</v>
      </c>
      <c r="CL17" s="98">
        <f>SUM('[1]címrend kötelező'!CL17+'[1]címrend önként'!CL17+'[1]címrend államig'!CL17)</f>
        <v>0</v>
      </c>
      <c r="CM17" s="98">
        <f>SUM('[1]címrend kötelező'!CM17+'[1]címrend önként'!CM17+'[1]címrend államig'!CM17)</f>
        <v>0</v>
      </c>
      <c r="CN17" s="98">
        <f>SUM('[1]címrend kötelező'!CN17+'[1]címrend önként'!CN17+'[1]címrend államig'!CN17)</f>
        <v>0</v>
      </c>
      <c r="CO17" s="98">
        <f>SUM('[1]címrend kötelező'!CO17+'[1]címrend önként'!CO17+'[1]címrend államig'!CO17)</f>
        <v>0</v>
      </c>
      <c r="CP17" s="98">
        <f>SUM('[1]címrend kötelező'!CP17+'[1]címrend önként'!CP17+'[1]címrend államig'!CP17)</f>
        <v>0</v>
      </c>
      <c r="CQ17" s="98">
        <f>SUM('[1]címrend kötelező'!CQ17+'[1]címrend önként'!CQ17+'[1]címrend államig'!CQ17)</f>
        <v>0</v>
      </c>
      <c r="CR17" s="98">
        <f>SUM('[1]címrend kötelező'!CR17+'[1]címrend önként'!CR17+'[1]címrend államig'!CR17)</f>
        <v>0</v>
      </c>
      <c r="CS17" s="98">
        <f>SUM('[1]címrend kötelező'!CS17+'[1]címrend önként'!CS17+'[1]címrend államig'!CS17)</f>
        <v>0</v>
      </c>
      <c r="CT17" s="98">
        <f>SUM('[1]címrend kötelező'!CT17+'[1]címrend önként'!CT17+'[1]címrend államig'!CT17)</f>
        <v>0</v>
      </c>
      <c r="CU17" s="98">
        <f>SUM('[1]címrend kötelező'!CU17+'[1]címrend önként'!CU17+'[1]címrend államig'!CU17)</f>
        <v>0</v>
      </c>
      <c r="CV17" s="98">
        <f>SUM('[1]címrend kötelező'!CV17+'[1]címrend önként'!CV17+'[1]címrend államig'!CV17)</f>
        <v>0</v>
      </c>
      <c r="CW17" s="98">
        <f>SUM('[1]címrend kötelező'!CW17+'[1]címrend önként'!CW17+'[1]címrend államig'!CW17)</f>
        <v>0</v>
      </c>
      <c r="CX17" s="98">
        <f>SUM('[1]címrend kötelező'!CX17+'[1]címrend önként'!CX17+'[1]címrend államig'!CX17)</f>
        <v>0</v>
      </c>
      <c r="CY17" s="98">
        <f>SUM('[1]címrend kötelező'!CY17+'[1]címrend önként'!CY17+'[1]címrend államig'!CY17)</f>
        <v>0</v>
      </c>
      <c r="CZ17" s="98">
        <f>SUM('[1]címrend kötelező'!CZ17+'[1]címrend önként'!CZ17+'[1]címrend államig'!CZ17)</f>
        <v>0</v>
      </c>
      <c r="DA17" s="98">
        <f>SUM('[1]címrend kötelező'!DA17+'[1]címrend önként'!DA17+'[1]címrend államig'!DA17)</f>
        <v>0</v>
      </c>
      <c r="DB17" s="98">
        <f>SUM('[1]címrend kötelező'!DB17+'[1]címrend önként'!DB17+'[1]címrend államig'!DB17)</f>
        <v>0</v>
      </c>
      <c r="DC17" s="98">
        <f>SUM('[1]címrend kötelező'!DC17+'[1]címrend önként'!DC17+'[1]címrend államig'!DC17)</f>
        <v>0</v>
      </c>
      <c r="DD17" s="98">
        <f>SUM('[1]címrend kötelező'!DD17+'[1]címrend önként'!DD17+'[1]címrend államig'!DD17)</f>
        <v>0</v>
      </c>
      <c r="DE17" s="98">
        <f>SUM('[1]címrend kötelező'!DE17+'[1]címrend önként'!DE17+'[1]címrend államig'!DE17)</f>
        <v>0</v>
      </c>
      <c r="DF17" s="98">
        <f>SUM('[1]címrend kötelező'!DF17+'[1]címrend önként'!DF17+'[1]címrend államig'!DF17)</f>
        <v>0</v>
      </c>
      <c r="DG17" s="98">
        <f>SUM('[1]címrend kötelező'!DG17+'[1]címrend önként'!DG17+'[1]címrend államig'!DG17)</f>
        <v>0</v>
      </c>
      <c r="DH17" s="98">
        <f>SUM('[1]címrend kötelező'!DH17+'[1]címrend önként'!DH17+'[1]címrend államig'!DH17)</f>
        <v>0</v>
      </c>
      <c r="DI17" s="98">
        <f>SUM('[1]címrend kötelező'!DI17+'[1]címrend önként'!DI17+'[1]címrend államig'!DI17)</f>
        <v>0</v>
      </c>
      <c r="DJ17" s="98">
        <f>SUM('[1]címrend kötelező'!DJ17+'[1]címrend önként'!DJ17+'[1]címrend államig'!DJ17)</f>
        <v>0</v>
      </c>
      <c r="DK17" s="98">
        <f>SUM('[1]címrend kötelező'!DK17+'[1]címrend önként'!DK17+'[1]címrend államig'!DK17)</f>
        <v>0</v>
      </c>
      <c r="DL17" s="98">
        <f>SUM('[1]címrend kötelező'!DL17+'[1]címrend önként'!DL17+'[1]címrend államig'!DL17)</f>
        <v>0</v>
      </c>
      <c r="DM17" s="98">
        <f>SUM('[1]címrend kötelező'!DM17+'[1]címrend önként'!DM17+'[1]címrend államig'!DM17)</f>
        <v>0</v>
      </c>
      <c r="DN17" s="98">
        <f>SUM('[1]címrend kötelező'!DN17+'[1]címrend önként'!DN17+'[1]címrend államig'!DN17)</f>
        <v>0</v>
      </c>
      <c r="DO17" s="98">
        <f>SUM('[1]címrend kötelező'!DO17+'[1]címrend önként'!DO17+'[1]címrend államig'!DO17)</f>
        <v>0</v>
      </c>
      <c r="DP17" s="98">
        <f>SUM('[1]címrend kötelező'!DP17+'[1]címrend önként'!DP17+'[1]címrend államig'!DP17)</f>
        <v>0</v>
      </c>
      <c r="DQ17" s="98">
        <f>SUM('[1]címrend kötelező'!DQ17+'[1]címrend önként'!DQ17+'[1]címrend államig'!DQ17)</f>
        <v>0</v>
      </c>
      <c r="DR17" s="99">
        <f t="shared" si="87"/>
        <v>340849</v>
      </c>
      <c r="DS17" s="99">
        <f t="shared" si="87"/>
        <v>-23548</v>
      </c>
      <c r="DT17" s="99">
        <f t="shared" si="87"/>
        <v>317301</v>
      </c>
      <c r="DU17" s="98">
        <f>SUM('[1]címrend kötelező'!DU17+'[1]címrend önként'!DU17+'[1]címrend államig'!DU17)</f>
        <v>0</v>
      </c>
      <c r="DV17" s="98">
        <f>SUM('[1]címrend kötelező'!DV17+'[1]címrend önként'!DV17+'[1]címrend államig'!DV17)</f>
        <v>0</v>
      </c>
      <c r="DW17" s="98">
        <f>SUM('[1]címrend kötelező'!DW17+'[1]címrend önként'!DW17+'[1]címrend államig'!DW17)</f>
        <v>0</v>
      </c>
      <c r="DX17" s="98">
        <f>SUM('[1]címrend kötelező'!DX17+'[1]címrend önként'!DX17+'[1]címrend államig'!DX17)</f>
        <v>0</v>
      </c>
      <c r="DY17" s="98">
        <f>SUM('[1]címrend kötelező'!DY17+'[1]címrend önként'!DY17+'[1]címrend államig'!DY17)</f>
        <v>0</v>
      </c>
      <c r="DZ17" s="98">
        <f>SUM('[1]címrend kötelező'!DZ17+'[1]címrend önként'!DZ17+'[1]címrend államig'!DZ17)</f>
        <v>0</v>
      </c>
      <c r="EA17" s="98">
        <f>SUM('[1]címrend kötelező'!EA17+'[1]címrend önként'!EA17+'[1]címrend államig'!EA17)</f>
        <v>0</v>
      </c>
      <c r="EB17" s="98">
        <f>SUM('[1]címrend kötelező'!EB17+'[1]címrend önként'!EB17+'[1]címrend államig'!EB17)</f>
        <v>0</v>
      </c>
      <c r="EC17" s="98">
        <f>SUM('[1]címrend kötelező'!EC17+'[1]címrend önként'!EC17+'[1]címrend államig'!EC17)</f>
        <v>0</v>
      </c>
      <c r="ED17" s="98">
        <f>SUM('[1]címrend kötelező'!ED17+'[1]címrend önként'!ED17+'[1]címrend államig'!ED17)</f>
        <v>0</v>
      </c>
      <c r="EE17" s="98">
        <f>SUM('[1]címrend kötelező'!EE17+'[1]címrend önként'!EE17+'[1]címrend államig'!EE17)</f>
        <v>0</v>
      </c>
      <c r="EF17" s="98">
        <f>SUM('[1]címrend kötelező'!EF17+'[1]címrend önként'!EF17+'[1]címrend államig'!EF17)</f>
        <v>0</v>
      </c>
      <c r="EG17" s="98">
        <f>SUM('[1]címrend kötelező'!EG17+'[1]címrend önként'!EG17+'[1]címrend államig'!EG17)</f>
        <v>0</v>
      </c>
      <c r="EH17" s="98">
        <f>SUM('[1]címrend kötelező'!EH17+'[1]címrend önként'!EH17+'[1]címrend államig'!EH17)</f>
        <v>0</v>
      </c>
      <c r="EI17" s="98">
        <f>SUM('[1]címrend kötelező'!EI17+'[1]címrend önként'!EI17+'[1]címrend államig'!EI17)</f>
        <v>0</v>
      </c>
      <c r="EJ17" s="98">
        <f>SUM('[1]címrend kötelező'!EJ17+'[1]címrend önként'!EJ17+'[1]címrend államig'!EJ17)</f>
        <v>0</v>
      </c>
      <c r="EK17" s="98">
        <f>SUM('[1]címrend kötelező'!EK17+'[1]címrend önként'!EK17+'[1]címrend államig'!EK17)</f>
        <v>0</v>
      </c>
      <c r="EL17" s="98">
        <f>SUM('[1]címrend kötelező'!EL17+'[1]címrend önként'!EL17+'[1]címrend államig'!EL17)</f>
        <v>0</v>
      </c>
      <c r="EM17" s="98">
        <f>SUM('[1]címrend kötelező'!EM17+'[1]címrend önként'!EM17+'[1]címrend államig'!EM17)</f>
        <v>0</v>
      </c>
      <c r="EN17" s="98">
        <f>SUM('[1]címrend kötelező'!EN17+'[1]címrend önként'!EN17+'[1]címrend államig'!EN17)</f>
        <v>0</v>
      </c>
      <c r="EO17" s="98">
        <f>SUM('[1]címrend kötelező'!EO17+'[1]címrend önként'!EO17+'[1]címrend államig'!EO17)</f>
        <v>0</v>
      </c>
      <c r="EP17" s="98">
        <f>SUM('[1]címrend kötelező'!EP17+'[1]címrend önként'!EP17+'[1]címrend államig'!EP17)</f>
        <v>0</v>
      </c>
      <c r="EQ17" s="98">
        <f>SUM('[1]címrend kötelező'!EQ17+'[1]címrend önként'!EQ17+'[1]címrend államig'!EQ17)</f>
        <v>0</v>
      </c>
      <c r="ER17" s="98">
        <f>SUM('[1]címrend kötelező'!ER17+'[1]címrend önként'!ER17+'[1]címrend államig'!ER17)</f>
        <v>0</v>
      </c>
      <c r="ES17" s="98">
        <f>SUM('[1]címrend kötelező'!ES17+'[1]címrend önként'!ES17+'[1]címrend államig'!ES17)</f>
        <v>0</v>
      </c>
      <c r="ET17" s="98">
        <f>SUM('[1]címrend kötelező'!ET17+'[1]címrend önként'!ET17+'[1]címrend államig'!ET17)</f>
        <v>0</v>
      </c>
      <c r="EU17" s="98">
        <f>SUM('[1]címrend kötelező'!EU17+'[1]címrend önként'!EU17+'[1]címrend államig'!EU17)</f>
        <v>0</v>
      </c>
      <c r="EV17" s="99">
        <f t="shared" si="88"/>
        <v>0</v>
      </c>
      <c r="EW17" s="99">
        <f t="shared" si="88"/>
        <v>0</v>
      </c>
      <c r="EX17" s="99">
        <f t="shared" si="88"/>
        <v>0</v>
      </c>
      <c r="EY17" s="99">
        <f>'[1]címrend kötelező'!EY17+'[1]címrend önként'!EY17+'[1]címrend államig'!EY17</f>
        <v>0</v>
      </c>
      <c r="EZ17" s="99">
        <f>'[1]címrend kötelező'!EZ17+'[1]címrend önként'!EZ17+'[1]címrend államig'!EZ17</f>
        <v>0</v>
      </c>
      <c r="FA17" s="99">
        <f>'[1]címrend kötelező'!FA17+'[1]címrend önként'!FA17+'[1]címrend államig'!FA17</f>
        <v>0</v>
      </c>
      <c r="FB17" s="99">
        <f>'[1]címrend kötelező'!FB17+'[1]címrend önként'!FB17+'[1]címrend államig'!FB17</f>
        <v>0</v>
      </c>
      <c r="FC17" s="99">
        <f>'[1]címrend kötelező'!FC17+'[1]címrend önként'!FC17+'[1]címrend államig'!FC17</f>
        <v>0</v>
      </c>
      <c r="FD17" s="99">
        <f>'[1]címrend kötelező'!FD17+'[1]címrend önként'!FD17+'[1]címrend államig'!FD17</f>
        <v>0</v>
      </c>
      <c r="FE17" s="99">
        <f>'[1]címrend kötelező'!FE17+'[1]címrend önként'!FE17+'[1]címrend államig'!FE17</f>
        <v>0</v>
      </c>
      <c r="FF17" s="99">
        <f>'[1]címrend kötelező'!FF17+'[1]címrend önként'!FF17+'[1]címrend államig'!FF17</f>
        <v>0</v>
      </c>
      <c r="FG17" s="99">
        <f>'[1]címrend kötelező'!FG17+'[1]címrend önként'!FG17+'[1]címrend államig'!FG17</f>
        <v>0</v>
      </c>
      <c r="FH17" s="99">
        <f>'[1]címrend kötelező'!FH17+'[1]címrend önként'!FH17+'[1]címrend államig'!FH17</f>
        <v>0</v>
      </c>
      <c r="FI17" s="99">
        <f>'[1]címrend kötelező'!FI17+'[1]címrend önként'!FI17+'[1]címrend államig'!FI17</f>
        <v>0</v>
      </c>
      <c r="FJ17" s="99">
        <f>'[1]címrend kötelező'!FJ17+'[1]címrend önként'!FJ17+'[1]címrend államig'!FJ17</f>
        <v>0</v>
      </c>
      <c r="FK17" s="99">
        <f>'[1]címrend kötelező'!FK17+'[1]címrend önként'!FK17+'[1]címrend államig'!FK17</f>
        <v>0</v>
      </c>
      <c r="FL17" s="99">
        <f>'[1]címrend kötelező'!FL17+'[1]címrend önként'!FL17+'[1]címrend államig'!FL17</f>
        <v>0</v>
      </c>
      <c r="FM17" s="99">
        <f>'[1]címrend kötelező'!FM17+'[1]címrend önként'!FM17+'[1]címrend államig'!FM17</f>
        <v>0</v>
      </c>
      <c r="FN17" s="99">
        <f>'[1]címrend kötelező'!FN17+'[1]címrend önként'!FN17+'[1]címrend államig'!FN17</f>
        <v>0</v>
      </c>
      <c r="FO17" s="99">
        <f>'[1]címrend kötelező'!FO17+'[1]címrend önként'!FO17+'[1]címrend államig'!FO17</f>
        <v>0</v>
      </c>
      <c r="FP17" s="99">
        <f>'[1]címrend kötelező'!FP17+'[1]címrend önként'!FP17+'[1]címrend államig'!FP17</f>
        <v>0</v>
      </c>
      <c r="FQ17" s="99">
        <f>'[1]címrend kötelező'!FQ17+'[1]címrend önként'!FQ17+'[1]címrend államig'!FQ17</f>
        <v>0</v>
      </c>
      <c r="FR17" s="99">
        <f>'[1]címrend kötelező'!FR17+'[1]címrend önként'!FR17+'[1]címrend államig'!FR17</f>
        <v>0</v>
      </c>
      <c r="FS17" s="99">
        <f>'[1]címrend kötelező'!FS17+'[1]címrend önként'!FS17+'[1]címrend államig'!FS17</f>
        <v>0</v>
      </c>
      <c r="FT17" s="99">
        <f>'[1]címrend kötelező'!FT17+'[1]címrend önként'!FT17+'[1]címrend államig'!FT17</f>
        <v>0</v>
      </c>
      <c r="FU17" s="99">
        <f>'[1]címrend kötelező'!FU17+'[1]címrend önként'!FU17+'[1]címrend államig'!FU17</f>
        <v>0</v>
      </c>
      <c r="FV17" s="99">
        <f>'[1]címrend kötelező'!FV17+'[1]címrend önként'!FV17+'[1]címrend államig'!FV17</f>
        <v>0</v>
      </c>
      <c r="FW17" s="99">
        <f>'[1]címrend kötelező'!FW17+'[1]címrend önként'!FW17+'[1]címrend államig'!FW17</f>
        <v>0</v>
      </c>
      <c r="FX17" s="99">
        <f>'[1]címrend kötelező'!FX17+'[1]címrend önként'!FX17+'[1]címrend államig'!FX17</f>
        <v>0</v>
      </c>
      <c r="FY17" s="99">
        <f>'[1]címrend kötelező'!FY17+'[1]címrend önként'!FY17+'[1]címrend államig'!FY17</f>
        <v>0</v>
      </c>
      <c r="FZ17" s="99">
        <f>'[1]címrend kötelező'!FZ17+'[1]címrend önként'!FZ17+'[1]címrend államig'!FZ17</f>
        <v>0</v>
      </c>
      <c r="GA17" s="99">
        <f>'[1]címrend kötelező'!GA17+'[1]címrend önként'!GA17+'[1]címrend államig'!GA17</f>
        <v>0</v>
      </c>
      <c r="GB17" s="99">
        <f>'[1]címrend kötelező'!GB17+'[1]címrend önként'!GB17+'[1]címrend államig'!GB17</f>
        <v>0</v>
      </c>
      <c r="GC17" s="99">
        <f>'[1]címrend kötelező'!GC17+'[1]címrend önként'!GC17+'[1]címrend államig'!GC17</f>
        <v>0</v>
      </c>
      <c r="GD17" s="99">
        <f>'[1]címrend kötelező'!GD17+'[1]címrend önként'!GD17+'[1]címrend államig'!GD17</f>
        <v>0</v>
      </c>
      <c r="GE17" s="99">
        <f>'[1]címrend kötelező'!GE17+'[1]címrend önként'!GE17+'[1]címrend államig'!GE17</f>
        <v>0</v>
      </c>
      <c r="GF17" s="99">
        <f>'[1]címrend kötelező'!GF17+'[1]címrend önként'!GF17+'[1]címrend államig'!GF17</f>
        <v>0</v>
      </c>
      <c r="GG17" s="99">
        <f>'[1]címrend kötelező'!GG17+'[1]címrend önként'!GG17+'[1]címrend államig'!GG17</f>
        <v>0</v>
      </c>
      <c r="GH17" s="99">
        <f>'[1]címrend kötelező'!GH17+'[1]címrend önként'!GH17+'[1]címrend államig'!GH17</f>
        <v>0</v>
      </c>
      <c r="GI17" s="99">
        <f>'[1]címrend kötelező'!GI17+'[1]címrend önként'!GI17+'[1]címrend államig'!GI17</f>
        <v>0</v>
      </c>
      <c r="GJ17" s="99">
        <f>'[1]címrend kötelező'!GJ17+'[1]címrend önként'!GJ17+'[1]címrend államig'!GJ17</f>
        <v>0</v>
      </c>
      <c r="GK17" s="99">
        <f>'[1]címrend kötelező'!GK17+'[1]címrend önként'!GK17+'[1]címrend államig'!GK17</f>
        <v>0</v>
      </c>
      <c r="GL17" s="99">
        <f>EY17+FB17+FE17+FH17+FK17+FN17+FQ17+FT17+FW17+FZ17+GC17+GF17+GI17</f>
        <v>0</v>
      </c>
      <c r="GM17" s="99">
        <f t="shared" si="130"/>
        <v>0</v>
      </c>
      <c r="GN17" s="99">
        <f t="shared" si="130"/>
        <v>0</v>
      </c>
      <c r="GO17" s="99">
        <f>'[1]címrend kötelező'!GO17+'[1]címrend önként'!GO17+'[1]címrend államig'!GO17</f>
        <v>0</v>
      </c>
      <c r="GP17" s="99">
        <f>'[1]címrend kötelező'!GP17+'[1]címrend önként'!GP17+'[1]címrend államig'!GP17</f>
        <v>0</v>
      </c>
      <c r="GQ17" s="99">
        <f>'[1]címrend kötelező'!GQ17+'[1]címrend önként'!GQ17+'[1]címrend államig'!GQ17</f>
        <v>0</v>
      </c>
      <c r="GR17" s="99">
        <f>'[1]címrend kötelező'!GR17+'[1]címrend önként'!GR17+'[1]címrend államig'!GR17</f>
        <v>0</v>
      </c>
      <c r="GS17" s="99">
        <f>'[1]címrend kötelező'!GS17+'[1]címrend önként'!GS17+'[1]címrend államig'!GS17</f>
        <v>0</v>
      </c>
      <c r="GT17" s="99">
        <f>'[1]címrend kötelező'!GT17+'[1]címrend önként'!GT17+'[1]címrend államig'!GT17</f>
        <v>0</v>
      </c>
      <c r="GU17" s="99">
        <f>'[1]címrend kötelező'!GU17+'[1]címrend önként'!GU17+'[1]címrend államig'!GU17</f>
        <v>0</v>
      </c>
      <c r="GV17" s="99">
        <f>'[1]címrend kötelező'!GV17+'[1]címrend önként'!GV17+'[1]címrend államig'!GV17</f>
        <v>0</v>
      </c>
      <c r="GW17" s="99">
        <f>'[1]címrend kötelező'!GW17+'[1]címrend önként'!GW17+'[1]címrend államig'!GW17</f>
        <v>0</v>
      </c>
      <c r="GX17" s="100">
        <f t="shared" si="85"/>
        <v>0</v>
      </c>
      <c r="GY17" s="100">
        <f t="shared" si="85"/>
        <v>0</v>
      </c>
      <c r="GZ17" s="100">
        <f t="shared" si="85"/>
        <v>0</v>
      </c>
      <c r="HA17" s="100">
        <f t="shared" si="86"/>
        <v>340849</v>
      </c>
      <c r="HB17" s="100">
        <f t="shared" si="86"/>
        <v>-23548</v>
      </c>
      <c r="HC17" s="101">
        <f t="shared" si="86"/>
        <v>317301</v>
      </c>
      <c r="HE17" s="92"/>
      <c r="HF17" s="92"/>
    </row>
    <row r="18" spans="1:214" ht="15" customHeight="1" x14ac:dyDescent="0.25">
      <c r="A18" s="102" t="s">
        <v>305</v>
      </c>
      <c r="B18" s="103">
        <f>B19+B20+B21</f>
        <v>0</v>
      </c>
      <c r="C18" s="103">
        <f t="shared" ref="C18:D18" si="131">C19+C20+C21</f>
        <v>0</v>
      </c>
      <c r="D18" s="103">
        <f t="shared" si="131"/>
        <v>0</v>
      </c>
      <c r="E18" s="103">
        <f>E19+E20+E21</f>
        <v>0</v>
      </c>
      <c r="F18" s="103">
        <f t="shared" ref="F18:G18" si="132">F19+F20+F21</f>
        <v>0</v>
      </c>
      <c r="G18" s="103">
        <f t="shared" si="132"/>
        <v>0</v>
      </c>
      <c r="H18" s="103">
        <f>H19+H20+H21</f>
        <v>0</v>
      </c>
      <c r="I18" s="103">
        <f t="shared" ref="I18:J18" si="133">I19+I20+I21</f>
        <v>0</v>
      </c>
      <c r="J18" s="103">
        <f t="shared" si="133"/>
        <v>0</v>
      </c>
      <c r="K18" s="103">
        <f>K19+K20+K21</f>
        <v>0</v>
      </c>
      <c r="L18" s="103">
        <f t="shared" ref="L18:M18" si="134">L19+L20+L21</f>
        <v>0</v>
      </c>
      <c r="M18" s="103">
        <f t="shared" si="134"/>
        <v>0</v>
      </c>
      <c r="N18" s="103">
        <f>N19+N20+N21</f>
        <v>61324</v>
      </c>
      <c r="O18" s="103">
        <f t="shared" ref="O18:P18" si="135">O19+O20+O21</f>
        <v>110320</v>
      </c>
      <c r="P18" s="103">
        <f t="shared" si="135"/>
        <v>171644</v>
      </c>
      <c r="Q18" s="103">
        <f>Q19+Q20+Q21</f>
        <v>0</v>
      </c>
      <c r="R18" s="103">
        <f t="shared" ref="R18:S18" si="136">R19+R20+R21</f>
        <v>0</v>
      </c>
      <c r="S18" s="103">
        <f t="shared" si="136"/>
        <v>0</v>
      </c>
      <c r="T18" s="103">
        <f>T19+T20+T21</f>
        <v>923928</v>
      </c>
      <c r="U18" s="103">
        <f t="shared" ref="U18:V18" si="137">U19+U20+U21</f>
        <v>22647</v>
      </c>
      <c r="V18" s="103">
        <f t="shared" si="137"/>
        <v>946575</v>
      </c>
      <c r="W18" s="103">
        <f>W19+W20+W21</f>
        <v>0</v>
      </c>
      <c r="X18" s="103">
        <f t="shared" ref="X18:Y18" si="138">X19+X20+X21</f>
        <v>0</v>
      </c>
      <c r="Y18" s="103">
        <f t="shared" si="138"/>
        <v>0</v>
      </c>
      <c r="Z18" s="103">
        <f>Z19+Z20+Z21</f>
        <v>0</v>
      </c>
      <c r="AA18" s="103">
        <f t="shared" ref="AA18:AB18" si="139">AA19+AA20+AA21</f>
        <v>0</v>
      </c>
      <c r="AB18" s="103">
        <f t="shared" si="139"/>
        <v>0</v>
      </c>
      <c r="AC18" s="103">
        <f>AC19+AC20+AC21</f>
        <v>0</v>
      </c>
      <c r="AD18" s="103">
        <f t="shared" ref="AD18:AE18" si="140">AD19+AD20+AD21</f>
        <v>0</v>
      </c>
      <c r="AE18" s="103">
        <f t="shared" si="140"/>
        <v>0</v>
      </c>
      <c r="AF18" s="103">
        <f>AF19+AF20+AF21</f>
        <v>0</v>
      </c>
      <c r="AG18" s="103">
        <f t="shared" ref="AG18:AH18" si="141">AG19+AG20+AG21</f>
        <v>0</v>
      </c>
      <c r="AH18" s="103">
        <f t="shared" si="141"/>
        <v>0</v>
      </c>
      <c r="AI18" s="103">
        <f>AI19+AI20+AI21</f>
        <v>0</v>
      </c>
      <c r="AJ18" s="103">
        <f t="shared" ref="AJ18:AK18" si="142">AJ19+AJ20+AJ21</f>
        <v>0</v>
      </c>
      <c r="AK18" s="103">
        <f t="shared" si="142"/>
        <v>0</v>
      </c>
      <c r="AL18" s="103">
        <f>AL19+AL20+AL21</f>
        <v>0</v>
      </c>
      <c r="AM18" s="103">
        <f t="shared" ref="AM18:AN18" si="143">AM19+AM20+AM21</f>
        <v>0</v>
      </c>
      <c r="AN18" s="103">
        <f t="shared" si="143"/>
        <v>0</v>
      </c>
      <c r="AO18" s="103">
        <f>AO19+AO20+AO21</f>
        <v>29733</v>
      </c>
      <c r="AP18" s="103">
        <f t="shared" ref="AP18:AQ18" si="144">AP19+AP20+AP21</f>
        <v>0</v>
      </c>
      <c r="AQ18" s="103">
        <f t="shared" si="144"/>
        <v>29733</v>
      </c>
      <c r="AR18" s="103">
        <f>AR19+AR20+AR21</f>
        <v>0</v>
      </c>
      <c r="AS18" s="103">
        <f t="shared" ref="AS18:AT18" si="145">AS19+AS20+AS21</f>
        <v>0</v>
      </c>
      <c r="AT18" s="103">
        <f t="shared" si="145"/>
        <v>0</v>
      </c>
      <c r="AU18" s="103">
        <f>AU19+AU20+AU21</f>
        <v>66750</v>
      </c>
      <c r="AV18" s="103">
        <f t="shared" ref="AV18:AW18" si="146">AV19+AV20+AV21</f>
        <v>0</v>
      </c>
      <c r="AW18" s="103">
        <f t="shared" si="146"/>
        <v>66750</v>
      </c>
      <c r="AX18" s="103">
        <f>AX19+AX20+AX21</f>
        <v>2520</v>
      </c>
      <c r="AY18" s="103">
        <f t="shared" ref="AY18:AZ18" si="147">AY19+AY20+AY21</f>
        <v>0</v>
      </c>
      <c r="AZ18" s="103">
        <f t="shared" si="147"/>
        <v>2520</v>
      </c>
      <c r="BA18" s="103">
        <f>BA19+BA20+BA21</f>
        <v>0</v>
      </c>
      <c r="BB18" s="103">
        <f t="shared" ref="BB18:BC18" si="148">BB19+BB20+BB21</f>
        <v>0</v>
      </c>
      <c r="BC18" s="103">
        <f t="shared" si="148"/>
        <v>0</v>
      </c>
      <c r="BD18" s="103">
        <f>BD19+BD20+BD21</f>
        <v>0</v>
      </c>
      <c r="BE18" s="103">
        <f t="shared" ref="BE18:BF18" si="149">BE19+BE20+BE21</f>
        <v>0</v>
      </c>
      <c r="BF18" s="103">
        <f t="shared" si="149"/>
        <v>0</v>
      </c>
      <c r="BG18" s="103">
        <f>BG19+BG20+BG21</f>
        <v>8200</v>
      </c>
      <c r="BH18" s="103">
        <f t="shared" ref="BH18:BI18" si="150">BH19+BH20+BH21</f>
        <v>0</v>
      </c>
      <c r="BI18" s="103">
        <f t="shared" si="150"/>
        <v>8200</v>
      </c>
      <c r="BJ18" s="103">
        <f>BJ19+BJ20+BJ21</f>
        <v>0</v>
      </c>
      <c r="BK18" s="103">
        <f t="shared" ref="BK18:BL18" si="151">BK19+BK20+BK21</f>
        <v>0</v>
      </c>
      <c r="BL18" s="103">
        <f t="shared" si="151"/>
        <v>0</v>
      </c>
      <c r="BM18" s="103">
        <f>BM19+BM20+BM21</f>
        <v>16000</v>
      </c>
      <c r="BN18" s="103">
        <f t="shared" ref="BN18:BO18" si="152">BN19+BN20+BN21</f>
        <v>0</v>
      </c>
      <c r="BO18" s="103">
        <f t="shared" si="152"/>
        <v>16000</v>
      </c>
      <c r="BP18" s="103">
        <f>BP19+BP20+BP21</f>
        <v>4281992</v>
      </c>
      <c r="BQ18" s="103">
        <f t="shared" ref="BQ18:BR18" si="153">BQ19+BQ20+BQ21</f>
        <v>36447</v>
      </c>
      <c r="BR18" s="103">
        <f t="shared" si="153"/>
        <v>4318439</v>
      </c>
      <c r="BS18" s="103">
        <f>BS19+BS20+BS21</f>
        <v>0</v>
      </c>
      <c r="BT18" s="103">
        <f t="shared" ref="BT18:BU18" si="154">BT19+BT20+BT21</f>
        <v>0</v>
      </c>
      <c r="BU18" s="103">
        <f t="shared" si="154"/>
        <v>0</v>
      </c>
      <c r="BV18" s="103">
        <f>BV19+BV20+BV21</f>
        <v>0</v>
      </c>
      <c r="BW18" s="103">
        <f t="shared" ref="BW18:BX18" si="155">BW19+BW20+BW21</f>
        <v>0</v>
      </c>
      <c r="BX18" s="103">
        <f t="shared" si="155"/>
        <v>0</v>
      </c>
      <c r="BY18" s="103">
        <f>BY19+BY20+BY21</f>
        <v>9231</v>
      </c>
      <c r="BZ18" s="103">
        <f t="shared" ref="BZ18:CA18" si="156">BZ19+BZ20+BZ21</f>
        <v>1423</v>
      </c>
      <c r="CA18" s="103">
        <f t="shared" si="156"/>
        <v>10654</v>
      </c>
      <c r="CB18" s="103">
        <f>CB19+CB20+CB21</f>
        <v>0</v>
      </c>
      <c r="CC18" s="103">
        <f t="shared" ref="CC18:CD18" si="157">CC19+CC20+CC21</f>
        <v>0</v>
      </c>
      <c r="CD18" s="103">
        <f t="shared" si="157"/>
        <v>0</v>
      </c>
      <c r="CE18" s="103">
        <f>CE19+CE20+CE21</f>
        <v>1195116</v>
      </c>
      <c r="CF18" s="103">
        <f t="shared" ref="CF18:CG18" si="158">CF19+CF20+CF21</f>
        <v>27586</v>
      </c>
      <c r="CG18" s="103">
        <f t="shared" si="158"/>
        <v>1222702</v>
      </c>
      <c r="CH18" s="103">
        <f>CH19+CH20+CH21</f>
        <v>561818</v>
      </c>
      <c r="CI18" s="103">
        <f t="shared" ref="CI18:CJ18" si="159">CI19+CI20+CI21</f>
        <v>8939</v>
      </c>
      <c r="CJ18" s="103">
        <f t="shared" si="159"/>
        <v>570757</v>
      </c>
      <c r="CK18" s="103">
        <f>CK19+CK20+CK21</f>
        <v>1308312</v>
      </c>
      <c r="CL18" s="103">
        <f t="shared" ref="CL18:CM18" si="160">CL19+CL20+CL21</f>
        <v>37958</v>
      </c>
      <c r="CM18" s="103">
        <f t="shared" si="160"/>
        <v>1346270</v>
      </c>
      <c r="CN18" s="103">
        <f>CN19+CN20+CN21</f>
        <v>980655</v>
      </c>
      <c r="CO18" s="103">
        <f t="shared" ref="CO18:CP18" si="161">CO19+CO20+CO21</f>
        <v>300997</v>
      </c>
      <c r="CP18" s="103">
        <f t="shared" si="161"/>
        <v>1281652</v>
      </c>
      <c r="CQ18" s="103">
        <f>CQ19+CQ20+CQ21</f>
        <v>0</v>
      </c>
      <c r="CR18" s="103">
        <f t="shared" ref="CR18:CS18" si="162">CR19+CR20+CR21</f>
        <v>0</v>
      </c>
      <c r="CS18" s="103">
        <f t="shared" si="162"/>
        <v>0</v>
      </c>
      <c r="CT18" s="103">
        <f>CT19+CT20+CT21</f>
        <v>0</v>
      </c>
      <c r="CU18" s="103">
        <f t="shared" ref="CU18:CV18" si="163">CU19+CU20+CU21</f>
        <v>0</v>
      </c>
      <c r="CV18" s="103">
        <f t="shared" si="163"/>
        <v>0</v>
      </c>
      <c r="CW18" s="103">
        <f>CW19+CW20+CW21</f>
        <v>1800</v>
      </c>
      <c r="CX18" s="103">
        <f t="shared" ref="CX18:CY18" si="164">CX19+CX20+CX21</f>
        <v>0</v>
      </c>
      <c r="CY18" s="103">
        <f t="shared" si="164"/>
        <v>1800</v>
      </c>
      <c r="CZ18" s="103">
        <f>CZ19+CZ20+CZ21</f>
        <v>230586</v>
      </c>
      <c r="DA18" s="103">
        <f t="shared" ref="DA18:DB18" si="165">DA19+DA20+DA21</f>
        <v>6623</v>
      </c>
      <c r="DB18" s="103">
        <f t="shared" si="165"/>
        <v>237209</v>
      </c>
      <c r="DC18" s="103">
        <f>DC19+DC20+DC21</f>
        <v>3334523</v>
      </c>
      <c r="DD18" s="103">
        <f t="shared" ref="DD18:DE18" si="166">DD19+DD20+DD21</f>
        <v>0</v>
      </c>
      <c r="DE18" s="103">
        <f t="shared" si="166"/>
        <v>3334523</v>
      </c>
      <c r="DF18" s="103">
        <f>DF19+DF20+DF21</f>
        <v>0</v>
      </c>
      <c r="DG18" s="103">
        <f t="shared" ref="DG18:DH18" si="167">DG19+DG20+DG21</f>
        <v>0</v>
      </c>
      <c r="DH18" s="103">
        <f t="shared" si="167"/>
        <v>0</v>
      </c>
      <c r="DI18" s="103">
        <f>DI19+DI20+DI21</f>
        <v>898</v>
      </c>
      <c r="DJ18" s="103">
        <f t="shared" ref="DJ18:DK18" si="168">DJ19+DJ20+DJ21</f>
        <v>0</v>
      </c>
      <c r="DK18" s="103">
        <f t="shared" si="168"/>
        <v>898</v>
      </c>
      <c r="DL18" s="103">
        <f>DL19+DL20+DL21</f>
        <v>0</v>
      </c>
      <c r="DM18" s="103">
        <f t="shared" ref="DM18:DN18" si="169">DM19+DM20+DM21</f>
        <v>0</v>
      </c>
      <c r="DN18" s="103">
        <f t="shared" si="169"/>
        <v>0</v>
      </c>
      <c r="DO18" s="103">
        <f>DO19+DO20+DO21</f>
        <v>40500</v>
      </c>
      <c r="DP18" s="103">
        <f t="shared" ref="DP18:GA18" si="170">DP19+DP20+DP21</f>
        <v>0</v>
      </c>
      <c r="DQ18" s="103">
        <f t="shared" si="170"/>
        <v>40500</v>
      </c>
      <c r="DR18" s="103">
        <f t="shared" si="170"/>
        <v>13053886</v>
      </c>
      <c r="DS18" s="103">
        <f t="shared" si="170"/>
        <v>552940</v>
      </c>
      <c r="DT18" s="103">
        <f t="shared" si="170"/>
        <v>13606826</v>
      </c>
      <c r="DU18" s="103">
        <f t="shared" si="170"/>
        <v>0</v>
      </c>
      <c r="DV18" s="103">
        <f t="shared" si="170"/>
        <v>0</v>
      </c>
      <c r="DW18" s="103">
        <f t="shared" si="170"/>
        <v>0</v>
      </c>
      <c r="DX18" s="103">
        <f t="shared" si="170"/>
        <v>0</v>
      </c>
      <c r="DY18" s="103">
        <f t="shared" si="170"/>
        <v>0</v>
      </c>
      <c r="DZ18" s="103">
        <f t="shared" si="170"/>
        <v>0</v>
      </c>
      <c r="EA18" s="103">
        <f t="shared" si="170"/>
        <v>0</v>
      </c>
      <c r="EB18" s="103">
        <f t="shared" si="170"/>
        <v>0</v>
      </c>
      <c r="EC18" s="103">
        <f t="shared" si="170"/>
        <v>0</v>
      </c>
      <c r="ED18" s="103">
        <f t="shared" si="170"/>
        <v>51500</v>
      </c>
      <c r="EE18" s="103">
        <f t="shared" si="170"/>
        <v>-5700</v>
      </c>
      <c r="EF18" s="103">
        <f t="shared" si="170"/>
        <v>45800</v>
      </c>
      <c r="EG18" s="103">
        <f t="shared" si="170"/>
        <v>73327</v>
      </c>
      <c r="EH18" s="103">
        <f t="shared" si="170"/>
        <v>5700</v>
      </c>
      <c r="EI18" s="103">
        <f t="shared" si="170"/>
        <v>79027</v>
      </c>
      <c r="EJ18" s="103">
        <f t="shared" si="170"/>
        <v>0</v>
      </c>
      <c r="EK18" s="103">
        <f t="shared" si="170"/>
        <v>456</v>
      </c>
      <c r="EL18" s="103">
        <f t="shared" si="170"/>
        <v>456</v>
      </c>
      <c r="EM18" s="103">
        <f t="shared" si="170"/>
        <v>0</v>
      </c>
      <c r="EN18" s="103">
        <f t="shared" si="170"/>
        <v>0</v>
      </c>
      <c r="EO18" s="103">
        <f t="shared" si="170"/>
        <v>0</v>
      </c>
      <c r="EP18" s="103">
        <f t="shared" si="170"/>
        <v>0</v>
      </c>
      <c r="EQ18" s="103">
        <f t="shared" si="170"/>
        <v>0</v>
      </c>
      <c r="ER18" s="103">
        <f t="shared" si="170"/>
        <v>0</v>
      </c>
      <c r="ES18" s="103">
        <f t="shared" si="170"/>
        <v>2000</v>
      </c>
      <c r="ET18" s="103">
        <f t="shared" si="170"/>
        <v>0</v>
      </c>
      <c r="EU18" s="103">
        <f t="shared" si="170"/>
        <v>2000</v>
      </c>
      <c r="EV18" s="103">
        <f t="shared" si="170"/>
        <v>126827</v>
      </c>
      <c r="EW18" s="103">
        <f t="shared" si="170"/>
        <v>456</v>
      </c>
      <c r="EX18" s="103">
        <f t="shared" si="170"/>
        <v>127283</v>
      </c>
      <c r="EY18" s="103">
        <f t="shared" si="170"/>
        <v>0</v>
      </c>
      <c r="EZ18" s="103">
        <f t="shared" si="170"/>
        <v>0</v>
      </c>
      <c r="FA18" s="103">
        <f t="shared" si="170"/>
        <v>0</v>
      </c>
      <c r="FB18" s="103">
        <f t="shared" si="170"/>
        <v>38</v>
      </c>
      <c r="FC18" s="103">
        <f t="shared" si="170"/>
        <v>0</v>
      </c>
      <c r="FD18" s="103">
        <f t="shared" si="170"/>
        <v>38</v>
      </c>
      <c r="FE18" s="103">
        <f t="shared" si="170"/>
        <v>385</v>
      </c>
      <c r="FF18" s="103">
        <f t="shared" si="170"/>
        <v>1500</v>
      </c>
      <c r="FG18" s="103">
        <f t="shared" si="170"/>
        <v>1885</v>
      </c>
      <c r="FH18" s="103">
        <f t="shared" si="170"/>
        <v>52536</v>
      </c>
      <c r="FI18" s="103">
        <f t="shared" si="170"/>
        <v>5574</v>
      </c>
      <c r="FJ18" s="103">
        <f t="shared" si="170"/>
        <v>58110</v>
      </c>
      <c r="FK18" s="103">
        <f t="shared" si="170"/>
        <v>122</v>
      </c>
      <c r="FL18" s="103">
        <f t="shared" si="170"/>
        <v>1900</v>
      </c>
      <c r="FM18" s="103">
        <f t="shared" si="170"/>
        <v>2022</v>
      </c>
      <c r="FN18" s="103">
        <f t="shared" si="170"/>
        <v>150</v>
      </c>
      <c r="FO18" s="103">
        <f t="shared" si="170"/>
        <v>0</v>
      </c>
      <c r="FP18" s="103">
        <f t="shared" si="170"/>
        <v>150</v>
      </c>
      <c r="FQ18" s="103">
        <f t="shared" si="170"/>
        <v>2330</v>
      </c>
      <c r="FR18" s="103">
        <f t="shared" si="170"/>
        <v>0</v>
      </c>
      <c r="FS18" s="103">
        <f t="shared" si="170"/>
        <v>2330</v>
      </c>
      <c r="FT18" s="103">
        <f t="shared" si="170"/>
        <v>37591</v>
      </c>
      <c r="FU18" s="103">
        <f t="shared" si="170"/>
        <v>-3273</v>
      </c>
      <c r="FV18" s="103">
        <f t="shared" si="170"/>
        <v>34318</v>
      </c>
      <c r="FW18" s="103">
        <f t="shared" si="170"/>
        <v>4397</v>
      </c>
      <c r="FX18" s="103">
        <f t="shared" si="170"/>
        <v>0</v>
      </c>
      <c r="FY18" s="103">
        <f t="shared" si="170"/>
        <v>4397</v>
      </c>
      <c r="FZ18" s="103">
        <f t="shared" si="170"/>
        <v>0</v>
      </c>
      <c r="GA18" s="103">
        <f t="shared" si="170"/>
        <v>0</v>
      </c>
      <c r="GB18" s="103">
        <f t="shared" ref="GB18:HK18" si="171">GB19+GB20+GB21</f>
        <v>0</v>
      </c>
      <c r="GC18" s="103">
        <f t="shared" si="171"/>
        <v>8007</v>
      </c>
      <c r="GD18" s="103">
        <f t="shared" si="171"/>
        <v>0</v>
      </c>
      <c r="GE18" s="103">
        <f t="shared" si="171"/>
        <v>8007</v>
      </c>
      <c r="GF18" s="103">
        <f t="shared" si="171"/>
        <v>3352</v>
      </c>
      <c r="GG18" s="103">
        <f t="shared" si="171"/>
        <v>3990</v>
      </c>
      <c r="GH18" s="103">
        <f t="shared" si="171"/>
        <v>7342</v>
      </c>
      <c r="GI18" s="103">
        <f t="shared" si="171"/>
        <v>1585</v>
      </c>
      <c r="GJ18" s="103">
        <f t="shared" si="171"/>
        <v>0</v>
      </c>
      <c r="GK18" s="103">
        <f t="shared" si="171"/>
        <v>1585</v>
      </c>
      <c r="GL18" s="103">
        <f t="shared" si="171"/>
        <v>110493</v>
      </c>
      <c r="GM18" s="103">
        <f t="shared" si="171"/>
        <v>9691</v>
      </c>
      <c r="GN18" s="103">
        <f t="shared" si="171"/>
        <v>120184</v>
      </c>
      <c r="GO18" s="103">
        <f t="shared" si="171"/>
        <v>68519</v>
      </c>
      <c r="GP18" s="103">
        <f t="shared" si="171"/>
        <v>19610</v>
      </c>
      <c r="GQ18" s="103">
        <f t="shared" si="171"/>
        <v>88129</v>
      </c>
      <c r="GR18" s="103">
        <f t="shared" si="171"/>
        <v>17120</v>
      </c>
      <c r="GS18" s="103">
        <f t="shared" si="171"/>
        <v>15000</v>
      </c>
      <c r="GT18" s="103">
        <f t="shared" si="171"/>
        <v>32120</v>
      </c>
      <c r="GU18" s="103">
        <f t="shared" si="171"/>
        <v>227669</v>
      </c>
      <c r="GV18" s="103">
        <f t="shared" si="171"/>
        <v>4660</v>
      </c>
      <c r="GW18" s="103">
        <f t="shared" si="171"/>
        <v>232329</v>
      </c>
      <c r="GX18" s="103">
        <f t="shared" si="171"/>
        <v>423801</v>
      </c>
      <c r="GY18" s="103">
        <f t="shared" si="171"/>
        <v>48961</v>
      </c>
      <c r="GZ18" s="103">
        <f t="shared" si="171"/>
        <v>472762</v>
      </c>
      <c r="HA18" s="103">
        <f t="shared" si="171"/>
        <v>13604514</v>
      </c>
      <c r="HB18" s="103">
        <f t="shared" si="171"/>
        <v>602357</v>
      </c>
      <c r="HC18" s="104">
        <f t="shared" si="171"/>
        <v>14206871</v>
      </c>
      <c r="HE18" s="92"/>
      <c r="HF18" s="92"/>
    </row>
    <row r="19" spans="1:214" ht="15" customHeight="1" x14ac:dyDescent="0.25">
      <c r="A19" s="97" t="s">
        <v>306</v>
      </c>
      <c r="B19" s="98">
        <f>SUM('[1]címrend kötelező'!B19+'[1]címrend önként'!B19+'[1]címrend államig'!B19)</f>
        <v>0</v>
      </c>
      <c r="C19" s="98">
        <f>SUM('[1]címrend kötelező'!C19+'[1]címrend önként'!C19+'[1]címrend államig'!C19)</f>
        <v>0</v>
      </c>
      <c r="D19" s="98">
        <f>SUM('[1]címrend kötelező'!D19+'[1]címrend önként'!D19+'[1]címrend államig'!D19)</f>
        <v>0</v>
      </c>
      <c r="E19" s="98">
        <f>SUM('[1]címrend kötelező'!E19+'[1]címrend önként'!E19+'[1]címrend államig'!E19)</f>
        <v>0</v>
      </c>
      <c r="F19" s="98">
        <f>SUM('[1]címrend kötelező'!F19+'[1]címrend önként'!F19+'[1]címrend államig'!F19)</f>
        <v>0</v>
      </c>
      <c r="G19" s="98">
        <f>SUM('[1]címrend kötelező'!G19+'[1]címrend önként'!G19+'[1]címrend államig'!G19)</f>
        <v>0</v>
      </c>
      <c r="H19" s="98">
        <f>SUM('[1]címrend kötelező'!H19+'[1]címrend önként'!H19+'[1]címrend államig'!H19)</f>
        <v>0</v>
      </c>
      <c r="I19" s="98">
        <f>SUM('[1]címrend kötelező'!I19+'[1]címrend önként'!I19+'[1]címrend államig'!I19)</f>
        <v>0</v>
      </c>
      <c r="J19" s="98">
        <f>SUM('[1]címrend kötelező'!J19+'[1]címrend önként'!J19+'[1]címrend államig'!J19)</f>
        <v>0</v>
      </c>
      <c r="K19" s="98">
        <f>SUM('[1]címrend kötelező'!K19+'[1]címrend önként'!K19+'[1]címrend államig'!K19)</f>
        <v>0</v>
      </c>
      <c r="L19" s="98">
        <f>SUM('[1]címrend kötelező'!L19+'[1]címrend önként'!L19+'[1]címrend államig'!L19)</f>
        <v>0</v>
      </c>
      <c r="M19" s="98">
        <f>SUM('[1]címrend kötelező'!M19+'[1]címrend önként'!M19+'[1]címrend államig'!M19)</f>
        <v>0</v>
      </c>
      <c r="N19" s="98">
        <f>SUM('[1]címrend kötelező'!N19+'[1]címrend önként'!N19+'[1]címrend államig'!N19)</f>
        <v>0</v>
      </c>
      <c r="O19" s="98">
        <f>SUM('[1]címrend kötelező'!O19+'[1]címrend önként'!O19+'[1]címrend államig'!O19)</f>
        <v>0</v>
      </c>
      <c r="P19" s="98">
        <f>SUM('[1]címrend kötelező'!P19+'[1]címrend önként'!P19+'[1]címrend államig'!P19)</f>
        <v>0</v>
      </c>
      <c r="Q19" s="98">
        <f>SUM('[1]címrend kötelező'!Q19+'[1]címrend önként'!Q19+'[1]címrend államig'!Q19)</f>
        <v>0</v>
      </c>
      <c r="R19" s="98">
        <f>SUM('[1]címrend kötelező'!R19+'[1]címrend önként'!R19+'[1]címrend államig'!R19)</f>
        <v>0</v>
      </c>
      <c r="S19" s="98">
        <f>SUM('[1]címrend kötelező'!S19+'[1]címrend önként'!S19+'[1]címrend államig'!S19)</f>
        <v>0</v>
      </c>
      <c r="T19" s="98">
        <f>SUM('[1]címrend kötelező'!T19+'[1]címrend önként'!T19+'[1]címrend államig'!T19)</f>
        <v>0</v>
      </c>
      <c r="U19" s="98">
        <f>SUM('[1]címrend kötelező'!U19+'[1]címrend önként'!U19+'[1]címrend államig'!U19)</f>
        <v>0</v>
      </c>
      <c r="V19" s="98">
        <f>SUM('[1]címrend kötelező'!V19+'[1]címrend önként'!V19+'[1]címrend államig'!V19)</f>
        <v>0</v>
      </c>
      <c r="W19" s="98">
        <f>SUM('[1]címrend kötelező'!W19+'[1]címrend önként'!W19+'[1]címrend államig'!W19)</f>
        <v>0</v>
      </c>
      <c r="X19" s="98">
        <f>SUM('[1]címrend kötelező'!X19+'[1]címrend önként'!X19+'[1]címrend államig'!X19)</f>
        <v>0</v>
      </c>
      <c r="Y19" s="98">
        <f>SUM('[1]címrend kötelező'!Y19+'[1]címrend önként'!Y19+'[1]címrend államig'!Y19)</f>
        <v>0</v>
      </c>
      <c r="Z19" s="98">
        <f>SUM('[1]címrend kötelező'!Z19+'[1]címrend önként'!Z19+'[1]címrend államig'!Z19)</f>
        <v>0</v>
      </c>
      <c r="AA19" s="98">
        <f>SUM('[1]címrend kötelező'!AA19+'[1]címrend önként'!AA19+'[1]címrend államig'!AA19)</f>
        <v>0</v>
      </c>
      <c r="AB19" s="98">
        <f>SUM('[1]címrend kötelező'!AB19+'[1]címrend önként'!AB19+'[1]címrend államig'!AB19)</f>
        <v>0</v>
      </c>
      <c r="AC19" s="98">
        <f>SUM('[1]címrend kötelező'!AC19+'[1]címrend önként'!AC19+'[1]címrend államig'!AC19)</f>
        <v>0</v>
      </c>
      <c r="AD19" s="98">
        <f>SUM('[1]címrend kötelező'!AD19+'[1]címrend önként'!AD19+'[1]címrend államig'!AD19)</f>
        <v>0</v>
      </c>
      <c r="AE19" s="98">
        <f>SUM('[1]címrend kötelező'!AE19+'[1]címrend önként'!AE19+'[1]címrend államig'!AE19)</f>
        <v>0</v>
      </c>
      <c r="AF19" s="98">
        <f>SUM('[1]címrend kötelező'!AF19+'[1]címrend önként'!AF19+'[1]címrend államig'!AF19)</f>
        <v>0</v>
      </c>
      <c r="AG19" s="98">
        <f>SUM('[1]címrend kötelező'!AG19+'[1]címrend önként'!AG19+'[1]címrend államig'!AG19)</f>
        <v>0</v>
      </c>
      <c r="AH19" s="98">
        <f>SUM('[1]címrend kötelező'!AH19+'[1]címrend önként'!AH19+'[1]címrend államig'!AH19)</f>
        <v>0</v>
      </c>
      <c r="AI19" s="98">
        <f>SUM('[1]címrend kötelező'!AI19+'[1]címrend önként'!AI19+'[1]címrend államig'!AI19)</f>
        <v>0</v>
      </c>
      <c r="AJ19" s="98">
        <f>SUM('[1]címrend kötelező'!AJ19+'[1]címrend önként'!AJ19+'[1]címrend államig'!AJ19)</f>
        <v>0</v>
      </c>
      <c r="AK19" s="98">
        <f>SUM('[1]címrend kötelező'!AK19+'[1]címrend önként'!AK19+'[1]címrend államig'!AK19)</f>
        <v>0</v>
      </c>
      <c r="AL19" s="98">
        <f>SUM('[1]címrend kötelező'!AL19+'[1]címrend önként'!AL19+'[1]címrend államig'!AL19)</f>
        <v>0</v>
      </c>
      <c r="AM19" s="98">
        <f>SUM('[1]címrend kötelező'!AM19+'[1]címrend önként'!AM19+'[1]címrend államig'!AM19)</f>
        <v>0</v>
      </c>
      <c r="AN19" s="98">
        <f>SUM('[1]címrend kötelező'!AN19+'[1]címrend önként'!AN19+'[1]címrend államig'!AN19)</f>
        <v>0</v>
      </c>
      <c r="AO19" s="98">
        <f>SUM('[1]címrend kötelező'!AO19+'[1]címrend önként'!AO19+'[1]címrend államig'!AO19)</f>
        <v>29733</v>
      </c>
      <c r="AP19" s="98">
        <f>SUM('[1]címrend kötelező'!AP19+'[1]címrend önként'!AP19+'[1]címrend államig'!AP19)</f>
        <v>0</v>
      </c>
      <c r="AQ19" s="98">
        <f>SUM('[1]címrend kötelező'!AQ19+'[1]címrend önként'!AQ19+'[1]címrend államig'!AQ19)</f>
        <v>29733</v>
      </c>
      <c r="AR19" s="98">
        <f>SUM('[1]címrend kötelező'!AR19+'[1]címrend önként'!AR19+'[1]címrend államig'!AR19)</f>
        <v>0</v>
      </c>
      <c r="AS19" s="98">
        <f>SUM('[1]címrend kötelező'!AS19+'[1]címrend önként'!AS19+'[1]címrend államig'!AS19)</f>
        <v>0</v>
      </c>
      <c r="AT19" s="98">
        <f>SUM('[1]címrend kötelező'!AT19+'[1]címrend önként'!AT19+'[1]címrend államig'!AT19)</f>
        <v>0</v>
      </c>
      <c r="AU19" s="98">
        <f>SUM('[1]címrend kötelező'!AU19+'[1]címrend önként'!AU19+'[1]címrend államig'!AU19)</f>
        <v>48250</v>
      </c>
      <c r="AV19" s="98">
        <f>SUM('[1]címrend kötelező'!AV19+'[1]címrend önként'!AV19+'[1]címrend államig'!AV19)</f>
        <v>0</v>
      </c>
      <c r="AW19" s="98">
        <f>SUM('[1]címrend kötelező'!AW19+'[1]címrend önként'!AW19+'[1]címrend államig'!AW19)</f>
        <v>48250</v>
      </c>
      <c r="AX19" s="98">
        <f>SUM('[1]címrend kötelező'!AX19+'[1]címrend önként'!AX19+'[1]címrend államig'!AX19)</f>
        <v>0</v>
      </c>
      <c r="AY19" s="98">
        <f>SUM('[1]címrend kötelező'!AY19+'[1]címrend önként'!AY19+'[1]címrend államig'!AY19)</f>
        <v>0</v>
      </c>
      <c r="AZ19" s="98">
        <f>SUM('[1]címrend kötelező'!AZ19+'[1]címrend önként'!AZ19+'[1]címrend államig'!AZ19)</f>
        <v>0</v>
      </c>
      <c r="BA19" s="98">
        <f>SUM('[1]címrend kötelező'!BA19+'[1]címrend önként'!BA19+'[1]címrend államig'!BA19)</f>
        <v>0</v>
      </c>
      <c r="BB19" s="98">
        <f>SUM('[1]címrend kötelező'!BB19+'[1]címrend önként'!BB19+'[1]címrend államig'!BB19)</f>
        <v>0</v>
      </c>
      <c r="BC19" s="98">
        <f>SUM('[1]címrend kötelező'!BC19+'[1]címrend önként'!BC19+'[1]címrend államig'!BC19)</f>
        <v>0</v>
      </c>
      <c r="BD19" s="98">
        <f>SUM('[1]címrend kötelező'!BD19+'[1]címrend önként'!BD19+'[1]címrend államig'!BD19)</f>
        <v>0</v>
      </c>
      <c r="BE19" s="98">
        <f>SUM('[1]címrend kötelező'!BE19+'[1]címrend önként'!BE19+'[1]címrend államig'!BE19)</f>
        <v>0</v>
      </c>
      <c r="BF19" s="98">
        <f>SUM('[1]címrend kötelező'!BF19+'[1]címrend önként'!BF19+'[1]címrend államig'!BF19)</f>
        <v>0</v>
      </c>
      <c r="BG19" s="98">
        <f>SUM('[1]címrend kötelező'!BG19+'[1]címrend önként'!BG19+'[1]címrend államig'!BG19)</f>
        <v>2500</v>
      </c>
      <c r="BH19" s="98">
        <f>SUM('[1]címrend kötelező'!BH19+'[1]címrend önként'!BH19+'[1]címrend államig'!BH19)</f>
        <v>0</v>
      </c>
      <c r="BI19" s="98">
        <f>SUM('[1]címrend kötelező'!BI19+'[1]címrend önként'!BI19+'[1]címrend államig'!BI19)</f>
        <v>2500</v>
      </c>
      <c r="BJ19" s="98">
        <f>SUM('[1]címrend kötelező'!BJ19+'[1]címrend önként'!BJ19+'[1]címrend államig'!BJ19)</f>
        <v>0</v>
      </c>
      <c r="BK19" s="98">
        <f>SUM('[1]címrend kötelező'!BK19+'[1]címrend önként'!BK19+'[1]címrend államig'!BK19)</f>
        <v>0</v>
      </c>
      <c r="BL19" s="98">
        <f>SUM('[1]címrend kötelező'!BL19+'[1]címrend önként'!BL19+'[1]címrend államig'!BL19)</f>
        <v>0</v>
      </c>
      <c r="BM19" s="98">
        <f>SUM('[1]címrend kötelező'!BM19+'[1]címrend önként'!BM19+'[1]címrend államig'!BM19)</f>
        <v>16000</v>
      </c>
      <c r="BN19" s="98">
        <f>SUM('[1]címrend kötelező'!BN19+'[1]címrend önként'!BN19+'[1]címrend államig'!BN19)</f>
        <v>0</v>
      </c>
      <c r="BO19" s="98">
        <f>SUM('[1]címrend kötelező'!BO19+'[1]címrend önként'!BO19+'[1]címrend államig'!BO19)</f>
        <v>16000</v>
      </c>
      <c r="BP19" s="98">
        <f>SUM('[1]címrend kötelező'!BP19+'[1]címrend önként'!BP19+'[1]címrend államig'!BP19)</f>
        <v>2740217</v>
      </c>
      <c r="BQ19" s="98">
        <f>SUM('[1]címrend kötelező'!BQ19+'[1]címrend önként'!BQ19+'[1]címrend államig'!BQ19)</f>
        <v>33399</v>
      </c>
      <c r="BR19" s="98">
        <f>SUM('[1]címrend kötelező'!BR19+'[1]címrend önként'!BR19+'[1]címrend államig'!BR19)</f>
        <v>2773616</v>
      </c>
      <c r="BS19" s="98">
        <f>SUM('[1]címrend kötelező'!BS19+'[1]címrend önként'!BS19+'[1]címrend államig'!BS19)</f>
        <v>0</v>
      </c>
      <c r="BT19" s="98">
        <f>SUM('[1]címrend kötelező'!BT19+'[1]címrend önként'!BT19+'[1]címrend államig'!BT19)</f>
        <v>0</v>
      </c>
      <c r="BU19" s="98">
        <f>SUM('[1]címrend kötelező'!BU19+'[1]címrend önként'!BU19+'[1]címrend államig'!BU19)</f>
        <v>0</v>
      </c>
      <c r="BV19" s="98">
        <f>SUM('[1]címrend kötelező'!BV19+'[1]címrend önként'!BV19+'[1]címrend államig'!BV19)</f>
        <v>0</v>
      </c>
      <c r="BW19" s="98">
        <f>SUM('[1]címrend kötelező'!BW19+'[1]címrend önként'!BW19+'[1]címrend államig'!BW19)</f>
        <v>0</v>
      </c>
      <c r="BX19" s="98">
        <f>SUM('[1]címrend kötelező'!BX19+'[1]címrend önként'!BX19+'[1]címrend államig'!BX19)</f>
        <v>0</v>
      </c>
      <c r="BY19" s="98">
        <f>SUM('[1]címrend kötelező'!BY19+'[1]címrend önként'!BY19+'[1]címrend államig'!BY19)</f>
        <v>0</v>
      </c>
      <c r="BZ19" s="98">
        <f>SUM('[1]címrend kötelező'!BZ19+'[1]címrend önként'!BZ19+'[1]címrend államig'!BZ19)</f>
        <v>0</v>
      </c>
      <c r="CA19" s="98">
        <f>SUM('[1]címrend kötelező'!CA19+'[1]címrend önként'!CA19+'[1]címrend államig'!CA19)</f>
        <v>0</v>
      </c>
      <c r="CB19" s="98">
        <f>SUM('[1]címrend kötelező'!CB19+'[1]címrend önként'!CB19+'[1]címrend államig'!CB19)</f>
        <v>0</v>
      </c>
      <c r="CC19" s="98">
        <f>SUM('[1]címrend kötelező'!CC19+'[1]címrend önként'!CC19+'[1]címrend államig'!CC19)</f>
        <v>0</v>
      </c>
      <c r="CD19" s="98">
        <f>SUM('[1]címrend kötelező'!CD19+'[1]címrend önként'!CD19+'[1]címrend államig'!CD19)</f>
        <v>0</v>
      </c>
      <c r="CE19" s="98">
        <f>SUM('[1]címrend kötelező'!CE19+'[1]címrend önként'!CE19+'[1]címrend államig'!CE19)</f>
        <v>30163</v>
      </c>
      <c r="CF19" s="98">
        <f>SUM('[1]címrend kötelező'!CF19+'[1]címrend önként'!CF19+'[1]címrend államig'!CF19)</f>
        <v>0</v>
      </c>
      <c r="CG19" s="98">
        <f>SUM('[1]címrend kötelező'!CG19+'[1]címrend önként'!CG19+'[1]címrend államig'!CG19)</f>
        <v>30163</v>
      </c>
      <c r="CH19" s="98">
        <f>SUM('[1]címrend kötelező'!CH19+'[1]címrend önként'!CH19+'[1]címrend államig'!CH19)</f>
        <v>0</v>
      </c>
      <c r="CI19" s="98">
        <f>SUM('[1]címrend kötelező'!CI19+'[1]címrend önként'!CI19+'[1]címrend államig'!CI19)</f>
        <v>0</v>
      </c>
      <c r="CJ19" s="98">
        <f>SUM('[1]címrend kötelező'!CJ19+'[1]címrend önként'!CJ19+'[1]címrend államig'!CJ19)</f>
        <v>0</v>
      </c>
      <c r="CK19" s="98">
        <f>SUM('[1]címrend kötelező'!CK19+'[1]címrend önként'!CK19+'[1]címrend államig'!CK19)</f>
        <v>57491</v>
      </c>
      <c r="CL19" s="98">
        <f>SUM('[1]címrend kötelező'!CL19+'[1]címrend önként'!CL19+'[1]címrend államig'!CL19)</f>
        <v>-7911</v>
      </c>
      <c r="CM19" s="98">
        <f>SUM('[1]címrend kötelező'!CM19+'[1]címrend önként'!CM19+'[1]címrend államig'!CM19)</f>
        <v>49580</v>
      </c>
      <c r="CN19" s="98">
        <f>SUM('[1]címrend kötelező'!CN19+'[1]címrend önként'!CN19+'[1]címrend államig'!CN19)</f>
        <v>58484</v>
      </c>
      <c r="CO19" s="98">
        <f>SUM('[1]címrend kötelező'!CO19+'[1]címrend önként'!CO19+'[1]címrend államig'!CO19)</f>
        <v>997</v>
      </c>
      <c r="CP19" s="98">
        <f>SUM('[1]címrend kötelező'!CP19+'[1]címrend önként'!CP19+'[1]címrend államig'!CP19)</f>
        <v>59481</v>
      </c>
      <c r="CQ19" s="98">
        <f>SUM('[1]címrend kötelező'!CQ19+'[1]címrend önként'!CQ19+'[1]címrend államig'!CQ19)</f>
        <v>0</v>
      </c>
      <c r="CR19" s="98">
        <f>SUM('[1]címrend kötelező'!CR19+'[1]címrend önként'!CR19+'[1]címrend államig'!CR19)</f>
        <v>0</v>
      </c>
      <c r="CS19" s="98">
        <f>SUM('[1]címrend kötelező'!CS19+'[1]címrend önként'!CS19+'[1]címrend államig'!CS19)</f>
        <v>0</v>
      </c>
      <c r="CT19" s="98">
        <f>SUM('[1]címrend kötelező'!CT19+'[1]címrend önként'!CT19+'[1]címrend államig'!CT19)</f>
        <v>0</v>
      </c>
      <c r="CU19" s="98">
        <f>SUM('[1]címrend kötelező'!CU19+'[1]címrend önként'!CU19+'[1]címrend államig'!CU19)</f>
        <v>0</v>
      </c>
      <c r="CV19" s="98">
        <f>SUM('[1]címrend kötelező'!CV19+'[1]címrend önként'!CV19+'[1]címrend államig'!CV19)</f>
        <v>0</v>
      </c>
      <c r="CW19" s="98">
        <f>SUM('[1]címrend kötelező'!CW19+'[1]címrend önként'!CW19+'[1]címrend államig'!CW19)</f>
        <v>1800</v>
      </c>
      <c r="CX19" s="98">
        <f>SUM('[1]címrend kötelező'!CX19+'[1]címrend önként'!CX19+'[1]címrend államig'!CX19)</f>
        <v>0</v>
      </c>
      <c r="CY19" s="98">
        <f>SUM('[1]címrend kötelező'!CY19+'[1]címrend önként'!CY19+'[1]címrend államig'!CY19)</f>
        <v>1800</v>
      </c>
      <c r="CZ19" s="98">
        <f>SUM('[1]címrend kötelező'!CZ19+'[1]címrend önként'!CZ19+'[1]címrend államig'!CZ19)</f>
        <v>230193</v>
      </c>
      <c r="DA19" s="98">
        <f>SUM('[1]címrend kötelező'!DA19+'[1]címrend önként'!DA19+'[1]címrend államig'!DA19)</f>
        <v>6623</v>
      </c>
      <c r="DB19" s="98">
        <f>SUM('[1]címrend kötelező'!DB19+'[1]címrend önként'!DB19+'[1]címrend államig'!DB19)</f>
        <v>236816</v>
      </c>
      <c r="DC19" s="98">
        <f>SUM('[1]címrend kötelező'!DC19+'[1]címrend önként'!DC19+'[1]címrend államig'!DC19)</f>
        <v>30000</v>
      </c>
      <c r="DD19" s="98">
        <f>SUM('[1]címrend kötelező'!DD19+'[1]címrend önként'!DD19+'[1]címrend államig'!DD19)</f>
        <v>0</v>
      </c>
      <c r="DE19" s="98">
        <f>SUM('[1]címrend kötelező'!DE19+'[1]címrend önként'!DE19+'[1]címrend államig'!DE19)</f>
        <v>30000</v>
      </c>
      <c r="DF19" s="98">
        <f>SUM('[1]címrend kötelező'!DF19+'[1]címrend önként'!DF19+'[1]címrend államig'!DF19)</f>
        <v>0</v>
      </c>
      <c r="DG19" s="98">
        <f>SUM('[1]címrend kötelező'!DG19+'[1]címrend önként'!DG19+'[1]címrend államig'!DG19)</f>
        <v>0</v>
      </c>
      <c r="DH19" s="98">
        <f>SUM('[1]címrend kötelező'!DH19+'[1]címrend önként'!DH19+'[1]címrend államig'!DH19)</f>
        <v>0</v>
      </c>
      <c r="DI19" s="98">
        <f>SUM('[1]címrend kötelező'!DI19+'[1]címrend önként'!DI19+'[1]címrend államig'!DI19)</f>
        <v>898</v>
      </c>
      <c r="DJ19" s="98">
        <f>SUM('[1]címrend kötelező'!DJ19+'[1]címrend önként'!DJ19+'[1]címrend államig'!DJ19)</f>
        <v>0</v>
      </c>
      <c r="DK19" s="98">
        <f>SUM('[1]címrend kötelező'!DK19+'[1]címrend önként'!DK19+'[1]címrend államig'!DK19)</f>
        <v>898</v>
      </c>
      <c r="DL19" s="98">
        <f>SUM('[1]címrend kötelező'!DL19+'[1]címrend önként'!DL19+'[1]címrend államig'!DL19)</f>
        <v>0</v>
      </c>
      <c r="DM19" s="98">
        <f>SUM('[1]címrend kötelező'!DM19+'[1]címrend önként'!DM19+'[1]címrend államig'!DM19)</f>
        <v>0</v>
      </c>
      <c r="DN19" s="98">
        <f>SUM('[1]címrend kötelező'!DN19+'[1]címrend önként'!DN19+'[1]címrend államig'!DN19)</f>
        <v>0</v>
      </c>
      <c r="DO19" s="98">
        <f>SUM('[1]címrend kötelező'!DO19+'[1]címrend önként'!DO19+'[1]címrend államig'!DO19)</f>
        <v>0</v>
      </c>
      <c r="DP19" s="98">
        <f>SUM('[1]címrend kötelező'!DP19+'[1]címrend önként'!DP19+'[1]címrend államig'!DP19)</f>
        <v>0</v>
      </c>
      <c r="DQ19" s="98">
        <f>SUM('[1]címrend kötelező'!DQ19+'[1]címrend önként'!DQ19+'[1]címrend államig'!DQ19)</f>
        <v>0</v>
      </c>
      <c r="DR19" s="99">
        <f t="shared" si="87"/>
        <v>3245729</v>
      </c>
      <c r="DS19" s="99">
        <f t="shared" si="87"/>
        <v>33108</v>
      </c>
      <c r="DT19" s="99">
        <f t="shared" si="87"/>
        <v>3278837</v>
      </c>
      <c r="DU19" s="98">
        <f>SUM('[1]címrend kötelező'!DU19+'[1]címrend önként'!DU19+'[1]címrend államig'!DU19)</f>
        <v>0</v>
      </c>
      <c r="DV19" s="98">
        <f>SUM('[1]címrend kötelező'!DV19+'[1]címrend önként'!DV19+'[1]címrend államig'!DV19)</f>
        <v>0</v>
      </c>
      <c r="DW19" s="98">
        <f>SUM('[1]címrend kötelező'!DW19+'[1]címrend önként'!DW19+'[1]címrend államig'!DW19)</f>
        <v>0</v>
      </c>
      <c r="DX19" s="98">
        <f>SUM('[1]címrend kötelező'!DX19+'[1]címrend önként'!DX19+'[1]címrend államig'!DX19)</f>
        <v>0</v>
      </c>
      <c r="DY19" s="98">
        <f>SUM('[1]címrend kötelező'!DY19+'[1]címrend önként'!DY19+'[1]címrend államig'!DY19)</f>
        <v>0</v>
      </c>
      <c r="DZ19" s="98">
        <f>SUM('[1]címrend kötelező'!DZ19+'[1]címrend önként'!DZ19+'[1]címrend államig'!DZ19)</f>
        <v>0</v>
      </c>
      <c r="EA19" s="98">
        <f>SUM('[1]címrend kötelező'!EA19+'[1]címrend önként'!EA19+'[1]címrend államig'!EA19)</f>
        <v>0</v>
      </c>
      <c r="EB19" s="98">
        <f>SUM('[1]címrend kötelező'!EB19+'[1]címrend önként'!EB19+'[1]címrend államig'!EB19)</f>
        <v>0</v>
      </c>
      <c r="EC19" s="98">
        <f>SUM('[1]címrend kötelező'!EC19+'[1]címrend önként'!EC19+'[1]címrend államig'!EC19)</f>
        <v>0</v>
      </c>
      <c r="ED19" s="98">
        <f>SUM('[1]címrend kötelező'!ED19+'[1]címrend önként'!ED19+'[1]címrend államig'!ED19)</f>
        <v>29700</v>
      </c>
      <c r="EE19" s="98">
        <f>SUM('[1]címrend kötelező'!EE19+'[1]címrend önként'!EE19+'[1]címrend államig'!EE19)</f>
        <v>-5700</v>
      </c>
      <c r="EF19" s="98">
        <f>SUM('[1]címrend kötelező'!EF19+'[1]címrend önként'!EF19+'[1]címrend államig'!EF19)</f>
        <v>24000</v>
      </c>
      <c r="EG19" s="98">
        <f>SUM('[1]címrend kötelező'!EG19+'[1]címrend önként'!EG19+'[1]címrend államig'!EG19)</f>
        <v>73327</v>
      </c>
      <c r="EH19" s="98">
        <f>SUM('[1]címrend kötelező'!EH19+'[1]címrend önként'!EH19+'[1]címrend államig'!EH19)</f>
        <v>5700</v>
      </c>
      <c r="EI19" s="98">
        <f>SUM('[1]címrend kötelező'!EI19+'[1]címrend önként'!EI19+'[1]címrend államig'!EI19)</f>
        <v>79027</v>
      </c>
      <c r="EJ19" s="98">
        <f>SUM('[1]címrend kötelező'!EJ19+'[1]címrend önként'!EJ19+'[1]címrend államig'!EJ19)</f>
        <v>0</v>
      </c>
      <c r="EK19" s="98">
        <f>SUM('[1]címrend kötelező'!EK19+'[1]címrend önként'!EK19+'[1]címrend államig'!EK19)</f>
        <v>456</v>
      </c>
      <c r="EL19" s="98">
        <f>SUM('[1]címrend kötelező'!EL19+'[1]címrend önként'!EL19+'[1]címrend államig'!EL19)</f>
        <v>456</v>
      </c>
      <c r="EM19" s="98">
        <f>SUM('[1]címrend kötelező'!EM19+'[1]címrend önként'!EM19+'[1]címrend államig'!EM19)</f>
        <v>0</v>
      </c>
      <c r="EN19" s="98">
        <f>SUM('[1]címrend kötelező'!EN19+'[1]címrend önként'!EN19+'[1]címrend államig'!EN19)</f>
        <v>0</v>
      </c>
      <c r="EO19" s="98">
        <f>SUM('[1]címrend kötelező'!EO19+'[1]címrend önként'!EO19+'[1]címrend államig'!EO19)</f>
        <v>0</v>
      </c>
      <c r="EP19" s="98">
        <f>SUM('[1]címrend kötelező'!EP19+'[1]címrend önként'!EP19+'[1]címrend államig'!EP19)</f>
        <v>0</v>
      </c>
      <c r="EQ19" s="98">
        <f>SUM('[1]címrend kötelező'!EQ19+'[1]címrend önként'!EQ19+'[1]címrend államig'!EQ19)</f>
        <v>0</v>
      </c>
      <c r="ER19" s="98">
        <f>SUM('[1]címrend kötelező'!ER19+'[1]címrend önként'!ER19+'[1]címrend államig'!ER19)</f>
        <v>0</v>
      </c>
      <c r="ES19" s="98">
        <f>SUM('[1]címrend kötelező'!ES19+'[1]címrend önként'!ES19+'[1]címrend államig'!ES19)</f>
        <v>2000</v>
      </c>
      <c r="ET19" s="98">
        <f>SUM('[1]címrend kötelező'!ET19+'[1]címrend önként'!ET19+'[1]címrend államig'!ET19)</f>
        <v>0</v>
      </c>
      <c r="EU19" s="98">
        <f>SUM('[1]címrend kötelező'!EU19+'[1]címrend önként'!EU19+'[1]címrend államig'!EU19)</f>
        <v>2000</v>
      </c>
      <c r="EV19" s="99">
        <f t="shared" si="88"/>
        <v>105027</v>
      </c>
      <c r="EW19" s="99">
        <f t="shared" si="88"/>
        <v>456</v>
      </c>
      <c r="EX19" s="99">
        <f t="shared" si="88"/>
        <v>105483</v>
      </c>
      <c r="EY19" s="99">
        <f>'[1]címrend kötelező'!EY19+'[1]címrend önként'!EY19+'[1]címrend államig'!EY19</f>
        <v>0</v>
      </c>
      <c r="EZ19" s="99">
        <f>'[1]címrend kötelező'!EZ19+'[1]címrend önként'!EZ19+'[1]címrend államig'!EZ19</f>
        <v>0</v>
      </c>
      <c r="FA19" s="99">
        <f>'[1]címrend kötelező'!FA19+'[1]címrend önként'!FA19+'[1]címrend államig'!FA19</f>
        <v>0</v>
      </c>
      <c r="FB19" s="99">
        <f>'[1]címrend kötelező'!FB19+'[1]címrend önként'!FB19+'[1]címrend államig'!FB19</f>
        <v>38</v>
      </c>
      <c r="FC19" s="99">
        <f>'[1]címrend kötelező'!FC19+'[1]címrend önként'!FC19+'[1]címrend államig'!FC19</f>
        <v>0</v>
      </c>
      <c r="FD19" s="99">
        <f>'[1]címrend kötelező'!FD19+'[1]címrend önként'!FD19+'[1]címrend államig'!FD19</f>
        <v>38</v>
      </c>
      <c r="FE19" s="99">
        <f>'[1]címrend kötelező'!FE19+'[1]címrend önként'!FE19+'[1]címrend államig'!FE19</f>
        <v>385</v>
      </c>
      <c r="FF19" s="99">
        <f>'[1]címrend kötelező'!FF19+'[1]címrend önként'!FF19+'[1]címrend államig'!FF19</f>
        <v>1500</v>
      </c>
      <c r="FG19" s="99">
        <f>'[1]címrend kötelező'!FG19+'[1]címrend önként'!FG19+'[1]címrend államig'!FG19</f>
        <v>1885</v>
      </c>
      <c r="FH19" s="99">
        <f>'[1]címrend kötelező'!FH19+'[1]címrend önként'!FH19+'[1]címrend államig'!FH19</f>
        <v>51536</v>
      </c>
      <c r="FI19" s="99">
        <f>'[1]címrend kötelező'!FI19+'[1]címrend önként'!FI19+'[1]címrend államig'!FI19</f>
        <v>5574</v>
      </c>
      <c r="FJ19" s="99">
        <f>'[1]címrend kötelező'!FJ19+'[1]címrend önként'!FJ19+'[1]címrend államig'!FJ19</f>
        <v>57110</v>
      </c>
      <c r="FK19" s="99">
        <f>'[1]címrend kötelező'!FK19+'[1]címrend önként'!FK19+'[1]címrend államig'!FK19</f>
        <v>122</v>
      </c>
      <c r="FL19" s="99">
        <f>'[1]címrend kötelező'!FL19+'[1]címrend önként'!FL19+'[1]címrend államig'!FL19</f>
        <v>1900</v>
      </c>
      <c r="FM19" s="99">
        <f>'[1]címrend kötelező'!FM19+'[1]címrend önként'!FM19+'[1]címrend államig'!FM19</f>
        <v>2022</v>
      </c>
      <c r="FN19" s="99">
        <f>'[1]címrend kötelező'!FN19+'[1]címrend önként'!FN19+'[1]címrend államig'!FN19</f>
        <v>150</v>
      </c>
      <c r="FO19" s="99">
        <f>'[1]címrend kötelező'!FO19+'[1]címrend önként'!FO19+'[1]címrend államig'!FO19</f>
        <v>0</v>
      </c>
      <c r="FP19" s="99">
        <f>'[1]címrend kötelező'!FP19+'[1]címrend önként'!FP19+'[1]címrend államig'!FP19</f>
        <v>150</v>
      </c>
      <c r="FQ19" s="99">
        <f>'[1]címrend kötelező'!FQ19+'[1]címrend önként'!FQ19+'[1]címrend államig'!FQ19</f>
        <v>1060</v>
      </c>
      <c r="FR19" s="99">
        <f>'[1]címrend kötelező'!FR19+'[1]címrend önként'!FR19+'[1]címrend államig'!FR19</f>
        <v>0</v>
      </c>
      <c r="FS19" s="99">
        <f>'[1]címrend kötelező'!FS19+'[1]címrend önként'!FS19+'[1]címrend államig'!FS19</f>
        <v>1060</v>
      </c>
      <c r="FT19" s="99">
        <f>'[1]címrend kötelező'!FT19+'[1]címrend önként'!FT19+'[1]címrend államig'!FT19</f>
        <v>20891</v>
      </c>
      <c r="FU19" s="99">
        <f>'[1]címrend kötelező'!FU19+'[1]címrend önként'!FU19+'[1]címrend államig'!FU19</f>
        <v>0</v>
      </c>
      <c r="FV19" s="99">
        <f>'[1]címrend kötelező'!FV19+'[1]címrend önként'!FV19+'[1]címrend államig'!FV19</f>
        <v>20891</v>
      </c>
      <c r="FW19" s="99">
        <f>'[1]címrend kötelező'!FW19+'[1]címrend önként'!FW19+'[1]címrend államig'!FW19</f>
        <v>797</v>
      </c>
      <c r="FX19" s="99">
        <f>'[1]címrend kötelező'!FX19+'[1]címrend önként'!FX19+'[1]címrend államig'!FX19</f>
        <v>0</v>
      </c>
      <c r="FY19" s="99">
        <f>'[1]címrend kötelező'!FY19+'[1]címrend önként'!FY19+'[1]címrend államig'!FY19</f>
        <v>797</v>
      </c>
      <c r="FZ19" s="99">
        <f>'[1]címrend kötelező'!FZ19+'[1]címrend önként'!FZ19+'[1]címrend államig'!FZ19</f>
        <v>0</v>
      </c>
      <c r="GA19" s="99">
        <f>'[1]címrend kötelező'!GA19+'[1]címrend önként'!GA19+'[1]címrend államig'!GA19</f>
        <v>0</v>
      </c>
      <c r="GB19" s="99">
        <f>'[1]címrend kötelező'!GB19+'[1]címrend önként'!GB19+'[1]címrend államig'!GB19</f>
        <v>0</v>
      </c>
      <c r="GC19" s="99">
        <f>'[1]címrend kötelező'!GC19+'[1]címrend önként'!GC19+'[1]címrend államig'!GC19</f>
        <v>2774</v>
      </c>
      <c r="GD19" s="99">
        <f>'[1]címrend kötelező'!GD19+'[1]címrend önként'!GD19+'[1]címrend államig'!GD19</f>
        <v>0</v>
      </c>
      <c r="GE19" s="99">
        <f>'[1]címrend kötelező'!GE19+'[1]címrend önként'!GE19+'[1]címrend államig'!GE19</f>
        <v>2774</v>
      </c>
      <c r="GF19" s="99">
        <f>'[1]címrend kötelező'!GF19+'[1]címrend önként'!GF19+'[1]címrend államig'!GF19</f>
        <v>3352</v>
      </c>
      <c r="GG19" s="99">
        <f>'[1]címrend kötelező'!GG19+'[1]címrend önként'!GG19+'[1]címrend államig'!GG19</f>
        <v>3990</v>
      </c>
      <c r="GH19" s="99">
        <f>'[1]címrend kötelező'!GH19+'[1]címrend önként'!GH19+'[1]címrend államig'!GH19</f>
        <v>7342</v>
      </c>
      <c r="GI19" s="99">
        <f>'[1]címrend kötelező'!GI19+'[1]címrend önként'!GI19+'[1]címrend államig'!GI19</f>
        <v>1585</v>
      </c>
      <c r="GJ19" s="99">
        <f>'[1]címrend kötelező'!GJ19+'[1]címrend önként'!GJ19+'[1]címrend államig'!GJ19</f>
        <v>0</v>
      </c>
      <c r="GK19" s="99">
        <f>'[1]címrend kötelező'!GK19+'[1]címrend önként'!GK19+'[1]címrend államig'!GK19</f>
        <v>1585</v>
      </c>
      <c r="GL19" s="99">
        <f>EY19+FB19+FE19+FH19+FK19+FN19+FQ19+FT19+FW19+FZ19+GC19+GF19+GI19</f>
        <v>82690</v>
      </c>
      <c r="GM19" s="99">
        <f t="shared" ref="GM19:GN20" si="172">EZ19+FC19+FF19+FI19+FL19+FO19+FR19+FU19+FX19+GA19+GD19+GG19+GJ19</f>
        <v>12964</v>
      </c>
      <c r="GN19" s="99">
        <f t="shared" si="172"/>
        <v>95654</v>
      </c>
      <c r="GO19" s="99">
        <f>'[1]címrend kötelező'!GO19+'[1]címrend önként'!GO19+'[1]címrend államig'!GO19</f>
        <v>25982</v>
      </c>
      <c r="GP19" s="99">
        <f>'[1]címrend kötelező'!GP19+'[1]címrend önként'!GP19+'[1]címrend államig'!GP19</f>
        <v>9511</v>
      </c>
      <c r="GQ19" s="99">
        <f>'[1]címrend kötelező'!GQ19+'[1]címrend önként'!GQ19+'[1]címrend államig'!GQ19</f>
        <v>35493</v>
      </c>
      <c r="GR19" s="99">
        <f>'[1]címrend kötelező'!GR19+'[1]címrend önként'!GR19+'[1]címrend államig'!GR19</f>
        <v>17120</v>
      </c>
      <c r="GS19" s="99">
        <f>'[1]címrend kötelező'!GS19+'[1]címrend önként'!GS19+'[1]címrend államig'!GS19</f>
        <v>15000</v>
      </c>
      <c r="GT19" s="99">
        <f>'[1]címrend kötelező'!GT19+'[1]címrend önként'!GT19+'[1]címrend államig'!GT19</f>
        <v>32120</v>
      </c>
      <c r="GU19" s="99">
        <f>'[1]címrend kötelező'!GU19+'[1]címrend önként'!GU19+'[1]címrend államig'!GU19</f>
        <v>32094</v>
      </c>
      <c r="GV19" s="99">
        <f>'[1]címrend kötelező'!GV19+'[1]címrend önként'!GV19+'[1]címrend államig'!GV19</f>
        <v>6190</v>
      </c>
      <c r="GW19" s="99">
        <f>'[1]címrend kötelező'!GW19+'[1]címrend önként'!GW19+'[1]címrend államig'!GW19</f>
        <v>38284</v>
      </c>
      <c r="GX19" s="99">
        <f t="shared" si="85"/>
        <v>157886</v>
      </c>
      <c r="GY19" s="99">
        <f t="shared" si="85"/>
        <v>43665</v>
      </c>
      <c r="GZ19" s="99">
        <f t="shared" si="85"/>
        <v>201551</v>
      </c>
      <c r="HA19" s="100">
        <f t="shared" si="86"/>
        <v>3508642</v>
      </c>
      <c r="HB19" s="100">
        <f t="shared" si="86"/>
        <v>77229</v>
      </c>
      <c r="HC19" s="101">
        <f t="shared" si="86"/>
        <v>3585871</v>
      </c>
      <c r="HE19" s="92"/>
      <c r="HF19" s="92"/>
    </row>
    <row r="20" spans="1:214" ht="15" customHeight="1" x14ac:dyDescent="0.25">
      <c r="A20" s="97" t="s">
        <v>307</v>
      </c>
      <c r="B20" s="98">
        <f>SUM('[1]címrend kötelező'!B20+'[1]címrend önként'!B20+'[1]címrend államig'!B20)</f>
        <v>0</v>
      </c>
      <c r="C20" s="98">
        <f>SUM('[1]címrend kötelező'!C20+'[1]címrend önként'!C20+'[1]címrend államig'!C20)</f>
        <v>0</v>
      </c>
      <c r="D20" s="98">
        <f>SUM('[1]címrend kötelező'!D20+'[1]címrend önként'!D20+'[1]címrend államig'!D20)</f>
        <v>0</v>
      </c>
      <c r="E20" s="98">
        <f>SUM('[1]címrend kötelező'!E20+'[1]címrend önként'!E20+'[1]címrend államig'!E20)</f>
        <v>0</v>
      </c>
      <c r="F20" s="98">
        <f>SUM('[1]címrend kötelező'!F20+'[1]címrend önként'!F20+'[1]címrend államig'!F20)</f>
        <v>0</v>
      </c>
      <c r="G20" s="98">
        <f>SUM('[1]címrend kötelező'!G20+'[1]címrend önként'!G20+'[1]címrend államig'!G20)</f>
        <v>0</v>
      </c>
      <c r="H20" s="98">
        <f>SUM('[1]címrend kötelező'!H20+'[1]címrend önként'!H20+'[1]címrend államig'!H20)</f>
        <v>0</v>
      </c>
      <c r="I20" s="98">
        <f>SUM('[1]címrend kötelező'!I20+'[1]címrend önként'!I20+'[1]címrend államig'!I20)</f>
        <v>0</v>
      </c>
      <c r="J20" s="98">
        <f>SUM('[1]címrend kötelező'!J20+'[1]címrend önként'!J20+'[1]címrend államig'!J20)</f>
        <v>0</v>
      </c>
      <c r="K20" s="98">
        <f>SUM('[1]címrend kötelező'!K20+'[1]címrend önként'!K20+'[1]címrend államig'!K20)</f>
        <v>0</v>
      </c>
      <c r="L20" s="98">
        <f>SUM('[1]címrend kötelező'!L20+'[1]címrend önként'!L20+'[1]címrend államig'!L20)</f>
        <v>0</v>
      </c>
      <c r="M20" s="98">
        <f>SUM('[1]címrend kötelező'!M20+'[1]címrend önként'!M20+'[1]címrend államig'!M20)</f>
        <v>0</v>
      </c>
      <c r="N20" s="98">
        <f>SUM('[1]címrend kötelező'!N20+'[1]címrend önként'!N20+'[1]címrend államig'!N20)</f>
        <v>0</v>
      </c>
      <c r="O20" s="98">
        <f>SUM('[1]címrend kötelező'!O20+'[1]címrend önként'!O20+'[1]címrend államig'!O20)</f>
        <v>0</v>
      </c>
      <c r="P20" s="98">
        <f>SUM('[1]címrend kötelező'!P20+'[1]címrend önként'!P20+'[1]címrend államig'!P20)</f>
        <v>0</v>
      </c>
      <c r="Q20" s="98">
        <f>SUM('[1]címrend kötelező'!Q20+'[1]címrend önként'!Q20+'[1]címrend államig'!Q20)</f>
        <v>0</v>
      </c>
      <c r="R20" s="98">
        <f>SUM('[1]címrend kötelező'!R20+'[1]címrend önként'!R20+'[1]címrend államig'!R20)</f>
        <v>0</v>
      </c>
      <c r="S20" s="98">
        <f>SUM('[1]címrend kötelező'!S20+'[1]címrend önként'!S20+'[1]címrend államig'!S20)</f>
        <v>0</v>
      </c>
      <c r="T20" s="98">
        <f>SUM('[1]címrend kötelező'!T20+'[1]címrend önként'!T20+'[1]címrend államig'!T20)</f>
        <v>0</v>
      </c>
      <c r="U20" s="98">
        <f>SUM('[1]címrend kötelező'!U20+'[1]címrend önként'!U20+'[1]címrend államig'!U20)</f>
        <v>0</v>
      </c>
      <c r="V20" s="98">
        <f>SUM('[1]címrend kötelező'!V20+'[1]címrend önként'!V20+'[1]címrend államig'!V20)</f>
        <v>0</v>
      </c>
      <c r="W20" s="98">
        <f>SUM('[1]címrend kötelező'!W20+'[1]címrend önként'!W20+'[1]címrend államig'!W20)</f>
        <v>0</v>
      </c>
      <c r="X20" s="98">
        <f>SUM('[1]címrend kötelező'!X20+'[1]címrend önként'!X20+'[1]címrend államig'!X20)</f>
        <v>0</v>
      </c>
      <c r="Y20" s="98">
        <f>SUM('[1]címrend kötelező'!Y20+'[1]címrend önként'!Y20+'[1]címrend államig'!Y20)</f>
        <v>0</v>
      </c>
      <c r="Z20" s="98">
        <f>SUM('[1]címrend kötelező'!Z20+'[1]címrend önként'!Z20+'[1]címrend államig'!Z20)</f>
        <v>0</v>
      </c>
      <c r="AA20" s="98">
        <f>SUM('[1]címrend kötelező'!AA20+'[1]címrend önként'!AA20+'[1]címrend államig'!AA20)</f>
        <v>0</v>
      </c>
      <c r="AB20" s="98">
        <f>SUM('[1]címrend kötelező'!AB20+'[1]címrend önként'!AB20+'[1]címrend államig'!AB20)</f>
        <v>0</v>
      </c>
      <c r="AC20" s="98">
        <f>SUM('[1]címrend kötelező'!AC20+'[1]címrend önként'!AC20+'[1]címrend államig'!AC20)</f>
        <v>0</v>
      </c>
      <c r="AD20" s="98">
        <f>SUM('[1]címrend kötelező'!AD20+'[1]címrend önként'!AD20+'[1]címrend államig'!AD20)</f>
        <v>0</v>
      </c>
      <c r="AE20" s="98">
        <f>SUM('[1]címrend kötelező'!AE20+'[1]címrend önként'!AE20+'[1]címrend államig'!AE20)</f>
        <v>0</v>
      </c>
      <c r="AF20" s="98">
        <f>SUM('[1]címrend kötelező'!AF20+'[1]címrend önként'!AF20+'[1]címrend államig'!AF20)</f>
        <v>0</v>
      </c>
      <c r="AG20" s="98">
        <f>SUM('[1]címrend kötelező'!AG20+'[1]címrend önként'!AG20+'[1]címrend államig'!AG20)</f>
        <v>0</v>
      </c>
      <c r="AH20" s="98">
        <f>SUM('[1]címrend kötelező'!AH20+'[1]címrend önként'!AH20+'[1]címrend államig'!AH20)</f>
        <v>0</v>
      </c>
      <c r="AI20" s="98">
        <f>SUM('[1]címrend kötelező'!AI20+'[1]címrend önként'!AI20+'[1]címrend államig'!AI20)</f>
        <v>0</v>
      </c>
      <c r="AJ20" s="98">
        <f>SUM('[1]címrend kötelező'!AJ20+'[1]címrend önként'!AJ20+'[1]címrend államig'!AJ20)</f>
        <v>0</v>
      </c>
      <c r="AK20" s="98">
        <f>SUM('[1]címrend kötelező'!AK20+'[1]címrend önként'!AK20+'[1]címrend államig'!AK20)</f>
        <v>0</v>
      </c>
      <c r="AL20" s="98">
        <f>SUM('[1]címrend kötelező'!AL20+'[1]címrend önként'!AL20+'[1]címrend államig'!AL20)</f>
        <v>0</v>
      </c>
      <c r="AM20" s="98">
        <f>SUM('[1]címrend kötelező'!AM20+'[1]címrend önként'!AM20+'[1]címrend államig'!AM20)</f>
        <v>0</v>
      </c>
      <c r="AN20" s="98">
        <f>SUM('[1]címrend kötelező'!AN20+'[1]címrend önként'!AN20+'[1]címrend államig'!AN20)</f>
        <v>0</v>
      </c>
      <c r="AO20" s="98">
        <f>SUM('[1]címrend kötelező'!AO20+'[1]címrend önként'!AO20+'[1]címrend államig'!AO20)</f>
        <v>0</v>
      </c>
      <c r="AP20" s="98">
        <f>SUM('[1]címrend kötelező'!AP20+'[1]címrend önként'!AP20+'[1]címrend államig'!AP20)</f>
        <v>0</v>
      </c>
      <c r="AQ20" s="98">
        <f>SUM('[1]címrend kötelező'!AQ20+'[1]címrend önként'!AQ20+'[1]címrend államig'!AQ20)</f>
        <v>0</v>
      </c>
      <c r="AR20" s="98">
        <f>SUM('[1]címrend kötelező'!AR20+'[1]címrend önként'!AR20+'[1]címrend államig'!AR20)</f>
        <v>0</v>
      </c>
      <c r="AS20" s="98">
        <f>SUM('[1]címrend kötelező'!AS20+'[1]címrend önként'!AS20+'[1]címrend államig'!AS20)</f>
        <v>0</v>
      </c>
      <c r="AT20" s="98">
        <f>SUM('[1]címrend kötelező'!AT20+'[1]címrend önként'!AT20+'[1]címrend államig'!AT20)</f>
        <v>0</v>
      </c>
      <c r="AU20" s="98">
        <f>SUM('[1]címrend kötelező'!AU20+'[1]címrend önként'!AU20+'[1]címrend államig'!AU20)</f>
        <v>18500</v>
      </c>
      <c r="AV20" s="98">
        <f>SUM('[1]címrend kötelező'!AV20+'[1]címrend önként'!AV20+'[1]címrend államig'!AV20)</f>
        <v>0</v>
      </c>
      <c r="AW20" s="98">
        <f>SUM('[1]címrend kötelező'!AW20+'[1]címrend önként'!AW20+'[1]címrend államig'!AW20)</f>
        <v>18500</v>
      </c>
      <c r="AX20" s="98">
        <f>SUM('[1]címrend kötelező'!AX20+'[1]címrend önként'!AX20+'[1]címrend államig'!AX20)</f>
        <v>0</v>
      </c>
      <c r="AY20" s="98">
        <f>SUM('[1]címrend kötelező'!AY20+'[1]címrend önként'!AY20+'[1]címrend államig'!AY20)</f>
        <v>0</v>
      </c>
      <c r="AZ20" s="98">
        <f>SUM('[1]címrend kötelező'!AZ20+'[1]címrend önként'!AZ20+'[1]címrend államig'!AZ20)</f>
        <v>0</v>
      </c>
      <c r="BA20" s="98">
        <f>SUM('[1]címrend kötelező'!BA20+'[1]címrend önként'!BA20+'[1]címrend államig'!BA20)</f>
        <v>0</v>
      </c>
      <c r="BB20" s="98">
        <f>SUM('[1]címrend kötelező'!BB20+'[1]címrend önként'!BB20+'[1]címrend államig'!BB20)</f>
        <v>0</v>
      </c>
      <c r="BC20" s="98">
        <f>SUM('[1]címrend kötelező'!BC20+'[1]címrend önként'!BC20+'[1]címrend államig'!BC20)</f>
        <v>0</v>
      </c>
      <c r="BD20" s="98">
        <f>SUM('[1]címrend kötelező'!BD20+'[1]címrend önként'!BD20+'[1]címrend államig'!BD20)</f>
        <v>0</v>
      </c>
      <c r="BE20" s="98">
        <f>SUM('[1]címrend kötelező'!BE20+'[1]címrend önként'!BE20+'[1]címrend államig'!BE20)</f>
        <v>0</v>
      </c>
      <c r="BF20" s="98">
        <f>SUM('[1]címrend kötelező'!BF20+'[1]címrend önként'!BF20+'[1]címrend államig'!BF20)</f>
        <v>0</v>
      </c>
      <c r="BG20" s="98">
        <f>SUM('[1]címrend kötelező'!BG20+'[1]címrend önként'!BG20+'[1]címrend államig'!BG20)</f>
        <v>5700</v>
      </c>
      <c r="BH20" s="98">
        <f>SUM('[1]címrend kötelező'!BH20+'[1]címrend önként'!BH20+'[1]címrend államig'!BH20)</f>
        <v>0</v>
      </c>
      <c r="BI20" s="98">
        <f>SUM('[1]címrend kötelező'!BI20+'[1]címrend önként'!BI20+'[1]címrend államig'!BI20)</f>
        <v>5700</v>
      </c>
      <c r="BJ20" s="98">
        <f>SUM('[1]címrend kötelező'!BJ20+'[1]címrend önként'!BJ20+'[1]címrend államig'!BJ20)</f>
        <v>0</v>
      </c>
      <c r="BK20" s="98">
        <f>SUM('[1]címrend kötelező'!BK20+'[1]címrend önként'!BK20+'[1]címrend államig'!BK20)</f>
        <v>0</v>
      </c>
      <c r="BL20" s="98">
        <f>SUM('[1]címrend kötelező'!BL20+'[1]címrend önként'!BL20+'[1]címrend államig'!BL20)</f>
        <v>0</v>
      </c>
      <c r="BM20" s="98">
        <f>SUM('[1]címrend kötelező'!BM20+'[1]címrend önként'!BM20+'[1]címrend államig'!BM20)</f>
        <v>0</v>
      </c>
      <c r="BN20" s="98">
        <f>SUM('[1]címrend kötelező'!BN20+'[1]címrend önként'!BN20+'[1]címrend államig'!BN20)</f>
        <v>0</v>
      </c>
      <c r="BO20" s="98">
        <f>SUM('[1]címrend kötelező'!BO20+'[1]címrend önként'!BO20+'[1]címrend államig'!BO20)</f>
        <v>0</v>
      </c>
      <c r="BP20" s="98">
        <f>SUM('[1]címrend kötelező'!BP20+'[1]címrend önként'!BP20+'[1]címrend államig'!BP20)</f>
        <v>1124644</v>
      </c>
      <c r="BQ20" s="98">
        <f>SUM('[1]címrend kötelező'!BQ20+'[1]címrend önként'!BQ20+'[1]címrend államig'!BQ20)</f>
        <v>3048</v>
      </c>
      <c r="BR20" s="98">
        <f>SUM('[1]címrend kötelező'!BR20+'[1]címrend önként'!BR20+'[1]címrend államig'!BR20)</f>
        <v>1127692</v>
      </c>
      <c r="BS20" s="98">
        <f>SUM('[1]címrend kötelező'!BS20+'[1]címrend önként'!BS20+'[1]címrend államig'!BS20)</f>
        <v>0</v>
      </c>
      <c r="BT20" s="98">
        <f>SUM('[1]címrend kötelező'!BT20+'[1]címrend önként'!BT20+'[1]címrend államig'!BT20)</f>
        <v>0</v>
      </c>
      <c r="BU20" s="98">
        <f>SUM('[1]címrend kötelező'!BU20+'[1]címrend önként'!BU20+'[1]címrend államig'!BU20)</f>
        <v>0</v>
      </c>
      <c r="BV20" s="98">
        <f>SUM('[1]címrend kötelező'!BV20+'[1]címrend önként'!BV20+'[1]címrend államig'!BV20)</f>
        <v>0</v>
      </c>
      <c r="BW20" s="98">
        <f>SUM('[1]címrend kötelező'!BW20+'[1]címrend önként'!BW20+'[1]címrend államig'!BW20)</f>
        <v>0</v>
      </c>
      <c r="BX20" s="98">
        <f>SUM('[1]címrend kötelező'!BX20+'[1]címrend önként'!BX20+'[1]címrend államig'!BX20)</f>
        <v>0</v>
      </c>
      <c r="BY20" s="98">
        <f>SUM('[1]címrend kötelező'!BY20+'[1]címrend önként'!BY20+'[1]címrend államig'!BY20)</f>
        <v>0</v>
      </c>
      <c r="BZ20" s="98">
        <f>SUM('[1]címrend kötelező'!BZ20+'[1]címrend önként'!BZ20+'[1]címrend államig'!BZ20)</f>
        <v>0</v>
      </c>
      <c r="CA20" s="98">
        <f>SUM('[1]címrend kötelező'!CA20+'[1]címrend önként'!CA20+'[1]címrend államig'!CA20)</f>
        <v>0</v>
      </c>
      <c r="CB20" s="98">
        <f>SUM('[1]címrend kötelező'!CB20+'[1]címrend önként'!CB20+'[1]címrend államig'!CB20)</f>
        <v>0</v>
      </c>
      <c r="CC20" s="98">
        <f>SUM('[1]címrend kötelező'!CC20+'[1]címrend önként'!CC20+'[1]címrend államig'!CC20)</f>
        <v>0</v>
      </c>
      <c r="CD20" s="98">
        <f>SUM('[1]címrend kötelező'!CD20+'[1]címrend önként'!CD20+'[1]címrend államig'!CD20)</f>
        <v>0</v>
      </c>
      <c r="CE20" s="98">
        <f>SUM('[1]címrend kötelező'!CE20+'[1]címrend önként'!CE20+'[1]címrend államig'!CE20)</f>
        <v>875250</v>
      </c>
      <c r="CF20" s="98">
        <f>SUM('[1]címrend kötelező'!CF20+'[1]címrend önként'!CF20+'[1]címrend államig'!CF20)</f>
        <v>27586</v>
      </c>
      <c r="CG20" s="98">
        <f>SUM('[1]címrend kötelező'!CG20+'[1]címrend önként'!CG20+'[1]címrend államig'!CG20)</f>
        <v>902836</v>
      </c>
      <c r="CH20" s="98">
        <f>SUM('[1]címrend kötelező'!CH20+'[1]címrend önként'!CH20+'[1]címrend államig'!CH20)</f>
        <v>561818</v>
      </c>
      <c r="CI20" s="98">
        <f>SUM('[1]címrend kötelező'!CI20+'[1]címrend önként'!CI20+'[1]címrend államig'!CI20)</f>
        <v>8939</v>
      </c>
      <c r="CJ20" s="98">
        <f>SUM('[1]címrend kötelező'!CJ20+'[1]címrend önként'!CJ20+'[1]címrend államig'!CJ20)</f>
        <v>570757</v>
      </c>
      <c r="CK20" s="98">
        <f>SUM('[1]címrend kötelező'!CK20+'[1]címrend önként'!CK20+'[1]címrend államig'!CK20)</f>
        <v>987928</v>
      </c>
      <c r="CL20" s="98">
        <f>SUM('[1]címrend kötelező'!CL20+'[1]címrend önként'!CL20+'[1]címrend államig'!CL20)</f>
        <v>45204</v>
      </c>
      <c r="CM20" s="98">
        <f>SUM('[1]címrend kötelező'!CM20+'[1]címrend önként'!CM20+'[1]címrend államig'!CM20)</f>
        <v>1033132</v>
      </c>
      <c r="CN20" s="98">
        <f>SUM('[1]címrend kötelező'!CN20+'[1]címrend önként'!CN20+'[1]címrend államig'!CN20)</f>
        <v>763484</v>
      </c>
      <c r="CO20" s="98">
        <f>SUM('[1]címrend kötelező'!CO20+'[1]címrend önként'!CO20+'[1]címrend államig'!CO20)</f>
        <v>0</v>
      </c>
      <c r="CP20" s="98">
        <f>SUM('[1]címrend kötelező'!CP20+'[1]címrend önként'!CP20+'[1]címrend államig'!CP20)</f>
        <v>763484</v>
      </c>
      <c r="CQ20" s="98">
        <f>SUM('[1]címrend kötelező'!CQ20+'[1]címrend önként'!CQ20+'[1]címrend államig'!CQ20)</f>
        <v>0</v>
      </c>
      <c r="CR20" s="98">
        <f>SUM('[1]címrend kötelező'!CR20+'[1]címrend önként'!CR20+'[1]címrend államig'!CR20)</f>
        <v>0</v>
      </c>
      <c r="CS20" s="98">
        <f>SUM('[1]címrend kötelező'!CS20+'[1]címrend önként'!CS20+'[1]címrend államig'!CS20)</f>
        <v>0</v>
      </c>
      <c r="CT20" s="98">
        <f>SUM('[1]címrend kötelező'!CT20+'[1]címrend önként'!CT20+'[1]címrend államig'!CT20)</f>
        <v>0</v>
      </c>
      <c r="CU20" s="98">
        <f>SUM('[1]címrend kötelező'!CU20+'[1]címrend önként'!CU20+'[1]címrend államig'!CU20)</f>
        <v>0</v>
      </c>
      <c r="CV20" s="98">
        <f>SUM('[1]címrend kötelező'!CV20+'[1]címrend önként'!CV20+'[1]címrend államig'!CV20)</f>
        <v>0</v>
      </c>
      <c r="CW20" s="98">
        <f>SUM('[1]címrend kötelező'!CW20+'[1]címrend önként'!CW20+'[1]címrend államig'!CW20)</f>
        <v>0</v>
      </c>
      <c r="CX20" s="98">
        <f>SUM('[1]címrend kötelező'!CX20+'[1]címrend önként'!CX20+'[1]címrend államig'!CX20)</f>
        <v>0</v>
      </c>
      <c r="CY20" s="98">
        <f>SUM('[1]címrend kötelező'!CY20+'[1]címrend önként'!CY20+'[1]címrend államig'!CY20)</f>
        <v>0</v>
      </c>
      <c r="CZ20" s="98">
        <f>SUM('[1]címrend kötelező'!CZ20+'[1]címrend önként'!CZ20+'[1]címrend államig'!CZ20)</f>
        <v>0</v>
      </c>
      <c r="DA20" s="98">
        <f>SUM('[1]címrend kötelező'!DA20+'[1]címrend önként'!DA20+'[1]címrend államig'!DA20)</f>
        <v>0</v>
      </c>
      <c r="DB20" s="98">
        <f>SUM('[1]címrend kötelező'!DB20+'[1]címrend önként'!DB20+'[1]címrend államig'!DB20)</f>
        <v>0</v>
      </c>
      <c r="DC20" s="98">
        <f>SUM('[1]címrend kötelező'!DC20+'[1]címrend önként'!DC20+'[1]címrend államig'!DC20)</f>
        <v>0</v>
      </c>
      <c r="DD20" s="98">
        <f>SUM('[1]címrend kötelező'!DD20+'[1]címrend önként'!DD20+'[1]címrend államig'!DD20)</f>
        <v>0</v>
      </c>
      <c r="DE20" s="98">
        <f>SUM('[1]címrend kötelező'!DE20+'[1]címrend önként'!DE20+'[1]címrend államig'!DE20)</f>
        <v>0</v>
      </c>
      <c r="DF20" s="98">
        <f>SUM('[1]címrend kötelező'!DF20+'[1]címrend önként'!DF20+'[1]címrend államig'!DF20)</f>
        <v>0</v>
      </c>
      <c r="DG20" s="98">
        <f>SUM('[1]címrend kötelező'!DG20+'[1]címrend önként'!DG20+'[1]címrend államig'!DG20)</f>
        <v>0</v>
      </c>
      <c r="DH20" s="98">
        <f>SUM('[1]címrend kötelező'!DH20+'[1]címrend önként'!DH20+'[1]címrend államig'!DH20)</f>
        <v>0</v>
      </c>
      <c r="DI20" s="98">
        <f>SUM('[1]címrend kötelező'!DI20+'[1]címrend önként'!DI20+'[1]címrend államig'!DI20)</f>
        <v>0</v>
      </c>
      <c r="DJ20" s="98">
        <f>SUM('[1]címrend kötelező'!DJ20+'[1]címrend önként'!DJ20+'[1]címrend államig'!DJ20)</f>
        <v>0</v>
      </c>
      <c r="DK20" s="98">
        <f>SUM('[1]címrend kötelező'!DK20+'[1]címrend önként'!DK20+'[1]címrend államig'!DK20)</f>
        <v>0</v>
      </c>
      <c r="DL20" s="98">
        <f>SUM('[1]címrend kötelező'!DL20+'[1]címrend önként'!DL20+'[1]címrend államig'!DL20)</f>
        <v>0</v>
      </c>
      <c r="DM20" s="98">
        <f>SUM('[1]címrend kötelező'!DM20+'[1]címrend önként'!DM20+'[1]címrend államig'!DM20)</f>
        <v>0</v>
      </c>
      <c r="DN20" s="98">
        <f>SUM('[1]címrend kötelező'!DN20+'[1]címrend önként'!DN20+'[1]címrend államig'!DN20)</f>
        <v>0</v>
      </c>
      <c r="DO20" s="98">
        <f>SUM('[1]címrend kötelező'!DO20+'[1]címrend önként'!DO20+'[1]címrend államig'!DO20)</f>
        <v>0</v>
      </c>
      <c r="DP20" s="98">
        <f>SUM('[1]címrend kötelező'!DP20+'[1]címrend önként'!DP20+'[1]címrend államig'!DP20)</f>
        <v>0</v>
      </c>
      <c r="DQ20" s="98">
        <f>SUM('[1]címrend kötelező'!DQ20+'[1]címrend önként'!DQ20+'[1]címrend államig'!DQ20)</f>
        <v>0</v>
      </c>
      <c r="DR20" s="99">
        <f t="shared" si="87"/>
        <v>4337324</v>
      </c>
      <c r="DS20" s="99">
        <f t="shared" si="87"/>
        <v>84777</v>
      </c>
      <c r="DT20" s="99">
        <f t="shared" si="87"/>
        <v>4422101</v>
      </c>
      <c r="DU20" s="98">
        <f>SUM('[1]címrend kötelező'!DU20+'[1]címrend önként'!DU20+'[1]címrend államig'!DU20)</f>
        <v>0</v>
      </c>
      <c r="DV20" s="98">
        <f>SUM('[1]címrend kötelező'!DV20+'[1]címrend önként'!DV20+'[1]címrend államig'!DV20)</f>
        <v>0</v>
      </c>
      <c r="DW20" s="98">
        <f>SUM('[1]címrend kötelező'!DW20+'[1]címrend önként'!DW20+'[1]címrend államig'!DW20)</f>
        <v>0</v>
      </c>
      <c r="DX20" s="98">
        <f>SUM('[1]címrend kötelező'!DX20+'[1]címrend önként'!DX20+'[1]címrend államig'!DX20)</f>
        <v>0</v>
      </c>
      <c r="DY20" s="98">
        <f>SUM('[1]címrend kötelező'!DY20+'[1]címrend önként'!DY20+'[1]címrend államig'!DY20)</f>
        <v>0</v>
      </c>
      <c r="DZ20" s="98">
        <f>SUM('[1]címrend kötelező'!DZ20+'[1]címrend önként'!DZ20+'[1]címrend államig'!DZ20)</f>
        <v>0</v>
      </c>
      <c r="EA20" s="98">
        <f>SUM('[1]címrend kötelező'!EA20+'[1]címrend önként'!EA20+'[1]címrend államig'!EA20)</f>
        <v>0</v>
      </c>
      <c r="EB20" s="98">
        <f>SUM('[1]címrend kötelező'!EB20+'[1]címrend önként'!EB20+'[1]címrend államig'!EB20)</f>
        <v>0</v>
      </c>
      <c r="EC20" s="98">
        <f>SUM('[1]címrend kötelező'!EC20+'[1]címrend önként'!EC20+'[1]címrend államig'!EC20)</f>
        <v>0</v>
      </c>
      <c r="ED20" s="98">
        <f>SUM('[1]címrend kötelező'!ED20+'[1]címrend önként'!ED20+'[1]címrend államig'!ED20)</f>
        <v>21800</v>
      </c>
      <c r="EE20" s="98">
        <f>SUM('[1]címrend kötelező'!EE20+'[1]címrend önként'!EE20+'[1]címrend államig'!EE20)</f>
        <v>0</v>
      </c>
      <c r="EF20" s="98">
        <f>SUM('[1]címrend kötelező'!EF20+'[1]címrend önként'!EF20+'[1]címrend államig'!EF20)</f>
        <v>21800</v>
      </c>
      <c r="EG20" s="98">
        <f>SUM('[1]címrend kötelező'!EG20+'[1]címrend önként'!EG20+'[1]címrend államig'!EG20)</f>
        <v>0</v>
      </c>
      <c r="EH20" s="98">
        <f>SUM('[1]címrend kötelező'!EH20+'[1]címrend önként'!EH20+'[1]címrend államig'!EH20)</f>
        <v>0</v>
      </c>
      <c r="EI20" s="98">
        <f>SUM('[1]címrend kötelező'!EI20+'[1]címrend önként'!EI20+'[1]címrend államig'!EI20)</f>
        <v>0</v>
      </c>
      <c r="EJ20" s="98">
        <f>SUM('[1]címrend kötelező'!EJ20+'[1]címrend önként'!EJ20+'[1]címrend államig'!EJ20)</f>
        <v>0</v>
      </c>
      <c r="EK20" s="98">
        <f>SUM('[1]címrend kötelező'!EK20+'[1]címrend önként'!EK20+'[1]címrend államig'!EK20)</f>
        <v>0</v>
      </c>
      <c r="EL20" s="98">
        <f>SUM('[1]címrend kötelező'!EL20+'[1]címrend önként'!EL20+'[1]címrend államig'!EL20)</f>
        <v>0</v>
      </c>
      <c r="EM20" s="98">
        <f>SUM('[1]címrend kötelező'!EM20+'[1]címrend önként'!EM20+'[1]címrend államig'!EM20)</f>
        <v>0</v>
      </c>
      <c r="EN20" s="98">
        <f>SUM('[1]címrend kötelező'!EN20+'[1]címrend önként'!EN20+'[1]címrend államig'!EN20)</f>
        <v>0</v>
      </c>
      <c r="EO20" s="98">
        <f>SUM('[1]címrend kötelező'!EO20+'[1]címrend önként'!EO20+'[1]címrend államig'!EO20)</f>
        <v>0</v>
      </c>
      <c r="EP20" s="98">
        <f>SUM('[1]címrend kötelező'!EP20+'[1]címrend önként'!EP20+'[1]címrend államig'!EP20)</f>
        <v>0</v>
      </c>
      <c r="EQ20" s="98">
        <f>SUM('[1]címrend kötelező'!EQ20+'[1]címrend önként'!EQ20+'[1]címrend államig'!EQ20)</f>
        <v>0</v>
      </c>
      <c r="ER20" s="98">
        <f>SUM('[1]címrend kötelező'!ER20+'[1]címrend önként'!ER20+'[1]címrend államig'!ER20)</f>
        <v>0</v>
      </c>
      <c r="ES20" s="98">
        <f>SUM('[1]címrend kötelező'!ES20+'[1]címrend önként'!ES20+'[1]címrend államig'!ES20)</f>
        <v>0</v>
      </c>
      <c r="ET20" s="98">
        <f>SUM('[1]címrend kötelező'!ET20+'[1]címrend önként'!ET20+'[1]címrend államig'!ET20)</f>
        <v>0</v>
      </c>
      <c r="EU20" s="98">
        <f>SUM('[1]címrend kötelező'!EU20+'[1]címrend önként'!EU20+'[1]címrend államig'!EU20)</f>
        <v>0</v>
      </c>
      <c r="EV20" s="99">
        <f t="shared" si="88"/>
        <v>21800</v>
      </c>
      <c r="EW20" s="99">
        <f t="shared" si="88"/>
        <v>0</v>
      </c>
      <c r="EX20" s="99">
        <f t="shared" si="88"/>
        <v>21800</v>
      </c>
      <c r="EY20" s="99">
        <f>'[1]címrend kötelező'!EY20+'[1]címrend önként'!EY20+'[1]címrend államig'!EY20</f>
        <v>0</v>
      </c>
      <c r="EZ20" s="99">
        <f>'[1]címrend kötelező'!EZ20+'[1]címrend önként'!EZ20+'[1]címrend államig'!EZ20</f>
        <v>0</v>
      </c>
      <c r="FA20" s="99">
        <f>'[1]címrend kötelező'!FA20+'[1]címrend önként'!FA20+'[1]címrend államig'!FA20</f>
        <v>0</v>
      </c>
      <c r="FB20" s="99">
        <f>'[1]címrend kötelező'!FB20+'[1]címrend önként'!FB20+'[1]címrend államig'!FB20</f>
        <v>0</v>
      </c>
      <c r="FC20" s="99">
        <f>'[1]címrend kötelező'!FC20+'[1]címrend önként'!FC20+'[1]címrend államig'!FC20</f>
        <v>0</v>
      </c>
      <c r="FD20" s="99">
        <f>'[1]címrend kötelező'!FD20+'[1]címrend önként'!FD20+'[1]címrend államig'!FD20</f>
        <v>0</v>
      </c>
      <c r="FE20" s="99">
        <f>'[1]címrend kötelező'!FE20+'[1]címrend önként'!FE20+'[1]címrend államig'!FE20</f>
        <v>0</v>
      </c>
      <c r="FF20" s="99">
        <f>'[1]címrend kötelező'!FF20+'[1]címrend önként'!FF20+'[1]címrend államig'!FF20</f>
        <v>0</v>
      </c>
      <c r="FG20" s="99">
        <f>'[1]címrend kötelező'!FG20+'[1]címrend önként'!FG20+'[1]címrend államig'!FG20</f>
        <v>0</v>
      </c>
      <c r="FH20" s="99">
        <f>'[1]címrend kötelező'!FH20+'[1]címrend önként'!FH20+'[1]címrend államig'!FH20</f>
        <v>1000</v>
      </c>
      <c r="FI20" s="99">
        <f>'[1]címrend kötelező'!FI20+'[1]címrend önként'!FI20+'[1]címrend államig'!FI20</f>
        <v>0</v>
      </c>
      <c r="FJ20" s="99">
        <f>'[1]címrend kötelező'!FJ20+'[1]címrend önként'!FJ20+'[1]címrend államig'!FJ20</f>
        <v>1000</v>
      </c>
      <c r="FK20" s="99">
        <f>'[1]címrend kötelező'!FK20+'[1]címrend önként'!FK20+'[1]címrend államig'!FK20</f>
        <v>0</v>
      </c>
      <c r="FL20" s="99">
        <f>'[1]címrend kötelező'!FL20+'[1]címrend önként'!FL20+'[1]címrend államig'!FL20</f>
        <v>0</v>
      </c>
      <c r="FM20" s="99">
        <f>'[1]címrend kötelező'!FM20+'[1]címrend önként'!FM20+'[1]címrend államig'!FM20</f>
        <v>0</v>
      </c>
      <c r="FN20" s="99">
        <f>'[1]címrend kötelező'!FN20+'[1]címrend önként'!FN20+'[1]címrend államig'!FN20</f>
        <v>0</v>
      </c>
      <c r="FO20" s="99">
        <f>'[1]címrend kötelező'!FO20+'[1]címrend önként'!FO20+'[1]címrend államig'!FO20</f>
        <v>0</v>
      </c>
      <c r="FP20" s="99">
        <f>'[1]címrend kötelező'!FP20+'[1]címrend önként'!FP20+'[1]címrend államig'!FP20</f>
        <v>0</v>
      </c>
      <c r="FQ20" s="99">
        <f>'[1]címrend kötelező'!FQ20+'[1]címrend önként'!FQ20+'[1]címrend államig'!FQ20</f>
        <v>1270</v>
      </c>
      <c r="FR20" s="99">
        <f>'[1]címrend kötelező'!FR20+'[1]címrend önként'!FR20+'[1]címrend államig'!FR20</f>
        <v>0</v>
      </c>
      <c r="FS20" s="99">
        <f>'[1]címrend kötelező'!FS20+'[1]címrend önként'!FS20+'[1]címrend államig'!FS20</f>
        <v>1270</v>
      </c>
      <c r="FT20" s="99">
        <f>'[1]címrend kötelező'!FT20+'[1]címrend önként'!FT20+'[1]címrend államig'!FT20</f>
        <v>16700</v>
      </c>
      <c r="FU20" s="99">
        <f>'[1]címrend kötelező'!FU20+'[1]címrend önként'!FU20+'[1]címrend államig'!FU20</f>
        <v>-3273</v>
      </c>
      <c r="FV20" s="99">
        <f>'[1]címrend kötelező'!FV20+'[1]címrend önként'!FV20+'[1]címrend államig'!FV20</f>
        <v>13427</v>
      </c>
      <c r="FW20" s="99">
        <f>'[1]címrend kötelező'!FW20+'[1]címrend önként'!FW20+'[1]címrend államig'!FW20</f>
        <v>3600</v>
      </c>
      <c r="FX20" s="99">
        <f>'[1]címrend kötelező'!FX20+'[1]címrend önként'!FX20+'[1]címrend államig'!FX20</f>
        <v>0</v>
      </c>
      <c r="FY20" s="99">
        <f>'[1]címrend kötelező'!FY20+'[1]címrend önként'!FY20+'[1]címrend államig'!FY20</f>
        <v>3600</v>
      </c>
      <c r="FZ20" s="99">
        <f>'[1]címrend kötelező'!FZ20+'[1]címrend önként'!FZ20+'[1]címrend államig'!FZ20</f>
        <v>0</v>
      </c>
      <c r="GA20" s="99">
        <f>'[1]címrend kötelező'!GA20+'[1]címrend önként'!GA20+'[1]címrend államig'!GA20</f>
        <v>0</v>
      </c>
      <c r="GB20" s="99">
        <f>'[1]címrend kötelező'!GB20+'[1]címrend önként'!GB20+'[1]címrend államig'!GB20</f>
        <v>0</v>
      </c>
      <c r="GC20" s="99">
        <f>'[1]címrend kötelező'!GC20+'[1]címrend önként'!GC20+'[1]címrend államig'!GC20</f>
        <v>5233</v>
      </c>
      <c r="GD20" s="99">
        <f>'[1]címrend kötelező'!GD20+'[1]címrend önként'!GD20+'[1]címrend államig'!GD20</f>
        <v>0</v>
      </c>
      <c r="GE20" s="99">
        <f>'[1]címrend kötelező'!GE20+'[1]címrend önként'!GE20+'[1]címrend államig'!GE20</f>
        <v>5233</v>
      </c>
      <c r="GF20" s="99">
        <f>'[1]címrend kötelező'!GF20+'[1]címrend önként'!GF20+'[1]címrend államig'!GF20</f>
        <v>0</v>
      </c>
      <c r="GG20" s="99">
        <f>'[1]címrend kötelező'!GG20+'[1]címrend önként'!GG20+'[1]címrend államig'!GG20</f>
        <v>0</v>
      </c>
      <c r="GH20" s="99">
        <f>'[1]címrend kötelező'!GH20+'[1]címrend önként'!GH20+'[1]címrend államig'!GH20</f>
        <v>0</v>
      </c>
      <c r="GI20" s="99">
        <f>'[1]címrend kötelező'!GI20+'[1]címrend önként'!GI20+'[1]címrend államig'!GI20</f>
        <v>0</v>
      </c>
      <c r="GJ20" s="99">
        <f>'[1]címrend kötelező'!GJ20+'[1]címrend önként'!GJ20+'[1]címrend államig'!GJ20</f>
        <v>0</v>
      </c>
      <c r="GK20" s="99">
        <f>'[1]címrend kötelező'!GK20+'[1]címrend önként'!GK20+'[1]címrend államig'!GK20</f>
        <v>0</v>
      </c>
      <c r="GL20" s="99">
        <f>EY20+FB20+FE20+FH20+FK20+FN20+FQ20+FT20+FW20+FZ20+GC20+GF20+GI20</f>
        <v>27803</v>
      </c>
      <c r="GM20" s="99">
        <f t="shared" si="172"/>
        <v>-3273</v>
      </c>
      <c r="GN20" s="99">
        <f t="shared" si="172"/>
        <v>24530</v>
      </c>
      <c r="GO20" s="99">
        <f>'[1]címrend kötelező'!GO20+'[1]címrend önként'!GO20+'[1]címrend államig'!GO20</f>
        <v>42537</v>
      </c>
      <c r="GP20" s="99">
        <f>'[1]címrend kötelező'!GP20+'[1]címrend önként'!GP20+'[1]címrend államig'!GP20</f>
        <v>10099</v>
      </c>
      <c r="GQ20" s="99">
        <f>'[1]címrend kötelező'!GQ20+'[1]címrend önként'!GQ20+'[1]címrend államig'!GQ20</f>
        <v>52636</v>
      </c>
      <c r="GR20" s="99">
        <f>'[1]címrend kötelező'!GR20+'[1]címrend önként'!GR20+'[1]címrend államig'!GR20</f>
        <v>0</v>
      </c>
      <c r="GS20" s="99">
        <f>'[1]címrend kötelező'!GS20+'[1]címrend önként'!GS20+'[1]címrend államig'!GS20</f>
        <v>0</v>
      </c>
      <c r="GT20" s="99">
        <f>'[1]címrend kötelező'!GT20+'[1]címrend önként'!GT20+'[1]címrend államig'!GT20</f>
        <v>0</v>
      </c>
      <c r="GU20" s="99">
        <f>'[1]címrend kötelező'!GU20+'[1]címrend önként'!GU20+'[1]címrend államig'!GU20</f>
        <v>195575</v>
      </c>
      <c r="GV20" s="99">
        <f>'[1]címrend kötelező'!GV20+'[1]címrend önként'!GV20+'[1]címrend államig'!GV20</f>
        <v>-1530</v>
      </c>
      <c r="GW20" s="99">
        <f>'[1]címrend kötelező'!GW20+'[1]címrend önként'!GW20+'[1]címrend államig'!GW20</f>
        <v>194045</v>
      </c>
      <c r="GX20" s="99">
        <f t="shared" si="85"/>
        <v>265915</v>
      </c>
      <c r="GY20" s="99">
        <f t="shared" si="85"/>
        <v>5296</v>
      </c>
      <c r="GZ20" s="99">
        <f t="shared" si="85"/>
        <v>271211</v>
      </c>
      <c r="HA20" s="100">
        <f t="shared" si="86"/>
        <v>4625039</v>
      </c>
      <c r="HB20" s="100">
        <f t="shared" si="86"/>
        <v>90073</v>
      </c>
      <c r="HC20" s="101">
        <f t="shared" si="86"/>
        <v>4715112</v>
      </c>
      <c r="HE20" s="92"/>
      <c r="HF20" s="92"/>
    </row>
    <row r="21" spans="1:214" s="105" customFormat="1" ht="15" customHeight="1" x14ac:dyDescent="0.25">
      <c r="A21" s="102" t="s">
        <v>308</v>
      </c>
      <c r="B21" s="103">
        <f>B22+B23+B24+B25</f>
        <v>0</v>
      </c>
      <c r="C21" s="103">
        <f t="shared" ref="C21:D21" si="173">C22+C23+C24+C25</f>
        <v>0</v>
      </c>
      <c r="D21" s="103">
        <f t="shared" si="173"/>
        <v>0</v>
      </c>
      <c r="E21" s="103">
        <f>E22+E23+E24+E25</f>
        <v>0</v>
      </c>
      <c r="F21" s="103">
        <f t="shared" ref="F21:G21" si="174">F22+F23+F24+F25</f>
        <v>0</v>
      </c>
      <c r="G21" s="103">
        <f t="shared" si="174"/>
        <v>0</v>
      </c>
      <c r="H21" s="103">
        <f>H22+H23+H24+H25</f>
        <v>0</v>
      </c>
      <c r="I21" s="103">
        <f t="shared" ref="I21:J21" si="175">I22+I23+I24+I25</f>
        <v>0</v>
      </c>
      <c r="J21" s="103">
        <f t="shared" si="175"/>
        <v>0</v>
      </c>
      <c r="K21" s="103">
        <f>K22+K23+K24+K25</f>
        <v>0</v>
      </c>
      <c r="L21" s="103">
        <f t="shared" ref="L21:M21" si="176">L22+L23+L24+L25</f>
        <v>0</v>
      </c>
      <c r="M21" s="103">
        <f t="shared" si="176"/>
        <v>0</v>
      </c>
      <c r="N21" s="103">
        <f>N22+N23+N24+N25</f>
        <v>61324</v>
      </c>
      <c r="O21" s="103">
        <f t="shared" ref="O21:P21" si="177">O22+O23+O24+O25</f>
        <v>110320</v>
      </c>
      <c r="P21" s="103">
        <f t="shared" si="177"/>
        <v>171644</v>
      </c>
      <c r="Q21" s="103">
        <f>Q22+Q23+Q24+Q25</f>
        <v>0</v>
      </c>
      <c r="R21" s="103">
        <f t="shared" ref="R21:S21" si="178">R22+R23+R24+R25</f>
        <v>0</v>
      </c>
      <c r="S21" s="103">
        <f t="shared" si="178"/>
        <v>0</v>
      </c>
      <c r="T21" s="103">
        <f>T22+T23+T24+T25</f>
        <v>923928</v>
      </c>
      <c r="U21" s="103">
        <f t="shared" ref="U21:V21" si="179">U22+U23+U24+U25</f>
        <v>22647</v>
      </c>
      <c r="V21" s="103">
        <f t="shared" si="179"/>
        <v>946575</v>
      </c>
      <c r="W21" s="103">
        <f>W22+W23+W24+W25</f>
        <v>0</v>
      </c>
      <c r="X21" s="103">
        <f t="shared" ref="X21:Y21" si="180">X22+X23+X24+X25</f>
        <v>0</v>
      </c>
      <c r="Y21" s="103">
        <f t="shared" si="180"/>
        <v>0</v>
      </c>
      <c r="Z21" s="103">
        <f>Z22+Z23+Z24+Z25</f>
        <v>0</v>
      </c>
      <c r="AA21" s="103">
        <f t="shared" ref="AA21:AB21" si="181">AA22+AA23+AA24+AA25</f>
        <v>0</v>
      </c>
      <c r="AB21" s="103">
        <f t="shared" si="181"/>
        <v>0</v>
      </c>
      <c r="AC21" s="103">
        <f>AC22+AC23+AC24+AC25</f>
        <v>0</v>
      </c>
      <c r="AD21" s="103">
        <f t="shared" ref="AD21:AE21" si="182">AD22+AD23+AD24+AD25</f>
        <v>0</v>
      </c>
      <c r="AE21" s="103">
        <f t="shared" si="182"/>
        <v>0</v>
      </c>
      <c r="AF21" s="103">
        <f>AF22+AF23+AF24+AF25</f>
        <v>0</v>
      </c>
      <c r="AG21" s="103">
        <f t="shared" ref="AG21:AH21" si="183">AG22+AG23+AG24+AG25</f>
        <v>0</v>
      </c>
      <c r="AH21" s="103">
        <f t="shared" si="183"/>
        <v>0</v>
      </c>
      <c r="AI21" s="103">
        <f>AI22+AI23+AI24+AI25</f>
        <v>0</v>
      </c>
      <c r="AJ21" s="103">
        <f t="shared" ref="AJ21:AK21" si="184">AJ22+AJ23+AJ24+AJ25</f>
        <v>0</v>
      </c>
      <c r="AK21" s="103">
        <f t="shared" si="184"/>
        <v>0</v>
      </c>
      <c r="AL21" s="103">
        <f>AL22+AL23+AL24+AL25</f>
        <v>0</v>
      </c>
      <c r="AM21" s="103">
        <f t="shared" ref="AM21:AN21" si="185">AM22+AM23+AM24+AM25</f>
        <v>0</v>
      </c>
      <c r="AN21" s="103">
        <f t="shared" si="185"/>
        <v>0</v>
      </c>
      <c r="AO21" s="103">
        <f>AO22+AO23+AO24+AO25</f>
        <v>0</v>
      </c>
      <c r="AP21" s="103">
        <f t="shared" ref="AP21:AQ21" si="186">AP22+AP23+AP24+AP25</f>
        <v>0</v>
      </c>
      <c r="AQ21" s="103">
        <f t="shared" si="186"/>
        <v>0</v>
      </c>
      <c r="AR21" s="103">
        <f>AR22+AR23+AR24+AR25</f>
        <v>0</v>
      </c>
      <c r="AS21" s="103">
        <f t="shared" ref="AS21:AT21" si="187">AS22+AS23+AS24+AS25</f>
        <v>0</v>
      </c>
      <c r="AT21" s="103">
        <f t="shared" si="187"/>
        <v>0</v>
      </c>
      <c r="AU21" s="103">
        <f>AU22+AU23+AU24+AU25</f>
        <v>0</v>
      </c>
      <c r="AV21" s="103">
        <f t="shared" ref="AV21:AW21" si="188">AV22+AV23+AV24+AV25</f>
        <v>0</v>
      </c>
      <c r="AW21" s="103">
        <f t="shared" si="188"/>
        <v>0</v>
      </c>
      <c r="AX21" s="103">
        <f>AX22+AX23+AX24+AX25</f>
        <v>2520</v>
      </c>
      <c r="AY21" s="103">
        <f t="shared" ref="AY21:AZ21" si="189">AY22+AY23+AY24+AY25</f>
        <v>0</v>
      </c>
      <c r="AZ21" s="103">
        <f t="shared" si="189"/>
        <v>2520</v>
      </c>
      <c r="BA21" s="103">
        <f>BA22+BA23+BA24+BA25</f>
        <v>0</v>
      </c>
      <c r="BB21" s="103">
        <f t="shared" ref="BB21:BC21" si="190">BB22+BB23+BB24+BB25</f>
        <v>0</v>
      </c>
      <c r="BC21" s="103">
        <f t="shared" si="190"/>
        <v>0</v>
      </c>
      <c r="BD21" s="103">
        <f>BD22+BD23+BD24+BD25</f>
        <v>0</v>
      </c>
      <c r="BE21" s="103">
        <f t="shared" ref="BE21:BF21" si="191">BE22+BE23+BE24+BE25</f>
        <v>0</v>
      </c>
      <c r="BF21" s="103">
        <f t="shared" si="191"/>
        <v>0</v>
      </c>
      <c r="BG21" s="103">
        <f>BG22+BG23+BG24+BG25</f>
        <v>0</v>
      </c>
      <c r="BH21" s="103">
        <f t="shared" ref="BH21:BI21" si="192">BH22+BH23+BH24+BH25</f>
        <v>0</v>
      </c>
      <c r="BI21" s="103">
        <f t="shared" si="192"/>
        <v>0</v>
      </c>
      <c r="BJ21" s="103">
        <f>BJ22+BJ23+BJ24+BJ25</f>
        <v>0</v>
      </c>
      <c r="BK21" s="103">
        <f t="shared" ref="BK21:BL21" si="193">BK22+BK23+BK24+BK25</f>
        <v>0</v>
      </c>
      <c r="BL21" s="103">
        <f t="shared" si="193"/>
        <v>0</v>
      </c>
      <c r="BM21" s="103">
        <f>BM22+BM23+BM24+BM25</f>
        <v>0</v>
      </c>
      <c r="BN21" s="103">
        <f t="shared" ref="BN21:BO21" si="194">BN22+BN23+BN24+BN25</f>
        <v>0</v>
      </c>
      <c r="BO21" s="103">
        <f t="shared" si="194"/>
        <v>0</v>
      </c>
      <c r="BP21" s="103">
        <f>BP22+BP23+BP24+BP25</f>
        <v>417131</v>
      </c>
      <c r="BQ21" s="103">
        <f t="shared" ref="BQ21:BR21" si="195">BQ22+BQ23+BQ24+BQ25</f>
        <v>0</v>
      </c>
      <c r="BR21" s="103">
        <f t="shared" si="195"/>
        <v>417131</v>
      </c>
      <c r="BS21" s="103">
        <f>BS22+BS23+BS24+BS25</f>
        <v>0</v>
      </c>
      <c r="BT21" s="103">
        <f t="shared" ref="BT21:BU21" si="196">BT22+BT23+BT24+BT25</f>
        <v>0</v>
      </c>
      <c r="BU21" s="103">
        <f t="shared" si="196"/>
        <v>0</v>
      </c>
      <c r="BV21" s="103">
        <f>BV22+BV23+BV24+BV25</f>
        <v>0</v>
      </c>
      <c r="BW21" s="103">
        <f t="shared" ref="BW21:BX21" si="197">BW22+BW23+BW24+BW25</f>
        <v>0</v>
      </c>
      <c r="BX21" s="103">
        <f t="shared" si="197"/>
        <v>0</v>
      </c>
      <c r="BY21" s="103">
        <f>BY22+BY23+BY24+BY25</f>
        <v>9231</v>
      </c>
      <c r="BZ21" s="103">
        <f t="shared" ref="BZ21:CA21" si="198">BZ22+BZ23+BZ24+BZ25</f>
        <v>1423</v>
      </c>
      <c r="CA21" s="103">
        <f t="shared" si="198"/>
        <v>10654</v>
      </c>
      <c r="CB21" s="103">
        <f>CB22+CB23+CB24+CB25</f>
        <v>0</v>
      </c>
      <c r="CC21" s="103">
        <f t="shared" ref="CC21:CD21" si="199">CC22+CC23+CC24+CC25</f>
        <v>0</v>
      </c>
      <c r="CD21" s="103">
        <f t="shared" si="199"/>
        <v>0</v>
      </c>
      <c r="CE21" s="103">
        <f>CE22+CE23+CE24+CE25</f>
        <v>289703</v>
      </c>
      <c r="CF21" s="103">
        <f t="shared" ref="CF21:CG21" si="200">CF22+CF23+CF24+CF25</f>
        <v>0</v>
      </c>
      <c r="CG21" s="103">
        <f t="shared" si="200"/>
        <v>289703</v>
      </c>
      <c r="CH21" s="103">
        <f>CH22+CH23+CH24+CH25</f>
        <v>0</v>
      </c>
      <c r="CI21" s="103">
        <f t="shared" ref="CI21:CJ21" si="201">CI22+CI23+CI24+CI25</f>
        <v>0</v>
      </c>
      <c r="CJ21" s="103">
        <f t="shared" si="201"/>
        <v>0</v>
      </c>
      <c r="CK21" s="103">
        <f>CK22+CK23+CK24+CK25</f>
        <v>262893</v>
      </c>
      <c r="CL21" s="103">
        <f t="shared" ref="CL21:CM21" si="202">CL22+CL23+CL24+CL25</f>
        <v>665</v>
      </c>
      <c r="CM21" s="103">
        <f t="shared" si="202"/>
        <v>263558</v>
      </c>
      <c r="CN21" s="103">
        <f>CN22+CN23+CN24+CN25</f>
        <v>158687</v>
      </c>
      <c r="CO21" s="103">
        <f t="shared" ref="CO21:CP21" si="203">CO22+CO23+CO24+CO25</f>
        <v>300000</v>
      </c>
      <c r="CP21" s="103">
        <f t="shared" si="203"/>
        <v>458687</v>
      </c>
      <c r="CQ21" s="103">
        <f>CQ22+CQ23+CQ24+CQ25</f>
        <v>0</v>
      </c>
      <c r="CR21" s="103">
        <f t="shared" ref="CR21:CS21" si="204">CR22+CR23+CR24+CR25</f>
        <v>0</v>
      </c>
      <c r="CS21" s="103">
        <f t="shared" si="204"/>
        <v>0</v>
      </c>
      <c r="CT21" s="103">
        <f>CT22+CT23+CT24+CT25</f>
        <v>0</v>
      </c>
      <c r="CU21" s="103">
        <f t="shared" ref="CU21:CV21" si="205">CU22+CU23+CU24+CU25</f>
        <v>0</v>
      </c>
      <c r="CV21" s="103">
        <f t="shared" si="205"/>
        <v>0</v>
      </c>
      <c r="CW21" s="103">
        <f>CW22+CW23+CW24+CW25</f>
        <v>0</v>
      </c>
      <c r="CX21" s="103">
        <f t="shared" ref="CX21:CY21" si="206">CX22+CX23+CX24+CX25</f>
        <v>0</v>
      </c>
      <c r="CY21" s="103">
        <f t="shared" si="206"/>
        <v>0</v>
      </c>
      <c r="CZ21" s="103">
        <f>CZ22+CZ23+CZ24+CZ25</f>
        <v>393</v>
      </c>
      <c r="DA21" s="103">
        <f t="shared" ref="DA21:DB21" si="207">DA22+DA23+DA24+DA25</f>
        <v>0</v>
      </c>
      <c r="DB21" s="103">
        <f t="shared" si="207"/>
        <v>393</v>
      </c>
      <c r="DC21" s="103">
        <f>DC22+DC23+DC24+DC25</f>
        <v>3304523</v>
      </c>
      <c r="DD21" s="103">
        <f t="shared" ref="DD21:DE21" si="208">DD22+DD23+DD24+DD25</f>
        <v>0</v>
      </c>
      <c r="DE21" s="103">
        <f t="shared" si="208"/>
        <v>3304523</v>
      </c>
      <c r="DF21" s="103">
        <f>DF22+DF23+DF24+DF25</f>
        <v>0</v>
      </c>
      <c r="DG21" s="103">
        <f t="shared" ref="DG21:DH21" si="209">DG22+DG23+DG24+DG25</f>
        <v>0</v>
      </c>
      <c r="DH21" s="103">
        <f t="shared" si="209"/>
        <v>0</v>
      </c>
      <c r="DI21" s="103">
        <f>DI22+DI23+DI24+DI25</f>
        <v>0</v>
      </c>
      <c r="DJ21" s="103">
        <f t="shared" ref="DJ21:DK21" si="210">DJ22+DJ23+DJ24+DJ25</f>
        <v>0</v>
      </c>
      <c r="DK21" s="103">
        <f t="shared" si="210"/>
        <v>0</v>
      </c>
      <c r="DL21" s="103">
        <f>DL22+DL23+DL24+DL25</f>
        <v>0</v>
      </c>
      <c r="DM21" s="103">
        <f t="shared" ref="DM21:DN21" si="211">DM22+DM23+DM24+DM25</f>
        <v>0</v>
      </c>
      <c r="DN21" s="103">
        <f t="shared" si="211"/>
        <v>0</v>
      </c>
      <c r="DO21" s="103">
        <f>DO22+DO23+DO24+DO25</f>
        <v>40500</v>
      </c>
      <c r="DP21" s="103">
        <f t="shared" ref="DP21:GA21" si="212">DP22+DP23+DP24+DP25</f>
        <v>0</v>
      </c>
      <c r="DQ21" s="103">
        <f t="shared" si="212"/>
        <v>40500</v>
      </c>
      <c r="DR21" s="103">
        <f t="shared" si="212"/>
        <v>5470833</v>
      </c>
      <c r="DS21" s="103">
        <f t="shared" si="212"/>
        <v>435055</v>
      </c>
      <c r="DT21" s="103">
        <f t="shared" si="212"/>
        <v>5905888</v>
      </c>
      <c r="DU21" s="103">
        <f t="shared" si="212"/>
        <v>0</v>
      </c>
      <c r="DV21" s="103">
        <f t="shared" si="212"/>
        <v>0</v>
      </c>
      <c r="DW21" s="103">
        <f t="shared" si="212"/>
        <v>0</v>
      </c>
      <c r="DX21" s="103">
        <f t="shared" si="212"/>
        <v>0</v>
      </c>
      <c r="DY21" s="103">
        <f t="shared" si="212"/>
        <v>0</v>
      </c>
      <c r="DZ21" s="103">
        <f t="shared" si="212"/>
        <v>0</v>
      </c>
      <c r="EA21" s="103">
        <f t="shared" si="212"/>
        <v>0</v>
      </c>
      <c r="EB21" s="103">
        <f t="shared" si="212"/>
        <v>0</v>
      </c>
      <c r="EC21" s="103">
        <f t="shared" si="212"/>
        <v>0</v>
      </c>
      <c r="ED21" s="103">
        <f t="shared" si="212"/>
        <v>0</v>
      </c>
      <c r="EE21" s="103">
        <f t="shared" si="212"/>
        <v>0</v>
      </c>
      <c r="EF21" s="103">
        <f t="shared" si="212"/>
        <v>0</v>
      </c>
      <c r="EG21" s="103">
        <f t="shared" si="212"/>
        <v>0</v>
      </c>
      <c r="EH21" s="103">
        <f t="shared" si="212"/>
        <v>0</v>
      </c>
      <c r="EI21" s="103">
        <f t="shared" si="212"/>
        <v>0</v>
      </c>
      <c r="EJ21" s="103">
        <f t="shared" si="212"/>
        <v>0</v>
      </c>
      <c r="EK21" s="103">
        <f t="shared" si="212"/>
        <v>0</v>
      </c>
      <c r="EL21" s="103">
        <f t="shared" si="212"/>
        <v>0</v>
      </c>
      <c r="EM21" s="103">
        <f t="shared" si="212"/>
        <v>0</v>
      </c>
      <c r="EN21" s="103">
        <f t="shared" si="212"/>
        <v>0</v>
      </c>
      <c r="EO21" s="103">
        <f t="shared" si="212"/>
        <v>0</v>
      </c>
      <c r="EP21" s="103">
        <f t="shared" si="212"/>
        <v>0</v>
      </c>
      <c r="EQ21" s="103">
        <f t="shared" si="212"/>
        <v>0</v>
      </c>
      <c r="ER21" s="103">
        <f t="shared" si="212"/>
        <v>0</v>
      </c>
      <c r="ES21" s="103">
        <f t="shared" si="212"/>
        <v>0</v>
      </c>
      <c r="ET21" s="103">
        <f t="shared" si="212"/>
        <v>0</v>
      </c>
      <c r="EU21" s="103">
        <f t="shared" si="212"/>
        <v>0</v>
      </c>
      <c r="EV21" s="103">
        <f t="shared" si="212"/>
        <v>0</v>
      </c>
      <c r="EW21" s="103">
        <f t="shared" si="212"/>
        <v>0</v>
      </c>
      <c r="EX21" s="103">
        <f t="shared" si="212"/>
        <v>0</v>
      </c>
      <c r="EY21" s="103">
        <f t="shared" si="212"/>
        <v>0</v>
      </c>
      <c r="EZ21" s="103">
        <f t="shared" si="212"/>
        <v>0</v>
      </c>
      <c r="FA21" s="103">
        <f t="shared" si="212"/>
        <v>0</v>
      </c>
      <c r="FB21" s="103">
        <f t="shared" si="212"/>
        <v>0</v>
      </c>
      <c r="FC21" s="103">
        <f t="shared" si="212"/>
        <v>0</v>
      </c>
      <c r="FD21" s="103">
        <f t="shared" si="212"/>
        <v>0</v>
      </c>
      <c r="FE21" s="103">
        <f t="shared" si="212"/>
        <v>0</v>
      </c>
      <c r="FF21" s="103">
        <f t="shared" si="212"/>
        <v>0</v>
      </c>
      <c r="FG21" s="103">
        <f t="shared" si="212"/>
        <v>0</v>
      </c>
      <c r="FH21" s="103">
        <f t="shared" si="212"/>
        <v>0</v>
      </c>
      <c r="FI21" s="103">
        <f t="shared" si="212"/>
        <v>0</v>
      </c>
      <c r="FJ21" s="103">
        <f t="shared" si="212"/>
        <v>0</v>
      </c>
      <c r="FK21" s="103">
        <f t="shared" si="212"/>
        <v>0</v>
      </c>
      <c r="FL21" s="103">
        <f t="shared" si="212"/>
        <v>0</v>
      </c>
      <c r="FM21" s="103">
        <f t="shared" si="212"/>
        <v>0</v>
      </c>
      <c r="FN21" s="103">
        <f t="shared" si="212"/>
        <v>0</v>
      </c>
      <c r="FO21" s="103">
        <f t="shared" si="212"/>
        <v>0</v>
      </c>
      <c r="FP21" s="103">
        <f t="shared" si="212"/>
        <v>0</v>
      </c>
      <c r="FQ21" s="103">
        <f t="shared" si="212"/>
        <v>0</v>
      </c>
      <c r="FR21" s="103">
        <f t="shared" si="212"/>
        <v>0</v>
      </c>
      <c r="FS21" s="103">
        <f t="shared" si="212"/>
        <v>0</v>
      </c>
      <c r="FT21" s="103">
        <f t="shared" si="212"/>
        <v>0</v>
      </c>
      <c r="FU21" s="103">
        <f t="shared" si="212"/>
        <v>0</v>
      </c>
      <c r="FV21" s="103">
        <f t="shared" si="212"/>
        <v>0</v>
      </c>
      <c r="FW21" s="103">
        <f t="shared" si="212"/>
        <v>0</v>
      </c>
      <c r="FX21" s="103">
        <f t="shared" si="212"/>
        <v>0</v>
      </c>
      <c r="FY21" s="103">
        <f t="shared" si="212"/>
        <v>0</v>
      </c>
      <c r="FZ21" s="103">
        <f t="shared" si="212"/>
        <v>0</v>
      </c>
      <c r="GA21" s="103">
        <f t="shared" si="212"/>
        <v>0</v>
      </c>
      <c r="GB21" s="103">
        <f t="shared" ref="GB21:HK21" si="213">GB22+GB23+GB24+GB25</f>
        <v>0</v>
      </c>
      <c r="GC21" s="103">
        <f t="shared" si="213"/>
        <v>0</v>
      </c>
      <c r="GD21" s="103">
        <f t="shared" si="213"/>
        <v>0</v>
      </c>
      <c r="GE21" s="103">
        <f t="shared" si="213"/>
        <v>0</v>
      </c>
      <c r="GF21" s="103">
        <f t="shared" si="213"/>
        <v>0</v>
      </c>
      <c r="GG21" s="103">
        <f t="shared" si="213"/>
        <v>0</v>
      </c>
      <c r="GH21" s="103">
        <f t="shared" si="213"/>
        <v>0</v>
      </c>
      <c r="GI21" s="103">
        <f t="shared" si="213"/>
        <v>0</v>
      </c>
      <c r="GJ21" s="103">
        <f t="shared" si="213"/>
        <v>0</v>
      </c>
      <c r="GK21" s="103">
        <f t="shared" si="213"/>
        <v>0</v>
      </c>
      <c r="GL21" s="103">
        <f t="shared" si="213"/>
        <v>0</v>
      </c>
      <c r="GM21" s="103">
        <f t="shared" si="213"/>
        <v>0</v>
      </c>
      <c r="GN21" s="103">
        <f t="shared" si="213"/>
        <v>0</v>
      </c>
      <c r="GO21" s="103">
        <f t="shared" si="213"/>
        <v>0</v>
      </c>
      <c r="GP21" s="103">
        <f t="shared" si="213"/>
        <v>0</v>
      </c>
      <c r="GQ21" s="103">
        <f t="shared" si="213"/>
        <v>0</v>
      </c>
      <c r="GR21" s="103">
        <f>GR22+GR23+GR24+GR25</f>
        <v>0</v>
      </c>
      <c r="GS21" s="103">
        <f t="shared" ref="GS21:HC21" si="214">GS22+GS23+GS24+GS25</f>
        <v>0</v>
      </c>
      <c r="GT21" s="103">
        <f t="shared" si="214"/>
        <v>0</v>
      </c>
      <c r="GU21" s="103">
        <f t="shared" si="214"/>
        <v>0</v>
      </c>
      <c r="GV21" s="103">
        <f t="shared" si="214"/>
        <v>0</v>
      </c>
      <c r="GW21" s="103">
        <f t="shared" si="214"/>
        <v>0</v>
      </c>
      <c r="GX21" s="103">
        <f t="shared" si="214"/>
        <v>0</v>
      </c>
      <c r="GY21" s="103">
        <f t="shared" si="214"/>
        <v>0</v>
      </c>
      <c r="GZ21" s="103">
        <f t="shared" si="214"/>
        <v>0</v>
      </c>
      <c r="HA21" s="103">
        <f t="shared" si="214"/>
        <v>5470833</v>
      </c>
      <c r="HB21" s="103">
        <f t="shared" si="214"/>
        <v>435055</v>
      </c>
      <c r="HC21" s="104">
        <f t="shared" si="214"/>
        <v>5905888</v>
      </c>
      <c r="HE21" s="92"/>
      <c r="HF21" s="92"/>
    </row>
    <row r="22" spans="1:214" ht="24.9" customHeight="1" x14ac:dyDescent="0.25">
      <c r="A22" s="97" t="s">
        <v>309</v>
      </c>
      <c r="B22" s="98">
        <f>SUM('[1]címrend kötelező'!B22+'[1]címrend önként'!B22+'[1]címrend államig'!B22)</f>
        <v>0</v>
      </c>
      <c r="C22" s="98">
        <f>SUM('[1]címrend kötelező'!C22+'[1]címrend önként'!C22+'[1]címrend államig'!C22)</f>
        <v>0</v>
      </c>
      <c r="D22" s="98">
        <f>SUM('[1]címrend kötelező'!D22+'[1]címrend önként'!D22+'[1]címrend államig'!D22)</f>
        <v>0</v>
      </c>
      <c r="E22" s="98">
        <f>SUM('[1]címrend kötelező'!E22+'[1]címrend önként'!E22+'[1]címrend államig'!E22)</f>
        <v>0</v>
      </c>
      <c r="F22" s="98">
        <f>SUM('[1]címrend kötelező'!F22+'[1]címrend önként'!F22+'[1]címrend államig'!F22)</f>
        <v>0</v>
      </c>
      <c r="G22" s="98">
        <f>SUM('[1]címrend kötelező'!G22+'[1]címrend önként'!G22+'[1]címrend államig'!G22)</f>
        <v>0</v>
      </c>
      <c r="H22" s="98">
        <f>SUM('[1]címrend kötelező'!H22+'[1]címrend önként'!H22+'[1]címrend államig'!H22)</f>
        <v>0</v>
      </c>
      <c r="I22" s="98">
        <f>SUM('[1]címrend kötelező'!I22+'[1]címrend önként'!I22+'[1]címrend államig'!I22)</f>
        <v>0</v>
      </c>
      <c r="J22" s="98">
        <f>SUM('[1]címrend kötelező'!J22+'[1]címrend önként'!J22+'[1]címrend államig'!J22)</f>
        <v>0</v>
      </c>
      <c r="K22" s="98">
        <f>SUM('[1]címrend kötelező'!K22+'[1]címrend önként'!K22+'[1]címrend államig'!K22)</f>
        <v>0</v>
      </c>
      <c r="L22" s="98">
        <f>SUM('[1]címrend kötelező'!L22+'[1]címrend önként'!L22+'[1]címrend államig'!L22)</f>
        <v>0</v>
      </c>
      <c r="M22" s="98">
        <f>SUM('[1]címrend kötelező'!M22+'[1]címrend önként'!M22+'[1]címrend államig'!M22)</f>
        <v>0</v>
      </c>
      <c r="N22" s="98">
        <f>SUM('[1]címrend kötelező'!N22+'[1]címrend önként'!N22+'[1]címrend államig'!N22)</f>
        <v>0</v>
      </c>
      <c r="O22" s="98">
        <f>SUM('[1]címrend kötelező'!O22+'[1]címrend önként'!O22+'[1]címrend államig'!O22)</f>
        <v>0</v>
      </c>
      <c r="P22" s="98">
        <f>SUM('[1]címrend kötelező'!P22+'[1]címrend önként'!P22+'[1]címrend államig'!P22)</f>
        <v>0</v>
      </c>
      <c r="Q22" s="98">
        <f>SUM('[1]címrend kötelező'!Q22+'[1]címrend önként'!Q22+'[1]címrend államig'!Q22)</f>
        <v>0</v>
      </c>
      <c r="R22" s="98">
        <f>SUM('[1]címrend kötelező'!R22+'[1]címrend önként'!R22+'[1]címrend államig'!R22)</f>
        <v>0</v>
      </c>
      <c r="S22" s="98">
        <f>SUM('[1]címrend kötelező'!S22+'[1]címrend önként'!S22+'[1]címrend államig'!S22)</f>
        <v>0</v>
      </c>
      <c r="T22" s="98">
        <f>SUM('[1]címrend kötelező'!T22+'[1]címrend önként'!T22+'[1]címrend államig'!T22)</f>
        <v>0</v>
      </c>
      <c r="U22" s="98">
        <f>SUM('[1]címrend kötelező'!U22+'[1]címrend önként'!U22+'[1]címrend államig'!U22)</f>
        <v>0</v>
      </c>
      <c r="V22" s="98">
        <f>SUM('[1]címrend kötelező'!V22+'[1]címrend önként'!V22+'[1]címrend államig'!V22)</f>
        <v>0</v>
      </c>
      <c r="W22" s="98">
        <f>SUM('[1]címrend kötelező'!W22+'[1]címrend önként'!W22+'[1]címrend államig'!W22)</f>
        <v>0</v>
      </c>
      <c r="X22" s="98">
        <f>SUM('[1]címrend kötelező'!X22+'[1]címrend önként'!X22+'[1]címrend államig'!X22)</f>
        <v>0</v>
      </c>
      <c r="Y22" s="98">
        <f>SUM('[1]címrend kötelező'!Y22+'[1]címrend önként'!Y22+'[1]címrend államig'!Y22)</f>
        <v>0</v>
      </c>
      <c r="Z22" s="98">
        <f>SUM('[1]címrend kötelező'!Z22+'[1]címrend önként'!Z22+'[1]címrend államig'!Z22)</f>
        <v>0</v>
      </c>
      <c r="AA22" s="98">
        <f>SUM('[1]címrend kötelező'!AA22+'[1]címrend önként'!AA22+'[1]címrend államig'!AA22)</f>
        <v>0</v>
      </c>
      <c r="AB22" s="98">
        <f>SUM('[1]címrend kötelező'!AB22+'[1]címrend önként'!AB22+'[1]címrend államig'!AB22)</f>
        <v>0</v>
      </c>
      <c r="AC22" s="98">
        <f>SUM('[1]címrend kötelező'!AC22+'[1]címrend önként'!AC22+'[1]címrend államig'!AC22)</f>
        <v>0</v>
      </c>
      <c r="AD22" s="98">
        <f>SUM('[1]címrend kötelező'!AD22+'[1]címrend önként'!AD22+'[1]címrend államig'!AD22)</f>
        <v>0</v>
      </c>
      <c r="AE22" s="98">
        <f>SUM('[1]címrend kötelező'!AE22+'[1]címrend önként'!AE22+'[1]címrend államig'!AE22)</f>
        <v>0</v>
      </c>
      <c r="AF22" s="98">
        <f>SUM('[1]címrend kötelező'!AF22+'[1]címrend önként'!AF22+'[1]címrend államig'!AF22)</f>
        <v>0</v>
      </c>
      <c r="AG22" s="98">
        <f>SUM('[1]címrend kötelező'!AG22+'[1]címrend önként'!AG22+'[1]címrend államig'!AG22)</f>
        <v>0</v>
      </c>
      <c r="AH22" s="98">
        <f>SUM('[1]címrend kötelező'!AH22+'[1]címrend önként'!AH22+'[1]címrend államig'!AH22)</f>
        <v>0</v>
      </c>
      <c r="AI22" s="98">
        <f>SUM('[1]címrend kötelező'!AI22+'[1]címrend önként'!AI22+'[1]címrend államig'!AI22)</f>
        <v>0</v>
      </c>
      <c r="AJ22" s="98">
        <f>SUM('[1]címrend kötelező'!AJ22+'[1]címrend önként'!AJ22+'[1]címrend államig'!AJ22)</f>
        <v>0</v>
      </c>
      <c r="AK22" s="98">
        <f>SUM('[1]címrend kötelező'!AK22+'[1]címrend önként'!AK22+'[1]címrend államig'!AK22)</f>
        <v>0</v>
      </c>
      <c r="AL22" s="98">
        <f>SUM('[1]címrend kötelező'!AL22+'[1]címrend önként'!AL22+'[1]címrend államig'!AL22)</f>
        <v>0</v>
      </c>
      <c r="AM22" s="98">
        <f>SUM('[1]címrend kötelező'!AM22+'[1]címrend önként'!AM22+'[1]címrend államig'!AM22)</f>
        <v>0</v>
      </c>
      <c r="AN22" s="98">
        <f>SUM('[1]címrend kötelező'!AN22+'[1]címrend önként'!AN22+'[1]címrend államig'!AN22)</f>
        <v>0</v>
      </c>
      <c r="AO22" s="98">
        <f>SUM('[1]címrend kötelező'!AO22+'[1]címrend önként'!AO22+'[1]címrend államig'!AO22)</f>
        <v>0</v>
      </c>
      <c r="AP22" s="98">
        <f>SUM('[1]címrend kötelező'!AP22+'[1]címrend önként'!AP22+'[1]címrend államig'!AP22)</f>
        <v>0</v>
      </c>
      <c r="AQ22" s="98">
        <f>SUM('[1]címrend kötelező'!AQ22+'[1]címrend önként'!AQ22+'[1]címrend államig'!AQ22)</f>
        <v>0</v>
      </c>
      <c r="AR22" s="98">
        <f>SUM('[1]címrend kötelező'!AR22+'[1]címrend önként'!AR22+'[1]címrend államig'!AR22)</f>
        <v>0</v>
      </c>
      <c r="AS22" s="98">
        <f>SUM('[1]címrend kötelező'!AS22+'[1]címrend önként'!AS22+'[1]címrend államig'!AS22)</f>
        <v>0</v>
      </c>
      <c r="AT22" s="98">
        <f>SUM('[1]címrend kötelező'!AT22+'[1]címrend önként'!AT22+'[1]címrend államig'!AT22)</f>
        <v>0</v>
      </c>
      <c r="AU22" s="98">
        <f>SUM('[1]címrend kötelező'!AU22+'[1]címrend önként'!AU22+'[1]címrend államig'!AU22)</f>
        <v>0</v>
      </c>
      <c r="AV22" s="98">
        <f>SUM('[1]címrend kötelező'!AV22+'[1]címrend önként'!AV22+'[1]címrend államig'!AV22)</f>
        <v>0</v>
      </c>
      <c r="AW22" s="98">
        <f>SUM('[1]címrend kötelező'!AW22+'[1]címrend önként'!AW22+'[1]címrend államig'!AW22)</f>
        <v>0</v>
      </c>
      <c r="AX22" s="98">
        <f>SUM('[1]címrend kötelező'!AX22+'[1]címrend önként'!AX22+'[1]címrend államig'!AX22)</f>
        <v>0</v>
      </c>
      <c r="AY22" s="98">
        <f>SUM('[1]címrend kötelező'!AY22+'[1]címrend önként'!AY22+'[1]címrend államig'!AY22)</f>
        <v>0</v>
      </c>
      <c r="AZ22" s="98">
        <f>SUM('[1]címrend kötelező'!AZ22+'[1]címrend önként'!AZ22+'[1]címrend államig'!AZ22)</f>
        <v>0</v>
      </c>
      <c r="BA22" s="98">
        <f>SUM('[1]címrend kötelező'!BA22+'[1]címrend önként'!BA22+'[1]címrend államig'!BA22)</f>
        <v>0</v>
      </c>
      <c r="BB22" s="98">
        <f>SUM('[1]címrend kötelező'!BB22+'[1]címrend önként'!BB22+'[1]címrend államig'!BB22)</f>
        <v>0</v>
      </c>
      <c r="BC22" s="98">
        <f>SUM('[1]címrend kötelező'!BC22+'[1]címrend önként'!BC22+'[1]címrend államig'!BC22)</f>
        <v>0</v>
      </c>
      <c r="BD22" s="98">
        <f>SUM('[1]címrend kötelező'!BD22+'[1]címrend önként'!BD22+'[1]címrend államig'!BD22)</f>
        <v>0</v>
      </c>
      <c r="BE22" s="98">
        <f>SUM('[1]címrend kötelező'!BE22+'[1]címrend önként'!BE22+'[1]címrend államig'!BE22)</f>
        <v>0</v>
      </c>
      <c r="BF22" s="98">
        <f>SUM('[1]címrend kötelező'!BF22+'[1]címrend önként'!BF22+'[1]címrend államig'!BF22)</f>
        <v>0</v>
      </c>
      <c r="BG22" s="98">
        <f>SUM('[1]címrend kötelező'!BG22+'[1]címrend önként'!BG22+'[1]címrend államig'!BG22)</f>
        <v>0</v>
      </c>
      <c r="BH22" s="98">
        <f>SUM('[1]címrend kötelező'!BH22+'[1]címrend önként'!BH22+'[1]címrend államig'!BH22)</f>
        <v>0</v>
      </c>
      <c r="BI22" s="98">
        <f>SUM('[1]címrend kötelező'!BI22+'[1]címrend önként'!BI22+'[1]címrend államig'!BI22)</f>
        <v>0</v>
      </c>
      <c r="BJ22" s="98">
        <f>SUM('[1]címrend kötelező'!BJ22+'[1]címrend önként'!BJ22+'[1]címrend államig'!BJ22)</f>
        <v>0</v>
      </c>
      <c r="BK22" s="98">
        <f>SUM('[1]címrend kötelező'!BK22+'[1]címrend önként'!BK22+'[1]címrend államig'!BK22)</f>
        <v>0</v>
      </c>
      <c r="BL22" s="98">
        <f>SUM('[1]címrend kötelező'!BL22+'[1]címrend önként'!BL22+'[1]címrend államig'!BL22)</f>
        <v>0</v>
      </c>
      <c r="BM22" s="98">
        <f>SUM('[1]címrend kötelező'!BM22+'[1]címrend önként'!BM22+'[1]címrend államig'!BM22)</f>
        <v>0</v>
      </c>
      <c r="BN22" s="98">
        <f>SUM('[1]címrend kötelező'!BN22+'[1]címrend önként'!BN22+'[1]címrend államig'!BN22)</f>
        <v>0</v>
      </c>
      <c r="BO22" s="98">
        <f>SUM('[1]címrend kötelező'!BO22+'[1]címrend önként'!BO22+'[1]címrend államig'!BO22)</f>
        <v>0</v>
      </c>
      <c r="BP22" s="98">
        <f>SUM('[1]címrend kötelező'!BP22+'[1]címrend önként'!BP22+'[1]címrend államig'!BP22)</f>
        <v>0</v>
      </c>
      <c r="BQ22" s="98">
        <f>SUM('[1]címrend kötelező'!BQ22+'[1]címrend önként'!BQ22+'[1]címrend államig'!BQ22)</f>
        <v>0</v>
      </c>
      <c r="BR22" s="98">
        <f>SUM('[1]címrend kötelező'!BR22+'[1]címrend önként'!BR22+'[1]címrend államig'!BR22)</f>
        <v>0</v>
      </c>
      <c r="BS22" s="98">
        <f>SUM('[1]címrend kötelező'!BS22+'[1]címrend önként'!BS22+'[1]címrend államig'!BS22)</f>
        <v>0</v>
      </c>
      <c r="BT22" s="98">
        <f>SUM('[1]címrend kötelező'!BT22+'[1]címrend önként'!BT22+'[1]címrend államig'!BT22)</f>
        <v>0</v>
      </c>
      <c r="BU22" s="98">
        <f>SUM('[1]címrend kötelező'!BU22+'[1]címrend önként'!BU22+'[1]címrend államig'!BU22)</f>
        <v>0</v>
      </c>
      <c r="BV22" s="98">
        <f>SUM('[1]címrend kötelező'!BV22+'[1]címrend önként'!BV22+'[1]címrend államig'!BV22)</f>
        <v>0</v>
      </c>
      <c r="BW22" s="98">
        <f>SUM('[1]címrend kötelező'!BW22+'[1]címrend önként'!BW22+'[1]címrend államig'!BW22)</f>
        <v>0</v>
      </c>
      <c r="BX22" s="98">
        <f>SUM('[1]címrend kötelező'!BX22+'[1]címrend önként'!BX22+'[1]címrend államig'!BX22)</f>
        <v>0</v>
      </c>
      <c r="BY22" s="98">
        <f>SUM('[1]címrend kötelező'!BY22+'[1]címrend önként'!BY22+'[1]címrend államig'!BY22)</f>
        <v>0</v>
      </c>
      <c r="BZ22" s="98">
        <f>SUM('[1]címrend kötelező'!BZ22+'[1]címrend önként'!BZ22+'[1]címrend államig'!BZ22)</f>
        <v>0</v>
      </c>
      <c r="CA22" s="98">
        <f>SUM('[1]címrend kötelező'!CA22+'[1]címrend önként'!CA22+'[1]címrend államig'!CA22)</f>
        <v>0</v>
      </c>
      <c r="CB22" s="98">
        <f>SUM('[1]címrend kötelező'!CB22+'[1]címrend önként'!CB22+'[1]címrend államig'!CB22)</f>
        <v>0</v>
      </c>
      <c r="CC22" s="98">
        <f>SUM('[1]címrend kötelező'!CC22+'[1]címrend önként'!CC22+'[1]címrend államig'!CC22)</f>
        <v>0</v>
      </c>
      <c r="CD22" s="98">
        <f>SUM('[1]címrend kötelező'!CD22+'[1]címrend önként'!CD22+'[1]címrend államig'!CD22)</f>
        <v>0</v>
      </c>
      <c r="CE22" s="98">
        <f>SUM('[1]címrend kötelező'!CE22+'[1]címrend önként'!CE22+'[1]címrend államig'!CE22)</f>
        <v>0</v>
      </c>
      <c r="CF22" s="98">
        <f>SUM('[1]címrend kötelező'!CF22+'[1]címrend önként'!CF22+'[1]címrend államig'!CF22)</f>
        <v>0</v>
      </c>
      <c r="CG22" s="98">
        <f>SUM('[1]címrend kötelező'!CG22+'[1]címrend önként'!CG22+'[1]címrend államig'!CG22)</f>
        <v>0</v>
      </c>
      <c r="CH22" s="98">
        <f>SUM('[1]címrend kötelező'!CH22+'[1]címrend önként'!CH22+'[1]címrend államig'!CH22)</f>
        <v>0</v>
      </c>
      <c r="CI22" s="98">
        <f>SUM('[1]címrend kötelező'!CI22+'[1]címrend önként'!CI22+'[1]címrend államig'!CI22)</f>
        <v>0</v>
      </c>
      <c r="CJ22" s="98">
        <f>SUM('[1]címrend kötelező'!CJ22+'[1]címrend önként'!CJ22+'[1]címrend államig'!CJ22)</f>
        <v>0</v>
      </c>
      <c r="CK22" s="98">
        <f>SUM('[1]címrend kötelező'!CK22+'[1]címrend önként'!CK22+'[1]címrend államig'!CK22)</f>
        <v>0</v>
      </c>
      <c r="CL22" s="98">
        <f>SUM('[1]címrend kötelező'!CL22+'[1]címrend önként'!CL22+'[1]címrend államig'!CL22)</f>
        <v>0</v>
      </c>
      <c r="CM22" s="98">
        <f>SUM('[1]címrend kötelező'!CM22+'[1]címrend önként'!CM22+'[1]címrend államig'!CM22)</f>
        <v>0</v>
      </c>
      <c r="CN22" s="98">
        <f>SUM('[1]címrend kötelező'!CN22+'[1]címrend önként'!CN22+'[1]címrend államig'!CN22)</f>
        <v>0</v>
      </c>
      <c r="CO22" s="98">
        <f>SUM('[1]címrend kötelező'!CO22+'[1]címrend önként'!CO22+'[1]címrend államig'!CO22)</f>
        <v>0</v>
      </c>
      <c r="CP22" s="98">
        <f>SUM('[1]címrend kötelező'!CP22+'[1]címrend önként'!CP22+'[1]címrend államig'!CP22)</f>
        <v>0</v>
      </c>
      <c r="CQ22" s="98">
        <f>SUM('[1]címrend kötelező'!CQ22+'[1]címrend önként'!CQ22+'[1]címrend államig'!CQ22)</f>
        <v>0</v>
      </c>
      <c r="CR22" s="98">
        <f>SUM('[1]címrend kötelező'!CR22+'[1]címrend önként'!CR22+'[1]címrend államig'!CR22)</f>
        <v>0</v>
      </c>
      <c r="CS22" s="98">
        <f>SUM('[1]címrend kötelező'!CS22+'[1]címrend önként'!CS22+'[1]címrend államig'!CS22)</f>
        <v>0</v>
      </c>
      <c r="CT22" s="98">
        <f>SUM('[1]címrend kötelező'!CT22+'[1]címrend önként'!CT22+'[1]címrend államig'!CT22)</f>
        <v>0</v>
      </c>
      <c r="CU22" s="98">
        <f>SUM('[1]címrend kötelező'!CU22+'[1]címrend önként'!CU22+'[1]címrend államig'!CU22)</f>
        <v>0</v>
      </c>
      <c r="CV22" s="98">
        <f>SUM('[1]címrend kötelező'!CV22+'[1]címrend önként'!CV22+'[1]címrend államig'!CV22)</f>
        <v>0</v>
      </c>
      <c r="CW22" s="98">
        <f>SUM('[1]címrend kötelező'!CW22+'[1]címrend önként'!CW22+'[1]címrend államig'!CW22)</f>
        <v>0</v>
      </c>
      <c r="CX22" s="98">
        <f>SUM('[1]címrend kötelező'!CX22+'[1]címrend önként'!CX22+'[1]címrend államig'!CX22)</f>
        <v>0</v>
      </c>
      <c r="CY22" s="98">
        <f>SUM('[1]címrend kötelező'!CY22+'[1]címrend önként'!CY22+'[1]címrend államig'!CY22)</f>
        <v>0</v>
      </c>
      <c r="CZ22" s="98">
        <f>SUM('[1]címrend kötelező'!CZ22+'[1]címrend önként'!CZ22+'[1]címrend államig'!CZ22)</f>
        <v>0</v>
      </c>
      <c r="DA22" s="98">
        <f>SUM('[1]címrend kötelező'!DA22+'[1]címrend önként'!DA22+'[1]címrend államig'!DA22)</f>
        <v>0</v>
      </c>
      <c r="DB22" s="98">
        <f>SUM('[1]címrend kötelező'!DB22+'[1]címrend önként'!DB22+'[1]címrend államig'!DB22)</f>
        <v>0</v>
      </c>
      <c r="DC22" s="98">
        <f>SUM('[1]címrend kötelező'!DC22+'[1]címrend önként'!DC22+'[1]címrend államig'!DC22)</f>
        <v>1005535</v>
      </c>
      <c r="DD22" s="98">
        <f>SUM('[1]címrend kötelező'!DD22+'[1]címrend önként'!DD22+'[1]címrend államig'!DD22)</f>
        <v>28200</v>
      </c>
      <c r="DE22" s="98">
        <f>SUM('[1]címrend kötelező'!DE22+'[1]címrend önként'!DE22+'[1]címrend államig'!DE22)</f>
        <v>1033735</v>
      </c>
      <c r="DF22" s="98">
        <f>SUM('[1]címrend kötelező'!DF22+'[1]címrend önként'!DF22+'[1]címrend államig'!DF22)</f>
        <v>0</v>
      </c>
      <c r="DG22" s="98">
        <f>SUM('[1]címrend kötelező'!DG22+'[1]címrend önként'!DG22+'[1]címrend államig'!DG22)</f>
        <v>0</v>
      </c>
      <c r="DH22" s="98">
        <f>SUM('[1]címrend kötelező'!DH22+'[1]címrend önként'!DH22+'[1]címrend államig'!DH22)</f>
        <v>0</v>
      </c>
      <c r="DI22" s="98">
        <f>SUM('[1]címrend kötelező'!DI22+'[1]címrend önként'!DI22+'[1]címrend államig'!DI22)</f>
        <v>0</v>
      </c>
      <c r="DJ22" s="98">
        <f>SUM('[1]címrend kötelező'!DJ22+'[1]címrend önként'!DJ22+'[1]címrend államig'!DJ22)</f>
        <v>0</v>
      </c>
      <c r="DK22" s="98">
        <f>SUM('[1]címrend kötelező'!DK22+'[1]címrend önként'!DK22+'[1]címrend államig'!DK22)</f>
        <v>0</v>
      </c>
      <c r="DL22" s="98">
        <f>SUM('[1]címrend kötelező'!DL22+'[1]címrend önként'!DL22+'[1]címrend államig'!DL22)</f>
        <v>0</v>
      </c>
      <c r="DM22" s="98">
        <f>SUM('[1]címrend kötelező'!DM22+'[1]címrend önként'!DM22+'[1]címrend államig'!DM22)</f>
        <v>0</v>
      </c>
      <c r="DN22" s="98">
        <f>SUM('[1]címrend kötelező'!DN22+'[1]címrend önként'!DN22+'[1]címrend államig'!DN22)</f>
        <v>0</v>
      </c>
      <c r="DO22" s="98">
        <f>SUM('[1]címrend kötelező'!DO22+'[1]címrend önként'!DO22+'[1]címrend államig'!DO22)</f>
        <v>0</v>
      </c>
      <c r="DP22" s="98">
        <f>SUM('[1]címrend kötelező'!DP22+'[1]címrend önként'!DP22+'[1]címrend államig'!DP22)</f>
        <v>0</v>
      </c>
      <c r="DQ22" s="98">
        <f>SUM('[1]címrend kötelező'!DQ22+'[1]címrend önként'!DQ22+'[1]címrend államig'!DQ22)</f>
        <v>0</v>
      </c>
      <c r="DR22" s="99">
        <f t="shared" si="87"/>
        <v>1005535</v>
      </c>
      <c r="DS22" s="99">
        <f t="shared" si="87"/>
        <v>28200</v>
      </c>
      <c r="DT22" s="99">
        <f t="shared" si="87"/>
        <v>1033735</v>
      </c>
      <c r="DU22" s="98">
        <f>SUM('[1]címrend kötelező'!DU22+'[1]címrend önként'!DU22+'[1]címrend államig'!DU22)</f>
        <v>0</v>
      </c>
      <c r="DV22" s="98">
        <f>SUM('[1]címrend kötelező'!DV22+'[1]címrend önként'!DV22+'[1]címrend államig'!DV22)</f>
        <v>0</v>
      </c>
      <c r="DW22" s="98">
        <f>SUM('[1]címrend kötelező'!DW22+'[1]címrend önként'!DW22+'[1]címrend államig'!DW22)</f>
        <v>0</v>
      </c>
      <c r="DX22" s="98">
        <f>SUM('[1]címrend kötelező'!DX22+'[1]címrend önként'!DX22+'[1]címrend államig'!DX22)</f>
        <v>0</v>
      </c>
      <c r="DY22" s="98">
        <f>SUM('[1]címrend kötelező'!DY22+'[1]címrend önként'!DY22+'[1]címrend államig'!DY22)</f>
        <v>0</v>
      </c>
      <c r="DZ22" s="98">
        <f>SUM('[1]címrend kötelező'!DZ22+'[1]címrend önként'!DZ22+'[1]címrend államig'!DZ22)</f>
        <v>0</v>
      </c>
      <c r="EA22" s="98">
        <f>SUM('[1]címrend kötelező'!EA22+'[1]címrend önként'!EA22+'[1]címrend államig'!EA22)</f>
        <v>0</v>
      </c>
      <c r="EB22" s="98">
        <f>SUM('[1]címrend kötelező'!EB22+'[1]címrend önként'!EB22+'[1]címrend államig'!EB22)</f>
        <v>0</v>
      </c>
      <c r="EC22" s="98">
        <f>SUM('[1]címrend kötelező'!EC22+'[1]címrend önként'!EC22+'[1]címrend államig'!EC22)</f>
        <v>0</v>
      </c>
      <c r="ED22" s="98">
        <f>SUM('[1]címrend kötelező'!ED22+'[1]címrend önként'!ED22+'[1]címrend államig'!ED22)</f>
        <v>0</v>
      </c>
      <c r="EE22" s="98">
        <f>SUM('[1]címrend kötelező'!EE22+'[1]címrend önként'!EE22+'[1]címrend államig'!EE22)</f>
        <v>0</v>
      </c>
      <c r="EF22" s="98">
        <f>SUM('[1]címrend kötelező'!EF22+'[1]címrend önként'!EF22+'[1]címrend államig'!EF22)</f>
        <v>0</v>
      </c>
      <c r="EG22" s="98">
        <f>SUM('[1]címrend kötelező'!EG22+'[1]címrend önként'!EG22+'[1]címrend államig'!EG22)</f>
        <v>0</v>
      </c>
      <c r="EH22" s="98">
        <f>SUM('[1]címrend kötelező'!EH22+'[1]címrend önként'!EH22+'[1]címrend államig'!EH22)</f>
        <v>0</v>
      </c>
      <c r="EI22" s="98">
        <f>SUM('[1]címrend kötelező'!EI22+'[1]címrend önként'!EI22+'[1]címrend államig'!EI22)</f>
        <v>0</v>
      </c>
      <c r="EJ22" s="98">
        <f>SUM('[1]címrend kötelező'!EJ22+'[1]címrend önként'!EJ22+'[1]címrend államig'!EJ22)</f>
        <v>0</v>
      </c>
      <c r="EK22" s="98">
        <f>SUM('[1]címrend kötelező'!EK22+'[1]címrend önként'!EK22+'[1]címrend államig'!EK22)</f>
        <v>0</v>
      </c>
      <c r="EL22" s="98">
        <f>SUM('[1]címrend kötelező'!EL22+'[1]címrend önként'!EL22+'[1]címrend államig'!EL22)</f>
        <v>0</v>
      </c>
      <c r="EM22" s="98">
        <f>SUM('[1]címrend kötelező'!EM22+'[1]címrend önként'!EM22+'[1]címrend államig'!EM22)</f>
        <v>0</v>
      </c>
      <c r="EN22" s="98">
        <f>SUM('[1]címrend kötelező'!EN22+'[1]címrend önként'!EN22+'[1]címrend államig'!EN22)</f>
        <v>0</v>
      </c>
      <c r="EO22" s="98">
        <f>SUM('[1]címrend kötelező'!EO22+'[1]címrend önként'!EO22+'[1]címrend államig'!EO22)</f>
        <v>0</v>
      </c>
      <c r="EP22" s="98">
        <f>SUM('[1]címrend kötelező'!EP22+'[1]címrend önként'!EP22+'[1]címrend államig'!EP22)</f>
        <v>0</v>
      </c>
      <c r="EQ22" s="98">
        <f>SUM('[1]címrend kötelező'!EQ22+'[1]címrend önként'!EQ22+'[1]címrend államig'!EQ22)</f>
        <v>0</v>
      </c>
      <c r="ER22" s="98">
        <f>SUM('[1]címrend kötelező'!ER22+'[1]címrend önként'!ER22+'[1]címrend államig'!ER22)</f>
        <v>0</v>
      </c>
      <c r="ES22" s="98">
        <f>SUM('[1]címrend kötelező'!ES22+'[1]címrend önként'!ES22+'[1]címrend államig'!ES22)</f>
        <v>0</v>
      </c>
      <c r="ET22" s="98">
        <f>SUM('[1]címrend kötelező'!ET22+'[1]címrend önként'!ET22+'[1]címrend államig'!ET22)</f>
        <v>0</v>
      </c>
      <c r="EU22" s="98">
        <f>SUM('[1]címrend kötelező'!EU22+'[1]címrend önként'!EU22+'[1]címrend államig'!EU22)</f>
        <v>0</v>
      </c>
      <c r="EV22" s="99">
        <f t="shared" si="88"/>
        <v>0</v>
      </c>
      <c r="EW22" s="99">
        <f t="shared" si="88"/>
        <v>0</v>
      </c>
      <c r="EX22" s="99">
        <f t="shared" si="88"/>
        <v>0</v>
      </c>
      <c r="EY22" s="99">
        <f>'[1]címrend kötelező'!EY22+'[1]címrend önként'!EY22+'[1]címrend államig'!EY22</f>
        <v>0</v>
      </c>
      <c r="EZ22" s="99">
        <f>'[1]címrend kötelező'!EZ22+'[1]címrend önként'!EZ22+'[1]címrend államig'!EZ22</f>
        <v>0</v>
      </c>
      <c r="FA22" s="99">
        <f>'[1]címrend kötelező'!FA22+'[1]címrend önként'!FA22+'[1]címrend államig'!FA22</f>
        <v>0</v>
      </c>
      <c r="FB22" s="99">
        <f>'[1]címrend kötelező'!FB22+'[1]címrend önként'!FB22+'[1]címrend államig'!FB22</f>
        <v>0</v>
      </c>
      <c r="FC22" s="99">
        <f>'[1]címrend kötelező'!FC22+'[1]címrend önként'!FC22+'[1]címrend államig'!FC22</f>
        <v>0</v>
      </c>
      <c r="FD22" s="99">
        <f>'[1]címrend kötelező'!FD22+'[1]címrend önként'!FD22+'[1]címrend államig'!FD22</f>
        <v>0</v>
      </c>
      <c r="FE22" s="99">
        <f>'[1]címrend kötelező'!FE22+'[1]címrend önként'!FE22+'[1]címrend államig'!FE22</f>
        <v>0</v>
      </c>
      <c r="FF22" s="99">
        <f>'[1]címrend kötelező'!FF22+'[1]címrend önként'!FF22+'[1]címrend államig'!FF22</f>
        <v>0</v>
      </c>
      <c r="FG22" s="99">
        <f>'[1]címrend kötelező'!FG22+'[1]címrend önként'!FG22+'[1]címrend államig'!FG22</f>
        <v>0</v>
      </c>
      <c r="FH22" s="99">
        <f>'[1]címrend kötelező'!FH22+'[1]címrend önként'!FH22+'[1]címrend államig'!FH22</f>
        <v>0</v>
      </c>
      <c r="FI22" s="99">
        <f>'[1]címrend kötelező'!FI22+'[1]címrend önként'!FI22+'[1]címrend államig'!FI22</f>
        <v>0</v>
      </c>
      <c r="FJ22" s="99">
        <f>'[1]címrend kötelező'!FJ22+'[1]címrend önként'!FJ22+'[1]címrend államig'!FJ22</f>
        <v>0</v>
      </c>
      <c r="FK22" s="99">
        <f>'[1]címrend kötelező'!FK22+'[1]címrend önként'!FK22+'[1]címrend államig'!FK22</f>
        <v>0</v>
      </c>
      <c r="FL22" s="99">
        <f>'[1]címrend kötelező'!FL22+'[1]címrend önként'!FL22+'[1]címrend államig'!FL22</f>
        <v>0</v>
      </c>
      <c r="FM22" s="99">
        <f>'[1]címrend kötelező'!FM22+'[1]címrend önként'!FM22+'[1]címrend államig'!FM22</f>
        <v>0</v>
      </c>
      <c r="FN22" s="99">
        <f>'[1]címrend kötelező'!FN22+'[1]címrend önként'!FN22+'[1]címrend államig'!FN22</f>
        <v>0</v>
      </c>
      <c r="FO22" s="99">
        <f>'[1]címrend kötelező'!FO22+'[1]címrend önként'!FO22+'[1]címrend államig'!FO22</f>
        <v>0</v>
      </c>
      <c r="FP22" s="99">
        <f>'[1]címrend kötelező'!FP22+'[1]címrend önként'!FP22+'[1]címrend államig'!FP22</f>
        <v>0</v>
      </c>
      <c r="FQ22" s="99">
        <f>'[1]címrend kötelező'!FQ22+'[1]címrend önként'!FQ22+'[1]címrend államig'!FQ22</f>
        <v>0</v>
      </c>
      <c r="FR22" s="99">
        <f>'[1]címrend kötelező'!FR22+'[1]címrend önként'!FR22+'[1]címrend államig'!FR22</f>
        <v>0</v>
      </c>
      <c r="FS22" s="99">
        <f>'[1]címrend kötelező'!FS22+'[1]címrend önként'!FS22+'[1]címrend államig'!FS22</f>
        <v>0</v>
      </c>
      <c r="FT22" s="99">
        <f>'[1]címrend kötelező'!FT22+'[1]címrend önként'!FT22+'[1]címrend államig'!FT22</f>
        <v>0</v>
      </c>
      <c r="FU22" s="99">
        <f>'[1]címrend kötelező'!FU22+'[1]címrend önként'!FU22+'[1]címrend államig'!FU22</f>
        <v>0</v>
      </c>
      <c r="FV22" s="99">
        <f>'[1]címrend kötelező'!FV22+'[1]címrend önként'!FV22+'[1]címrend államig'!FV22</f>
        <v>0</v>
      </c>
      <c r="FW22" s="99">
        <f>'[1]címrend kötelező'!FW22+'[1]címrend önként'!FW22+'[1]címrend államig'!FW22</f>
        <v>0</v>
      </c>
      <c r="FX22" s="99">
        <f>'[1]címrend kötelező'!FX22+'[1]címrend önként'!FX22+'[1]címrend államig'!FX22</f>
        <v>0</v>
      </c>
      <c r="FY22" s="99">
        <f>'[1]címrend kötelező'!FY22+'[1]címrend önként'!FY22+'[1]címrend államig'!FY22</f>
        <v>0</v>
      </c>
      <c r="FZ22" s="99">
        <f>'[1]címrend kötelező'!FZ22+'[1]címrend önként'!FZ22+'[1]címrend államig'!FZ22</f>
        <v>0</v>
      </c>
      <c r="GA22" s="99">
        <f>'[1]címrend kötelező'!GA22+'[1]címrend önként'!GA22+'[1]címrend államig'!GA22</f>
        <v>0</v>
      </c>
      <c r="GB22" s="99">
        <f>'[1]címrend kötelező'!GB22+'[1]címrend önként'!GB22+'[1]címrend államig'!GB22</f>
        <v>0</v>
      </c>
      <c r="GC22" s="99">
        <f>'[1]címrend kötelező'!GC22+'[1]címrend önként'!GC22+'[1]címrend államig'!GC22</f>
        <v>0</v>
      </c>
      <c r="GD22" s="99">
        <f>'[1]címrend kötelező'!GD22+'[1]címrend önként'!GD22+'[1]címrend államig'!GD22</f>
        <v>0</v>
      </c>
      <c r="GE22" s="99">
        <f>'[1]címrend kötelező'!GE22+'[1]címrend önként'!GE22+'[1]címrend államig'!GE22</f>
        <v>0</v>
      </c>
      <c r="GF22" s="99">
        <f>'[1]címrend kötelező'!GF22+'[1]címrend önként'!GF22+'[1]címrend államig'!GF22</f>
        <v>0</v>
      </c>
      <c r="GG22" s="99">
        <f>'[1]címrend kötelező'!GG22+'[1]címrend önként'!GG22+'[1]címrend államig'!GG22</f>
        <v>0</v>
      </c>
      <c r="GH22" s="99">
        <f>'[1]címrend kötelező'!GH22+'[1]címrend önként'!GH22+'[1]címrend államig'!GH22</f>
        <v>0</v>
      </c>
      <c r="GI22" s="99">
        <f>'[1]címrend kötelező'!GI22+'[1]címrend önként'!GI22+'[1]címrend államig'!GI22</f>
        <v>0</v>
      </c>
      <c r="GJ22" s="99">
        <f>'[1]címrend kötelező'!GJ22+'[1]címrend önként'!GJ22+'[1]címrend államig'!GJ22</f>
        <v>0</v>
      </c>
      <c r="GK22" s="99">
        <f>'[1]címrend kötelező'!GK22+'[1]címrend önként'!GK22+'[1]címrend államig'!GK22</f>
        <v>0</v>
      </c>
      <c r="GL22" s="99">
        <f>EY22+FB22+FE22+FH22+FK22+FN22+FQ22+FT22+FW22+FZ22+GC22+GF22+GI22</f>
        <v>0</v>
      </c>
      <c r="GM22" s="99">
        <f t="shared" ref="GM22:GN25" si="215">EZ22+FC22+FF22+FI22+FL22+FO22+FR22+FU22+FX22+GA22+GD22+GG22+GJ22</f>
        <v>0</v>
      </c>
      <c r="GN22" s="99">
        <f t="shared" si="215"/>
        <v>0</v>
      </c>
      <c r="GO22" s="99">
        <f>'[1]címrend kötelező'!GO22+'[1]címrend önként'!GO22+'[1]címrend államig'!GO22</f>
        <v>0</v>
      </c>
      <c r="GP22" s="99">
        <f>'[1]címrend kötelező'!GP22+'[1]címrend önként'!GP22+'[1]címrend államig'!GP22</f>
        <v>0</v>
      </c>
      <c r="GQ22" s="99">
        <f>'[1]címrend kötelező'!GQ22+'[1]címrend önként'!GQ22+'[1]címrend államig'!GQ22</f>
        <v>0</v>
      </c>
      <c r="GR22" s="99">
        <f>'[1]címrend kötelező'!GR22+'[1]címrend önként'!GR22+'[1]címrend államig'!GR22</f>
        <v>0</v>
      </c>
      <c r="GS22" s="99">
        <f>'[1]címrend kötelező'!GS22+'[1]címrend önként'!GS22+'[1]címrend államig'!GS22</f>
        <v>0</v>
      </c>
      <c r="GT22" s="99">
        <f>'[1]címrend kötelező'!GT22+'[1]címrend önként'!GT22+'[1]címrend államig'!GT22</f>
        <v>0</v>
      </c>
      <c r="GU22" s="99">
        <f>'[1]címrend kötelező'!GU22+'[1]címrend önként'!GU22+'[1]címrend államig'!GU22</f>
        <v>0</v>
      </c>
      <c r="GV22" s="99">
        <f>'[1]címrend kötelező'!GV22+'[1]címrend önként'!GV22+'[1]címrend államig'!GV22</f>
        <v>0</v>
      </c>
      <c r="GW22" s="99">
        <f>'[1]címrend kötelező'!GW22+'[1]címrend önként'!GW22+'[1]címrend államig'!GW22</f>
        <v>0</v>
      </c>
      <c r="GX22" s="100">
        <f t="shared" si="85"/>
        <v>0</v>
      </c>
      <c r="GY22" s="100">
        <f t="shared" si="85"/>
        <v>0</v>
      </c>
      <c r="GZ22" s="100">
        <f t="shared" si="85"/>
        <v>0</v>
      </c>
      <c r="HA22" s="100">
        <f t="shared" si="86"/>
        <v>1005535</v>
      </c>
      <c r="HB22" s="100">
        <f t="shared" si="86"/>
        <v>28200</v>
      </c>
      <c r="HC22" s="101">
        <f t="shared" si="86"/>
        <v>1033735</v>
      </c>
      <c r="HE22" s="92"/>
      <c r="HF22" s="92"/>
    </row>
    <row r="23" spans="1:214" ht="15" customHeight="1" x14ac:dyDescent="0.25">
      <c r="A23" s="97" t="s">
        <v>310</v>
      </c>
      <c r="B23" s="98">
        <f>SUM('[1]címrend kötelező'!B23+'[1]címrend önként'!B23+'[1]címrend államig'!B23)</f>
        <v>0</v>
      </c>
      <c r="C23" s="98">
        <f>SUM('[1]címrend kötelező'!C23+'[1]címrend önként'!C23+'[1]címrend államig'!C23)</f>
        <v>0</v>
      </c>
      <c r="D23" s="98">
        <f>SUM('[1]címrend kötelező'!D23+'[1]címrend önként'!D23+'[1]címrend államig'!D23)</f>
        <v>0</v>
      </c>
      <c r="E23" s="98">
        <f>SUM('[1]címrend kötelező'!E23+'[1]címrend önként'!E23+'[1]címrend államig'!E23)</f>
        <v>0</v>
      </c>
      <c r="F23" s="98">
        <f>SUM('[1]címrend kötelező'!F23+'[1]címrend önként'!F23+'[1]címrend államig'!F23)</f>
        <v>0</v>
      </c>
      <c r="G23" s="98">
        <f>SUM('[1]címrend kötelező'!G23+'[1]címrend önként'!G23+'[1]címrend államig'!G23)</f>
        <v>0</v>
      </c>
      <c r="H23" s="98">
        <f>SUM('[1]címrend kötelező'!H23+'[1]címrend önként'!H23+'[1]címrend államig'!H23)</f>
        <v>0</v>
      </c>
      <c r="I23" s="98">
        <f>SUM('[1]címrend kötelező'!I23+'[1]címrend önként'!I23+'[1]címrend államig'!I23)</f>
        <v>0</v>
      </c>
      <c r="J23" s="98">
        <f>SUM('[1]címrend kötelező'!J23+'[1]címrend önként'!J23+'[1]címrend államig'!J23)</f>
        <v>0</v>
      </c>
      <c r="K23" s="98">
        <f>SUM('[1]címrend kötelező'!K23+'[1]címrend önként'!K23+'[1]címrend államig'!K23)</f>
        <v>0</v>
      </c>
      <c r="L23" s="98">
        <f>SUM('[1]címrend kötelező'!L23+'[1]címrend önként'!L23+'[1]címrend államig'!L23)</f>
        <v>0</v>
      </c>
      <c r="M23" s="98">
        <f>SUM('[1]címrend kötelező'!M23+'[1]címrend önként'!M23+'[1]címrend államig'!M23)</f>
        <v>0</v>
      </c>
      <c r="N23" s="98">
        <f>SUM('[1]címrend kötelező'!N23+'[1]címrend önként'!N23+'[1]címrend államig'!N23)</f>
        <v>1562</v>
      </c>
      <c r="O23" s="98">
        <f>SUM('[1]címrend kötelező'!O23+'[1]címrend önként'!O23+'[1]címrend államig'!O23)</f>
        <v>3603</v>
      </c>
      <c r="P23" s="98">
        <f>SUM('[1]címrend kötelező'!P23+'[1]címrend önként'!P23+'[1]címrend államig'!P23)</f>
        <v>5165</v>
      </c>
      <c r="Q23" s="98">
        <f>SUM('[1]címrend kötelező'!Q23+'[1]címrend önként'!Q23+'[1]címrend államig'!Q23)</f>
        <v>0</v>
      </c>
      <c r="R23" s="98">
        <f>SUM('[1]címrend kötelező'!R23+'[1]címrend önként'!R23+'[1]címrend államig'!R23)</f>
        <v>0</v>
      </c>
      <c r="S23" s="98">
        <f>SUM('[1]címrend kötelező'!S23+'[1]címrend önként'!S23+'[1]címrend államig'!S23)</f>
        <v>0</v>
      </c>
      <c r="T23" s="98">
        <f>SUM('[1]címrend kötelező'!T23+'[1]címrend önként'!T23+'[1]címrend államig'!T23)</f>
        <v>0</v>
      </c>
      <c r="U23" s="98">
        <f>SUM('[1]címrend kötelező'!U23+'[1]címrend önként'!U23+'[1]címrend államig'!U23)</f>
        <v>0</v>
      </c>
      <c r="V23" s="98">
        <f>SUM('[1]címrend kötelező'!V23+'[1]címrend önként'!V23+'[1]címrend államig'!V23)</f>
        <v>0</v>
      </c>
      <c r="W23" s="98">
        <f>SUM('[1]címrend kötelező'!W23+'[1]címrend önként'!W23+'[1]címrend államig'!W23)</f>
        <v>0</v>
      </c>
      <c r="X23" s="98">
        <f>SUM('[1]címrend kötelező'!X23+'[1]címrend önként'!X23+'[1]címrend államig'!X23)</f>
        <v>0</v>
      </c>
      <c r="Y23" s="98">
        <f>SUM('[1]címrend kötelező'!Y23+'[1]címrend önként'!Y23+'[1]címrend államig'!Y23)</f>
        <v>0</v>
      </c>
      <c r="Z23" s="98">
        <f>SUM('[1]címrend kötelező'!Z23+'[1]címrend önként'!Z23+'[1]címrend államig'!Z23)</f>
        <v>0</v>
      </c>
      <c r="AA23" s="98">
        <f>SUM('[1]címrend kötelező'!AA23+'[1]címrend önként'!AA23+'[1]címrend államig'!AA23)</f>
        <v>0</v>
      </c>
      <c r="AB23" s="98">
        <f>SUM('[1]címrend kötelező'!AB23+'[1]címrend önként'!AB23+'[1]címrend államig'!AB23)</f>
        <v>0</v>
      </c>
      <c r="AC23" s="98">
        <f>SUM('[1]címrend kötelező'!AC23+'[1]címrend önként'!AC23+'[1]címrend államig'!AC23)</f>
        <v>0</v>
      </c>
      <c r="AD23" s="98">
        <f>SUM('[1]címrend kötelező'!AD23+'[1]címrend önként'!AD23+'[1]címrend államig'!AD23)</f>
        <v>0</v>
      </c>
      <c r="AE23" s="98">
        <f>SUM('[1]címrend kötelező'!AE23+'[1]címrend önként'!AE23+'[1]címrend államig'!AE23)</f>
        <v>0</v>
      </c>
      <c r="AF23" s="98">
        <f>SUM('[1]címrend kötelező'!AF23+'[1]címrend önként'!AF23+'[1]címrend államig'!AF23)</f>
        <v>0</v>
      </c>
      <c r="AG23" s="98">
        <f>SUM('[1]címrend kötelező'!AG23+'[1]címrend önként'!AG23+'[1]címrend államig'!AG23)</f>
        <v>0</v>
      </c>
      <c r="AH23" s="98">
        <f>SUM('[1]címrend kötelező'!AH23+'[1]címrend önként'!AH23+'[1]címrend államig'!AH23)</f>
        <v>0</v>
      </c>
      <c r="AI23" s="98">
        <f>SUM('[1]címrend kötelező'!AI23+'[1]címrend önként'!AI23+'[1]címrend államig'!AI23)</f>
        <v>0</v>
      </c>
      <c r="AJ23" s="98">
        <f>SUM('[1]címrend kötelező'!AJ23+'[1]címrend önként'!AJ23+'[1]címrend államig'!AJ23)</f>
        <v>0</v>
      </c>
      <c r="AK23" s="98">
        <f>SUM('[1]címrend kötelező'!AK23+'[1]címrend önként'!AK23+'[1]címrend államig'!AK23)</f>
        <v>0</v>
      </c>
      <c r="AL23" s="98">
        <f>SUM('[1]címrend kötelező'!AL23+'[1]címrend önként'!AL23+'[1]címrend államig'!AL23)</f>
        <v>0</v>
      </c>
      <c r="AM23" s="98">
        <f>SUM('[1]címrend kötelező'!AM23+'[1]címrend önként'!AM23+'[1]címrend államig'!AM23)</f>
        <v>0</v>
      </c>
      <c r="AN23" s="98">
        <f>SUM('[1]címrend kötelező'!AN23+'[1]címrend önként'!AN23+'[1]címrend államig'!AN23)</f>
        <v>0</v>
      </c>
      <c r="AO23" s="98">
        <f>SUM('[1]címrend kötelező'!AO23+'[1]címrend önként'!AO23+'[1]címrend államig'!AO23)</f>
        <v>0</v>
      </c>
      <c r="AP23" s="98">
        <f>SUM('[1]címrend kötelező'!AP23+'[1]címrend önként'!AP23+'[1]címrend államig'!AP23)</f>
        <v>0</v>
      </c>
      <c r="AQ23" s="98">
        <f>SUM('[1]címrend kötelező'!AQ23+'[1]címrend önként'!AQ23+'[1]címrend államig'!AQ23)</f>
        <v>0</v>
      </c>
      <c r="AR23" s="98">
        <f>SUM('[1]címrend kötelező'!AR23+'[1]címrend önként'!AR23+'[1]címrend államig'!AR23)</f>
        <v>0</v>
      </c>
      <c r="AS23" s="98">
        <f>SUM('[1]címrend kötelező'!AS23+'[1]címrend önként'!AS23+'[1]címrend államig'!AS23)</f>
        <v>0</v>
      </c>
      <c r="AT23" s="98">
        <f>SUM('[1]címrend kötelező'!AT23+'[1]címrend önként'!AT23+'[1]címrend államig'!AT23)</f>
        <v>0</v>
      </c>
      <c r="AU23" s="98">
        <f>SUM('[1]címrend kötelező'!AU23+'[1]címrend önként'!AU23+'[1]címrend államig'!AU23)</f>
        <v>0</v>
      </c>
      <c r="AV23" s="98">
        <f>SUM('[1]címrend kötelező'!AV23+'[1]címrend önként'!AV23+'[1]címrend államig'!AV23)</f>
        <v>0</v>
      </c>
      <c r="AW23" s="98">
        <f>SUM('[1]címrend kötelező'!AW23+'[1]címrend önként'!AW23+'[1]címrend államig'!AW23)</f>
        <v>0</v>
      </c>
      <c r="AX23" s="98">
        <f>SUM('[1]címrend kötelező'!AX23+'[1]címrend önként'!AX23+'[1]címrend államig'!AX23)</f>
        <v>0</v>
      </c>
      <c r="AY23" s="98">
        <f>SUM('[1]címrend kötelező'!AY23+'[1]címrend önként'!AY23+'[1]címrend államig'!AY23)</f>
        <v>0</v>
      </c>
      <c r="AZ23" s="98">
        <f>SUM('[1]címrend kötelező'!AZ23+'[1]címrend önként'!AZ23+'[1]címrend államig'!AZ23)</f>
        <v>0</v>
      </c>
      <c r="BA23" s="98">
        <f>SUM('[1]címrend kötelező'!BA23+'[1]címrend önként'!BA23+'[1]címrend államig'!BA23)</f>
        <v>0</v>
      </c>
      <c r="BB23" s="98">
        <f>SUM('[1]címrend kötelező'!BB23+'[1]címrend önként'!BB23+'[1]címrend államig'!BB23)</f>
        <v>0</v>
      </c>
      <c r="BC23" s="98">
        <f>SUM('[1]címrend kötelező'!BC23+'[1]címrend önként'!BC23+'[1]címrend államig'!BC23)</f>
        <v>0</v>
      </c>
      <c r="BD23" s="98">
        <f>SUM('[1]címrend kötelező'!BD23+'[1]címrend önként'!BD23+'[1]címrend államig'!BD23)</f>
        <v>0</v>
      </c>
      <c r="BE23" s="98">
        <f>SUM('[1]címrend kötelező'!BE23+'[1]címrend önként'!BE23+'[1]címrend államig'!BE23)</f>
        <v>0</v>
      </c>
      <c r="BF23" s="98">
        <f>SUM('[1]címrend kötelező'!BF23+'[1]címrend önként'!BF23+'[1]címrend államig'!BF23)</f>
        <v>0</v>
      </c>
      <c r="BG23" s="98">
        <f>SUM('[1]címrend kötelező'!BG23+'[1]címrend önként'!BG23+'[1]címrend államig'!BG23)</f>
        <v>0</v>
      </c>
      <c r="BH23" s="98">
        <f>SUM('[1]címrend kötelező'!BH23+'[1]címrend önként'!BH23+'[1]címrend államig'!BH23)</f>
        <v>0</v>
      </c>
      <c r="BI23" s="98">
        <f>SUM('[1]címrend kötelező'!BI23+'[1]címrend önként'!BI23+'[1]címrend államig'!BI23)</f>
        <v>0</v>
      </c>
      <c r="BJ23" s="98">
        <f>SUM('[1]címrend kötelező'!BJ23+'[1]címrend önként'!BJ23+'[1]címrend államig'!BJ23)</f>
        <v>0</v>
      </c>
      <c r="BK23" s="98">
        <f>SUM('[1]címrend kötelező'!BK23+'[1]címrend önként'!BK23+'[1]címrend államig'!BK23)</f>
        <v>0</v>
      </c>
      <c r="BL23" s="98">
        <f>SUM('[1]címrend kötelező'!BL23+'[1]címrend önként'!BL23+'[1]címrend államig'!BL23)</f>
        <v>0</v>
      </c>
      <c r="BM23" s="98">
        <f>SUM('[1]címrend kötelező'!BM23+'[1]címrend önként'!BM23+'[1]címrend államig'!BM23)</f>
        <v>0</v>
      </c>
      <c r="BN23" s="98">
        <f>SUM('[1]címrend kötelező'!BN23+'[1]címrend önként'!BN23+'[1]címrend államig'!BN23)</f>
        <v>0</v>
      </c>
      <c r="BO23" s="98">
        <f>SUM('[1]címrend kötelező'!BO23+'[1]címrend önként'!BO23+'[1]címrend államig'!BO23)</f>
        <v>0</v>
      </c>
      <c r="BP23" s="98">
        <f>SUM('[1]címrend kötelező'!BP23+'[1]címrend önként'!BP23+'[1]címrend államig'!BP23)</f>
        <v>0</v>
      </c>
      <c r="BQ23" s="98">
        <f>SUM('[1]címrend kötelező'!BQ23+'[1]címrend önként'!BQ23+'[1]címrend államig'!BQ23)</f>
        <v>0</v>
      </c>
      <c r="BR23" s="98">
        <f>SUM('[1]címrend kötelező'!BR23+'[1]címrend önként'!BR23+'[1]címrend államig'!BR23)</f>
        <v>0</v>
      </c>
      <c r="BS23" s="98">
        <f>SUM('[1]címrend kötelező'!BS23+'[1]címrend önként'!BS23+'[1]címrend államig'!BS23)</f>
        <v>0</v>
      </c>
      <c r="BT23" s="98">
        <f>SUM('[1]címrend kötelező'!BT23+'[1]címrend önként'!BT23+'[1]címrend államig'!BT23)</f>
        <v>0</v>
      </c>
      <c r="BU23" s="98">
        <f>SUM('[1]címrend kötelező'!BU23+'[1]címrend önként'!BU23+'[1]címrend államig'!BU23)</f>
        <v>0</v>
      </c>
      <c r="BV23" s="98">
        <f>SUM('[1]címrend kötelező'!BV23+'[1]címrend önként'!BV23+'[1]címrend államig'!BV23)</f>
        <v>0</v>
      </c>
      <c r="BW23" s="98">
        <f>SUM('[1]címrend kötelező'!BW23+'[1]címrend önként'!BW23+'[1]címrend államig'!BW23)</f>
        <v>0</v>
      </c>
      <c r="BX23" s="98">
        <f>SUM('[1]címrend kötelező'!BX23+'[1]címrend önként'!BX23+'[1]címrend államig'!BX23)</f>
        <v>0</v>
      </c>
      <c r="BY23" s="98">
        <f>SUM('[1]címrend kötelező'!BY23+'[1]címrend önként'!BY23+'[1]címrend államig'!BY23)</f>
        <v>0</v>
      </c>
      <c r="BZ23" s="98">
        <f>SUM('[1]címrend kötelező'!BZ23+'[1]címrend önként'!BZ23+'[1]címrend államig'!BZ23)</f>
        <v>0</v>
      </c>
      <c r="CA23" s="98">
        <f>SUM('[1]címrend kötelező'!CA23+'[1]címrend önként'!CA23+'[1]címrend államig'!CA23)</f>
        <v>0</v>
      </c>
      <c r="CB23" s="98">
        <f>SUM('[1]címrend kötelező'!CB23+'[1]címrend önként'!CB23+'[1]címrend államig'!CB23)</f>
        <v>0</v>
      </c>
      <c r="CC23" s="98">
        <f>SUM('[1]címrend kötelező'!CC23+'[1]címrend önként'!CC23+'[1]címrend államig'!CC23)</f>
        <v>0</v>
      </c>
      <c r="CD23" s="98">
        <f>SUM('[1]címrend kötelező'!CD23+'[1]címrend önként'!CD23+'[1]címrend államig'!CD23)</f>
        <v>0</v>
      </c>
      <c r="CE23" s="98">
        <f>SUM('[1]címrend kötelező'!CE23+'[1]címrend önként'!CE23+'[1]címrend államig'!CE23)</f>
        <v>15300</v>
      </c>
      <c r="CF23" s="98">
        <f>SUM('[1]címrend kötelező'!CF23+'[1]címrend önként'!CF23+'[1]címrend államig'!CF23)</f>
        <v>0</v>
      </c>
      <c r="CG23" s="98">
        <f>SUM('[1]címrend kötelező'!CG23+'[1]címrend önként'!CG23+'[1]címrend államig'!CG23)</f>
        <v>15300</v>
      </c>
      <c r="CH23" s="98">
        <f>SUM('[1]címrend kötelező'!CH23+'[1]címrend önként'!CH23+'[1]címrend államig'!CH23)</f>
        <v>0</v>
      </c>
      <c r="CI23" s="98">
        <f>SUM('[1]címrend kötelező'!CI23+'[1]címrend önként'!CI23+'[1]címrend államig'!CI23)</f>
        <v>0</v>
      </c>
      <c r="CJ23" s="98">
        <f>SUM('[1]címrend kötelező'!CJ23+'[1]címrend önként'!CJ23+'[1]címrend államig'!CJ23)</f>
        <v>0</v>
      </c>
      <c r="CK23" s="98">
        <f>SUM('[1]címrend kötelező'!CK23+'[1]címrend önként'!CK23+'[1]címrend államig'!CK23)</f>
        <v>225883</v>
      </c>
      <c r="CL23" s="98">
        <f>SUM('[1]címrend kötelező'!CL23+'[1]címrend önként'!CL23+'[1]címrend államig'!CL23)</f>
        <v>-245</v>
      </c>
      <c r="CM23" s="98">
        <f>SUM('[1]címrend kötelező'!CM23+'[1]címrend önként'!CM23+'[1]címrend államig'!CM23)</f>
        <v>225638</v>
      </c>
      <c r="CN23" s="98">
        <f>SUM('[1]címrend kötelező'!CN23+'[1]címrend önként'!CN23+'[1]címrend államig'!CN23)</f>
        <v>0</v>
      </c>
      <c r="CO23" s="98">
        <f>SUM('[1]címrend kötelező'!CO23+'[1]címrend önként'!CO23+'[1]címrend államig'!CO23)</f>
        <v>0</v>
      </c>
      <c r="CP23" s="98">
        <f>SUM('[1]címrend kötelező'!CP23+'[1]címrend önként'!CP23+'[1]címrend államig'!CP23)</f>
        <v>0</v>
      </c>
      <c r="CQ23" s="98">
        <f>SUM('[1]címrend kötelező'!CQ23+'[1]címrend önként'!CQ23+'[1]címrend államig'!CQ23)</f>
        <v>0</v>
      </c>
      <c r="CR23" s="98">
        <f>SUM('[1]címrend kötelező'!CR23+'[1]címrend önként'!CR23+'[1]címrend államig'!CR23)</f>
        <v>0</v>
      </c>
      <c r="CS23" s="98">
        <f>SUM('[1]címrend kötelező'!CS23+'[1]címrend önként'!CS23+'[1]címrend államig'!CS23)</f>
        <v>0</v>
      </c>
      <c r="CT23" s="98">
        <f>SUM('[1]címrend kötelező'!CT23+'[1]címrend önként'!CT23+'[1]címrend államig'!CT23)</f>
        <v>0</v>
      </c>
      <c r="CU23" s="98">
        <f>SUM('[1]címrend kötelező'!CU23+'[1]címrend önként'!CU23+'[1]címrend államig'!CU23)</f>
        <v>0</v>
      </c>
      <c r="CV23" s="98">
        <f>SUM('[1]címrend kötelező'!CV23+'[1]címrend önként'!CV23+'[1]címrend államig'!CV23)</f>
        <v>0</v>
      </c>
      <c r="CW23" s="98">
        <f>SUM('[1]címrend kötelező'!CW23+'[1]címrend önként'!CW23+'[1]címrend államig'!CW23)</f>
        <v>0</v>
      </c>
      <c r="CX23" s="98">
        <f>SUM('[1]címrend kötelező'!CX23+'[1]címrend önként'!CX23+'[1]címrend államig'!CX23)</f>
        <v>0</v>
      </c>
      <c r="CY23" s="98">
        <f>SUM('[1]címrend kötelező'!CY23+'[1]címrend önként'!CY23+'[1]címrend államig'!CY23)</f>
        <v>0</v>
      </c>
      <c r="CZ23" s="98">
        <f>SUM('[1]címrend kötelező'!CZ23+'[1]címrend önként'!CZ23+'[1]címrend államig'!CZ23)</f>
        <v>0</v>
      </c>
      <c r="DA23" s="98">
        <f>SUM('[1]címrend kötelező'!DA23+'[1]címrend önként'!DA23+'[1]címrend államig'!DA23)</f>
        <v>0</v>
      </c>
      <c r="DB23" s="98">
        <f>SUM('[1]címrend kötelező'!DB23+'[1]címrend önként'!DB23+'[1]címrend államig'!DB23)</f>
        <v>0</v>
      </c>
      <c r="DC23" s="98">
        <f>SUM('[1]címrend kötelező'!DC23+'[1]címrend önként'!DC23+'[1]címrend államig'!DC23)</f>
        <v>0</v>
      </c>
      <c r="DD23" s="98">
        <f>SUM('[1]címrend kötelező'!DD23+'[1]címrend önként'!DD23+'[1]címrend államig'!DD23)</f>
        <v>0</v>
      </c>
      <c r="DE23" s="98">
        <f>SUM('[1]címrend kötelező'!DE23+'[1]címrend önként'!DE23+'[1]címrend államig'!DE23)</f>
        <v>0</v>
      </c>
      <c r="DF23" s="98">
        <f>SUM('[1]címrend kötelező'!DF23+'[1]címrend önként'!DF23+'[1]címrend államig'!DF23)</f>
        <v>0</v>
      </c>
      <c r="DG23" s="98">
        <f>SUM('[1]címrend kötelező'!DG23+'[1]címrend önként'!DG23+'[1]címrend államig'!DG23)</f>
        <v>0</v>
      </c>
      <c r="DH23" s="98">
        <f>SUM('[1]címrend kötelező'!DH23+'[1]címrend önként'!DH23+'[1]címrend államig'!DH23)</f>
        <v>0</v>
      </c>
      <c r="DI23" s="98">
        <f>SUM('[1]címrend kötelező'!DI23+'[1]címrend önként'!DI23+'[1]címrend államig'!DI23)</f>
        <v>0</v>
      </c>
      <c r="DJ23" s="98">
        <f>SUM('[1]címrend kötelező'!DJ23+'[1]címrend önként'!DJ23+'[1]címrend államig'!DJ23)</f>
        <v>0</v>
      </c>
      <c r="DK23" s="98">
        <f>SUM('[1]címrend kötelező'!DK23+'[1]címrend önként'!DK23+'[1]címrend államig'!DK23)</f>
        <v>0</v>
      </c>
      <c r="DL23" s="98">
        <f>SUM('[1]címrend kötelező'!DL23+'[1]címrend önként'!DL23+'[1]címrend államig'!DL23)</f>
        <v>0</v>
      </c>
      <c r="DM23" s="98">
        <f>SUM('[1]címrend kötelező'!DM23+'[1]címrend önként'!DM23+'[1]címrend államig'!DM23)</f>
        <v>0</v>
      </c>
      <c r="DN23" s="98">
        <f>SUM('[1]címrend kötelező'!DN23+'[1]címrend önként'!DN23+'[1]címrend államig'!DN23)</f>
        <v>0</v>
      </c>
      <c r="DO23" s="98">
        <f>SUM('[1]címrend kötelező'!DO23+'[1]címrend önként'!DO23+'[1]címrend államig'!DO23)</f>
        <v>0</v>
      </c>
      <c r="DP23" s="98">
        <f>SUM('[1]címrend kötelező'!DP23+'[1]címrend önként'!DP23+'[1]címrend államig'!DP23)</f>
        <v>0</v>
      </c>
      <c r="DQ23" s="98">
        <f>SUM('[1]címrend kötelező'!DQ23+'[1]címrend önként'!DQ23+'[1]címrend államig'!DQ23)</f>
        <v>0</v>
      </c>
      <c r="DR23" s="99">
        <f t="shared" si="87"/>
        <v>242745</v>
      </c>
      <c r="DS23" s="99">
        <f t="shared" si="87"/>
        <v>3358</v>
      </c>
      <c r="DT23" s="99">
        <f t="shared" si="87"/>
        <v>246103</v>
      </c>
      <c r="DU23" s="98">
        <f>SUM('[1]címrend kötelező'!DU23+'[1]címrend önként'!DU23+'[1]címrend államig'!DU23)</f>
        <v>0</v>
      </c>
      <c r="DV23" s="98">
        <f>SUM('[1]címrend kötelező'!DV23+'[1]címrend önként'!DV23+'[1]címrend államig'!DV23)</f>
        <v>0</v>
      </c>
      <c r="DW23" s="98">
        <f>SUM('[1]címrend kötelező'!DW23+'[1]címrend önként'!DW23+'[1]címrend államig'!DW23)</f>
        <v>0</v>
      </c>
      <c r="DX23" s="98">
        <f>SUM('[1]címrend kötelező'!DX23+'[1]címrend önként'!DX23+'[1]címrend államig'!DX23)</f>
        <v>0</v>
      </c>
      <c r="DY23" s="98">
        <f>SUM('[1]címrend kötelező'!DY23+'[1]címrend önként'!DY23+'[1]címrend államig'!DY23)</f>
        <v>0</v>
      </c>
      <c r="DZ23" s="98">
        <f>SUM('[1]címrend kötelező'!DZ23+'[1]címrend önként'!DZ23+'[1]címrend államig'!DZ23)</f>
        <v>0</v>
      </c>
      <c r="EA23" s="98">
        <f>SUM('[1]címrend kötelező'!EA23+'[1]címrend önként'!EA23+'[1]címrend államig'!EA23)</f>
        <v>0</v>
      </c>
      <c r="EB23" s="98">
        <f>SUM('[1]címrend kötelező'!EB23+'[1]címrend önként'!EB23+'[1]címrend államig'!EB23)</f>
        <v>0</v>
      </c>
      <c r="EC23" s="98">
        <f>SUM('[1]címrend kötelező'!EC23+'[1]címrend önként'!EC23+'[1]címrend államig'!EC23)</f>
        <v>0</v>
      </c>
      <c r="ED23" s="98">
        <f>SUM('[1]címrend kötelező'!ED23+'[1]címrend önként'!ED23+'[1]címrend államig'!ED23)</f>
        <v>0</v>
      </c>
      <c r="EE23" s="98">
        <f>SUM('[1]címrend kötelező'!EE23+'[1]címrend önként'!EE23+'[1]címrend államig'!EE23)</f>
        <v>0</v>
      </c>
      <c r="EF23" s="98">
        <f>SUM('[1]címrend kötelező'!EF23+'[1]címrend önként'!EF23+'[1]címrend államig'!EF23)</f>
        <v>0</v>
      </c>
      <c r="EG23" s="98">
        <f>SUM('[1]címrend kötelező'!EG23+'[1]címrend önként'!EG23+'[1]címrend államig'!EG23)</f>
        <v>0</v>
      </c>
      <c r="EH23" s="98">
        <f>SUM('[1]címrend kötelező'!EH23+'[1]címrend önként'!EH23+'[1]címrend államig'!EH23)</f>
        <v>0</v>
      </c>
      <c r="EI23" s="98">
        <f>SUM('[1]címrend kötelező'!EI23+'[1]címrend önként'!EI23+'[1]címrend államig'!EI23)</f>
        <v>0</v>
      </c>
      <c r="EJ23" s="98">
        <f>SUM('[1]címrend kötelező'!EJ23+'[1]címrend önként'!EJ23+'[1]címrend államig'!EJ23)</f>
        <v>0</v>
      </c>
      <c r="EK23" s="98">
        <f>SUM('[1]címrend kötelező'!EK23+'[1]címrend önként'!EK23+'[1]címrend államig'!EK23)</f>
        <v>0</v>
      </c>
      <c r="EL23" s="98">
        <f>SUM('[1]címrend kötelező'!EL23+'[1]címrend önként'!EL23+'[1]címrend államig'!EL23)</f>
        <v>0</v>
      </c>
      <c r="EM23" s="98">
        <f>SUM('[1]címrend kötelező'!EM23+'[1]címrend önként'!EM23+'[1]címrend államig'!EM23)</f>
        <v>0</v>
      </c>
      <c r="EN23" s="98">
        <f>SUM('[1]címrend kötelező'!EN23+'[1]címrend önként'!EN23+'[1]címrend államig'!EN23)</f>
        <v>0</v>
      </c>
      <c r="EO23" s="98">
        <f>SUM('[1]címrend kötelező'!EO23+'[1]címrend önként'!EO23+'[1]címrend államig'!EO23)</f>
        <v>0</v>
      </c>
      <c r="EP23" s="98">
        <f>SUM('[1]címrend kötelező'!EP23+'[1]címrend önként'!EP23+'[1]címrend államig'!EP23)</f>
        <v>0</v>
      </c>
      <c r="EQ23" s="98">
        <f>SUM('[1]címrend kötelező'!EQ23+'[1]címrend önként'!EQ23+'[1]címrend államig'!EQ23)</f>
        <v>0</v>
      </c>
      <c r="ER23" s="98">
        <f>SUM('[1]címrend kötelező'!ER23+'[1]címrend önként'!ER23+'[1]címrend államig'!ER23)</f>
        <v>0</v>
      </c>
      <c r="ES23" s="98">
        <f>SUM('[1]címrend kötelező'!ES23+'[1]címrend önként'!ES23+'[1]címrend államig'!ES23)</f>
        <v>0</v>
      </c>
      <c r="ET23" s="98">
        <f>SUM('[1]címrend kötelező'!ET23+'[1]címrend önként'!ET23+'[1]címrend államig'!ET23)</f>
        <v>0</v>
      </c>
      <c r="EU23" s="98">
        <f>SUM('[1]címrend kötelező'!EU23+'[1]címrend önként'!EU23+'[1]címrend államig'!EU23)</f>
        <v>0</v>
      </c>
      <c r="EV23" s="99">
        <f t="shared" si="88"/>
        <v>0</v>
      </c>
      <c r="EW23" s="99">
        <f t="shared" si="88"/>
        <v>0</v>
      </c>
      <c r="EX23" s="99">
        <f t="shared" si="88"/>
        <v>0</v>
      </c>
      <c r="EY23" s="99">
        <f>'[1]címrend kötelező'!EY23+'[1]címrend önként'!EY23+'[1]címrend államig'!EY23</f>
        <v>0</v>
      </c>
      <c r="EZ23" s="99">
        <f>'[1]címrend kötelező'!EZ23+'[1]címrend önként'!EZ23+'[1]címrend államig'!EZ23</f>
        <v>0</v>
      </c>
      <c r="FA23" s="99">
        <f>'[1]címrend kötelező'!FA23+'[1]címrend önként'!FA23+'[1]címrend államig'!FA23</f>
        <v>0</v>
      </c>
      <c r="FB23" s="99">
        <f>'[1]címrend kötelező'!FB23+'[1]címrend önként'!FB23+'[1]címrend államig'!FB23</f>
        <v>0</v>
      </c>
      <c r="FC23" s="99">
        <f>'[1]címrend kötelező'!FC23+'[1]címrend önként'!FC23+'[1]címrend államig'!FC23</f>
        <v>0</v>
      </c>
      <c r="FD23" s="99">
        <f>'[1]címrend kötelező'!FD23+'[1]címrend önként'!FD23+'[1]címrend államig'!FD23</f>
        <v>0</v>
      </c>
      <c r="FE23" s="99">
        <f>'[1]címrend kötelező'!FE23+'[1]címrend önként'!FE23+'[1]címrend államig'!FE23</f>
        <v>0</v>
      </c>
      <c r="FF23" s="99">
        <f>'[1]címrend kötelező'!FF23+'[1]címrend önként'!FF23+'[1]címrend államig'!FF23</f>
        <v>0</v>
      </c>
      <c r="FG23" s="99">
        <f>'[1]címrend kötelező'!FG23+'[1]címrend önként'!FG23+'[1]címrend államig'!FG23</f>
        <v>0</v>
      </c>
      <c r="FH23" s="99">
        <f>'[1]címrend kötelező'!FH23+'[1]címrend önként'!FH23+'[1]címrend államig'!FH23</f>
        <v>0</v>
      </c>
      <c r="FI23" s="99">
        <f>'[1]címrend kötelező'!FI23+'[1]címrend önként'!FI23+'[1]címrend államig'!FI23</f>
        <v>0</v>
      </c>
      <c r="FJ23" s="99">
        <f>'[1]címrend kötelező'!FJ23+'[1]címrend önként'!FJ23+'[1]címrend államig'!FJ23</f>
        <v>0</v>
      </c>
      <c r="FK23" s="99">
        <f>'[1]címrend kötelező'!FK23+'[1]címrend önként'!FK23+'[1]címrend államig'!FK23</f>
        <v>0</v>
      </c>
      <c r="FL23" s="99">
        <f>'[1]címrend kötelező'!FL23+'[1]címrend önként'!FL23+'[1]címrend államig'!FL23</f>
        <v>0</v>
      </c>
      <c r="FM23" s="99">
        <f>'[1]címrend kötelező'!FM23+'[1]címrend önként'!FM23+'[1]címrend államig'!FM23</f>
        <v>0</v>
      </c>
      <c r="FN23" s="99">
        <f>'[1]címrend kötelező'!FN23+'[1]címrend önként'!FN23+'[1]címrend államig'!FN23</f>
        <v>0</v>
      </c>
      <c r="FO23" s="99">
        <f>'[1]címrend kötelező'!FO23+'[1]címrend önként'!FO23+'[1]címrend államig'!FO23</f>
        <v>0</v>
      </c>
      <c r="FP23" s="99">
        <f>'[1]címrend kötelező'!FP23+'[1]címrend önként'!FP23+'[1]címrend államig'!FP23</f>
        <v>0</v>
      </c>
      <c r="FQ23" s="99">
        <f>'[1]címrend kötelező'!FQ23+'[1]címrend önként'!FQ23+'[1]címrend államig'!FQ23</f>
        <v>0</v>
      </c>
      <c r="FR23" s="99">
        <f>'[1]címrend kötelező'!FR23+'[1]címrend önként'!FR23+'[1]címrend államig'!FR23</f>
        <v>0</v>
      </c>
      <c r="FS23" s="99">
        <f>'[1]címrend kötelező'!FS23+'[1]címrend önként'!FS23+'[1]címrend államig'!FS23</f>
        <v>0</v>
      </c>
      <c r="FT23" s="99">
        <f>'[1]címrend kötelező'!FT23+'[1]címrend önként'!FT23+'[1]címrend államig'!FT23</f>
        <v>0</v>
      </c>
      <c r="FU23" s="99">
        <f>'[1]címrend kötelező'!FU23+'[1]címrend önként'!FU23+'[1]címrend államig'!FU23</f>
        <v>0</v>
      </c>
      <c r="FV23" s="99">
        <f>'[1]címrend kötelező'!FV23+'[1]címrend önként'!FV23+'[1]címrend államig'!FV23</f>
        <v>0</v>
      </c>
      <c r="FW23" s="99">
        <f>'[1]címrend kötelező'!FW23+'[1]címrend önként'!FW23+'[1]címrend államig'!FW23</f>
        <v>0</v>
      </c>
      <c r="FX23" s="99">
        <f>'[1]címrend kötelező'!FX23+'[1]címrend önként'!FX23+'[1]címrend államig'!FX23</f>
        <v>0</v>
      </c>
      <c r="FY23" s="99">
        <f>'[1]címrend kötelező'!FY23+'[1]címrend önként'!FY23+'[1]címrend államig'!FY23</f>
        <v>0</v>
      </c>
      <c r="FZ23" s="99">
        <f>'[1]címrend kötelező'!FZ23+'[1]címrend önként'!FZ23+'[1]címrend államig'!FZ23</f>
        <v>0</v>
      </c>
      <c r="GA23" s="99">
        <f>'[1]címrend kötelező'!GA23+'[1]címrend önként'!GA23+'[1]címrend államig'!GA23</f>
        <v>0</v>
      </c>
      <c r="GB23" s="99">
        <f>'[1]címrend kötelező'!GB23+'[1]címrend önként'!GB23+'[1]címrend államig'!GB23</f>
        <v>0</v>
      </c>
      <c r="GC23" s="99">
        <f>'[1]címrend kötelező'!GC23+'[1]címrend önként'!GC23+'[1]címrend államig'!GC23</f>
        <v>0</v>
      </c>
      <c r="GD23" s="99">
        <f>'[1]címrend kötelező'!GD23+'[1]címrend önként'!GD23+'[1]címrend államig'!GD23</f>
        <v>0</v>
      </c>
      <c r="GE23" s="99">
        <f>'[1]címrend kötelező'!GE23+'[1]címrend önként'!GE23+'[1]címrend államig'!GE23</f>
        <v>0</v>
      </c>
      <c r="GF23" s="99">
        <f>'[1]címrend kötelező'!GF23+'[1]címrend önként'!GF23+'[1]címrend államig'!GF23</f>
        <v>0</v>
      </c>
      <c r="GG23" s="99">
        <f>'[1]címrend kötelező'!GG23+'[1]címrend önként'!GG23+'[1]címrend államig'!GG23</f>
        <v>0</v>
      </c>
      <c r="GH23" s="99">
        <f>'[1]címrend kötelező'!GH23+'[1]címrend önként'!GH23+'[1]címrend államig'!GH23</f>
        <v>0</v>
      </c>
      <c r="GI23" s="99">
        <f>'[1]címrend kötelező'!GI23+'[1]címrend önként'!GI23+'[1]címrend államig'!GI23</f>
        <v>0</v>
      </c>
      <c r="GJ23" s="99">
        <f>'[1]címrend kötelező'!GJ23+'[1]címrend önként'!GJ23+'[1]címrend államig'!GJ23</f>
        <v>0</v>
      </c>
      <c r="GK23" s="99">
        <f>'[1]címrend kötelező'!GK23+'[1]címrend önként'!GK23+'[1]címrend államig'!GK23</f>
        <v>0</v>
      </c>
      <c r="GL23" s="99">
        <f>EY23+FB23+FE23+FH23+FK23+FN23+FQ23+FT23+FW23+FZ23+GC23+GF23+GI23</f>
        <v>0</v>
      </c>
      <c r="GM23" s="99">
        <f t="shared" si="215"/>
        <v>0</v>
      </c>
      <c r="GN23" s="99">
        <f t="shared" si="215"/>
        <v>0</v>
      </c>
      <c r="GO23" s="99">
        <f>'[1]címrend kötelező'!GO23+'[1]címrend önként'!GO23+'[1]címrend államig'!GO23</f>
        <v>0</v>
      </c>
      <c r="GP23" s="99">
        <f>'[1]címrend kötelező'!GP23+'[1]címrend önként'!GP23+'[1]címrend államig'!GP23</f>
        <v>0</v>
      </c>
      <c r="GQ23" s="99">
        <f>'[1]címrend kötelező'!GQ23+'[1]címrend önként'!GQ23+'[1]címrend államig'!GQ23</f>
        <v>0</v>
      </c>
      <c r="GR23" s="99">
        <f>'[1]címrend kötelező'!GR23+'[1]címrend önként'!GR23+'[1]címrend államig'!GR23</f>
        <v>0</v>
      </c>
      <c r="GS23" s="99">
        <f>'[1]címrend kötelező'!GS23+'[1]címrend önként'!GS23+'[1]címrend államig'!GS23</f>
        <v>0</v>
      </c>
      <c r="GT23" s="99">
        <f>'[1]címrend kötelező'!GT23+'[1]címrend önként'!GT23+'[1]címrend államig'!GT23</f>
        <v>0</v>
      </c>
      <c r="GU23" s="99">
        <f>'[1]címrend kötelező'!GU23+'[1]címrend önként'!GU23+'[1]címrend államig'!GU23</f>
        <v>0</v>
      </c>
      <c r="GV23" s="99">
        <f>'[1]címrend kötelező'!GV23+'[1]címrend önként'!GV23+'[1]címrend államig'!GV23</f>
        <v>0</v>
      </c>
      <c r="GW23" s="99">
        <f>'[1]címrend kötelező'!GW23+'[1]címrend önként'!GW23+'[1]címrend államig'!GW23</f>
        <v>0</v>
      </c>
      <c r="GX23" s="100">
        <f t="shared" si="85"/>
        <v>0</v>
      </c>
      <c r="GY23" s="100">
        <f t="shared" si="85"/>
        <v>0</v>
      </c>
      <c r="GZ23" s="100">
        <f t="shared" si="85"/>
        <v>0</v>
      </c>
      <c r="HA23" s="100">
        <f t="shared" si="86"/>
        <v>242745</v>
      </c>
      <c r="HB23" s="100">
        <f t="shared" si="86"/>
        <v>3358</v>
      </c>
      <c r="HC23" s="101">
        <f t="shared" si="86"/>
        <v>246103</v>
      </c>
      <c r="HE23" s="92"/>
      <c r="HF23" s="92"/>
    </row>
    <row r="24" spans="1:214" ht="15" customHeight="1" x14ac:dyDescent="0.25">
      <c r="A24" s="97" t="s">
        <v>311</v>
      </c>
      <c r="B24" s="98">
        <f>SUM('[1]címrend kötelező'!B24+'[1]címrend önként'!B24+'[1]címrend államig'!B24)</f>
        <v>0</v>
      </c>
      <c r="C24" s="98">
        <f>SUM('[1]címrend kötelező'!C24+'[1]címrend önként'!C24+'[1]címrend államig'!C24)</f>
        <v>0</v>
      </c>
      <c r="D24" s="98">
        <f>SUM('[1]címrend kötelező'!D24+'[1]címrend önként'!D24+'[1]címrend államig'!D24)</f>
        <v>0</v>
      </c>
      <c r="E24" s="98">
        <f>SUM('[1]címrend kötelező'!E24+'[1]címrend önként'!E24+'[1]címrend államig'!E24)</f>
        <v>0</v>
      </c>
      <c r="F24" s="98">
        <f>SUM('[1]címrend kötelező'!F24+'[1]címrend önként'!F24+'[1]címrend államig'!F24)</f>
        <v>0</v>
      </c>
      <c r="G24" s="98">
        <f>SUM('[1]címrend kötelező'!G24+'[1]címrend önként'!G24+'[1]címrend államig'!G24)</f>
        <v>0</v>
      </c>
      <c r="H24" s="98">
        <f>SUM('[1]címrend kötelező'!H24+'[1]címrend önként'!H24+'[1]címrend államig'!H24)</f>
        <v>0</v>
      </c>
      <c r="I24" s="98">
        <f>SUM('[1]címrend kötelező'!I24+'[1]címrend önként'!I24+'[1]címrend államig'!I24)</f>
        <v>0</v>
      </c>
      <c r="J24" s="98">
        <f>SUM('[1]címrend kötelező'!J24+'[1]címrend önként'!J24+'[1]címrend államig'!J24)</f>
        <v>0</v>
      </c>
      <c r="K24" s="98">
        <f>SUM('[1]címrend kötelező'!K24+'[1]címrend önként'!K24+'[1]címrend államig'!K24)</f>
        <v>0</v>
      </c>
      <c r="L24" s="98">
        <f>SUM('[1]címrend kötelező'!L24+'[1]címrend önként'!L24+'[1]címrend államig'!L24)</f>
        <v>0</v>
      </c>
      <c r="M24" s="98">
        <f>SUM('[1]címrend kötelező'!M24+'[1]címrend önként'!M24+'[1]címrend államig'!M24)</f>
        <v>0</v>
      </c>
      <c r="N24" s="98">
        <f>SUM('[1]címrend kötelező'!N24+'[1]címrend önként'!N24+'[1]címrend államig'!N24)</f>
        <v>59762</v>
      </c>
      <c r="O24" s="98">
        <f>SUM('[1]címrend kötelező'!O24+'[1]címrend önként'!O24+'[1]címrend államig'!O24)</f>
        <v>106717</v>
      </c>
      <c r="P24" s="98">
        <f>SUM('[1]címrend kötelező'!P24+'[1]címrend önként'!P24+'[1]címrend államig'!P24)</f>
        <v>166479</v>
      </c>
      <c r="Q24" s="98">
        <f>SUM('[1]címrend kötelező'!Q24+'[1]címrend önként'!Q24+'[1]címrend államig'!Q24)</f>
        <v>0</v>
      </c>
      <c r="R24" s="98">
        <f>SUM('[1]címrend kötelező'!R24+'[1]címrend önként'!R24+'[1]címrend államig'!R24)</f>
        <v>0</v>
      </c>
      <c r="S24" s="98">
        <f>SUM('[1]címrend kötelező'!S24+'[1]címrend önként'!S24+'[1]címrend államig'!S24)</f>
        <v>0</v>
      </c>
      <c r="T24" s="98">
        <f>SUM('[1]címrend kötelező'!T24+'[1]címrend önként'!T24+'[1]címrend államig'!T24)</f>
        <v>0</v>
      </c>
      <c r="U24" s="98">
        <f>SUM('[1]címrend kötelező'!U24+'[1]címrend önként'!U24+'[1]címrend államig'!U24)</f>
        <v>0</v>
      </c>
      <c r="V24" s="98">
        <f>SUM('[1]címrend kötelező'!V24+'[1]címrend önként'!V24+'[1]címrend államig'!V24)</f>
        <v>0</v>
      </c>
      <c r="W24" s="98">
        <f>SUM('[1]címrend kötelező'!W24+'[1]címrend önként'!W24+'[1]címrend államig'!W24)</f>
        <v>0</v>
      </c>
      <c r="X24" s="98">
        <f>SUM('[1]címrend kötelező'!X24+'[1]címrend önként'!X24+'[1]címrend államig'!X24)</f>
        <v>0</v>
      </c>
      <c r="Y24" s="98">
        <f>SUM('[1]címrend kötelező'!Y24+'[1]címrend önként'!Y24+'[1]címrend államig'!Y24)</f>
        <v>0</v>
      </c>
      <c r="Z24" s="98">
        <f>SUM('[1]címrend kötelező'!Z24+'[1]címrend önként'!Z24+'[1]címrend államig'!Z24)</f>
        <v>0</v>
      </c>
      <c r="AA24" s="98">
        <f>SUM('[1]címrend kötelező'!AA24+'[1]címrend önként'!AA24+'[1]címrend államig'!AA24)</f>
        <v>0</v>
      </c>
      <c r="AB24" s="98">
        <f>SUM('[1]címrend kötelező'!AB24+'[1]címrend önként'!AB24+'[1]címrend államig'!AB24)</f>
        <v>0</v>
      </c>
      <c r="AC24" s="98">
        <f>SUM('[1]címrend kötelező'!AC24+'[1]címrend önként'!AC24+'[1]címrend államig'!AC24)</f>
        <v>0</v>
      </c>
      <c r="AD24" s="98">
        <f>SUM('[1]címrend kötelező'!AD24+'[1]címrend önként'!AD24+'[1]címrend államig'!AD24)</f>
        <v>0</v>
      </c>
      <c r="AE24" s="98">
        <f>SUM('[1]címrend kötelező'!AE24+'[1]címrend önként'!AE24+'[1]címrend államig'!AE24)</f>
        <v>0</v>
      </c>
      <c r="AF24" s="98">
        <f>SUM('[1]címrend kötelező'!AF24+'[1]címrend önként'!AF24+'[1]címrend államig'!AF24)</f>
        <v>0</v>
      </c>
      <c r="AG24" s="98">
        <f>SUM('[1]címrend kötelező'!AG24+'[1]címrend önként'!AG24+'[1]címrend államig'!AG24)</f>
        <v>0</v>
      </c>
      <c r="AH24" s="98">
        <f>SUM('[1]címrend kötelező'!AH24+'[1]címrend önként'!AH24+'[1]címrend államig'!AH24)</f>
        <v>0</v>
      </c>
      <c r="AI24" s="98">
        <f>SUM('[1]címrend kötelező'!AI24+'[1]címrend önként'!AI24+'[1]címrend államig'!AI24)</f>
        <v>0</v>
      </c>
      <c r="AJ24" s="98">
        <f>SUM('[1]címrend kötelező'!AJ24+'[1]címrend önként'!AJ24+'[1]címrend államig'!AJ24)</f>
        <v>0</v>
      </c>
      <c r="AK24" s="98">
        <f>SUM('[1]címrend kötelező'!AK24+'[1]címrend önként'!AK24+'[1]címrend államig'!AK24)</f>
        <v>0</v>
      </c>
      <c r="AL24" s="98">
        <f>SUM('[1]címrend kötelező'!AL24+'[1]címrend önként'!AL24+'[1]címrend államig'!AL24)</f>
        <v>0</v>
      </c>
      <c r="AM24" s="98">
        <f>SUM('[1]címrend kötelező'!AM24+'[1]címrend önként'!AM24+'[1]címrend államig'!AM24)</f>
        <v>0</v>
      </c>
      <c r="AN24" s="98">
        <f>SUM('[1]címrend kötelező'!AN24+'[1]címrend önként'!AN24+'[1]címrend államig'!AN24)</f>
        <v>0</v>
      </c>
      <c r="AO24" s="98">
        <f>SUM('[1]címrend kötelező'!AO24+'[1]címrend önként'!AO24+'[1]címrend államig'!AO24)</f>
        <v>0</v>
      </c>
      <c r="AP24" s="98">
        <f>SUM('[1]címrend kötelező'!AP24+'[1]címrend önként'!AP24+'[1]címrend államig'!AP24)</f>
        <v>0</v>
      </c>
      <c r="AQ24" s="98">
        <f>SUM('[1]címrend kötelező'!AQ24+'[1]címrend önként'!AQ24+'[1]címrend államig'!AQ24)</f>
        <v>0</v>
      </c>
      <c r="AR24" s="98">
        <f>SUM('[1]címrend kötelező'!AR24+'[1]címrend önként'!AR24+'[1]címrend államig'!AR24)</f>
        <v>0</v>
      </c>
      <c r="AS24" s="98">
        <f>SUM('[1]címrend kötelező'!AS24+'[1]címrend önként'!AS24+'[1]címrend államig'!AS24)</f>
        <v>0</v>
      </c>
      <c r="AT24" s="98">
        <f>SUM('[1]címrend kötelező'!AT24+'[1]címrend önként'!AT24+'[1]címrend államig'!AT24)</f>
        <v>0</v>
      </c>
      <c r="AU24" s="98">
        <f>SUM('[1]címrend kötelező'!AU24+'[1]címrend önként'!AU24+'[1]címrend államig'!AU24)</f>
        <v>0</v>
      </c>
      <c r="AV24" s="98">
        <f>SUM('[1]címrend kötelező'!AV24+'[1]címrend önként'!AV24+'[1]címrend államig'!AV24)</f>
        <v>0</v>
      </c>
      <c r="AW24" s="98">
        <f>SUM('[1]címrend kötelező'!AW24+'[1]címrend önként'!AW24+'[1]címrend államig'!AW24)</f>
        <v>0</v>
      </c>
      <c r="AX24" s="98">
        <f>SUM('[1]címrend kötelező'!AX24+'[1]címrend önként'!AX24+'[1]címrend államig'!AX24)</f>
        <v>2520</v>
      </c>
      <c r="AY24" s="98">
        <f>SUM('[1]címrend kötelező'!AY24+'[1]címrend önként'!AY24+'[1]címrend államig'!AY24)</f>
        <v>0</v>
      </c>
      <c r="AZ24" s="98">
        <f>SUM('[1]címrend kötelező'!AZ24+'[1]címrend önként'!AZ24+'[1]címrend államig'!AZ24)</f>
        <v>2520</v>
      </c>
      <c r="BA24" s="98">
        <f>SUM('[1]címrend kötelező'!BA24+'[1]címrend önként'!BA24+'[1]címrend államig'!BA24)</f>
        <v>0</v>
      </c>
      <c r="BB24" s="98">
        <f>SUM('[1]címrend kötelező'!BB24+'[1]címrend önként'!BB24+'[1]címrend államig'!BB24)</f>
        <v>0</v>
      </c>
      <c r="BC24" s="98">
        <f>SUM('[1]címrend kötelező'!BC24+'[1]címrend önként'!BC24+'[1]címrend államig'!BC24)</f>
        <v>0</v>
      </c>
      <c r="BD24" s="98">
        <f>SUM('[1]címrend kötelező'!BD24+'[1]címrend önként'!BD24+'[1]címrend államig'!BD24)</f>
        <v>0</v>
      </c>
      <c r="BE24" s="98">
        <f>SUM('[1]címrend kötelező'!BE24+'[1]címrend önként'!BE24+'[1]címrend államig'!BE24)</f>
        <v>0</v>
      </c>
      <c r="BF24" s="98">
        <f>SUM('[1]címrend kötelező'!BF24+'[1]címrend önként'!BF24+'[1]címrend államig'!BF24)</f>
        <v>0</v>
      </c>
      <c r="BG24" s="98">
        <f>SUM('[1]címrend kötelező'!BG24+'[1]címrend önként'!BG24+'[1]címrend államig'!BG24)</f>
        <v>0</v>
      </c>
      <c r="BH24" s="98">
        <f>SUM('[1]címrend kötelező'!BH24+'[1]címrend önként'!BH24+'[1]címrend államig'!BH24)</f>
        <v>0</v>
      </c>
      <c r="BI24" s="98">
        <f>SUM('[1]címrend kötelező'!BI24+'[1]címrend önként'!BI24+'[1]címrend államig'!BI24)</f>
        <v>0</v>
      </c>
      <c r="BJ24" s="98">
        <f>SUM('[1]címrend kötelező'!BJ24+'[1]címrend önként'!BJ24+'[1]címrend államig'!BJ24)</f>
        <v>0</v>
      </c>
      <c r="BK24" s="98">
        <f>SUM('[1]címrend kötelező'!BK24+'[1]címrend önként'!BK24+'[1]címrend államig'!BK24)</f>
        <v>0</v>
      </c>
      <c r="BL24" s="98">
        <f>SUM('[1]címrend kötelező'!BL24+'[1]címrend önként'!BL24+'[1]címrend államig'!BL24)</f>
        <v>0</v>
      </c>
      <c r="BM24" s="98">
        <f>SUM('[1]címrend kötelező'!BM24+'[1]címrend önként'!BM24+'[1]címrend államig'!BM24)</f>
        <v>0</v>
      </c>
      <c r="BN24" s="98">
        <f>SUM('[1]címrend kötelező'!BN24+'[1]címrend önként'!BN24+'[1]címrend államig'!BN24)</f>
        <v>0</v>
      </c>
      <c r="BO24" s="98">
        <f>SUM('[1]címrend kötelező'!BO24+'[1]címrend önként'!BO24+'[1]címrend államig'!BO24)</f>
        <v>0</v>
      </c>
      <c r="BP24" s="98">
        <f>SUM('[1]címrend kötelező'!BP24+'[1]címrend önként'!BP24+'[1]címrend államig'!BP24)</f>
        <v>417131</v>
      </c>
      <c r="BQ24" s="98">
        <f>SUM('[1]címrend kötelező'!BQ24+'[1]címrend önként'!BQ24+'[1]címrend államig'!BQ24)</f>
        <v>0</v>
      </c>
      <c r="BR24" s="98">
        <f>SUM('[1]címrend kötelező'!BR24+'[1]címrend önként'!BR24+'[1]címrend államig'!BR24)</f>
        <v>417131</v>
      </c>
      <c r="BS24" s="98">
        <f>SUM('[1]címrend kötelező'!BS24+'[1]címrend önként'!BS24+'[1]címrend államig'!BS24)</f>
        <v>0</v>
      </c>
      <c r="BT24" s="98">
        <f>SUM('[1]címrend kötelező'!BT24+'[1]címrend önként'!BT24+'[1]címrend államig'!BT24)</f>
        <v>0</v>
      </c>
      <c r="BU24" s="98">
        <f>SUM('[1]címrend kötelező'!BU24+'[1]címrend önként'!BU24+'[1]címrend államig'!BU24)</f>
        <v>0</v>
      </c>
      <c r="BV24" s="98">
        <f>SUM('[1]címrend kötelező'!BV24+'[1]címrend önként'!BV24+'[1]címrend államig'!BV24)</f>
        <v>0</v>
      </c>
      <c r="BW24" s="98">
        <f>SUM('[1]címrend kötelező'!BW24+'[1]címrend önként'!BW24+'[1]címrend államig'!BW24)</f>
        <v>0</v>
      </c>
      <c r="BX24" s="98">
        <f>SUM('[1]címrend kötelező'!BX24+'[1]címrend önként'!BX24+'[1]címrend államig'!BX24)</f>
        <v>0</v>
      </c>
      <c r="BY24" s="98">
        <f>SUM('[1]címrend kötelező'!BY24+'[1]címrend önként'!BY24+'[1]címrend államig'!BY24)</f>
        <v>9231</v>
      </c>
      <c r="BZ24" s="98">
        <f>SUM('[1]címrend kötelező'!BZ24+'[1]címrend önként'!BZ24+'[1]címrend államig'!BZ24)</f>
        <v>1423</v>
      </c>
      <c r="CA24" s="98">
        <f>SUM('[1]címrend kötelező'!CA24+'[1]címrend önként'!CA24+'[1]címrend államig'!CA24)</f>
        <v>10654</v>
      </c>
      <c r="CB24" s="98">
        <f>SUM('[1]címrend kötelező'!CB24+'[1]címrend önként'!CB24+'[1]címrend államig'!CB24)</f>
        <v>0</v>
      </c>
      <c r="CC24" s="98">
        <f>SUM('[1]címrend kötelező'!CC24+'[1]címrend önként'!CC24+'[1]címrend államig'!CC24)</f>
        <v>0</v>
      </c>
      <c r="CD24" s="98">
        <f>SUM('[1]címrend kötelező'!CD24+'[1]címrend önként'!CD24+'[1]címrend államig'!CD24)</f>
        <v>0</v>
      </c>
      <c r="CE24" s="98">
        <f>SUM('[1]címrend kötelező'!CE24+'[1]címrend önként'!CE24+'[1]címrend államig'!CE24)</f>
        <v>274403</v>
      </c>
      <c r="CF24" s="98">
        <f>SUM('[1]címrend kötelező'!CF24+'[1]címrend önként'!CF24+'[1]címrend államig'!CF24)</f>
        <v>0</v>
      </c>
      <c r="CG24" s="98">
        <f>SUM('[1]címrend kötelező'!CG24+'[1]címrend önként'!CG24+'[1]címrend államig'!CG24)</f>
        <v>274403</v>
      </c>
      <c r="CH24" s="98">
        <f>SUM('[1]címrend kötelező'!CH24+'[1]címrend önként'!CH24+'[1]címrend államig'!CH24)</f>
        <v>0</v>
      </c>
      <c r="CI24" s="98">
        <f>SUM('[1]címrend kötelező'!CI24+'[1]címrend önként'!CI24+'[1]címrend államig'!CI24)</f>
        <v>0</v>
      </c>
      <c r="CJ24" s="98">
        <f>SUM('[1]címrend kötelező'!CJ24+'[1]címrend önként'!CJ24+'[1]címrend államig'!CJ24)</f>
        <v>0</v>
      </c>
      <c r="CK24" s="98">
        <f>SUM('[1]címrend kötelező'!CK24+'[1]címrend önként'!CK24+'[1]címrend államig'!CK24)</f>
        <v>37010</v>
      </c>
      <c r="CL24" s="98">
        <f>SUM('[1]címrend kötelező'!CL24+'[1]címrend önként'!CL24+'[1]címrend államig'!CL24)</f>
        <v>910</v>
      </c>
      <c r="CM24" s="98">
        <f>SUM('[1]címrend kötelező'!CM24+'[1]címrend önként'!CM24+'[1]címrend államig'!CM24)</f>
        <v>37920</v>
      </c>
      <c r="CN24" s="98">
        <f>SUM('[1]címrend kötelező'!CN24+'[1]címrend önként'!CN24+'[1]címrend államig'!CN24)</f>
        <v>158687</v>
      </c>
      <c r="CO24" s="98">
        <f>SUM('[1]címrend kötelező'!CO24+'[1]címrend önként'!CO24+'[1]címrend államig'!CO24)</f>
        <v>300000</v>
      </c>
      <c r="CP24" s="98">
        <f>SUM('[1]címrend kötelező'!CP24+'[1]címrend önként'!CP24+'[1]címrend államig'!CP24)</f>
        <v>458687</v>
      </c>
      <c r="CQ24" s="98">
        <f>SUM('[1]címrend kötelező'!CQ24+'[1]címrend önként'!CQ24+'[1]címrend államig'!CQ24)</f>
        <v>0</v>
      </c>
      <c r="CR24" s="98">
        <f>SUM('[1]címrend kötelező'!CR24+'[1]címrend önként'!CR24+'[1]címrend államig'!CR24)</f>
        <v>0</v>
      </c>
      <c r="CS24" s="98">
        <f>SUM('[1]címrend kötelező'!CS24+'[1]címrend önként'!CS24+'[1]címrend államig'!CS24)</f>
        <v>0</v>
      </c>
      <c r="CT24" s="98">
        <f>SUM('[1]címrend kötelező'!CT24+'[1]címrend önként'!CT24+'[1]címrend államig'!CT24)</f>
        <v>0</v>
      </c>
      <c r="CU24" s="98">
        <f>SUM('[1]címrend kötelező'!CU24+'[1]címrend önként'!CU24+'[1]címrend államig'!CU24)</f>
        <v>0</v>
      </c>
      <c r="CV24" s="98">
        <f>SUM('[1]címrend kötelező'!CV24+'[1]címrend önként'!CV24+'[1]címrend államig'!CV24)</f>
        <v>0</v>
      </c>
      <c r="CW24" s="98">
        <f>SUM('[1]címrend kötelező'!CW24+'[1]címrend önként'!CW24+'[1]címrend államig'!CW24)</f>
        <v>0</v>
      </c>
      <c r="CX24" s="98">
        <f>SUM('[1]címrend kötelező'!CX24+'[1]címrend önként'!CX24+'[1]címrend államig'!CX24)</f>
        <v>0</v>
      </c>
      <c r="CY24" s="98">
        <f>SUM('[1]címrend kötelező'!CY24+'[1]címrend önként'!CY24+'[1]címrend államig'!CY24)</f>
        <v>0</v>
      </c>
      <c r="CZ24" s="98">
        <f>SUM('[1]címrend kötelező'!CZ24+'[1]címrend önként'!CZ24+'[1]címrend államig'!CZ24)</f>
        <v>393</v>
      </c>
      <c r="DA24" s="98">
        <f>SUM('[1]címrend kötelező'!DA24+'[1]címrend önként'!DA24+'[1]címrend államig'!DA24)</f>
        <v>0</v>
      </c>
      <c r="DB24" s="98">
        <f>SUM('[1]címrend kötelező'!DB24+'[1]címrend önként'!DB24+'[1]címrend államig'!DB24)</f>
        <v>393</v>
      </c>
      <c r="DC24" s="98">
        <f>SUM('[1]címrend kötelező'!DC24+'[1]címrend önként'!DC24+'[1]címrend államig'!DC24)</f>
        <v>2298988</v>
      </c>
      <c r="DD24" s="98">
        <f>SUM('[1]címrend kötelező'!DD24+'[1]címrend önként'!DD24+'[1]címrend államig'!DD24)</f>
        <v>-28200</v>
      </c>
      <c r="DE24" s="98">
        <f>SUM('[1]címrend kötelező'!DE24+'[1]címrend önként'!DE24+'[1]címrend államig'!DE24)</f>
        <v>2270788</v>
      </c>
      <c r="DF24" s="98">
        <f>SUM('[1]címrend kötelező'!DF24+'[1]címrend önként'!DF24+'[1]címrend államig'!DF24)</f>
        <v>0</v>
      </c>
      <c r="DG24" s="98">
        <f>SUM('[1]címrend kötelező'!DG24+'[1]címrend önként'!DG24+'[1]címrend államig'!DG24)</f>
        <v>0</v>
      </c>
      <c r="DH24" s="98">
        <f>SUM('[1]címrend kötelező'!DH24+'[1]címrend önként'!DH24+'[1]címrend államig'!DH24)</f>
        <v>0</v>
      </c>
      <c r="DI24" s="98">
        <f>SUM('[1]címrend kötelező'!DI24+'[1]címrend önként'!DI24+'[1]címrend államig'!DI24)</f>
        <v>0</v>
      </c>
      <c r="DJ24" s="98">
        <f>SUM('[1]címrend kötelező'!DJ24+'[1]címrend önként'!DJ24+'[1]címrend államig'!DJ24)</f>
        <v>0</v>
      </c>
      <c r="DK24" s="98">
        <f>SUM('[1]címrend kötelező'!DK24+'[1]címrend önként'!DK24+'[1]címrend államig'!DK24)</f>
        <v>0</v>
      </c>
      <c r="DL24" s="98">
        <f>SUM('[1]címrend kötelező'!DL24+'[1]címrend önként'!DL24+'[1]címrend államig'!DL24)</f>
        <v>0</v>
      </c>
      <c r="DM24" s="98">
        <f>SUM('[1]címrend kötelező'!DM24+'[1]címrend önként'!DM24+'[1]címrend államig'!DM24)</f>
        <v>0</v>
      </c>
      <c r="DN24" s="98">
        <f>SUM('[1]címrend kötelező'!DN24+'[1]címrend önként'!DN24+'[1]címrend államig'!DN24)</f>
        <v>0</v>
      </c>
      <c r="DO24" s="98">
        <f>SUM('[1]címrend kötelező'!DO24+'[1]címrend önként'!DO24+'[1]címrend államig'!DO24)</f>
        <v>40500</v>
      </c>
      <c r="DP24" s="98">
        <f>SUM('[1]címrend kötelező'!DP24+'[1]címrend önként'!DP24+'[1]címrend államig'!DP24)</f>
        <v>0</v>
      </c>
      <c r="DQ24" s="98">
        <f>SUM('[1]címrend kötelező'!DQ24+'[1]címrend önként'!DQ24+'[1]címrend államig'!DQ24)</f>
        <v>40500</v>
      </c>
      <c r="DR24" s="99">
        <f t="shared" si="87"/>
        <v>3298625</v>
      </c>
      <c r="DS24" s="99">
        <f t="shared" si="87"/>
        <v>380850</v>
      </c>
      <c r="DT24" s="99">
        <f t="shared" si="87"/>
        <v>3679475</v>
      </c>
      <c r="DU24" s="98">
        <f>SUM('[1]címrend kötelező'!DU24+'[1]címrend önként'!DU24+'[1]címrend államig'!DU24)</f>
        <v>0</v>
      </c>
      <c r="DV24" s="98">
        <f>SUM('[1]címrend kötelező'!DV24+'[1]címrend önként'!DV24+'[1]címrend államig'!DV24)</f>
        <v>0</v>
      </c>
      <c r="DW24" s="98">
        <f>SUM('[1]címrend kötelező'!DW24+'[1]címrend önként'!DW24+'[1]címrend államig'!DW24)</f>
        <v>0</v>
      </c>
      <c r="DX24" s="98">
        <f>SUM('[1]címrend kötelező'!DX24+'[1]címrend önként'!DX24+'[1]címrend államig'!DX24)</f>
        <v>0</v>
      </c>
      <c r="DY24" s="98">
        <f>SUM('[1]címrend kötelező'!DY24+'[1]címrend önként'!DY24+'[1]címrend államig'!DY24)</f>
        <v>0</v>
      </c>
      <c r="DZ24" s="98">
        <f>SUM('[1]címrend kötelező'!DZ24+'[1]címrend önként'!DZ24+'[1]címrend államig'!DZ24)</f>
        <v>0</v>
      </c>
      <c r="EA24" s="98">
        <f>SUM('[1]címrend kötelező'!EA24+'[1]címrend önként'!EA24+'[1]címrend államig'!EA24)</f>
        <v>0</v>
      </c>
      <c r="EB24" s="98">
        <f>SUM('[1]címrend kötelező'!EB24+'[1]címrend önként'!EB24+'[1]címrend államig'!EB24)</f>
        <v>0</v>
      </c>
      <c r="EC24" s="98">
        <f>SUM('[1]címrend kötelező'!EC24+'[1]címrend önként'!EC24+'[1]címrend államig'!EC24)</f>
        <v>0</v>
      </c>
      <c r="ED24" s="98">
        <f>SUM('[1]címrend kötelező'!ED24+'[1]címrend önként'!ED24+'[1]címrend államig'!ED24)</f>
        <v>0</v>
      </c>
      <c r="EE24" s="98">
        <f>SUM('[1]címrend kötelező'!EE24+'[1]címrend önként'!EE24+'[1]címrend államig'!EE24)</f>
        <v>0</v>
      </c>
      <c r="EF24" s="98">
        <f>SUM('[1]címrend kötelező'!EF24+'[1]címrend önként'!EF24+'[1]címrend államig'!EF24)</f>
        <v>0</v>
      </c>
      <c r="EG24" s="98">
        <f>SUM('[1]címrend kötelező'!EG24+'[1]címrend önként'!EG24+'[1]címrend államig'!EG24)</f>
        <v>0</v>
      </c>
      <c r="EH24" s="98">
        <f>SUM('[1]címrend kötelező'!EH24+'[1]címrend önként'!EH24+'[1]címrend államig'!EH24)</f>
        <v>0</v>
      </c>
      <c r="EI24" s="98">
        <f>SUM('[1]címrend kötelező'!EI24+'[1]címrend önként'!EI24+'[1]címrend államig'!EI24)</f>
        <v>0</v>
      </c>
      <c r="EJ24" s="98">
        <f>SUM('[1]címrend kötelező'!EJ24+'[1]címrend önként'!EJ24+'[1]címrend államig'!EJ24)</f>
        <v>0</v>
      </c>
      <c r="EK24" s="98">
        <f>SUM('[1]címrend kötelező'!EK24+'[1]címrend önként'!EK24+'[1]címrend államig'!EK24)</f>
        <v>0</v>
      </c>
      <c r="EL24" s="98">
        <f>SUM('[1]címrend kötelező'!EL24+'[1]címrend önként'!EL24+'[1]címrend államig'!EL24)</f>
        <v>0</v>
      </c>
      <c r="EM24" s="98">
        <f>SUM('[1]címrend kötelező'!EM24+'[1]címrend önként'!EM24+'[1]címrend államig'!EM24)</f>
        <v>0</v>
      </c>
      <c r="EN24" s="98">
        <f>SUM('[1]címrend kötelező'!EN24+'[1]címrend önként'!EN24+'[1]címrend államig'!EN24)</f>
        <v>0</v>
      </c>
      <c r="EO24" s="98">
        <f>SUM('[1]címrend kötelező'!EO24+'[1]címrend önként'!EO24+'[1]címrend államig'!EO24)</f>
        <v>0</v>
      </c>
      <c r="EP24" s="98">
        <f>SUM('[1]címrend kötelező'!EP24+'[1]címrend önként'!EP24+'[1]címrend államig'!EP24)</f>
        <v>0</v>
      </c>
      <c r="EQ24" s="98">
        <f>SUM('[1]címrend kötelező'!EQ24+'[1]címrend önként'!EQ24+'[1]címrend államig'!EQ24)</f>
        <v>0</v>
      </c>
      <c r="ER24" s="98">
        <f>SUM('[1]címrend kötelező'!ER24+'[1]címrend önként'!ER24+'[1]címrend államig'!ER24)</f>
        <v>0</v>
      </c>
      <c r="ES24" s="98">
        <f>SUM('[1]címrend kötelező'!ES24+'[1]címrend önként'!ES24+'[1]címrend államig'!ES24)</f>
        <v>0</v>
      </c>
      <c r="ET24" s="98">
        <f>SUM('[1]címrend kötelező'!ET24+'[1]címrend önként'!ET24+'[1]címrend államig'!ET24)</f>
        <v>0</v>
      </c>
      <c r="EU24" s="98">
        <f>SUM('[1]címrend kötelező'!EU24+'[1]címrend önként'!EU24+'[1]címrend államig'!EU24)</f>
        <v>0</v>
      </c>
      <c r="EV24" s="99">
        <f t="shared" si="88"/>
        <v>0</v>
      </c>
      <c r="EW24" s="99">
        <f t="shared" si="88"/>
        <v>0</v>
      </c>
      <c r="EX24" s="99">
        <f t="shared" si="88"/>
        <v>0</v>
      </c>
      <c r="EY24" s="99">
        <f>'[1]címrend kötelező'!EY24+'[1]címrend önként'!EY24+'[1]címrend államig'!EY24</f>
        <v>0</v>
      </c>
      <c r="EZ24" s="99">
        <f>'[1]címrend kötelező'!EZ24+'[1]címrend önként'!EZ24+'[1]címrend államig'!EZ24</f>
        <v>0</v>
      </c>
      <c r="FA24" s="99">
        <f>'[1]címrend kötelező'!FA24+'[1]címrend önként'!FA24+'[1]címrend államig'!FA24</f>
        <v>0</v>
      </c>
      <c r="FB24" s="99">
        <f>'[1]címrend kötelező'!FB24+'[1]címrend önként'!FB24+'[1]címrend államig'!FB24</f>
        <v>0</v>
      </c>
      <c r="FC24" s="99">
        <f>'[1]címrend kötelező'!FC24+'[1]címrend önként'!FC24+'[1]címrend államig'!FC24</f>
        <v>0</v>
      </c>
      <c r="FD24" s="99">
        <f>'[1]címrend kötelező'!FD24+'[1]címrend önként'!FD24+'[1]címrend államig'!FD24</f>
        <v>0</v>
      </c>
      <c r="FE24" s="99">
        <f>'[1]címrend kötelező'!FE24+'[1]címrend önként'!FE24+'[1]címrend államig'!FE24</f>
        <v>0</v>
      </c>
      <c r="FF24" s="99">
        <f>'[1]címrend kötelező'!FF24+'[1]címrend önként'!FF24+'[1]címrend államig'!FF24</f>
        <v>0</v>
      </c>
      <c r="FG24" s="99">
        <f>'[1]címrend kötelező'!FG24+'[1]címrend önként'!FG24+'[1]címrend államig'!FG24</f>
        <v>0</v>
      </c>
      <c r="FH24" s="99">
        <f>'[1]címrend kötelező'!FH24+'[1]címrend önként'!FH24+'[1]címrend államig'!FH24</f>
        <v>0</v>
      </c>
      <c r="FI24" s="99">
        <f>'[1]címrend kötelező'!FI24+'[1]címrend önként'!FI24+'[1]címrend államig'!FI24</f>
        <v>0</v>
      </c>
      <c r="FJ24" s="99">
        <f>'[1]címrend kötelező'!FJ24+'[1]címrend önként'!FJ24+'[1]címrend államig'!FJ24</f>
        <v>0</v>
      </c>
      <c r="FK24" s="99">
        <f>'[1]címrend kötelező'!FK24+'[1]címrend önként'!FK24+'[1]címrend államig'!FK24</f>
        <v>0</v>
      </c>
      <c r="FL24" s="99">
        <f>'[1]címrend kötelező'!FL24+'[1]címrend önként'!FL24+'[1]címrend államig'!FL24</f>
        <v>0</v>
      </c>
      <c r="FM24" s="99">
        <f>'[1]címrend kötelező'!FM24+'[1]címrend önként'!FM24+'[1]címrend államig'!FM24</f>
        <v>0</v>
      </c>
      <c r="FN24" s="99">
        <f>'[1]címrend kötelező'!FN24+'[1]címrend önként'!FN24+'[1]címrend államig'!FN24</f>
        <v>0</v>
      </c>
      <c r="FO24" s="99">
        <f>'[1]címrend kötelező'!FO24+'[1]címrend önként'!FO24+'[1]címrend államig'!FO24</f>
        <v>0</v>
      </c>
      <c r="FP24" s="99">
        <f>'[1]címrend kötelező'!FP24+'[1]címrend önként'!FP24+'[1]címrend államig'!FP24</f>
        <v>0</v>
      </c>
      <c r="FQ24" s="99">
        <f>'[1]címrend kötelező'!FQ24+'[1]címrend önként'!FQ24+'[1]címrend államig'!FQ24</f>
        <v>0</v>
      </c>
      <c r="FR24" s="99">
        <f>'[1]címrend kötelező'!FR24+'[1]címrend önként'!FR24+'[1]címrend államig'!FR24</f>
        <v>0</v>
      </c>
      <c r="FS24" s="99">
        <f>'[1]címrend kötelező'!FS24+'[1]címrend önként'!FS24+'[1]címrend államig'!FS24</f>
        <v>0</v>
      </c>
      <c r="FT24" s="99">
        <f>'[1]címrend kötelező'!FT24+'[1]címrend önként'!FT24+'[1]címrend államig'!FT24</f>
        <v>0</v>
      </c>
      <c r="FU24" s="99">
        <f>'[1]címrend kötelező'!FU24+'[1]címrend önként'!FU24+'[1]címrend államig'!FU24</f>
        <v>0</v>
      </c>
      <c r="FV24" s="99">
        <f>'[1]címrend kötelező'!FV24+'[1]címrend önként'!FV24+'[1]címrend államig'!FV24</f>
        <v>0</v>
      </c>
      <c r="FW24" s="99">
        <f>'[1]címrend kötelező'!FW24+'[1]címrend önként'!FW24+'[1]címrend államig'!FW24</f>
        <v>0</v>
      </c>
      <c r="FX24" s="99">
        <f>'[1]címrend kötelező'!FX24+'[1]címrend önként'!FX24+'[1]címrend államig'!FX24</f>
        <v>0</v>
      </c>
      <c r="FY24" s="99">
        <f>'[1]címrend kötelező'!FY24+'[1]címrend önként'!FY24+'[1]címrend államig'!FY24</f>
        <v>0</v>
      </c>
      <c r="FZ24" s="99">
        <f>'[1]címrend kötelező'!FZ24+'[1]címrend önként'!FZ24+'[1]címrend államig'!FZ24</f>
        <v>0</v>
      </c>
      <c r="GA24" s="99">
        <f>'[1]címrend kötelező'!GA24+'[1]címrend önként'!GA24+'[1]címrend államig'!GA24</f>
        <v>0</v>
      </c>
      <c r="GB24" s="99">
        <f>'[1]címrend kötelező'!GB24+'[1]címrend önként'!GB24+'[1]címrend államig'!GB24</f>
        <v>0</v>
      </c>
      <c r="GC24" s="99">
        <f>'[1]címrend kötelező'!GC24+'[1]címrend önként'!GC24+'[1]címrend államig'!GC24</f>
        <v>0</v>
      </c>
      <c r="GD24" s="99">
        <f>'[1]címrend kötelező'!GD24+'[1]címrend önként'!GD24+'[1]címrend államig'!GD24</f>
        <v>0</v>
      </c>
      <c r="GE24" s="99">
        <f>'[1]címrend kötelező'!GE24+'[1]címrend önként'!GE24+'[1]címrend államig'!GE24</f>
        <v>0</v>
      </c>
      <c r="GF24" s="99">
        <f>'[1]címrend kötelező'!GF24+'[1]címrend önként'!GF24+'[1]címrend államig'!GF24</f>
        <v>0</v>
      </c>
      <c r="GG24" s="99">
        <f>'[1]címrend kötelező'!GG24+'[1]címrend önként'!GG24+'[1]címrend államig'!GG24</f>
        <v>0</v>
      </c>
      <c r="GH24" s="99">
        <f>'[1]címrend kötelező'!GH24+'[1]címrend önként'!GH24+'[1]címrend államig'!GH24</f>
        <v>0</v>
      </c>
      <c r="GI24" s="99">
        <f>'[1]címrend kötelező'!GI24+'[1]címrend önként'!GI24+'[1]címrend államig'!GI24</f>
        <v>0</v>
      </c>
      <c r="GJ24" s="99">
        <f>'[1]címrend kötelező'!GJ24+'[1]címrend önként'!GJ24+'[1]címrend államig'!GJ24</f>
        <v>0</v>
      </c>
      <c r="GK24" s="99">
        <f>'[1]címrend kötelező'!GK24+'[1]címrend önként'!GK24+'[1]címrend államig'!GK24</f>
        <v>0</v>
      </c>
      <c r="GL24" s="99">
        <f>EY24+FB24+FE24+FH24+FK24+FN24+FQ24+FT24+FW24+FZ24+GC24+GF24+GI24</f>
        <v>0</v>
      </c>
      <c r="GM24" s="99">
        <f t="shared" si="215"/>
        <v>0</v>
      </c>
      <c r="GN24" s="99">
        <f t="shared" si="215"/>
        <v>0</v>
      </c>
      <c r="GO24" s="99">
        <f>'[1]címrend kötelező'!GO24+'[1]címrend önként'!GO24+'[1]címrend államig'!GO24</f>
        <v>0</v>
      </c>
      <c r="GP24" s="99">
        <f>'[1]címrend kötelező'!GP24+'[1]címrend önként'!GP24+'[1]címrend államig'!GP24</f>
        <v>0</v>
      </c>
      <c r="GQ24" s="99">
        <f>'[1]címrend kötelező'!GQ24+'[1]címrend önként'!GQ24+'[1]címrend államig'!GQ24</f>
        <v>0</v>
      </c>
      <c r="GR24" s="99">
        <f>'[1]címrend kötelező'!GR24+'[1]címrend önként'!GR24+'[1]címrend államig'!GR24</f>
        <v>0</v>
      </c>
      <c r="GS24" s="99">
        <f>'[1]címrend kötelező'!GS24+'[1]címrend önként'!GS24+'[1]címrend államig'!GS24</f>
        <v>0</v>
      </c>
      <c r="GT24" s="99">
        <f>'[1]címrend kötelező'!GT24+'[1]címrend önként'!GT24+'[1]címrend államig'!GT24</f>
        <v>0</v>
      </c>
      <c r="GU24" s="99">
        <f>'[1]címrend kötelező'!GU24+'[1]címrend önként'!GU24+'[1]címrend államig'!GU24</f>
        <v>0</v>
      </c>
      <c r="GV24" s="99">
        <f>'[1]címrend kötelező'!GV24+'[1]címrend önként'!GV24+'[1]címrend államig'!GV24</f>
        <v>0</v>
      </c>
      <c r="GW24" s="99">
        <f>'[1]címrend kötelező'!GW24+'[1]címrend önként'!GW24+'[1]címrend államig'!GW24</f>
        <v>0</v>
      </c>
      <c r="GX24" s="100">
        <f t="shared" si="85"/>
        <v>0</v>
      </c>
      <c r="GY24" s="100">
        <f t="shared" si="85"/>
        <v>0</v>
      </c>
      <c r="GZ24" s="100">
        <f t="shared" si="85"/>
        <v>0</v>
      </c>
      <c r="HA24" s="100">
        <f t="shared" si="86"/>
        <v>3298625</v>
      </c>
      <c r="HB24" s="100">
        <f t="shared" si="86"/>
        <v>380850</v>
      </c>
      <c r="HC24" s="101">
        <f t="shared" si="86"/>
        <v>3679475</v>
      </c>
      <c r="HE24" s="92"/>
      <c r="HF24" s="92"/>
    </row>
    <row r="25" spans="1:214" ht="15" customHeight="1" x14ac:dyDescent="0.25">
      <c r="A25" s="97" t="s">
        <v>312</v>
      </c>
      <c r="B25" s="98">
        <f>SUM('[1]címrend kötelező'!B25+'[1]címrend önként'!B25+'[1]címrend államig'!B25)</f>
        <v>0</v>
      </c>
      <c r="C25" s="98">
        <f>SUM('[1]címrend kötelező'!C25+'[1]címrend önként'!C25+'[1]címrend államig'!C25)</f>
        <v>0</v>
      </c>
      <c r="D25" s="98">
        <f>SUM('[1]címrend kötelező'!D25+'[1]címrend önként'!D25+'[1]címrend államig'!D25)</f>
        <v>0</v>
      </c>
      <c r="E25" s="98">
        <f>SUM('[1]címrend kötelező'!E25+'[1]címrend önként'!E25+'[1]címrend államig'!E25)</f>
        <v>0</v>
      </c>
      <c r="F25" s="98">
        <f>SUM('[1]címrend kötelező'!F25+'[1]címrend önként'!F25+'[1]címrend államig'!F25)</f>
        <v>0</v>
      </c>
      <c r="G25" s="98">
        <f>SUM('[1]címrend kötelező'!G25+'[1]címrend önként'!G25+'[1]címrend államig'!G25)</f>
        <v>0</v>
      </c>
      <c r="H25" s="98">
        <f>SUM('[1]címrend kötelező'!H25+'[1]címrend önként'!H25+'[1]címrend államig'!H25)</f>
        <v>0</v>
      </c>
      <c r="I25" s="98">
        <f>SUM('[1]címrend kötelező'!I25+'[1]címrend önként'!I25+'[1]címrend államig'!I25)</f>
        <v>0</v>
      </c>
      <c r="J25" s="98">
        <f>SUM('[1]címrend kötelező'!J25+'[1]címrend önként'!J25+'[1]címrend államig'!J25)</f>
        <v>0</v>
      </c>
      <c r="K25" s="98">
        <f>SUM('[1]címrend kötelező'!K25+'[1]címrend önként'!K25+'[1]címrend államig'!K25)</f>
        <v>0</v>
      </c>
      <c r="L25" s="98">
        <f>SUM('[1]címrend kötelező'!L25+'[1]címrend önként'!L25+'[1]címrend államig'!L25)</f>
        <v>0</v>
      </c>
      <c r="M25" s="98">
        <f>SUM('[1]címrend kötelező'!M25+'[1]címrend önként'!M25+'[1]címrend államig'!M25)</f>
        <v>0</v>
      </c>
      <c r="N25" s="98">
        <f>SUM('[1]címrend kötelező'!N25+'[1]címrend önként'!N25+'[1]címrend államig'!N25)</f>
        <v>0</v>
      </c>
      <c r="O25" s="98">
        <f>SUM('[1]címrend kötelező'!O25+'[1]címrend önként'!O25+'[1]címrend államig'!O25)</f>
        <v>0</v>
      </c>
      <c r="P25" s="98">
        <f>SUM('[1]címrend kötelező'!P25+'[1]címrend önként'!P25+'[1]címrend államig'!P25)</f>
        <v>0</v>
      </c>
      <c r="Q25" s="98">
        <f>SUM('[1]címrend kötelező'!Q25+'[1]címrend önként'!Q25+'[1]címrend államig'!Q25)</f>
        <v>0</v>
      </c>
      <c r="R25" s="98">
        <f>SUM('[1]címrend kötelező'!R25+'[1]címrend önként'!R25+'[1]címrend államig'!R25)</f>
        <v>0</v>
      </c>
      <c r="S25" s="98">
        <f>SUM('[1]címrend kötelező'!S25+'[1]címrend önként'!S25+'[1]címrend államig'!S25)</f>
        <v>0</v>
      </c>
      <c r="T25" s="98">
        <f>SUM('[1]címrend kötelező'!T25+'[1]címrend önként'!T25+'[1]címrend államig'!T25)</f>
        <v>923928</v>
      </c>
      <c r="U25" s="98">
        <f>SUM('[1]címrend kötelező'!U25+'[1]címrend önként'!U25+'[1]címrend államig'!U25)</f>
        <v>22647</v>
      </c>
      <c r="V25" s="98">
        <f>SUM('[1]címrend kötelező'!V25+'[1]címrend önként'!V25+'[1]címrend államig'!V25)</f>
        <v>946575</v>
      </c>
      <c r="W25" s="98">
        <f>SUM('[1]címrend kötelező'!W25+'[1]címrend önként'!W25+'[1]címrend államig'!W25)</f>
        <v>0</v>
      </c>
      <c r="X25" s="98">
        <f>SUM('[1]címrend kötelező'!X25+'[1]címrend önként'!X25+'[1]címrend államig'!X25)</f>
        <v>0</v>
      </c>
      <c r="Y25" s="98">
        <f>SUM('[1]címrend kötelező'!Y25+'[1]címrend önként'!Y25+'[1]címrend államig'!Y25)</f>
        <v>0</v>
      </c>
      <c r="Z25" s="98">
        <f>SUM('[1]címrend kötelező'!Z25+'[1]címrend önként'!Z25+'[1]címrend államig'!Z25)</f>
        <v>0</v>
      </c>
      <c r="AA25" s="98">
        <f>SUM('[1]címrend kötelező'!AA25+'[1]címrend önként'!AA25+'[1]címrend államig'!AA25)</f>
        <v>0</v>
      </c>
      <c r="AB25" s="98">
        <f>SUM('[1]címrend kötelező'!AB25+'[1]címrend önként'!AB25+'[1]címrend államig'!AB25)</f>
        <v>0</v>
      </c>
      <c r="AC25" s="98">
        <f>SUM('[1]címrend kötelező'!AC25+'[1]címrend önként'!AC25+'[1]címrend államig'!AC25)</f>
        <v>0</v>
      </c>
      <c r="AD25" s="98">
        <f>SUM('[1]címrend kötelező'!AD25+'[1]címrend önként'!AD25+'[1]címrend államig'!AD25)</f>
        <v>0</v>
      </c>
      <c r="AE25" s="98">
        <f>SUM('[1]címrend kötelező'!AE25+'[1]címrend önként'!AE25+'[1]címrend államig'!AE25)</f>
        <v>0</v>
      </c>
      <c r="AF25" s="98">
        <f>SUM('[1]címrend kötelező'!AF25+'[1]címrend önként'!AF25+'[1]címrend államig'!AF25)</f>
        <v>0</v>
      </c>
      <c r="AG25" s="98">
        <f>SUM('[1]címrend kötelező'!AG25+'[1]címrend önként'!AG25+'[1]címrend államig'!AG25)</f>
        <v>0</v>
      </c>
      <c r="AH25" s="98">
        <f>SUM('[1]címrend kötelező'!AH25+'[1]címrend önként'!AH25+'[1]címrend államig'!AH25)</f>
        <v>0</v>
      </c>
      <c r="AI25" s="98">
        <f>SUM('[1]címrend kötelező'!AI25+'[1]címrend önként'!AI25+'[1]címrend államig'!AI25)</f>
        <v>0</v>
      </c>
      <c r="AJ25" s="98">
        <f>SUM('[1]címrend kötelező'!AJ25+'[1]címrend önként'!AJ25+'[1]címrend államig'!AJ25)</f>
        <v>0</v>
      </c>
      <c r="AK25" s="98">
        <f>SUM('[1]címrend kötelező'!AK25+'[1]címrend önként'!AK25+'[1]címrend államig'!AK25)</f>
        <v>0</v>
      </c>
      <c r="AL25" s="98">
        <f>SUM('[1]címrend kötelező'!AL25+'[1]címrend önként'!AL25+'[1]címrend államig'!AL25)</f>
        <v>0</v>
      </c>
      <c r="AM25" s="98">
        <f>SUM('[1]címrend kötelező'!AM25+'[1]címrend önként'!AM25+'[1]címrend államig'!AM25)</f>
        <v>0</v>
      </c>
      <c r="AN25" s="98">
        <f>SUM('[1]címrend kötelező'!AN25+'[1]címrend önként'!AN25+'[1]címrend államig'!AN25)</f>
        <v>0</v>
      </c>
      <c r="AO25" s="98">
        <f>SUM('[1]címrend kötelező'!AO25+'[1]címrend önként'!AO25+'[1]címrend államig'!AO25)</f>
        <v>0</v>
      </c>
      <c r="AP25" s="98">
        <f>SUM('[1]címrend kötelező'!AP25+'[1]címrend önként'!AP25+'[1]címrend államig'!AP25)</f>
        <v>0</v>
      </c>
      <c r="AQ25" s="98">
        <f>SUM('[1]címrend kötelező'!AQ25+'[1]címrend önként'!AQ25+'[1]címrend államig'!AQ25)</f>
        <v>0</v>
      </c>
      <c r="AR25" s="98">
        <f>SUM('[1]címrend kötelező'!AR25+'[1]címrend önként'!AR25+'[1]címrend államig'!AR25)</f>
        <v>0</v>
      </c>
      <c r="AS25" s="98">
        <f>SUM('[1]címrend kötelező'!AS25+'[1]címrend önként'!AS25+'[1]címrend államig'!AS25)</f>
        <v>0</v>
      </c>
      <c r="AT25" s="98">
        <f>SUM('[1]címrend kötelező'!AT25+'[1]címrend önként'!AT25+'[1]címrend államig'!AT25)</f>
        <v>0</v>
      </c>
      <c r="AU25" s="98">
        <f>SUM('[1]címrend kötelező'!AU25+'[1]címrend önként'!AU25+'[1]címrend államig'!AU25)</f>
        <v>0</v>
      </c>
      <c r="AV25" s="98">
        <f>SUM('[1]címrend kötelező'!AV25+'[1]címrend önként'!AV25+'[1]címrend államig'!AV25)</f>
        <v>0</v>
      </c>
      <c r="AW25" s="98">
        <f>SUM('[1]címrend kötelező'!AW25+'[1]címrend önként'!AW25+'[1]címrend államig'!AW25)</f>
        <v>0</v>
      </c>
      <c r="AX25" s="98">
        <f>SUM('[1]címrend kötelező'!AX25+'[1]címrend önként'!AX25+'[1]címrend államig'!AX25)</f>
        <v>0</v>
      </c>
      <c r="AY25" s="98">
        <f>SUM('[1]címrend kötelező'!AY25+'[1]címrend önként'!AY25+'[1]címrend államig'!AY25)</f>
        <v>0</v>
      </c>
      <c r="AZ25" s="98">
        <f>SUM('[1]címrend kötelező'!AZ25+'[1]címrend önként'!AZ25+'[1]címrend államig'!AZ25)</f>
        <v>0</v>
      </c>
      <c r="BA25" s="98">
        <f>SUM('[1]címrend kötelező'!BA25+'[1]címrend önként'!BA25+'[1]címrend államig'!BA25)</f>
        <v>0</v>
      </c>
      <c r="BB25" s="98">
        <f>SUM('[1]címrend kötelező'!BB25+'[1]címrend önként'!BB25+'[1]címrend államig'!BB25)</f>
        <v>0</v>
      </c>
      <c r="BC25" s="98">
        <f>SUM('[1]címrend kötelező'!BC25+'[1]címrend önként'!BC25+'[1]címrend államig'!BC25)</f>
        <v>0</v>
      </c>
      <c r="BD25" s="98">
        <f>SUM('[1]címrend kötelező'!BD25+'[1]címrend önként'!BD25+'[1]címrend államig'!BD25)</f>
        <v>0</v>
      </c>
      <c r="BE25" s="98">
        <f>SUM('[1]címrend kötelező'!BE25+'[1]címrend önként'!BE25+'[1]címrend államig'!BE25)</f>
        <v>0</v>
      </c>
      <c r="BF25" s="98">
        <f>SUM('[1]címrend kötelező'!BF25+'[1]címrend önként'!BF25+'[1]címrend államig'!BF25)</f>
        <v>0</v>
      </c>
      <c r="BG25" s="98">
        <f>SUM('[1]címrend kötelező'!BG25+'[1]címrend önként'!BG25+'[1]címrend államig'!BG25)</f>
        <v>0</v>
      </c>
      <c r="BH25" s="98">
        <f>SUM('[1]címrend kötelező'!BH25+'[1]címrend önként'!BH25+'[1]címrend államig'!BH25)</f>
        <v>0</v>
      </c>
      <c r="BI25" s="98">
        <f>SUM('[1]címrend kötelező'!BI25+'[1]címrend önként'!BI25+'[1]címrend államig'!BI25)</f>
        <v>0</v>
      </c>
      <c r="BJ25" s="98">
        <f>SUM('[1]címrend kötelező'!BJ25+'[1]címrend önként'!BJ25+'[1]címrend államig'!BJ25)</f>
        <v>0</v>
      </c>
      <c r="BK25" s="98">
        <f>SUM('[1]címrend kötelező'!BK25+'[1]címrend önként'!BK25+'[1]címrend államig'!BK25)</f>
        <v>0</v>
      </c>
      <c r="BL25" s="98">
        <f>SUM('[1]címrend kötelező'!BL25+'[1]címrend önként'!BL25+'[1]címrend államig'!BL25)</f>
        <v>0</v>
      </c>
      <c r="BM25" s="98">
        <f>SUM('[1]címrend kötelező'!BM25+'[1]címrend önként'!BM25+'[1]címrend államig'!BM25)</f>
        <v>0</v>
      </c>
      <c r="BN25" s="98">
        <f>SUM('[1]címrend kötelező'!BN25+'[1]címrend önként'!BN25+'[1]címrend államig'!BN25)</f>
        <v>0</v>
      </c>
      <c r="BO25" s="98">
        <f>SUM('[1]címrend kötelező'!BO25+'[1]címrend önként'!BO25+'[1]címrend államig'!BO25)</f>
        <v>0</v>
      </c>
      <c r="BP25" s="98">
        <f>SUM('[1]címrend kötelező'!BP25+'[1]címrend önként'!BP25+'[1]címrend államig'!BP25)</f>
        <v>0</v>
      </c>
      <c r="BQ25" s="98">
        <f>SUM('[1]címrend kötelező'!BQ25+'[1]címrend önként'!BQ25+'[1]címrend államig'!BQ25)</f>
        <v>0</v>
      </c>
      <c r="BR25" s="98">
        <f>SUM('[1]címrend kötelező'!BR25+'[1]címrend önként'!BR25+'[1]címrend államig'!BR25)</f>
        <v>0</v>
      </c>
      <c r="BS25" s="98">
        <f>SUM('[1]címrend kötelező'!BS25+'[1]címrend önként'!BS25+'[1]címrend államig'!BS25)</f>
        <v>0</v>
      </c>
      <c r="BT25" s="98">
        <f>SUM('[1]címrend kötelező'!BT25+'[1]címrend önként'!BT25+'[1]címrend államig'!BT25)</f>
        <v>0</v>
      </c>
      <c r="BU25" s="98">
        <f>SUM('[1]címrend kötelező'!BU25+'[1]címrend önként'!BU25+'[1]címrend államig'!BU25)</f>
        <v>0</v>
      </c>
      <c r="BV25" s="98">
        <f>SUM('[1]címrend kötelező'!BV25+'[1]címrend önként'!BV25+'[1]címrend államig'!BV25)</f>
        <v>0</v>
      </c>
      <c r="BW25" s="98">
        <f>SUM('[1]címrend kötelező'!BW25+'[1]címrend önként'!BW25+'[1]címrend államig'!BW25)</f>
        <v>0</v>
      </c>
      <c r="BX25" s="98">
        <f>SUM('[1]címrend kötelező'!BX25+'[1]címrend önként'!BX25+'[1]címrend államig'!BX25)</f>
        <v>0</v>
      </c>
      <c r="BY25" s="98">
        <f>SUM('[1]címrend kötelező'!BY25+'[1]címrend önként'!BY25+'[1]címrend államig'!BY25)</f>
        <v>0</v>
      </c>
      <c r="BZ25" s="98">
        <f>SUM('[1]címrend kötelező'!BZ25+'[1]címrend önként'!BZ25+'[1]címrend államig'!BZ25)</f>
        <v>0</v>
      </c>
      <c r="CA25" s="98">
        <f>SUM('[1]címrend kötelező'!CA25+'[1]címrend önként'!CA25+'[1]címrend államig'!CA25)</f>
        <v>0</v>
      </c>
      <c r="CB25" s="98">
        <f>SUM('[1]címrend kötelező'!CB25+'[1]címrend önként'!CB25+'[1]címrend államig'!CB25)</f>
        <v>0</v>
      </c>
      <c r="CC25" s="98">
        <f>SUM('[1]címrend kötelező'!CC25+'[1]címrend önként'!CC25+'[1]címrend államig'!CC25)</f>
        <v>0</v>
      </c>
      <c r="CD25" s="98">
        <f>SUM('[1]címrend kötelező'!CD25+'[1]címrend önként'!CD25+'[1]címrend államig'!CD25)</f>
        <v>0</v>
      </c>
      <c r="CE25" s="98">
        <f>SUM('[1]címrend kötelező'!CE25+'[1]címrend önként'!CE25+'[1]címrend államig'!CE25)</f>
        <v>0</v>
      </c>
      <c r="CF25" s="98">
        <f>SUM('[1]címrend kötelező'!CF25+'[1]címrend önként'!CF25+'[1]címrend államig'!CF25)</f>
        <v>0</v>
      </c>
      <c r="CG25" s="98">
        <f>SUM('[1]címrend kötelező'!CG25+'[1]címrend önként'!CG25+'[1]címrend államig'!CG25)</f>
        <v>0</v>
      </c>
      <c r="CH25" s="98">
        <f>SUM('[1]címrend kötelező'!CH25+'[1]címrend önként'!CH25+'[1]címrend államig'!CH25)</f>
        <v>0</v>
      </c>
      <c r="CI25" s="98">
        <f>SUM('[1]címrend kötelező'!CI25+'[1]címrend önként'!CI25+'[1]címrend államig'!CI25)</f>
        <v>0</v>
      </c>
      <c r="CJ25" s="98">
        <f>SUM('[1]címrend kötelező'!CJ25+'[1]címrend önként'!CJ25+'[1]címrend államig'!CJ25)</f>
        <v>0</v>
      </c>
      <c r="CK25" s="98">
        <f>SUM('[1]címrend kötelező'!CK25+'[1]címrend önként'!CK25+'[1]címrend államig'!CK25)</f>
        <v>0</v>
      </c>
      <c r="CL25" s="98">
        <f>SUM('[1]címrend kötelező'!CL25+'[1]címrend önként'!CL25+'[1]címrend államig'!CL25)</f>
        <v>0</v>
      </c>
      <c r="CM25" s="98">
        <f>SUM('[1]címrend kötelező'!CM25+'[1]címrend önként'!CM25+'[1]címrend államig'!CM25)</f>
        <v>0</v>
      </c>
      <c r="CN25" s="98">
        <f>SUM('[1]címrend kötelező'!CN25+'[1]címrend önként'!CN25+'[1]címrend államig'!CN25)</f>
        <v>0</v>
      </c>
      <c r="CO25" s="98">
        <f>SUM('[1]címrend kötelező'!CO25+'[1]címrend önként'!CO25+'[1]címrend államig'!CO25)</f>
        <v>0</v>
      </c>
      <c r="CP25" s="98">
        <f>SUM('[1]címrend kötelező'!CP25+'[1]címrend önként'!CP25+'[1]címrend államig'!CP25)</f>
        <v>0</v>
      </c>
      <c r="CQ25" s="98">
        <f>SUM('[1]címrend kötelező'!CQ25+'[1]címrend önként'!CQ25+'[1]címrend államig'!CQ25)</f>
        <v>0</v>
      </c>
      <c r="CR25" s="98">
        <f>SUM('[1]címrend kötelező'!CR25+'[1]címrend önként'!CR25+'[1]címrend államig'!CR25)</f>
        <v>0</v>
      </c>
      <c r="CS25" s="98">
        <f>SUM('[1]címrend kötelező'!CS25+'[1]címrend önként'!CS25+'[1]címrend államig'!CS25)</f>
        <v>0</v>
      </c>
      <c r="CT25" s="98">
        <f>SUM('[1]címrend kötelező'!CT25+'[1]címrend önként'!CT25+'[1]címrend államig'!CT25)</f>
        <v>0</v>
      </c>
      <c r="CU25" s="98">
        <f>SUM('[1]címrend kötelező'!CU25+'[1]címrend önként'!CU25+'[1]címrend államig'!CU25)</f>
        <v>0</v>
      </c>
      <c r="CV25" s="98">
        <f>SUM('[1]címrend kötelező'!CV25+'[1]címrend önként'!CV25+'[1]címrend államig'!CV25)</f>
        <v>0</v>
      </c>
      <c r="CW25" s="98">
        <f>SUM('[1]címrend kötelező'!CW25+'[1]címrend önként'!CW25+'[1]címrend államig'!CW25)</f>
        <v>0</v>
      </c>
      <c r="CX25" s="98">
        <f>SUM('[1]címrend kötelező'!CX25+'[1]címrend önként'!CX25+'[1]címrend államig'!CX25)</f>
        <v>0</v>
      </c>
      <c r="CY25" s="98">
        <f>SUM('[1]címrend kötelező'!CY25+'[1]címrend önként'!CY25+'[1]címrend államig'!CY25)</f>
        <v>0</v>
      </c>
      <c r="CZ25" s="98">
        <f>SUM('[1]címrend kötelező'!CZ25+'[1]címrend önként'!CZ25+'[1]címrend államig'!CZ25)</f>
        <v>0</v>
      </c>
      <c r="DA25" s="98">
        <f>SUM('[1]címrend kötelező'!DA25+'[1]címrend önként'!DA25+'[1]címrend államig'!DA25)</f>
        <v>0</v>
      </c>
      <c r="DB25" s="98">
        <f>SUM('[1]címrend kötelező'!DB25+'[1]címrend önként'!DB25+'[1]címrend államig'!DB25)</f>
        <v>0</v>
      </c>
      <c r="DC25" s="98">
        <f>SUM('[1]címrend kötelező'!DC25+'[1]címrend önként'!DC25+'[1]címrend államig'!DC25)</f>
        <v>0</v>
      </c>
      <c r="DD25" s="98">
        <f>SUM('[1]címrend kötelező'!DD25+'[1]címrend önként'!DD25+'[1]címrend államig'!DD25)</f>
        <v>0</v>
      </c>
      <c r="DE25" s="98">
        <f>SUM('[1]címrend kötelező'!DE25+'[1]címrend önként'!DE25+'[1]címrend államig'!DE25)</f>
        <v>0</v>
      </c>
      <c r="DF25" s="98">
        <f>SUM('[1]címrend kötelező'!DF25+'[1]címrend önként'!DF25+'[1]címrend államig'!DF25)</f>
        <v>0</v>
      </c>
      <c r="DG25" s="98">
        <f>SUM('[1]címrend kötelező'!DG25+'[1]címrend önként'!DG25+'[1]címrend államig'!DG25)</f>
        <v>0</v>
      </c>
      <c r="DH25" s="98">
        <f>SUM('[1]címrend kötelező'!DH25+'[1]címrend önként'!DH25+'[1]címrend államig'!DH25)</f>
        <v>0</v>
      </c>
      <c r="DI25" s="98">
        <f>SUM('[1]címrend kötelező'!DI25+'[1]címrend önként'!DI25+'[1]címrend államig'!DI25)</f>
        <v>0</v>
      </c>
      <c r="DJ25" s="98">
        <f>SUM('[1]címrend kötelező'!DJ25+'[1]címrend önként'!DJ25+'[1]címrend államig'!DJ25)</f>
        <v>0</v>
      </c>
      <c r="DK25" s="98">
        <f>SUM('[1]címrend kötelező'!DK25+'[1]címrend önként'!DK25+'[1]címrend államig'!DK25)</f>
        <v>0</v>
      </c>
      <c r="DL25" s="98">
        <f>SUM('[1]címrend kötelező'!DL25+'[1]címrend önként'!DL25+'[1]címrend államig'!DL25)</f>
        <v>0</v>
      </c>
      <c r="DM25" s="98">
        <f>SUM('[1]címrend kötelező'!DM25+'[1]címrend önként'!DM25+'[1]címrend államig'!DM25)</f>
        <v>0</v>
      </c>
      <c r="DN25" s="98">
        <f>SUM('[1]címrend kötelező'!DN25+'[1]címrend önként'!DN25+'[1]címrend államig'!DN25)</f>
        <v>0</v>
      </c>
      <c r="DO25" s="98">
        <f>SUM('[1]címrend kötelező'!DO25+'[1]címrend önként'!DO25+'[1]címrend államig'!DO25)</f>
        <v>0</v>
      </c>
      <c r="DP25" s="98">
        <f>SUM('[1]címrend kötelező'!DP25+'[1]címrend önként'!DP25+'[1]címrend államig'!DP25)</f>
        <v>0</v>
      </c>
      <c r="DQ25" s="98">
        <f>SUM('[1]címrend kötelező'!DQ25+'[1]címrend önként'!DQ25+'[1]címrend államig'!DQ25)</f>
        <v>0</v>
      </c>
      <c r="DR25" s="99">
        <f t="shared" si="87"/>
        <v>923928</v>
      </c>
      <c r="DS25" s="99">
        <f t="shared" si="87"/>
        <v>22647</v>
      </c>
      <c r="DT25" s="99">
        <f t="shared" si="87"/>
        <v>946575</v>
      </c>
      <c r="DU25" s="98">
        <f>SUM('[1]címrend kötelező'!DU25+'[1]címrend önként'!DU25+'[1]címrend államig'!DU25)</f>
        <v>0</v>
      </c>
      <c r="DV25" s="98">
        <f>SUM('[1]címrend kötelező'!DV25+'[1]címrend önként'!DV25+'[1]címrend államig'!DV25)</f>
        <v>0</v>
      </c>
      <c r="DW25" s="98">
        <f>SUM('[1]címrend kötelező'!DW25+'[1]címrend önként'!DW25+'[1]címrend államig'!DW25)</f>
        <v>0</v>
      </c>
      <c r="DX25" s="98">
        <f>SUM('[1]címrend kötelező'!DX25+'[1]címrend önként'!DX25+'[1]címrend államig'!DX25)</f>
        <v>0</v>
      </c>
      <c r="DY25" s="98">
        <f>SUM('[1]címrend kötelező'!DY25+'[1]címrend önként'!DY25+'[1]címrend államig'!DY25)</f>
        <v>0</v>
      </c>
      <c r="DZ25" s="98">
        <f>SUM('[1]címrend kötelező'!DZ25+'[1]címrend önként'!DZ25+'[1]címrend államig'!DZ25)</f>
        <v>0</v>
      </c>
      <c r="EA25" s="98">
        <f>SUM('[1]címrend kötelező'!EA25+'[1]címrend önként'!EA25+'[1]címrend államig'!EA25)</f>
        <v>0</v>
      </c>
      <c r="EB25" s="98">
        <f>SUM('[1]címrend kötelező'!EB25+'[1]címrend önként'!EB25+'[1]címrend államig'!EB25)</f>
        <v>0</v>
      </c>
      <c r="EC25" s="98">
        <f>SUM('[1]címrend kötelező'!EC25+'[1]címrend önként'!EC25+'[1]címrend államig'!EC25)</f>
        <v>0</v>
      </c>
      <c r="ED25" s="98">
        <f>SUM('[1]címrend kötelező'!ED25+'[1]címrend önként'!ED25+'[1]címrend államig'!ED25)</f>
        <v>0</v>
      </c>
      <c r="EE25" s="98">
        <f>SUM('[1]címrend kötelező'!EE25+'[1]címrend önként'!EE25+'[1]címrend államig'!EE25)</f>
        <v>0</v>
      </c>
      <c r="EF25" s="98">
        <f>SUM('[1]címrend kötelező'!EF25+'[1]címrend önként'!EF25+'[1]címrend államig'!EF25)</f>
        <v>0</v>
      </c>
      <c r="EG25" s="98">
        <f>SUM('[1]címrend kötelező'!EG25+'[1]címrend önként'!EG25+'[1]címrend államig'!EG25)</f>
        <v>0</v>
      </c>
      <c r="EH25" s="98">
        <f>SUM('[1]címrend kötelező'!EH25+'[1]címrend önként'!EH25+'[1]címrend államig'!EH25)</f>
        <v>0</v>
      </c>
      <c r="EI25" s="98">
        <f>SUM('[1]címrend kötelező'!EI25+'[1]címrend önként'!EI25+'[1]címrend államig'!EI25)</f>
        <v>0</v>
      </c>
      <c r="EJ25" s="98">
        <f>SUM('[1]címrend kötelező'!EJ25+'[1]címrend önként'!EJ25+'[1]címrend államig'!EJ25)</f>
        <v>0</v>
      </c>
      <c r="EK25" s="98">
        <f>SUM('[1]címrend kötelező'!EK25+'[1]címrend önként'!EK25+'[1]címrend államig'!EK25)</f>
        <v>0</v>
      </c>
      <c r="EL25" s="98">
        <f>SUM('[1]címrend kötelező'!EL25+'[1]címrend önként'!EL25+'[1]címrend államig'!EL25)</f>
        <v>0</v>
      </c>
      <c r="EM25" s="98">
        <f>SUM('[1]címrend kötelező'!EM25+'[1]címrend önként'!EM25+'[1]címrend államig'!EM25)</f>
        <v>0</v>
      </c>
      <c r="EN25" s="98">
        <f>SUM('[1]címrend kötelező'!EN25+'[1]címrend önként'!EN25+'[1]címrend államig'!EN25)</f>
        <v>0</v>
      </c>
      <c r="EO25" s="98">
        <f>SUM('[1]címrend kötelező'!EO25+'[1]címrend önként'!EO25+'[1]címrend államig'!EO25)</f>
        <v>0</v>
      </c>
      <c r="EP25" s="98">
        <f>SUM('[1]címrend kötelező'!EP25+'[1]címrend önként'!EP25+'[1]címrend államig'!EP25)</f>
        <v>0</v>
      </c>
      <c r="EQ25" s="98">
        <f>SUM('[1]címrend kötelező'!EQ25+'[1]címrend önként'!EQ25+'[1]címrend államig'!EQ25)</f>
        <v>0</v>
      </c>
      <c r="ER25" s="98">
        <f>SUM('[1]címrend kötelező'!ER25+'[1]címrend önként'!ER25+'[1]címrend államig'!ER25)</f>
        <v>0</v>
      </c>
      <c r="ES25" s="98">
        <f>SUM('[1]címrend kötelező'!ES25+'[1]címrend önként'!ES25+'[1]címrend államig'!ES25)</f>
        <v>0</v>
      </c>
      <c r="ET25" s="98">
        <f>SUM('[1]címrend kötelező'!ET25+'[1]címrend önként'!ET25+'[1]címrend államig'!ET25)</f>
        <v>0</v>
      </c>
      <c r="EU25" s="98">
        <f>SUM('[1]címrend kötelező'!EU25+'[1]címrend önként'!EU25+'[1]címrend államig'!EU25)</f>
        <v>0</v>
      </c>
      <c r="EV25" s="99">
        <f t="shared" si="88"/>
        <v>0</v>
      </c>
      <c r="EW25" s="99">
        <f t="shared" si="88"/>
        <v>0</v>
      </c>
      <c r="EX25" s="99">
        <f t="shared" si="88"/>
        <v>0</v>
      </c>
      <c r="EY25" s="99">
        <f>'[1]címrend kötelező'!EY25+'[1]címrend önként'!EY25+'[1]címrend államig'!EY25</f>
        <v>0</v>
      </c>
      <c r="EZ25" s="99">
        <f>'[1]címrend kötelező'!EZ25+'[1]címrend önként'!EZ25+'[1]címrend államig'!EZ25</f>
        <v>0</v>
      </c>
      <c r="FA25" s="99">
        <f>'[1]címrend kötelező'!FA25+'[1]címrend önként'!FA25+'[1]címrend államig'!FA25</f>
        <v>0</v>
      </c>
      <c r="FB25" s="99">
        <f>'[1]címrend kötelező'!FB25+'[1]címrend önként'!FB25+'[1]címrend államig'!FB25</f>
        <v>0</v>
      </c>
      <c r="FC25" s="99">
        <f>'[1]címrend kötelező'!FC25+'[1]címrend önként'!FC25+'[1]címrend államig'!FC25</f>
        <v>0</v>
      </c>
      <c r="FD25" s="99">
        <f>'[1]címrend kötelező'!FD25+'[1]címrend önként'!FD25+'[1]címrend államig'!FD25</f>
        <v>0</v>
      </c>
      <c r="FE25" s="99">
        <f>'[1]címrend kötelező'!FE25+'[1]címrend önként'!FE25+'[1]címrend államig'!FE25</f>
        <v>0</v>
      </c>
      <c r="FF25" s="99">
        <f>'[1]címrend kötelező'!FF25+'[1]címrend önként'!FF25+'[1]címrend államig'!FF25</f>
        <v>0</v>
      </c>
      <c r="FG25" s="99">
        <f>'[1]címrend kötelező'!FG25+'[1]címrend önként'!FG25+'[1]címrend államig'!FG25</f>
        <v>0</v>
      </c>
      <c r="FH25" s="99">
        <f>'[1]címrend kötelező'!FH25+'[1]címrend önként'!FH25+'[1]címrend államig'!FH25</f>
        <v>0</v>
      </c>
      <c r="FI25" s="99">
        <f>'[1]címrend kötelező'!FI25+'[1]címrend önként'!FI25+'[1]címrend államig'!FI25</f>
        <v>0</v>
      </c>
      <c r="FJ25" s="99">
        <f>'[1]címrend kötelező'!FJ25+'[1]címrend önként'!FJ25+'[1]címrend államig'!FJ25</f>
        <v>0</v>
      </c>
      <c r="FK25" s="99">
        <f>'[1]címrend kötelező'!FK25+'[1]címrend önként'!FK25+'[1]címrend államig'!FK25</f>
        <v>0</v>
      </c>
      <c r="FL25" s="99">
        <f>'[1]címrend kötelező'!FL25+'[1]címrend önként'!FL25+'[1]címrend államig'!FL25</f>
        <v>0</v>
      </c>
      <c r="FM25" s="99">
        <f>'[1]címrend kötelező'!FM25+'[1]címrend önként'!FM25+'[1]címrend államig'!FM25</f>
        <v>0</v>
      </c>
      <c r="FN25" s="99">
        <f>'[1]címrend kötelező'!FN25+'[1]címrend önként'!FN25+'[1]címrend államig'!FN25</f>
        <v>0</v>
      </c>
      <c r="FO25" s="99">
        <f>'[1]címrend kötelező'!FO25+'[1]címrend önként'!FO25+'[1]címrend államig'!FO25</f>
        <v>0</v>
      </c>
      <c r="FP25" s="99">
        <f>'[1]címrend kötelező'!FP25+'[1]címrend önként'!FP25+'[1]címrend államig'!FP25</f>
        <v>0</v>
      </c>
      <c r="FQ25" s="99">
        <f>'[1]címrend kötelező'!FQ25+'[1]címrend önként'!FQ25+'[1]címrend államig'!FQ25</f>
        <v>0</v>
      </c>
      <c r="FR25" s="99">
        <f>'[1]címrend kötelező'!FR25+'[1]címrend önként'!FR25+'[1]címrend államig'!FR25</f>
        <v>0</v>
      </c>
      <c r="FS25" s="99">
        <f>'[1]címrend kötelező'!FS25+'[1]címrend önként'!FS25+'[1]címrend államig'!FS25</f>
        <v>0</v>
      </c>
      <c r="FT25" s="99">
        <f>'[1]címrend kötelező'!FT25+'[1]címrend önként'!FT25+'[1]címrend államig'!FT25</f>
        <v>0</v>
      </c>
      <c r="FU25" s="99">
        <f>'[1]címrend kötelező'!FU25+'[1]címrend önként'!FU25+'[1]címrend államig'!FU25</f>
        <v>0</v>
      </c>
      <c r="FV25" s="99">
        <f>'[1]címrend kötelező'!FV25+'[1]címrend önként'!FV25+'[1]címrend államig'!FV25</f>
        <v>0</v>
      </c>
      <c r="FW25" s="99">
        <f>'[1]címrend kötelező'!FW25+'[1]címrend önként'!FW25+'[1]címrend államig'!FW25</f>
        <v>0</v>
      </c>
      <c r="FX25" s="99">
        <f>'[1]címrend kötelező'!FX25+'[1]címrend önként'!FX25+'[1]címrend államig'!FX25</f>
        <v>0</v>
      </c>
      <c r="FY25" s="99">
        <f>'[1]címrend kötelező'!FY25+'[1]címrend önként'!FY25+'[1]címrend államig'!FY25</f>
        <v>0</v>
      </c>
      <c r="FZ25" s="99">
        <f>'[1]címrend kötelező'!FZ25+'[1]címrend önként'!FZ25+'[1]címrend államig'!FZ25</f>
        <v>0</v>
      </c>
      <c r="GA25" s="99">
        <f>'[1]címrend kötelező'!GA25+'[1]címrend önként'!GA25+'[1]címrend államig'!GA25</f>
        <v>0</v>
      </c>
      <c r="GB25" s="99">
        <f>'[1]címrend kötelező'!GB25+'[1]címrend önként'!GB25+'[1]címrend államig'!GB25</f>
        <v>0</v>
      </c>
      <c r="GC25" s="99">
        <f>'[1]címrend kötelező'!GC25+'[1]címrend önként'!GC25+'[1]címrend államig'!GC25</f>
        <v>0</v>
      </c>
      <c r="GD25" s="99">
        <f>'[1]címrend kötelező'!GD25+'[1]címrend önként'!GD25+'[1]címrend államig'!GD25</f>
        <v>0</v>
      </c>
      <c r="GE25" s="99">
        <f>'[1]címrend kötelező'!GE25+'[1]címrend önként'!GE25+'[1]címrend államig'!GE25</f>
        <v>0</v>
      </c>
      <c r="GF25" s="99">
        <f>'[1]címrend kötelező'!GF25+'[1]címrend önként'!GF25+'[1]címrend államig'!GF25</f>
        <v>0</v>
      </c>
      <c r="GG25" s="99">
        <f>'[1]címrend kötelező'!GG25+'[1]címrend önként'!GG25+'[1]címrend államig'!GG25</f>
        <v>0</v>
      </c>
      <c r="GH25" s="99">
        <f>'[1]címrend kötelező'!GH25+'[1]címrend önként'!GH25+'[1]címrend államig'!GH25</f>
        <v>0</v>
      </c>
      <c r="GI25" s="99">
        <f>'[1]címrend kötelező'!GI25+'[1]címrend önként'!GI25+'[1]címrend államig'!GI25</f>
        <v>0</v>
      </c>
      <c r="GJ25" s="99">
        <f>'[1]címrend kötelező'!GJ25+'[1]címrend önként'!GJ25+'[1]címrend államig'!GJ25</f>
        <v>0</v>
      </c>
      <c r="GK25" s="99">
        <f>'[1]címrend kötelező'!GK25+'[1]címrend önként'!GK25+'[1]címrend államig'!GK25</f>
        <v>0</v>
      </c>
      <c r="GL25" s="99">
        <f>EY25+FB25+FE25+FH25+FK25+FN25+FQ25+FT25+FW25+FZ25+GC25+GF25+GI25</f>
        <v>0</v>
      </c>
      <c r="GM25" s="99">
        <f t="shared" si="215"/>
        <v>0</v>
      </c>
      <c r="GN25" s="99">
        <f t="shared" si="215"/>
        <v>0</v>
      </c>
      <c r="GO25" s="99">
        <f>'[1]címrend kötelező'!GO25+'[1]címrend önként'!GO25+'[1]címrend államig'!GO25</f>
        <v>0</v>
      </c>
      <c r="GP25" s="99">
        <f>'[1]címrend kötelező'!GP25+'[1]címrend önként'!GP25+'[1]címrend államig'!GP25</f>
        <v>0</v>
      </c>
      <c r="GQ25" s="99">
        <f>'[1]címrend kötelező'!GQ25+'[1]címrend önként'!GQ25+'[1]címrend államig'!GQ25</f>
        <v>0</v>
      </c>
      <c r="GR25" s="99">
        <f>'[1]címrend kötelező'!GR25+'[1]címrend önként'!GR25+'[1]címrend államig'!GR25</f>
        <v>0</v>
      </c>
      <c r="GS25" s="99">
        <f>'[1]címrend kötelező'!GS25+'[1]címrend önként'!GS25+'[1]címrend államig'!GS25</f>
        <v>0</v>
      </c>
      <c r="GT25" s="99">
        <f>'[1]címrend kötelező'!GT25+'[1]címrend önként'!GT25+'[1]címrend államig'!GT25</f>
        <v>0</v>
      </c>
      <c r="GU25" s="99">
        <f>'[1]címrend kötelező'!GU25+'[1]címrend önként'!GU25+'[1]címrend államig'!GU25</f>
        <v>0</v>
      </c>
      <c r="GV25" s="99">
        <f>'[1]címrend kötelező'!GV25+'[1]címrend önként'!GV25+'[1]címrend államig'!GV25</f>
        <v>0</v>
      </c>
      <c r="GW25" s="99">
        <f>'[1]címrend kötelező'!GW25+'[1]címrend önként'!GW25+'[1]címrend államig'!GW25</f>
        <v>0</v>
      </c>
      <c r="GX25" s="100">
        <f t="shared" si="85"/>
        <v>0</v>
      </c>
      <c r="GY25" s="100">
        <f t="shared" si="85"/>
        <v>0</v>
      </c>
      <c r="GZ25" s="100">
        <f t="shared" si="85"/>
        <v>0</v>
      </c>
      <c r="HA25" s="100">
        <f t="shared" si="86"/>
        <v>923928</v>
      </c>
      <c r="HB25" s="100">
        <f t="shared" si="86"/>
        <v>22647</v>
      </c>
      <c r="HC25" s="101">
        <f t="shared" si="86"/>
        <v>946575</v>
      </c>
      <c r="HE25" s="92"/>
      <c r="HF25" s="92"/>
    </row>
    <row r="26" spans="1:214" s="105" customFormat="1" ht="15" customHeight="1" thickBot="1" x14ac:dyDescent="0.3">
      <c r="A26" s="106" t="s">
        <v>313</v>
      </c>
      <c r="B26" s="107">
        <f>B7+B18</f>
        <v>190028</v>
      </c>
      <c r="C26" s="107">
        <f t="shared" ref="C26:D26" si="216">C7+C18</f>
        <v>5784</v>
      </c>
      <c r="D26" s="107">
        <f t="shared" si="216"/>
        <v>195812</v>
      </c>
      <c r="E26" s="107">
        <f>E7+E18</f>
        <v>93</v>
      </c>
      <c r="F26" s="107">
        <f t="shared" ref="F26:G26" si="217">F7+F18</f>
        <v>120</v>
      </c>
      <c r="G26" s="107">
        <f t="shared" si="217"/>
        <v>213</v>
      </c>
      <c r="H26" s="107">
        <f>H7+H18</f>
        <v>3633</v>
      </c>
      <c r="I26" s="107">
        <f t="shared" ref="I26:J26" si="218">I7+I18</f>
        <v>0</v>
      </c>
      <c r="J26" s="107">
        <f t="shared" si="218"/>
        <v>3633</v>
      </c>
      <c r="K26" s="107">
        <f>K7+K18</f>
        <v>6832</v>
      </c>
      <c r="L26" s="107">
        <f t="shared" ref="L26:M26" si="219">L7+L18</f>
        <v>19735</v>
      </c>
      <c r="M26" s="107">
        <f t="shared" si="219"/>
        <v>26567</v>
      </c>
      <c r="N26" s="107">
        <f>N7+N18</f>
        <v>337967</v>
      </c>
      <c r="O26" s="107">
        <f t="shared" ref="O26:P26" si="220">O7+O18</f>
        <v>111720</v>
      </c>
      <c r="P26" s="107">
        <f t="shared" si="220"/>
        <v>449687</v>
      </c>
      <c r="Q26" s="107">
        <f>Q7+Q18</f>
        <v>340849</v>
      </c>
      <c r="R26" s="107">
        <f t="shared" ref="R26:S26" si="221">R7+R18</f>
        <v>-23548</v>
      </c>
      <c r="S26" s="107">
        <f t="shared" si="221"/>
        <v>317301</v>
      </c>
      <c r="T26" s="107">
        <f>T7+T18</f>
        <v>923928</v>
      </c>
      <c r="U26" s="107">
        <f t="shared" ref="U26:V26" si="222">U7+U18</f>
        <v>22647</v>
      </c>
      <c r="V26" s="107">
        <f t="shared" si="222"/>
        <v>946575</v>
      </c>
      <c r="W26" s="107">
        <f>W7+W18</f>
        <v>7000</v>
      </c>
      <c r="X26" s="107">
        <f t="shared" ref="X26:Y26" si="223">X7+X18</f>
        <v>0</v>
      </c>
      <c r="Y26" s="107">
        <f t="shared" si="223"/>
        <v>7000</v>
      </c>
      <c r="Z26" s="107">
        <f>Z7+Z18</f>
        <v>241</v>
      </c>
      <c r="AA26" s="107">
        <f t="shared" ref="AA26:AB26" si="224">AA7+AA18</f>
        <v>0</v>
      </c>
      <c r="AB26" s="107">
        <f t="shared" si="224"/>
        <v>241</v>
      </c>
      <c r="AC26" s="107">
        <f>AC7+AC18</f>
        <v>499933</v>
      </c>
      <c r="AD26" s="107">
        <f t="shared" ref="AD26:AE26" si="225">AD7+AD18</f>
        <v>0</v>
      </c>
      <c r="AE26" s="107">
        <f t="shared" si="225"/>
        <v>499933</v>
      </c>
      <c r="AF26" s="107">
        <f>AF7+AF18</f>
        <v>5050</v>
      </c>
      <c r="AG26" s="107">
        <f t="shared" ref="AG26:AH26" si="226">AG7+AG18</f>
        <v>0</v>
      </c>
      <c r="AH26" s="107">
        <f t="shared" si="226"/>
        <v>5050</v>
      </c>
      <c r="AI26" s="107">
        <f>AI7+AI18</f>
        <v>35639</v>
      </c>
      <c r="AJ26" s="107">
        <f t="shared" ref="AJ26:AK26" si="227">AJ7+AJ18</f>
        <v>0</v>
      </c>
      <c r="AK26" s="107">
        <f t="shared" si="227"/>
        <v>35639</v>
      </c>
      <c r="AL26" s="107">
        <f>AL7+AL18</f>
        <v>148624</v>
      </c>
      <c r="AM26" s="107">
        <f t="shared" ref="AM26:AN26" si="228">AM7+AM18</f>
        <v>23665</v>
      </c>
      <c r="AN26" s="107">
        <f t="shared" si="228"/>
        <v>172289</v>
      </c>
      <c r="AO26" s="107">
        <f>AO7+AO18</f>
        <v>1080087</v>
      </c>
      <c r="AP26" s="107">
        <f t="shared" ref="AP26:AQ26" si="229">AP7+AP18</f>
        <v>0</v>
      </c>
      <c r="AQ26" s="107">
        <f t="shared" si="229"/>
        <v>1080087</v>
      </c>
      <c r="AR26" s="107">
        <f>AR7+AR18</f>
        <v>7500</v>
      </c>
      <c r="AS26" s="107">
        <f t="shared" ref="AS26:AT26" si="230">AS7+AS18</f>
        <v>-7499</v>
      </c>
      <c r="AT26" s="107">
        <f t="shared" si="230"/>
        <v>1</v>
      </c>
      <c r="AU26" s="107">
        <f>AU7+AU18</f>
        <v>214595</v>
      </c>
      <c r="AV26" s="107">
        <f t="shared" ref="AV26:AW26" si="231">AV7+AV18</f>
        <v>0</v>
      </c>
      <c r="AW26" s="107">
        <f t="shared" si="231"/>
        <v>214595</v>
      </c>
      <c r="AX26" s="107">
        <f>AX7+AX18</f>
        <v>97632</v>
      </c>
      <c r="AY26" s="107">
        <f t="shared" ref="AY26:AZ26" si="232">AY7+AY18</f>
        <v>0</v>
      </c>
      <c r="AZ26" s="107">
        <f t="shared" si="232"/>
        <v>97632</v>
      </c>
      <c r="BA26" s="107">
        <f>BA7+BA18</f>
        <v>26537</v>
      </c>
      <c r="BB26" s="107">
        <f t="shared" ref="BB26:BC26" si="233">BB7+BB18</f>
        <v>0</v>
      </c>
      <c r="BC26" s="107">
        <f t="shared" si="233"/>
        <v>26537</v>
      </c>
      <c r="BD26" s="107">
        <f>BD7+BD18</f>
        <v>300</v>
      </c>
      <c r="BE26" s="107">
        <f t="shared" ref="BE26:BF26" si="234">BE7+BE18</f>
        <v>0</v>
      </c>
      <c r="BF26" s="107">
        <f t="shared" si="234"/>
        <v>300</v>
      </c>
      <c r="BG26" s="107">
        <f>BG7+BG18</f>
        <v>172987</v>
      </c>
      <c r="BH26" s="107">
        <f t="shared" ref="BH26:BI26" si="235">BH7+BH18</f>
        <v>0</v>
      </c>
      <c r="BI26" s="107">
        <f t="shared" si="235"/>
        <v>172987</v>
      </c>
      <c r="BJ26" s="107">
        <f>BJ7+BJ18</f>
        <v>0</v>
      </c>
      <c r="BK26" s="107">
        <f t="shared" ref="BK26:BL26" si="236">BK7+BK18</f>
        <v>0</v>
      </c>
      <c r="BL26" s="107">
        <f t="shared" si="236"/>
        <v>0</v>
      </c>
      <c r="BM26" s="107">
        <f>BM7+BM18</f>
        <v>37803</v>
      </c>
      <c r="BN26" s="107">
        <f t="shared" ref="BN26:BO26" si="237">BN7+BN18</f>
        <v>0</v>
      </c>
      <c r="BO26" s="107">
        <f t="shared" si="237"/>
        <v>37803</v>
      </c>
      <c r="BP26" s="107">
        <f>BP7+BP18</f>
        <v>4402576</v>
      </c>
      <c r="BQ26" s="107">
        <f t="shared" ref="BQ26:BR26" si="238">BQ7+BQ18</f>
        <v>40357</v>
      </c>
      <c r="BR26" s="107">
        <f t="shared" si="238"/>
        <v>4442933</v>
      </c>
      <c r="BS26" s="107">
        <f>BS7+BS18</f>
        <v>143187</v>
      </c>
      <c r="BT26" s="107">
        <f t="shared" ref="BT26:BU26" si="239">BT7+BT18</f>
        <v>0</v>
      </c>
      <c r="BU26" s="107">
        <f t="shared" si="239"/>
        <v>143187</v>
      </c>
      <c r="BV26" s="107">
        <f>BV7+BV18</f>
        <v>0</v>
      </c>
      <c r="BW26" s="107">
        <f t="shared" ref="BW26:BX26" si="240">BW7+BW18</f>
        <v>0</v>
      </c>
      <c r="BX26" s="107">
        <f t="shared" si="240"/>
        <v>0</v>
      </c>
      <c r="BY26" s="107">
        <f>BY7+BY18</f>
        <v>1254002</v>
      </c>
      <c r="BZ26" s="107">
        <f t="shared" ref="BZ26:CA26" si="241">BZ7+BZ18</f>
        <v>0</v>
      </c>
      <c r="CA26" s="107">
        <f t="shared" si="241"/>
        <v>1254002</v>
      </c>
      <c r="CB26" s="107">
        <f>CB7+CB18</f>
        <v>0</v>
      </c>
      <c r="CC26" s="107">
        <f t="shared" ref="CC26:CD26" si="242">CC7+CC18</f>
        <v>0</v>
      </c>
      <c r="CD26" s="107">
        <f t="shared" si="242"/>
        <v>0</v>
      </c>
      <c r="CE26" s="107">
        <f>CE7+CE18</f>
        <v>5394921</v>
      </c>
      <c r="CF26" s="107">
        <f t="shared" ref="CF26:CG26" si="243">CF7+CF18</f>
        <v>-105491</v>
      </c>
      <c r="CG26" s="107">
        <f t="shared" si="243"/>
        <v>5289430</v>
      </c>
      <c r="CH26" s="107">
        <f>CH7+CH18</f>
        <v>563273</v>
      </c>
      <c r="CI26" s="107">
        <f t="shared" ref="CI26:CJ26" si="244">CI7+CI18</f>
        <v>8939</v>
      </c>
      <c r="CJ26" s="107">
        <f t="shared" si="244"/>
        <v>572212</v>
      </c>
      <c r="CK26" s="107">
        <f>CK7+CK18</f>
        <v>1573691</v>
      </c>
      <c r="CL26" s="107">
        <f t="shared" ref="CL26:CM26" si="245">CL7+CL18</f>
        <v>23830</v>
      </c>
      <c r="CM26" s="107">
        <f t="shared" si="245"/>
        <v>1597521</v>
      </c>
      <c r="CN26" s="107">
        <f>CN7+CN18</f>
        <v>1052651</v>
      </c>
      <c r="CO26" s="107">
        <f t="shared" ref="CO26:CP26" si="246">CO7+CO18</f>
        <v>310997</v>
      </c>
      <c r="CP26" s="107">
        <f t="shared" si="246"/>
        <v>1363648</v>
      </c>
      <c r="CQ26" s="107">
        <f>CQ7+CQ18</f>
        <v>0</v>
      </c>
      <c r="CR26" s="107">
        <f t="shared" ref="CR26:CS26" si="247">CR7+CR18</f>
        <v>0</v>
      </c>
      <c r="CS26" s="107">
        <f t="shared" si="247"/>
        <v>0</v>
      </c>
      <c r="CT26" s="107">
        <f>CT7+CT18</f>
        <v>1000</v>
      </c>
      <c r="CU26" s="107">
        <f t="shared" ref="CU26:CV26" si="248">CU7+CU18</f>
        <v>0</v>
      </c>
      <c r="CV26" s="107">
        <f t="shared" si="248"/>
        <v>1000</v>
      </c>
      <c r="CW26" s="107">
        <f>CW7+CW18</f>
        <v>37172</v>
      </c>
      <c r="CX26" s="107">
        <f t="shared" ref="CX26:CY26" si="249">CX7+CX18</f>
        <v>353</v>
      </c>
      <c r="CY26" s="107">
        <f t="shared" si="249"/>
        <v>37525</v>
      </c>
      <c r="CZ26" s="107">
        <f>CZ7+CZ18</f>
        <v>334761</v>
      </c>
      <c r="DA26" s="107">
        <f t="shared" ref="DA26:DB26" si="250">DA7+DA18</f>
        <v>-8377</v>
      </c>
      <c r="DB26" s="107">
        <f t="shared" si="250"/>
        <v>326384</v>
      </c>
      <c r="DC26" s="107">
        <f>DC7+DC18</f>
        <v>3354523</v>
      </c>
      <c r="DD26" s="107">
        <f t="shared" ref="DD26:DE26" si="251">DD7+DD18</f>
        <v>0</v>
      </c>
      <c r="DE26" s="107">
        <f t="shared" si="251"/>
        <v>3354523</v>
      </c>
      <c r="DF26" s="107">
        <f>DF7+DF18</f>
        <v>263848</v>
      </c>
      <c r="DG26" s="107">
        <f t="shared" ref="DG26:DH26" si="252">DG7+DG18</f>
        <v>0</v>
      </c>
      <c r="DH26" s="107">
        <f t="shared" si="252"/>
        <v>263848</v>
      </c>
      <c r="DI26" s="107">
        <f>DI7+DI18</f>
        <v>142571</v>
      </c>
      <c r="DJ26" s="107">
        <f t="shared" ref="DJ26:DK26" si="253">DJ7+DJ18</f>
        <v>131248</v>
      </c>
      <c r="DK26" s="107">
        <f t="shared" si="253"/>
        <v>273819</v>
      </c>
      <c r="DL26" s="107">
        <f>DL7+DL18</f>
        <v>132886</v>
      </c>
      <c r="DM26" s="107">
        <f t="shared" ref="DM26:DN26" si="254">DM7+DM18</f>
        <v>0</v>
      </c>
      <c r="DN26" s="107">
        <f t="shared" si="254"/>
        <v>132886</v>
      </c>
      <c r="DO26" s="107">
        <f>DO7+DO18</f>
        <v>1085804</v>
      </c>
      <c r="DP26" s="107">
        <f t="shared" ref="DP26:GA26" si="255">DP7+DP18</f>
        <v>0</v>
      </c>
      <c r="DQ26" s="107">
        <f t="shared" si="255"/>
        <v>1085804</v>
      </c>
      <c r="DR26" s="107">
        <f t="shared" si="255"/>
        <v>23874124</v>
      </c>
      <c r="DS26" s="107">
        <f t="shared" si="255"/>
        <v>554480</v>
      </c>
      <c r="DT26" s="107">
        <f t="shared" si="255"/>
        <v>24428604</v>
      </c>
      <c r="DU26" s="107">
        <f t="shared" si="255"/>
        <v>30322</v>
      </c>
      <c r="DV26" s="107">
        <f t="shared" si="255"/>
        <v>0</v>
      </c>
      <c r="DW26" s="107">
        <f t="shared" si="255"/>
        <v>30322</v>
      </c>
      <c r="DX26" s="107">
        <f t="shared" si="255"/>
        <v>10150</v>
      </c>
      <c r="DY26" s="107">
        <f t="shared" si="255"/>
        <v>0</v>
      </c>
      <c r="DZ26" s="107">
        <f t="shared" si="255"/>
        <v>10150</v>
      </c>
      <c r="EA26" s="107">
        <f t="shared" si="255"/>
        <v>7491</v>
      </c>
      <c r="EB26" s="107">
        <f t="shared" si="255"/>
        <v>0</v>
      </c>
      <c r="EC26" s="107">
        <f t="shared" si="255"/>
        <v>7491</v>
      </c>
      <c r="ED26" s="107">
        <f t="shared" si="255"/>
        <v>485207</v>
      </c>
      <c r="EE26" s="107">
        <f t="shared" si="255"/>
        <v>-5700</v>
      </c>
      <c r="EF26" s="107">
        <f t="shared" si="255"/>
        <v>479507</v>
      </c>
      <c r="EG26" s="107">
        <f t="shared" si="255"/>
        <v>181674</v>
      </c>
      <c r="EH26" s="107">
        <f t="shared" si="255"/>
        <v>5700</v>
      </c>
      <c r="EI26" s="107">
        <f t="shared" si="255"/>
        <v>187374</v>
      </c>
      <c r="EJ26" s="107">
        <f t="shared" si="255"/>
        <v>109337</v>
      </c>
      <c r="EK26" s="107">
        <f t="shared" si="255"/>
        <v>31967</v>
      </c>
      <c r="EL26" s="107">
        <f t="shared" si="255"/>
        <v>141304</v>
      </c>
      <c r="EM26" s="107">
        <f t="shared" si="255"/>
        <v>25594</v>
      </c>
      <c r="EN26" s="107">
        <f t="shared" si="255"/>
        <v>0</v>
      </c>
      <c r="EO26" s="107">
        <f t="shared" si="255"/>
        <v>25594</v>
      </c>
      <c r="EP26" s="107">
        <f t="shared" si="255"/>
        <v>1562916</v>
      </c>
      <c r="EQ26" s="107">
        <f t="shared" si="255"/>
        <v>-3939</v>
      </c>
      <c r="ER26" s="107">
        <f t="shared" si="255"/>
        <v>1558977</v>
      </c>
      <c r="ES26" s="107">
        <f t="shared" si="255"/>
        <v>615677</v>
      </c>
      <c r="ET26" s="107">
        <f t="shared" si="255"/>
        <v>60</v>
      </c>
      <c r="EU26" s="107">
        <f t="shared" si="255"/>
        <v>615737</v>
      </c>
      <c r="EV26" s="107">
        <f t="shared" si="255"/>
        <v>3028368</v>
      </c>
      <c r="EW26" s="107">
        <f t="shared" si="255"/>
        <v>28088</v>
      </c>
      <c r="EX26" s="107">
        <f t="shared" si="255"/>
        <v>3056456</v>
      </c>
      <c r="EY26" s="107">
        <f t="shared" si="255"/>
        <v>74003</v>
      </c>
      <c r="EZ26" s="107">
        <f t="shared" si="255"/>
        <v>1912</v>
      </c>
      <c r="FA26" s="107">
        <f t="shared" si="255"/>
        <v>75915</v>
      </c>
      <c r="FB26" s="107">
        <f t="shared" si="255"/>
        <v>167761</v>
      </c>
      <c r="FC26" s="107">
        <f t="shared" si="255"/>
        <v>4161</v>
      </c>
      <c r="FD26" s="107">
        <f t="shared" si="255"/>
        <v>171922</v>
      </c>
      <c r="FE26" s="107">
        <f t="shared" si="255"/>
        <v>75020</v>
      </c>
      <c r="FF26" s="107">
        <f t="shared" si="255"/>
        <v>8288</v>
      </c>
      <c r="FG26" s="107">
        <f t="shared" si="255"/>
        <v>83308</v>
      </c>
      <c r="FH26" s="107">
        <f t="shared" si="255"/>
        <v>674113</v>
      </c>
      <c r="FI26" s="107">
        <f t="shared" si="255"/>
        <v>1686</v>
      </c>
      <c r="FJ26" s="107">
        <f t="shared" si="255"/>
        <v>675799</v>
      </c>
      <c r="FK26" s="107">
        <f t="shared" si="255"/>
        <v>143527</v>
      </c>
      <c r="FL26" s="107">
        <f t="shared" si="255"/>
        <v>10681</v>
      </c>
      <c r="FM26" s="107">
        <f t="shared" si="255"/>
        <v>154208</v>
      </c>
      <c r="FN26" s="107">
        <f t="shared" si="255"/>
        <v>250783</v>
      </c>
      <c r="FO26" s="107">
        <f t="shared" si="255"/>
        <v>778</v>
      </c>
      <c r="FP26" s="107">
        <f t="shared" si="255"/>
        <v>251561</v>
      </c>
      <c r="FQ26" s="107">
        <f t="shared" si="255"/>
        <v>133855</v>
      </c>
      <c r="FR26" s="107">
        <f t="shared" si="255"/>
        <v>3358</v>
      </c>
      <c r="FS26" s="107">
        <f t="shared" si="255"/>
        <v>137213</v>
      </c>
      <c r="FT26" s="107">
        <f t="shared" si="255"/>
        <v>222554</v>
      </c>
      <c r="FU26" s="107">
        <f t="shared" si="255"/>
        <v>4442</v>
      </c>
      <c r="FV26" s="107">
        <f t="shared" si="255"/>
        <v>226996</v>
      </c>
      <c r="FW26" s="107">
        <f t="shared" si="255"/>
        <v>106019</v>
      </c>
      <c r="FX26" s="107">
        <f t="shared" si="255"/>
        <v>1870</v>
      </c>
      <c r="FY26" s="107">
        <f t="shared" si="255"/>
        <v>107889</v>
      </c>
      <c r="FZ26" s="107">
        <f t="shared" si="255"/>
        <v>18230</v>
      </c>
      <c r="GA26" s="107">
        <f t="shared" si="255"/>
        <v>479</v>
      </c>
      <c r="GB26" s="107">
        <f t="shared" ref="GB26:HJ26" si="256">GB7+GB18</f>
        <v>18709</v>
      </c>
      <c r="GC26" s="107">
        <f t="shared" si="256"/>
        <v>72066</v>
      </c>
      <c r="GD26" s="107">
        <f t="shared" si="256"/>
        <v>1232</v>
      </c>
      <c r="GE26" s="107">
        <f t="shared" si="256"/>
        <v>73298</v>
      </c>
      <c r="GF26" s="107">
        <f t="shared" si="256"/>
        <v>858878</v>
      </c>
      <c r="GG26" s="107">
        <f t="shared" si="256"/>
        <v>-108716</v>
      </c>
      <c r="GH26" s="107">
        <f t="shared" si="256"/>
        <v>750162</v>
      </c>
      <c r="GI26" s="107">
        <f t="shared" si="256"/>
        <v>83139</v>
      </c>
      <c r="GJ26" s="107">
        <f t="shared" si="256"/>
        <v>1966</v>
      </c>
      <c r="GK26" s="107">
        <f t="shared" si="256"/>
        <v>85105</v>
      </c>
      <c r="GL26" s="107">
        <f t="shared" si="256"/>
        <v>2879948</v>
      </c>
      <c r="GM26" s="107">
        <f t="shared" si="256"/>
        <v>-67863</v>
      </c>
      <c r="GN26" s="107">
        <f t="shared" si="256"/>
        <v>2812085</v>
      </c>
      <c r="GO26" s="107">
        <f t="shared" si="256"/>
        <v>1178240</v>
      </c>
      <c r="GP26" s="107">
        <f t="shared" si="256"/>
        <v>23337</v>
      </c>
      <c r="GQ26" s="107">
        <f t="shared" si="256"/>
        <v>1201577</v>
      </c>
      <c r="GR26" s="107">
        <f t="shared" si="256"/>
        <v>1861796</v>
      </c>
      <c r="GS26" s="107">
        <f t="shared" si="256"/>
        <v>21831</v>
      </c>
      <c r="GT26" s="107">
        <f t="shared" si="256"/>
        <v>1883627</v>
      </c>
      <c r="GU26" s="107">
        <f t="shared" si="256"/>
        <v>1684657</v>
      </c>
      <c r="GV26" s="107">
        <f t="shared" si="256"/>
        <v>477</v>
      </c>
      <c r="GW26" s="107">
        <f t="shared" si="256"/>
        <v>1685134</v>
      </c>
      <c r="GX26" s="107">
        <f t="shared" si="256"/>
        <v>7604641</v>
      </c>
      <c r="GY26" s="107">
        <f t="shared" si="256"/>
        <v>-22218</v>
      </c>
      <c r="GZ26" s="107">
        <f t="shared" si="256"/>
        <v>7582423</v>
      </c>
      <c r="HA26" s="107">
        <f t="shared" si="256"/>
        <v>34507133</v>
      </c>
      <c r="HB26" s="107">
        <f t="shared" si="256"/>
        <v>560350</v>
      </c>
      <c r="HC26" s="108">
        <f t="shared" si="256"/>
        <v>35067483</v>
      </c>
      <c r="HE26" s="92"/>
      <c r="HF26" s="92"/>
    </row>
    <row r="27" spans="1:214" ht="20.100000000000001" customHeight="1" thickBot="1" x14ac:dyDescent="0.3">
      <c r="A27" s="89" t="s">
        <v>314</v>
      </c>
      <c r="B27" s="109">
        <f>B52+B61</f>
        <v>0</v>
      </c>
      <c r="C27" s="109">
        <f t="shared" ref="C27:D27" si="257">C52+C61</f>
        <v>0</v>
      </c>
      <c r="D27" s="109">
        <f t="shared" si="257"/>
        <v>0</v>
      </c>
      <c r="E27" s="109">
        <f>E52+E61</f>
        <v>0</v>
      </c>
      <c r="F27" s="109">
        <f t="shared" ref="F27:G27" si="258">F52+F61</f>
        <v>0</v>
      </c>
      <c r="G27" s="109">
        <f t="shared" si="258"/>
        <v>0</v>
      </c>
      <c r="H27" s="109">
        <f>H52+H61</f>
        <v>0</v>
      </c>
      <c r="I27" s="109">
        <f t="shared" ref="I27:J27" si="259">I52+I61</f>
        <v>0</v>
      </c>
      <c r="J27" s="109">
        <f t="shared" si="259"/>
        <v>0</v>
      </c>
      <c r="K27" s="109">
        <f>K52+K61</f>
        <v>500</v>
      </c>
      <c r="L27" s="109">
        <f t="shared" ref="L27:M27" si="260">L52+L61</f>
        <v>0</v>
      </c>
      <c r="M27" s="109">
        <f t="shared" si="260"/>
        <v>500</v>
      </c>
      <c r="N27" s="109">
        <f>N52+N61</f>
        <v>0</v>
      </c>
      <c r="O27" s="109">
        <f t="shared" ref="O27:P27" si="261">O52+O61</f>
        <v>0</v>
      </c>
      <c r="P27" s="109">
        <f t="shared" si="261"/>
        <v>0</v>
      </c>
      <c r="Q27" s="109">
        <f>Q52+Q61</f>
        <v>0</v>
      </c>
      <c r="R27" s="109">
        <f t="shared" ref="R27:S27" si="262">R52+R61</f>
        <v>0</v>
      </c>
      <c r="S27" s="109">
        <f t="shared" si="262"/>
        <v>0</v>
      </c>
      <c r="T27" s="109">
        <f>T52+T61</f>
        <v>0</v>
      </c>
      <c r="U27" s="109">
        <f t="shared" ref="U27:V27" si="263">U52+U61</f>
        <v>0</v>
      </c>
      <c r="V27" s="109">
        <f t="shared" si="263"/>
        <v>0</v>
      </c>
      <c r="W27" s="109">
        <f>W52+W61</f>
        <v>8245012</v>
      </c>
      <c r="X27" s="109">
        <f t="shared" ref="X27:Y27" si="264">X52+X61</f>
        <v>0</v>
      </c>
      <c r="Y27" s="109">
        <f t="shared" si="264"/>
        <v>8245012</v>
      </c>
      <c r="Z27" s="109">
        <f>Z52+Z61</f>
        <v>5370999</v>
      </c>
      <c r="AA27" s="109">
        <f t="shared" ref="AA27:AB27" si="265">AA52+AA61</f>
        <v>375089</v>
      </c>
      <c r="AB27" s="109">
        <f t="shared" si="265"/>
        <v>5746088</v>
      </c>
      <c r="AC27" s="109">
        <f>AC52+AC61</f>
        <v>9987107</v>
      </c>
      <c r="AD27" s="109">
        <f t="shared" ref="AD27:AE27" si="266">AD52+AD61</f>
        <v>0</v>
      </c>
      <c r="AE27" s="109">
        <f t="shared" si="266"/>
        <v>9987107</v>
      </c>
      <c r="AF27" s="109">
        <f>AF52+AF61</f>
        <v>0</v>
      </c>
      <c r="AG27" s="109">
        <f t="shared" ref="AG27:AH27" si="267">AG52+AG61</f>
        <v>0</v>
      </c>
      <c r="AH27" s="109">
        <f t="shared" si="267"/>
        <v>0</v>
      </c>
      <c r="AI27" s="109">
        <f>AI52+AI61</f>
        <v>6603</v>
      </c>
      <c r="AJ27" s="109">
        <f t="shared" ref="AJ27:AK27" si="268">AJ52+AJ61</f>
        <v>0</v>
      </c>
      <c r="AK27" s="109">
        <f t="shared" si="268"/>
        <v>6603</v>
      </c>
      <c r="AL27" s="109">
        <f>AL52+AL61</f>
        <v>4000</v>
      </c>
      <c r="AM27" s="109">
        <f t="shared" ref="AM27:AN27" si="269">AM52+AM61</f>
        <v>12665</v>
      </c>
      <c r="AN27" s="109">
        <f t="shared" si="269"/>
        <v>16665</v>
      </c>
      <c r="AO27" s="109">
        <f>AO52+AO61</f>
        <v>1529011</v>
      </c>
      <c r="AP27" s="109">
        <f t="shared" ref="AP27:AQ27" si="270">AP52+AP61</f>
        <v>0</v>
      </c>
      <c r="AQ27" s="109">
        <f t="shared" si="270"/>
        <v>1529011</v>
      </c>
      <c r="AR27" s="109">
        <f>AR52+AR61</f>
        <v>0</v>
      </c>
      <c r="AS27" s="109">
        <f t="shared" ref="AS27:AT27" si="271">AS52+AS61</f>
        <v>0</v>
      </c>
      <c r="AT27" s="109">
        <f t="shared" si="271"/>
        <v>0</v>
      </c>
      <c r="AU27" s="109">
        <f>AU52+AU61</f>
        <v>1300</v>
      </c>
      <c r="AV27" s="109">
        <f t="shared" ref="AV27:AW27" si="272">AV52+AV61</f>
        <v>0</v>
      </c>
      <c r="AW27" s="109">
        <f t="shared" si="272"/>
        <v>1300</v>
      </c>
      <c r="AX27" s="109">
        <f>AX52+AX61</f>
        <v>269000</v>
      </c>
      <c r="AY27" s="109">
        <f t="shared" ref="AY27:AZ27" si="273">AY52+AY61</f>
        <v>0</v>
      </c>
      <c r="AZ27" s="109">
        <f t="shared" si="273"/>
        <v>269000</v>
      </c>
      <c r="BA27" s="109">
        <f>BA52+BA61</f>
        <v>0</v>
      </c>
      <c r="BB27" s="109">
        <f t="shared" ref="BB27:BC27" si="274">BB52+BB61</f>
        <v>0</v>
      </c>
      <c r="BC27" s="109">
        <f t="shared" si="274"/>
        <v>0</v>
      </c>
      <c r="BD27" s="109">
        <f>BD52+BD61</f>
        <v>0</v>
      </c>
      <c r="BE27" s="109">
        <f t="shared" ref="BE27:BF27" si="275">BE52+BE61</f>
        <v>0</v>
      </c>
      <c r="BF27" s="109">
        <f t="shared" si="275"/>
        <v>0</v>
      </c>
      <c r="BG27" s="109">
        <f>BG52+BG61</f>
        <v>58944</v>
      </c>
      <c r="BH27" s="109">
        <f t="shared" ref="BH27:BI27" si="276">BH52+BH61</f>
        <v>0</v>
      </c>
      <c r="BI27" s="109">
        <f t="shared" si="276"/>
        <v>58944</v>
      </c>
      <c r="BJ27" s="109">
        <f>BJ52+BJ61</f>
        <v>0</v>
      </c>
      <c r="BK27" s="109">
        <f t="shared" ref="BK27:BL27" si="277">BK52+BK61</f>
        <v>0</v>
      </c>
      <c r="BL27" s="109">
        <f t="shared" si="277"/>
        <v>0</v>
      </c>
      <c r="BM27" s="109">
        <f>BM52+BM61</f>
        <v>9000</v>
      </c>
      <c r="BN27" s="109">
        <f t="shared" ref="BN27:BO27" si="278">BN52+BN61</f>
        <v>79902</v>
      </c>
      <c r="BO27" s="109">
        <f t="shared" si="278"/>
        <v>88902</v>
      </c>
      <c r="BP27" s="109">
        <f>BP52+BP61</f>
        <v>245077</v>
      </c>
      <c r="BQ27" s="109">
        <f t="shared" ref="BQ27:BR27" si="279">BQ52+BQ61</f>
        <v>0</v>
      </c>
      <c r="BR27" s="109">
        <f t="shared" si="279"/>
        <v>245077</v>
      </c>
      <c r="BS27" s="109">
        <f>BS52+BS61</f>
        <v>65914</v>
      </c>
      <c r="BT27" s="109">
        <f t="shared" ref="BT27:BU27" si="280">BT52+BT61</f>
        <v>0</v>
      </c>
      <c r="BU27" s="109">
        <f t="shared" si="280"/>
        <v>65914</v>
      </c>
      <c r="BV27" s="109">
        <f>BV52+BV61</f>
        <v>0</v>
      </c>
      <c r="BW27" s="109">
        <f t="shared" ref="BW27:BX27" si="281">BW52+BW61</f>
        <v>0</v>
      </c>
      <c r="BX27" s="109">
        <f t="shared" si="281"/>
        <v>0</v>
      </c>
      <c r="BY27" s="109">
        <f>BY52+BY61</f>
        <v>185573</v>
      </c>
      <c r="BZ27" s="109">
        <f t="shared" ref="BZ27:CA27" si="282">BZ52+BZ61</f>
        <v>0</v>
      </c>
      <c r="CA27" s="109">
        <f t="shared" si="282"/>
        <v>185573</v>
      </c>
      <c r="CB27" s="109">
        <f>CB52+CB61</f>
        <v>0</v>
      </c>
      <c r="CC27" s="109">
        <f t="shared" ref="CC27:CD27" si="283">CC52+CC61</f>
        <v>0</v>
      </c>
      <c r="CD27" s="109">
        <f t="shared" si="283"/>
        <v>0</v>
      </c>
      <c r="CE27" s="109">
        <f>CE52+CE61</f>
        <v>4468128</v>
      </c>
      <c r="CF27" s="109">
        <f t="shared" ref="CF27:CG27" si="284">CF52+CF61</f>
        <v>0</v>
      </c>
      <c r="CG27" s="109">
        <f t="shared" si="284"/>
        <v>4468128</v>
      </c>
      <c r="CH27" s="109">
        <f>CH52+CH61</f>
        <v>0</v>
      </c>
      <c r="CI27" s="109">
        <f t="shared" ref="CI27:CJ27" si="285">CI52+CI61</f>
        <v>0</v>
      </c>
      <c r="CJ27" s="109">
        <f t="shared" si="285"/>
        <v>0</v>
      </c>
      <c r="CK27" s="109">
        <f>CK52+CK61</f>
        <v>0</v>
      </c>
      <c r="CL27" s="109">
        <f t="shared" ref="CL27:CM27" si="286">CL52+CL61</f>
        <v>0</v>
      </c>
      <c r="CM27" s="109">
        <f t="shared" si="286"/>
        <v>0</v>
      </c>
      <c r="CN27" s="109">
        <f>CN52+CN61</f>
        <v>429169</v>
      </c>
      <c r="CO27" s="109">
        <f t="shared" ref="CO27:CP27" si="287">CO52+CO61</f>
        <v>0</v>
      </c>
      <c r="CP27" s="109">
        <f t="shared" si="287"/>
        <v>429169</v>
      </c>
      <c r="CQ27" s="109">
        <f>CQ52+CQ61</f>
        <v>0</v>
      </c>
      <c r="CR27" s="109">
        <f t="shared" ref="CR27:CS27" si="288">CR52+CR61</f>
        <v>0</v>
      </c>
      <c r="CS27" s="109">
        <f t="shared" si="288"/>
        <v>0</v>
      </c>
      <c r="CT27" s="109">
        <f>CT52+CT61</f>
        <v>0</v>
      </c>
      <c r="CU27" s="109">
        <f t="shared" ref="CU27:CV27" si="289">CU52+CU61</f>
        <v>0</v>
      </c>
      <c r="CV27" s="109">
        <f t="shared" si="289"/>
        <v>0</v>
      </c>
      <c r="CW27" s="109">
        <f>CW52+CW61</f>
        <v>0</v>
      </c>
      <c r="CX27" s="109">
        <f t="shared" ref="CX27:CY27" si="290">CX52+CX61</f>
        <v>0</v>
      </c>
      <c r="CY27" s="109">
        <f t="shared" si="290"/>
        <v>0</v>
      </c>
      <c r="CZ27" s="109">
        <f>CZ52+CZ61</f>
        <v>0</v>
      </c>
      <c r="DA27" s="109">
        <f t="shared" ref="DA27:DB27" si="291">DA52+DA61</f>
        <v>0</v>
      </c>
      <c r="DB27" s="109">
        <f t="shared" si="291"/>
        <v>0</v>
      </c>
      <c r="DC27" s="109">
        <f>DC52+DC61</f>
        <v>240000</v>
      </c>
      <c r="DD27" s="109">
        <f t="shared" ref="DD27:DE27" si="292">DD52+DD61</f>
        <v>0</v>
      </c>
      <c r="DE27" s="109">
        <f t="shared" si="292"/>
        <v>240000</v>
      </c>
      <c r="DF27" s="109">
        <f>DF52+DF61</f>
        <v>0</v>
      </c>
      <c r="DG27" s="109">
        <f t="shared" ref="DG27:DH27" si="293">DG52+DG61</f>
        <v>0</v>
      </c>
      <c r="DH27" s="109">
        <f t="shared" si="293"/>
        <v>0</v>
      </c>
      <c r="DI27" s="109">
        <f>DI52+DI61</f>
        <v>26289</v>
      </c>
      <c r="DJ27" s="109">
        <f t="shared" ref="DJ27:DK27" si="294">DJ52+DJ61</f>
        <v>62686</v>
      </c>
      <c r="DK27" s="109">
        <f t="shared" si="294"/>
        <v>88975</v>
      </c>
      <c r="DL27" s="109">
        <f>DL52+DL61</f>
        <v>0</v>
      </c>
      <c r="DM27" s="109">
        <f t="shared" ref="DM27:DN27" si="295">DM52+DM61</f>
        <v>0</v>
      </c>
      <c r="DN27" s="109">
        <f t="shared" si="295"/>
        <v>0</v>
      </c>
      <c r="DO27" s="109">
        <f>DO52+DO61</f>
        <v>55926</v>
      </c>
      <c r="DP27" s="109">
        <f t="shared" ref="DP27:GA27" si="296">DP52+DP61</f>
        <v>0</v>
      </c>
      <c r="DQ27" s="109">
        <f t="shared" si="296"/>
        <v>55926</v>
      </c>
      <c r="DR27" s="109">
        <f t="shared" si="296"/>
        <v>31197552</v>
      </c>
      <c r="DS27" s="109">
        <f t="shared" si="296"/>
        <v>530342</v>
      </c>
      <c r="DT27" s="109">
        <f t="shared" si="296"/>
        <v>31727894</v>
      </c>
      <c r="DU27" s="109">
        <f t="shared" si="296"/>
        <v>30322</v>
      </c>
      <c r="DV27" s="109">
        <f t="shared" si="296"/>
        <v>0</v>
      </c>
      <c r="DW27" s="109">
        <f t="shared" si="296"/>
        <v>30322</v>
      </c>
      <c r="DX27" s="109">
        <f t="shared" si="296"/>
        <v>10150</v>
      </c>
      <c r="DY27" s="109">
        <f t="shared" si="296"/>
        <v>0</v>
      </c>
      <c r="DZ27" s="109">
        <f t="shared" si="296"/>
        <v>10150</v>
      </c>
      <c r="EA27" s="109">
        <f t="shared" si="296"/>
        <v>7491</v>
      </c>
      <c r="EB27" s="109">
        <f t="shared" si="296"/>
        <v>0</v>
      </c>
      <c r="EC27" s="109">
        <f t="shared" si="296"/>
        <v>7491</v>
      </c>
      <c r="ED27" s="109">
        <f t="shared" si="296"/>
        <v>485207</v>
      </c>
      <c r="EE27" s="109">
        <f t="shared" si="296"/>
        <v>0</v>
      </c>
      <c r="EF27" s="109">
        <f t="shared" si="296"/>
        <v>485207</v>
      </c>
      <c r="EG27" s="109">
        <f t="shared" si="296"/>
        <v>181674</v>
      </c>
      <c r="EH27" s="109">
        <f t="shared" si="296"/>
        <v>0</v>
      </c>
      <c r="EI27" s="109">
        <f t="shared" si="296"/>
        <v>181674</v>
      </c>
      <c r="EJ27" s="109">
        <f t="shared" si="296"/>
        <v>109337</v>
      </c>
      <c r="EK27" s="109">
        <f t="shared" si="296"/>
        <v>31967</v>
      </c>
      <c r="EL27" s="109">
        <f t="shared" si="296"/>
        <v>141304</v>
      </c>
      <c r="EM27" s="109">
        <f t="shared" si="296"/>
        <v>25594</v>
      </c>
      <c r="EN27" s="109">
        <f t="shared" si="296"/>
        <v>0</v>
      </c>
      <c r="EO27" s="109">
        <f t="shared" si="296"/>
        <v>25594</v>
      </c>
      <c r="EP27" s="109">
        <f t="shared" si="296"/>
        <v>1562916</v>
      </c>
      <c r="EQ27" s="109">
        <f t="shared" si="296"/>
        <v>-3939</v>
      </c>
      <c r="ER27" s="109">
        <f t="shared" si="296"/>
        <v>1558977</v>
      </c>
      <c r="ES27" s="109">
        <f t="shared" si="296"/>
        <v>615677</v>
      </c>
      <c r="ET27" s="109">
        <f t="shared" si="296"/>
        <v>60</v>
      </c>
      <c r="EU27" s="109">
        <f t="shared" si="296"/>
        <v>615737</v>
      </c>
      <c r="EV27" s="109">
        <f t="shared" si="296"/>
        <v>3028368</v>
      </c>
      <c r="EW27" s="109">
        <f t="shared" si="296"/>
        <v>28088</v>
      </c>
      <c r="EX27" s="109">
        <f t="shared" si="296"/>
        <v>3056456</v>
      </c>
      <c r="EY27" s="109">
        <f t="shared" si="296"/>
        <v>74003</v>
      </c>
      <c r="EZ27" s="109">
        <f t="shared" si="296"/>
        <v>1912</v>
      </c>
      <c r="FA27" s="109">
        <f t="shared" si="296"/>
        <v>75915</v>
      </c>
      <c r="FB27" s="109">
        <f t="shared" si="296"/>
        <v>167761</v>
      </c>
      <c r="FC27" s="109">
        <f t="shared" si="296"/>
        <v>4161</v>
      </c>
      <c r="FD27" s="109">
        <f t="shared" si="296"/>
        <v>171922</v>
      </c>
      <c r="FE27" s="109">
        <f t="shared" si="296"/>
        <v>75020</v>
      </c>
      <c r="FF27" s="109">
        <f t="shared" si="296"/>
        <v>8288</v>
      </c>
      <c r="FG27" s="109">
        <f t="shared" si="296"/>
        <v>83308</v>
      </c>
      <c r="FH27" s="109">
        <f t="shared" si="296"/>
        <v>674113</v>
      </c>
      <c r="FI27" s="109">
        <f t="shared" si="296"/>
        <v>1686</v>
      </c>
      <c r="FJ27" s="109">
        <f t="shared" si="296"/>
        <v>675799</v>
      </c>
      <c r="FK27" s="109">
        <f t="shared" si="296"/>
        <v>143527</v>
      </c>
      <c r="FL27" s="109">
        <f t="shared" si="296"/>
        <v>10681</v>
      </c>
      <c r="FM27" s="109">
        <f t="shared" si="296"/>
        <v>154208</v>
      </c>
      <c r="FN27" s="109">
        <f t="shared" si="296"/>
        <v>250783</v>
      </c>
      <c r="FO27" s="109">
        <f t="shared" si="296"/>
        <v>778</v>
      </c>
      <c r="FP27" s="109">
        <f t="shared" si="296"/>
        <v>251561</v>
      </c>
      <c r="FQ27" s="109">
        <f t="shared" si="296"/>
        <v>133855</v>
      </c>
      <c r="FR27" s="109">
        <f t="shared" si="296"/>
        <v>3358</v>
      </c>
      <c r="FS27" s="109">
        <f t="shared" si="296"/>
        <v>137213</v>
      </c>
      <c r="FT27" s="109">
        <f t="shared" si="296"/>
        <v>222554</v>
      </c>
      <c r="FU27" s="109">
        <f t="shared" si="296"/>
        <v>4442</v>
      </c>
      <c r="FV27" s="109">
        <f t="shared" si="296"/>
        <v>226996</v>
      </c>
      <c r="FW27" s="109">
        <f t="shared" si="296"/>
        <v>106019</v>
      </c>
      <c r="FX27" s="109">
        <f t="shared" si="296"/>
        <v>1870</v>
      </c>
      <c r="FY27" s="109">
        <f t="shared" si="296"/>
        <v>107889</v>
      </c>
      <c r="FZ27" s="109">
        <f t="shared" si="296"/>
        <v>18230</v>
      </c>
      <c r="GA27" s="109">
        <f t="shared" si="296"/>
        <v>479</v>
      </c>
      <c r="GB27" s="109">
        <f t="shared" ref="GB27:HJ27" si="297">GB52+GB61</f>
        <v>18709</v>
      </c>
      <c r="GC27" s="109">
        <f t="shared" si="297"/>
        <v>72066</v>
      </c>
      <c r="GD27" s="109">
        <f t="shared" si="297"/>
        <v>1232</v>
      </c>
      <c r="GE27" s="109">
        <f t="shared" si="297"/>
        <v>73298</v>
      </c>
      <c r="GF27" s="109">
        <f t="shared" si="297"/>
        <v>858878</v>
      </c>
      <c r="GG27" s="109">
        <f t="shared" si="297"/>
        <v>-108716</v>
      </c>
      <c r="GH27" s="109">
        <f t="shared" si="297"/>
        <v>750162</v>
      </c>
      <c r="GI27" s="109">
        <f t="shared" si="297"/>
        <v>83139</v>
      </c>
      <c r="GJ27" s="109">
        <f t="shared" si="297"/>
        <v>1966</v>
      </c>
      <c r="GK27" s="109">
        <f t="shared" si="297"/>
        <v>85105</v>
      </c>
      <c r="GL27" s="109">
        <f t="shared" si="297"/>
        <v>2879948</v>
      </c>
      <c r="GM27" s="109">
        <f t="shared" si="297"/>
        <v>-67863</v>
      </c>
      <c r="GN27" s="109">
        <f t="shared" si="297"/>
        <v>2812085</v>
      </c>
      <c r="GO27" s="109">
        <f t="shared" si="297"/>
        <v>1178240</v>
      </c>
      <c r="GP27" s="109">
        <f t="shared" si="297"/>
        <v>23337</v>
      </c>
      <c r="GQ27" s="109">
        <f t="shared" si="297"/>
        <v>1201577</v>
      </c>
      <c r="GR27" s="109">
        <f t="shared" si="297"/>
        <v>1861796</v>
      </c>
      <c r="GS27" s="109">
        <f t="shared" si="297"/>
        <v>21831</v>
      </c>
      <c r="GT27" s="109">
        <f t="shared" si="297"/>
        <v>1883627</v>
      </c>
      <c r="GU27" s="109">
        <f t="shared" si="297"/>
        <v>1684657</v>
      </c>
      <c r="GV27" s="109">
        <f t="shared" si="297"/>
        <v>477</v>
      </c>
      <c r="GW27" s="109">
        <f t="shared" si="297"/>
        <v>1685134</v>
      </c>
      <c r="GX27" s="109">
        <f t="shared" si="297"/>
        <v>7604641</v>
      </c>
      <c r="GY27" s="109">
        <f t="shared" si="297"/>
        <v>-22218</v>
      </c>
      <c r="GZ27" s="109">
        <f t="shared" si="297"/>
        <v>7582423</v>
      </c>
      <c r="HA27" s="109">
        <f t="shared" si="297"/>
        <v>41830561</v>
      </c>
      <c r="HB27" s="109">
        <f t="shared" si="297"/>
        <v>536212</v>
      </c>
      <c r="HC27" s="110">
        <f t="shared" si="297"/>
        <v>42366773</v>
      </c>
      <c r="HE27" s="92"/>
      <c r="HF27" s="92"/>
    </row>
    <row r="28" spans="1:214" ht="15" customHeight="1" x14ac:dyDescent="0.25">
      <c r="A28" s="93" t="s">
        <v>315</v>
      </c>
      <c r="B28" s="111">
        <f>B29+B35+B36+B37</f>
        <v>0</v>
      </c>
      <c r="C28" s="111">
        <f t="shared" ref="C28:D28" si="298">C29+C35+C36+C37</f>
        <v>0</v>
      </c>
      <c r="D28" s="111">
        <f t="shared" si="298"/>
        <v>0</v>
      </c>
      <c r="E28" s="111">
        <f>E29+E35+E36+E37</f>
        <v>0</v>
      </c>
      <c r="F28" s="111">
        <f t="shared" ref="F28:G28" si="299">F29+F35+F36+F37</f>
        <v>0</v>
      </c>
      <c r="G28" s="111">
        <f t="shared" si="299"/>
        <v>0</v>
      </c>
      <c r="H28" s="111">
        <f>H29+H35+H36+H37</f>
        <v>0</v>
      </c>
      <c r="I28" s="111">
        <f t="shared" ref="I28:J28" si="300">I29+I35+I36+I37</f>
        <v>0</v>
      </c>
      <c r="J28" s="111">
        <f t="shared" si="300"/>
        <v>0</v>
      </c>
      <c r="K28" s="111">
        <f>K29+K35+K36+K37</f>
        <v>0</v>
      </c>
      <c r="L28" s="111">
        <f t="shared" ref="L28:M28" si="301">L29+L35+L36+L37</f>
        <v>0</v>
      </c>
      <c r="M28" s="111">
        <f t="shared" si="301"/>
        <v>0</v>
      </c>
      <c r="N28" s="111">
        <f>N29+N35+N36+N37</f>
        <v>0</v>
      </c>
      <c r="O28" s="111">
        <f t="shared" ref="O28:P28" si="302">O29+O35+O36+O37</f>
        <v>0</v>
      </c>
      <c r="P28" s="111">
        <f t="shared" si="302"/>
        <v>0</v>
      </c>
      <c r="Q28" s="111">
        <f>Q29+Q35+Q36+Q37</f>
        <v>0</v>
      </c>
      <c r="R28" s="111">
        <f t="shared" ref="R28:S28" si="303">R29+R35+R36+R37</f>
        <v>0</v>
      </c>
      <c r="S28" s="111">
        <f t="shared" si="303"/>
        <v>0</v>
      </c>
      <c r="T28" s="111">
        <f>T29+T35+T36+T37</f>
        <v>0</v>
      </c>
      <c r="U28" s="111">
        <f t="shared" ref="U28:V28" si="304">U29+U35+U36+U37</f>
        <v>0</v>
      </c>
      <c r="V28" s="111">
        <f t="shared" si="304"/>
        <v>0</v>
      </c>
      <c r="W28" s="111">
        <f>W29+W35+W36+W37</f>
        <v>8245012</v>
      </c>
      <c r="X28" s="111">
        <f t="shared" ref="X28:Y28" si="305">X29+X35+X36+X37</f>
        <v>0</v>
      </c>
      <c r="Y28" s="111">
        <f t="shared" si="305"/>
        <v>8245012</v>
      </c>
      <c r="Z28" s="111">
        <f>Z29+Z35+Z36+Z37</f>
        <v>2182815</v>
      </c>
      <c r="AA28" s="111">
        <f t="shared" ref="AA28:AB28" si="306">AA29+AA35+AA36+AA37</f>
        <v>75089</v>
      </c>
      <c r="AB28" s="111">
        <f t="shared" si="306"/>
        <v>2257904</v>
      </c>
      <c r="AC28" s="111">
        <f>AC29+AC35+AC36+AC37</f>
        <v>583263</v>
      </c>
      <c r="AD28" s="111">
        <f t="shared" ref="AD28:AE28" si="307">AD29+AD35+AD36+AD37</f>
        <v>0</v>
      </c>
      <c r="AE28" s="111">
        <f t="shared" si="307"/>
        <v>583263</v>
      </c>
      <c r="AF28" s="111">
        <f>AF29+AF35+AF36+AF37</f>
        <v>0</v>
      </c>
      <c r="AG28" s="111">
        <f t="shared" ref="AG28:AH28" si="308">AG29+AG35+AG36+AG37</f>
        <v>0</v>
      </c>
      <c r="AH28" s="111">
        <f t="shared" si="308"/>
        <v>0</v>
      </c>
      <c r="AI28" s="111">
        <f>AI29+AI35+AI36+AI37</f>
        <v>6603</v>
      </c>
      <c r="AJ28" s="111">
        <f t="shared" ref="AJ28:AK28" si="309">AJ29+AJ35+AJ36+AJ37</f>
        <v>0</v>
      </c>
      <c r="AK28" s="111">
        <f t="shared" si="309"/>
        <v>6603</v>
      </c>
      <c r="AL28" s="111">
        <f>AL29+AL35+AL36+AL37</f>
        <v>4000</v>
      </c>
      <c r="AM28" s="111">
        <f t="shared" ref="AM28:AN28" si="310">AM29+AM35+AM36+AM37</f>
        <v>12665</v>
      </c>
      <c r="AN28" s="111">
        <f t="shared" si="310"/>
        <v>16665</v>
      </c>
      <c r="AO28" s="111">
        <f>AO29+AO35+AO36+AO37</f>
        <v>1529011</v>
      </c>
      <c r="AP28" s="111">
        <f t="shared" ref="AP28:AQ28" si="311">AP29+AP35+AP36+AP37</f>
        <v>0</v>
      </c>
      <c r="AQ28" s="111">
        <f t="shared" si="311"/>
        <v>1529011</v>
      </c>
      <c r="AR28" s="111">
        <f>AR29+AR35+AR36+AR37</f>
        <v>0</v>
      </c>
      <c r="AS28" s="111">
        <f t="shared" ref="AS28:AT28" si="312">AS29+AS35+AS36+AS37</f>
        <v>0</v>
      </c>
      <c r="AT28" s="111">
        <f t="shared" si="312"/>
        <v>0</v>
      </c>
      <c r="AU28" s="111">
        <f>AU29+AU35+AU36+AU37</f>
        <v>1300</v>
      </c>
      <c r="AV28" s="111">
        <f t="shared" ref="AV28:AW28" si="313">AV29+AV35+AV36+AV37</f>
        <v>0</v>
      </c>
      <c r="AW28" s="111">
        <f t="shared" si="313"/>
        <v>1300</v>
      </c>
      <c r="AX28" s="111">
        <f>AX29+AX35+AX36+AX37</f>
        <v>269000</v>
      </c>
      <c r="AY28" s="111">
        <f t="shared" ref="AY28:AZ28" si="314">AY29+AY35+AY36+AY37</f>
        <v>0</v>
      </c>
      <c r="AZ28" s="111">
        <f t="shared" si="314"/>
        <v>269000</v>
      </c>
      <c r="BA28" s="111">
        <f>BA29+BA35+BA36+BA37</f>
        <v>0</v>
      </c>
      <c r="BB28" s="111">
        <f t="shared" ref="BB28:BC28" si="315">BB29+BB35+BB36+BB37</f>
        <v>0</v>
      </c>
      <c r="BC28" s="111">
        <f t="shared" si="315"/>
        <v>0</v>
      </c>
      <c r="BD28" s="111">
        <f>BD29+BD35+BD36+BD37</f>
        <v>0</v>
      </c>
      <c r="BE28" s="111">
        <f t="shared" ref="BE28:BF28" si="316">BE29+BE35+BE36+BE37</f>
        <v>0</v>
      </c>
      <c r="BF28" s="111">
        <f t="shared" si="316"/>
        <v>0</v>
      </c>
      <c r="BG28" s="111">
        <f>BG29+BG35+BG36+BG37</f>
        <v>58944</v>
      </c>
      <c r="BH28" s="111">
        <f t="shared" ref="BH28:BI28" si="317">BH29+BH35+BH36+BH37</f>
        <v>0</v>
      </c>
      <c r="BI28" s="111">
        <f t="shared" si="317"/>
        <v>58944</v>
      </c>
      <c r="BJ28" s="111">
        <f>BJ29+BJ35+BJ36+BJ37</f>
        <v>0</v>
      </c>
      <c r="BK28" s="111">
        <f t="shared" ref="BK28:BL28" si="318">BK29+BK35+BK36+BK37</f>
        <v>0</v>
      </c>
      <c r="BL28" s="111">
        <f t="shared" si="318"/>
        <v>0</v>
      </c>
      <c r="BM28" s="111">
        <f>BM29+BM35+BM36+BM37</f>
        <v>9000</v>
      </c>
      <c r="BN28" s="111">
        <f t="shared" ref="BN28:BO28" si="319">BN29+BN35+BN36+BN37</f>
        <v>0</v>
      </c>
      <c r="BO28" s="111">
        <f t="shared" si="319"/>
        <v>9000</v>
      </c>
      <c r="BP28" s="111">
        <f>BP29+BP35+BP36+BP37</f>
        <v>245077</v>
      </c>
      <c r="BQ28" s="111">
        <f t="shared" ref="BQ28:BR28" si="320">BQ29+BQ35+BQ36+BQ37</f>
        <v>0</v>
      </c>
      <c r="BR28" s="111">
        <f t="shared" si="320"/>
        <v>245077</v>
      </c>
      <c r="BS28" s="111">
        <f>BS29+BS35+BS36+BS37</f>
        <v>65914</v>
      </c>
      <c r="BT28" s="111">
        <f t="shared" ref="BT28:BU28" si="321">BT29+BT35+BT36+BT37</f>
        <v>0</v>
      </c>
      <c r="BU28" s="111">
        <f t="shared" si="321"/>
        <v>65914</v>
      </c>
      <c r="BV28" s="111">
        <f>BV29+BV35+BV36+BV37</f>
        <v>0</v>
      </c>
      <c r="BW28" s="111">
        <f t="shared" ref="BW28:BX28" si="322">BW29+BW35+BW36+BW37</f>
        <v>0</v>
      </c>
      <c r="BX28" s="111">
        <f t="shared" si="322"/>
        <v>0</v>
      </c>
      <c r="BY28" s="111">
        <f>BY29+BY35+BY36+BY37</f>
        <v>185573</v>
      </c>
      <c r="BZ28" s="111">
        <f t="shared" ref="BZ28:CA28" si="323">BZ29+BZ35+BZ36+BZ37</f>
        <v>0</v>
      </c>
      <c r="CA28" s="111">
        <f t="shared" si="323"/>
        <v>185573</v>
      </c>
      <c r="CB28" s="111">
        <f>CB29+CB35+CB36+CB37</f>
        <v>0</v>
      </c>
      <c r="CC28" s="111">
        <f t="shared" ref="CC28:CD28" si="324">CC29+CC35+CC36+CC37</f>
        <v>0</v>
      </c>
      <c r="CD28" s="111">
        <f t="shared" si="324"/>
        <v>0</v>
      </c>
      <c r="CE28" s="111">
        <f>CE29+CE35+CE36+CE37</f>
        <v>2286521</v>
      </c>
      <c r="CF28" s="111">
        <f t="shared" ref="CF28:CG28" si="325">CF29+CF35+CF36+CF37</f>
        <v>0</v>
      </c>
      <c r="CG28" s="111">
        <f t="shared" si="325"/>
        <v>2286521</v>
      </c>
      <c r="CH28" s="111">
        <f>CH29+CH35+CH36+CH37</f>
        <v>0</v>
      </c>
      <c r="CI28" s="111">
        <f t="shared" ref="CI28:CJ28" si="326">CI29+CI35+CI36+CI37</f>
        <v>0</v>
      </c>
      <c r="CJ28" s="111">
        <f t="shared" si="326"/>
        <v>0</v>
      </c>
      <c r="CK28" s="111">
        <f>CK29+CK35+CK36+CK37</f>
        <v>0</v>
      </c>
      <c r="CL28" s="111">
        <f t="shared" ref="CL28:CM28" si="327">CL29+CL35+CL36+CL37</f>
        <v>0</v>
      </c>
      <c r="CM28" s="111">
        <f t="shared" si="327"/>
        <v>0</v>
      </c>
      <c r="CN28" s="111">
        <f>CN29+CN35+CN36+CN37</f>
        <v>379019</v>
      </c>
      <c r="CO28" s="111">
        <f t="shared" ref="CO28:CP28" si="328">CO29+CO35+CO36+CO37</f>
        <v>-341350</v>
      </c>
      <c r="CP28" s="111">
        <f t="shared" si="328"/>
        <v>37669</v>
      </c>
      <c r="CQ28" s="111">
        <f>CQ29+CQ35+CQ36+CQ37</f>
        <v>0</v>
      </c>
      <c r="CR28" s="111">
        <f t="shared" ref="CR28:CS28" si="329">CR29+CR35+CR36+CR37</f>
        <v>0</v>
      </c>
      <c r="CS28" s="111">
        <f t="shared" si="329"/>
        <v>0</v>
      </c>
      <c r="CT28" s="111">
        <f>CT29+CT35+CT36+CT37</f>
        <v>0</v>
      </c>
      <c r="CU28" s="111">
        <f t="shared" ref="CU28:CV28" si="330">CU29+CU35+CU36+CU37</f>
        <v>0</v>
      </c>
      <c r="CV28" s="111">
        <f t="shared" si="330"/>
        <v>0</v>
      </c>
      <c r="CW28" s="111">
        <f>CW29+CW35+CW36+CW37</f>
        <v>0</v>
      </c>
      <c r="CX28" s="111">
        <f t="shared" ref="CX28:CY28" si="331">CX29+CX35+CX36+CX37</f>
        <v>0</v>
      </c>
      <c r="CY28" s="111">
        <f t="shared" si="331"/>
        <v>0</v>
      </c>
      <c r="CZ28" s="111">
        <f>CZ29+CZ35+CZ36+CZ37</f>
        <v>0</v>
      </c>
      <c r="DA28" s="111">
        <f t="shared" ref="DA28:DB28" si="332">DA29+DA35+DA36+DA37</f>
        <v>0</v>
      </c>
      <c r="DB28" s="111">
        <f t="shared" si="332"/>
        <v>0</v>
      </c>
      <c r="DC28" s="111">
        <f>DC29+DC35+DC36+DC37</f>
        <v>0</v>
      </c>
      <c r="DD28" s="111">
        <f t="shared" ref="DD28:DE28" si="333">DD29+DD35+DD36+DD37</f>
        <v>0</v>
      </c>
      <c r="DE28" s="111">
        <f t="shared" si="333"/>
        <v>0</v>
      </c>
      <c r="DF28" s="111">
        <f>DF29+DF35+DF36+DF37</f>
        <v>0</v>
      </c>
      <c r="DG28" s="111">
        <f t="shared" ref="DG28:DH28" si="334">DG29+DG35+DG36+DG37</f>
        <v>0</v>
      </c>
      <c r="DH28" s="111">
        <f t="shared" si="334"/>
        <v>0</v>
      </c>
      <c r="DI28" s="111">
        <f>DI29+DI35+DI36+DI37</f>
        <v>26289</v>
      </c>
      <c r="DJ28" s="111">
        <f t="shared" ref="DJ28:DK28" si="335">DJ29+DJ35+DJ36+DJ37</f>
        <v>62686</v>
      </c>
      <c r="DK28" s="111">
        <f t="shared" si="335"/>
        <v>88975</v>
      </c>
      <c r="DL28" s="111">
        <f>DL29+DL35+DL36+DL37</f>
        <v>0</v>
      </c>
      <c r="DM28" s="111">
        <f t="shared" ref="DM28:DN28" si="336">DM29+DM35+DM36+DM37</f>
        <v>0</v>
      </c>
      <c r="DN28" s="111">
        <f t="shared" si="336"/>
        <v>0</v>
      </c>
      <c r="DO28" s="111">
        <f>DO29+DO35+DO36+DO37</f>
        <v>55926</v>
      </c>
      <c r="DP28" s="111">
        <f t="shared" ref="DP28:GA28" si="337">DP29+DP35+DP36+DP37</f>
        <v>0</v>
      </c>
      <c r="DQ28" s="111">
        <f t="shared" si="337"/>
        <v>55926</v>
      </c>
      <c r="DR28" s="111">
        <f t="shared" si="337"/>
        <v>16133267</v>
      </c>
      <c r="DS28" s="111">
        <f t="shared" si="337"/>
        <v>-190910</v>
      </c>
      <c r="DT28" s="111">
        <f t="shared" si="337"/>
        <v>15942357</v>
      </c>
      <c r="DU28" s="111">
        <f t="shared" si="337"/>
        <v>13714</v>
      </c>
      <c r="DV28" s="111">
        <f t="shared" si="337"/>
        <v>0</v>
      </c>
      <c r="DW28" s="111">
        <f t="shared" si="337"/>
        <v>13714</v>
      </c>
      <c r="DX28" s="111">
        <f t="shared" si="337"/>
        <v>3857</v>
      </c>
      <c r="DY28" s="111">
        <f t="shared" si="337"/>
        <v>0</v>
      </c>
      <c r="DZ28" s="111">
        <f t="shared" si="337"/>
        <v>3857</v>
      </c>
      <c r="EA28" s="111">
        <f t="shared" si="337"/>
        <v>3259</v>
      </c>
      <c r="EB28" s="111">
        <f t="shared" si="337"/>
        <v>0</v>
      </c>
      <c r="EC28" s="111">
        <f t="shared" si="337"/>
        <v>3259</v>
      </c>
      <c r="ED28" s="111">
        <f t="shared" si="337"/>
        <v>153701</v>
      </c>
      <c r="EE28" s="111">
        <f t="shared" si="337"/>
        <v>0</v>
      </c>
      <c r="EF28" s="111">
        <f t="shared" si="337"/>
        <v>153701</v>
      </c>
      <c r="EG28" s="111">
        <f t="shared" si="337"/>
        <v>65628</v>
      </c>
      <c r="EH28" s="111">
        <f t="shared" si="337"/>
        <v>0</v>
      </c>
      <c r="EI28" s="111">
        <f t="shared" si="337"/>
        <v>65628</v>
      </c>
      <c r="EJ28" s="111">
        <f t="shared" si="337"/>
        <v>23664</v>
      </c>
      <c r="EK28" s="111">
        <f t="shared" si="337"/>
        <v>26007</v>
      </c>
      <c r="EL28" s="111">
        <f t="shared" si="337"/>
        <v>49671</v>
      </c>
      <c r="EM28" s="111">
        <f t="shared" si="337"/>
        <v>11184</v>
      </c>
      <c r="EN28" s="111">
        <f t="shared" si="337"/>
        <v>0</v>
      </c>
      <c r="EO28" s="111">
        <f t="shared" si="337"/>
        <v>11184</v>
      </c>
      <c r="EP28" s="111">
        <f t="shared" si="337"/>
        <v>88600</v>
      </c>
      <c r="EQ28" s="111">
        <f t="shared" si="337"/>
        <v>2008</v>
      </c>
      <c r="ER28" s="111">
        <f t="shared" si="337"/>
        <v>90608</v>
      </c>
      <c r="ES28" s="111">
        <f t="shared" si="337"/>
        <v>94768</v>
      </c>
      <c r="ET28" s="111">
        <f t="shared" si="337"/>
        <v>0</v>
      </c>
      <c r="EU28" s="111">
        <f t="shared" si="337"/>
        <v>94768</v>
      </c>
      <c r="EV28" s="111">
        <f t="shared" si="337"/>
        <v>458375</v>
      </c>
      <c r="EW28" s="111">
        <f t="shared" si="337"/>
        <v>28015</v>
      </c>
      <c r="EX28" s="111">
        <f t="shared" si="337"/>
        <v>486390</v>
      </c>
      <c r="EY28" s="111">
        <f t="shared" si="337"/>
        <v>3000</v>
      </c>
      <c r="EZ28" s="111">
        <f t="shared" si="337"/>
        <v>0</v>
      </c>
      <c r="FA28" s="111">
        <f t="shared" si="337"/>
        <v>3000</v>
      </c>
      <c r="FB28" s="111">
        <f t="shared" si="337"/>
        <v>51480</v>
      </c>
      <c r="FC28" s="111">
        <f t="shared" si="337"/>
        <v>24047</v>
      </c>
      <c r="FD28" s="111">
        <f t="shared" si="337"/>
        <v>75527</v>
      </c>
      <c r="FE28" s="111">
        <f t="shared" si="337"/>
        <v>0</v>
      </c>
      <c r="FF28" s="111">
        <f t="shared" si="337"/>
        <v>0</v>
      </c>
      <c r="FG28" s="111">
        <f t="shared" si="337"/>
        <v>0</v>
      </c>
      <c r="FH28" s="111">
        <f t="shared" si="337"/>
        <v>1229</v>
      </c>
      <c r="FI28" s="111">
        <f t="shared" si="337"/>
        <v>107</v>
      </c>
      <c r="FJ28" s="111">
        <f t="shared" si="337"/>
        <v>1336</v>
      </c>
      <c r="FK28" s="111">
        <f t="shared" si="337"/>
        <v>0</v>
      </c>
      <c r="FL28" s="111">
        <f t="shared" si="337"/>
        <v>9</v>
      </c>
      <c r="FM28" s="111">
        <f t="shared" si="337"/>
        <v>9</v>
      </c>
      <c r="FN28" s="111">
        <f t="shared" si="337"/>
        <v>38796</v>
      </c>
      <c r="FO28" s="111">
        <f t="shared" si="337"/>
        <v>0</v>
      </c>
      <c r="FP28" s="111">
        <f t="shared" si="337"/>
        <v>38796</v>
      </c>
      <c r="FQ28" s="111">
        <f t="shared" si="337"/>
        <v>6596</v>
      </c>
      <c r="FR28" s="111">
        <f t="shared" si="337"/>
        <v>0</v>
      </c>
      <c r="FS28" s="111">
        <f t="shared" si="337"/>
        <v>6596</v>
      </c>
      <c r="FT28" s="111">
        <f t="shared" si="337"/>
        <v>3513</v>
      </c>
      <c r="FU28" s="111">
        <f t="shared" si="337"/>
        <v>194</v>
      </c>
      <c r="FV28" s="111">
        <f t="shared" si="337"/>
        <v>3707</v>
      </c>
      <c r="FW28" s="111">
        <f t="shared" si="337"/>
        <v>13603</v>
      </c>
      <c r="FX28" s="111">
        <f t="shared" si="337"/>
        <v>0</v>
      </c>
      <c r="FY28" s="111">
        <f t="shared" si="337"/>
        <v>13603</v>
      </c>
      <c r="FZ28" s="111">
        <f t="shared" si="337"/>
        <v>0</v>
      </c>
      <c r="GA28" s="111">
        <f t="shared" si="337"/>
        <v>0</v>
      </c>
      <c r="GB28" s="111">
        <f t="shared" ref="GB28:HJ28" si="338">GB29+GB35+GB36+GB37</f>
        <v>0</v>
      </c>
      <c r="GC28" s="111">
        <f t="shared" si="338"/>
        <v>0</v>
      </c>
      <c r="GD28" s="111">
        <f t="shared" si="338"/>
        <v>0</v>
      </c>
      <c r="GE28" s="111">
        <f t="shared" si="338"/>
        <v>0</v>
      </c>
      <c r="GF28" s="111">
        <f t="shared" si="338"/>
        <v>102188</v>
      </c>
      <c r="GG28" s="111">
        <f t="shared" si="338"/>
        <v>-29463</v>
      </c>
      <c r="GH28" s="111">
        <f t="shared" si="338"/>
        <v>72725</v>
      </c>
      <c r="GI28" s="111">
        <f t="shared" si="338"/>
        <v>0</v>
      </c>
      <c r="GJ28" s="111">
        <f t="shared" si="338"/>
        <v>0</v>
      </c>
      <c r="GK28" s="111">
        <f t="shared" si="338"/>
        <v>0</v>
      </c>
      <c r="GL28" s="111">
        <f t="shared" si="338"/>
        <v>220405</v>
      </c>
      <c r="GM28" s="111">
        <f t="shared" si="338"/>
        <v>-5106</v>
      </c>
      <c r="GN28" s="111">
        <f t="shared" si="338"/>
        <v>215299</v>
      </c>
      <c r="GO28" s="111">
        <f t="shared" si="338"/>
        <v>116033</v>
      </c>
      <c r="GP28" s="111">
        <f t="shared" si="338"/>
        <v>1495</v>
      </c>
      <c r="GQ28" s="111">
        <f t="shared" si="338"/>
        <v>117528</v>
      </c>
      <c r="GR28" s="111">
        <f t="shared" si="338"/>
        <v>1572220</v>
      </c>
      <c r="GS28" s="111">
        <f t="shared" si="338"/>
        <v>0</v>
      </c>
      <c r="GT28" s="111">
        <f t="shared" si="338"/>
        <v>1572220</v>
      </c>
      <c r="GU28" s="111">
        <f t="shared" si="338"/>
        <v>2999</v>
      </c>
      <c r="GV28" s="111">
        <f t="shared" si="338"/>
        <v>1007</v>
      </c>
      <c r="GW28" s="111">
        <f t="shared" si="338"/>
        <v>4006</v>
      </c>
      <c r="GX28" s="111">
        <f t="shared" si="338"/>
        <v>1911657</v>
      </c>
      <c r="GY28" s="111">
        <f t="shared" si="338"/>
        <v>-2604</v>
      </c>
      <c r="GZ28" s="111">
        <f t="shared" si="338"/>
        <v>1909053</v>
      </c>
      <c r="HA28" s="111">
        <f t="shared" si="338"/>
        <v>18503299</v>
      </c>
      <c r="HB28" s="111">
        <f t="shared" si="338"/>
        <v>-165499</v>
      </c>
      <c r="HC28" s="112">
        <f t="shared" si="338"/>
        <v>18337800</v>
      </c>
      <c r="HE28" s="92"/>
      <c r="HF28" s="92"/>
    </row>
    <row r="29" spans="1:214" s="105" customFormat="1" ht="30" customHeight="1" x14ac:dyDescent="0.25">
      <c r="A29" s="113" t="s">
        <v>316</v>
      </c>
      <c r="B29" s="103">
        <f>B30+B31+B32+B33+B34</f>
        <v>0</v>
      </c>
      <c r="C29" s="103">
        <f t="shared" ref="C29:D29" si="339">C30+C31+C32+C33+C34</f>
        <v>0</v>
      </c>
      <c r="D29" s="103">
        <f t="shared" si="339"/>
        <v>0</v>
      </c>
      <c r="E29" s="103">
        <f>E30+E31+E32+E33+E34</f>
        <v>0</v>
      </c>
      <c r="F29" s="103">
        <f t="shared" ref="F29:G29" si="340">F30+F31+F32+F33+F34</f>
        <v>0</v>
      </c>
      <c r="G29" s="103">
        <f t="shared" si="340"/>
        <v>0</v>
      </c>
      <c r="H29" s="103">
        <f>H30+H31+H32+H33+H34</f>
        <v>0</v>
      </c>
      <c r="I29" s="103">
        <f t="shared" ref="I29:J29" si="341">I30+I31+I32+I33+I34</f>
        <v>0</v>
      </c>
      <c r="J29" s="103">
        <f t="shared" si="341"/>
        <v>0</v>
      </c>
      <c r="K29" s="103">
        <f>K30+K31+K32+K33+K34</f>
        <v>0</v>
      </c>
      <c r="L29" s="103">
        <f t="shared" ref="L29:M29" si="342">L30+L31+L32+L33+L34</f>
        <v>0</v>
      </c>
      <c r="M29" s="103">
        <f t="shared" si="342"/>
        <v>0</v>
      </c>
      <c r="N29" s="103">
        <f>N30+N31+N32+N33+N34</f>
        <v>0</v>
      </c>
      <c r="O29" s="103">
        <f t="shared" ref="O29:P29" si="343">O30+O31+O32+O33+O34</f>
        <v>0</v>
      </c>
      <c r="P29" s="103">
        <f t="shared" si="343"/>
        <v>0</v>
      </c>
      <c r="Q29" s="103">
        <f>Q30+Q31+Q32+Q33+Q34</f>
        <v>0</v>
      </c>
      <c r="R29" s="103">
        <f t="shared" ref="R29:S29" si="344">R30+R31+R32+R33+R34</f>
        <v>0</v>
      </c>
      <c r="S29" s="103">
        <f t="shared" si="344"/>
        <v>0</v>
      </c>
      <c r="T29" s="103">
        <f>T30+T31+T32+T33+T34</f>
        <v>0</v>
      </c>
      <c r="U29" s="103">
        <f t="shared" ref="U29:V29" si="345">U30+U31+U32+U33+U34</f>
        <v>0</v>
      </c>
      <c r="V29" s="103">
        <f t="shared" si="345"/>
        <v>0</v>
      </c>
      <c r="W29" s="103">
        <f>W30+W31+W32+W33+W34</f>
        <v>0</v>
      </c>
      <c r="X29" s="103">
        <f t="shared" ref="X29:Y29" si="346">X30+X31+X32+X33+X34</f>
        <v>0</v>
      </c>
      <c r="Y29" s="103">
        <f t="shared" si="346"/>
        <v>0</v>
      </c>
      <c r="Z29" s="103">
        <f>Z30+Z31+Z32+Z33+Z34</f>
        <v>2182815</v>
      </c>
      <c r="AA29" s="103">
        <f t="shared" ref="AA29:AB29" si="347">AA30+AA31+AA32+AA33+AA34</f>
        <v>75089</v>
      </c>
      <c r="AB29" s="103">
        <f t="shared" si="347"/>
        <v>2257904</v>
      </c>
      <c r="AC29" s="103">
        <f>AC30+AC31+AC32+AC33+AC34</f>
        <v>583263</v>
      </c>
      <c r="AD29" s="103">
        <f t="shared" ref="AD29:AE29" si="348">AD30+AD31+AD32+AD33+AD34</f>
        <v>0</v>
      </c>
      <c r="AE29" s="103">
        <f t="shared" si="348"/>
        <v>583263</v>
      </c>
      <c r="AF29" s="103">
        <f>AF30+AF31+AF32+AF33+AF34</f>
        <v>0</v>
      </c>
      <c r="AG29" s="103">
        <f t="shared" ref="AG29:AH29" si="349">AG30+AG31+AG32+AG33+AG34</f>
        <v>0</v>
      </c>
      <c r="AH29" s="103">
        <f t="shared" si="349"/>
        <v>0</v>
      </c>
      <c r="AI29" s="103">
        <f>AI30+AI31+AI32+AI33+AI34</f>
        <v>1000</v>
      </c>
      <c r="AJ29" s="103">
        <f t="shared" ref="AJ29:AK29" si="350">AJ30+AJ31+AJ32+AJ33+AJ34</f>
        <v>0</v>
      </c>
      <c r="AK29" s="103">
        <f t="shared" si="350"/>
        <v>1000</v>
      </c>
      <c r="AL29" s="103">
        <f>AL30+AL31+AL32+AL33+AL34</f>
        <v>4000</v>
      </c>
      <c r="AM29" s="103">
        <f t="shared" ref="AM29:AN29" si="351">AM30+AM31+AM32+AM33+AM34</f>
        <v>12665</v>
      </c>
      <c r="AN29" s="103">
        <f t="shared" si="351"/>
        <v>16665</v>
      </c>
      <c r="AO29" s="103">
        <f>AO30+AO31+AO32+AO33+AO34</f>
        <v>0</v>
      </c>
      <c r="AP29" s="103">
        <f t="shared" ref="AP29:AQ29" si="352">AP30+AP31+AP32+AP33+AP34</f>
        <v>0</v>
      </c>
      <c r="AQ29" s="103">
        <f t="shared" si="352"/>
        <v>0</v>
      </c>
      <c r="AR29" s="103">
        <f>AR30+AR31+AR32+AR33+AR34</f>
        <v>0</v>
      </c>
      <c r="AS29" s="103">
        <f t="shared" ref="AS29:AT29" si="353">AS30+AS31+AS32+AS33+AS34</f>
        <v>0</v>
      </c>
      <c r="AT29" s="103">
        <f t="shared" si="353"/>
        <v>0</v>
      </c>
      <c r="AU29" s="103">
        <f>AU30+AU31+AU32+AU33+AU34</f>
        <v>0</v>
      </c>
      <c r="AV29" s="103">
        <f t="shared" ref="AV29:AW29" si="354">AV30+AV31+AV32+AV33+AV34</f>
        <v>0</v>
      </c>
      <c r="AW29" s="103">
        <f t="shared" si="354"/>
        <v>0</v>
      </c>
      <c r="AX29" s="103">
        <f>AX30+AX31+AX32+AX33+AX34</f>
        <v>0</v>
      </c>
      <c r="AY29" s="103">
        <f t="shared" ref="AY29:AZ29" si="355">AY30+AY31+AY32+AY33+AY34</f>
        <v>0</v>
      </c>
      <c r="AZ29" s="103">
        <f t="shared" si="355"/>
        <v>0</v>
      </c>
      <c r="BA29" s="103">
        <f>BA30+BA31+BA32+BA33+BA34</f>
        <v>0</v>
      </c>
      <c r="BB29" s="103">
        <f t="shared" ref="BB29:BC29" si="356">BB30+BB31+BB32+BB33+BB34</f>
        <v>0</v>
      </c>
      <c r="BC29" s="103">
        <f t="shared" si="356"/>
        <v>0</v>
      </c>
      <c r="BD29" s="103">
        <f>BD30+BD31+BD32+BD33+BD34</f>
        <v>0</v>
      </c>
      <c r="BE29" s="103">
        <f t="shared" ref="BE29:BF29" si="357">BE30+BE31+BE32+BE33+BE34</f>
        <v>0</v>
      </c>
      <c r="BF29" s="103">
        <f t="shared" si="357"/>
        <v>0</v>
      </c>
      <c r="BG29" s="103">
        <f>BG30+BG31+BG32+BG33+BG34</f>
        <v>0</v>
      </c>
      <c r="BH29" s="103">
        <f t="shared" ref="BH29:BI29" si="358">BH30+BH31+BH32+BH33+BH34</f>
        <v>0</v>
      </c>
      <c r="BI29" s="103">
        <f t="shared" si="358"/>
        <v>0</v>
      </c>
      <c r="BJ29" s="103">
        <f>BJ30+BJ31+BJ32+BJ33+BJ34</f>
        <v>0</v>
      </c>
      <c r="BK29" s="103">
        <f t="shared" ref="BK29:BL29" si="359">BK30+BK31+BK32+BK33+BK34</f>
        <v>0</v>
      </c>
      <c r="BL29" s="103">
        <f t="shared" si="359"/>
        <v>0</v>
      </c>
      <c r="BM29" s="103">
        <f>BM30+BM31+BM32+BM33+BM34</f>
        <v>9000</v>
      </c>
      <c r="BN29" s="103">
        <f t="shared" ref="BN29:BO29" si="360">BN30+BN31+BN32+BN33+BN34</f>
        <v>0</v>
      </c>
      <c r="BO29" s="103">
        <f t="shared" si="360"/>
        <v>9000</v>
      </c>
      <c r="BP29" s="103">
        <f>BP30+BP31+BP32+BP33+BP34</f>
        <v>0</v>
      </c>
      <c r="BQ29" s="103">
        <f t="shared" ref="BQ29:BR29" si="361">BQ30+BQ31+BQ32+BQ33+BQ34</f>
        <v>0</v>
      </c>
      <c r="BR29" s="103">
        <f t="shared" si="361"/>
        <v>0</v>
      </c>
      <c r="BS29" s="103">
        <f>BS30+BS31+BS32+BS33+BS34</f>
        <v>0</v>
      </c>
      <c r="BT29" s="103">
        <f t="shared" ref="BT29:BU29" si="362">BT30+BT31+BT32+BT33+BT34</f>
        <v>0</v>
      </c>
      <c r="BU29" s="103">
        <f t="shared" si="362"/>
        <v>0</v>
      </c>
      <c r="BV29" s="103">
        <f>BV30+BV31+BV32+BV33+BV34</f>
        <v>0</v>
      </c>
      <c r="BW29" s="103">
        <f t="shared" ref="BW29:BX29" si="363">BW30+BW31+BW32+BW33+BW34</f>
        <v>0</v>
      </c>
      <c r="BX29" s="103">
        <f t="shared" si="363"/>
        <v>0</v>
      </c>
      <c r="BY29" s="103">
        <f>BY30+BY31+BY32+BY33+BY34</f>
        <v>0</v>
      </c>
      <c r="BZ29" s="103">
        <f t="shared" ref="BZ29:CA29" si="364">BZ30+BZ31+BZ32+BZ33+BZ34</f>
        <v>0</v>
      </c>
      <c r="CA29" s="103">
        <f t="shared" si="364"/>
        <v>0</v>
      </c>
      <c r="CB29" s="103">
        <f>CB30+CB31+CB32+CB33+CB34</f>
        <v>0</v>
      </c>
      <c r="CC29" s="103">
        <f t="shared" ref="CC29:CD29" si="365">CC30+CC31+CC32+CC33+CC34</f>
        <v>0</v>
      </c>
      <c r="CD29" s="103">
        <f t="shared" si="365"/>
        <v>0</v>
      </c>
      <c r="CE29" s="103">
        <f>CE30+CE31+CE32+CE33+CE34</f>
        <v>0</v>
      </c>
      <c r="CF29" s="103">
        <f t="shared" ref="CF29:CG29" si="366">CF30+CF31+CF32+CF33+CF34</f>
        <v>0</v>
      </c>
      <c r="CG29" s="103">
        <f t="shared" si="366"/>
        <v>0</v>
      </c>
      <c r="CH29" s="103">
        <f>CH30+CH31+CH32+CH33+CH34</f>
        <v>0</v>
      </c>
      <c r="CI29" s="103">
        <f t="shared" ref="CI29:CJ29" si="367">CI30+CI31+CI32+CI33+CI34</f>
        <v>0</v>
      </c>
      <c r="CJ29" s="103">
        <f t="shared" si="367"/>
        <v>0</v>
      </c>
      <c r="CK29" s="103">
        <f>CK30+CK31+CK32+CK33+CK34</f>
        <v>0</v>
      </c>
      <c r="CL29" s="103">
        <f t="shared" ref="CL29:CM29" si="368">CL30+CL31+CL32+CL33+CL34</f>
        <v>0</v>
      </c>
      <c r="CM29" s="103">
        <f t="shared" si="368"/>
        <v>0</v>
      </c>
      <c r="CN29" s="103">
        <f>CN30+CN31+CN32+CN33+CN34</f>
        <v>379019</v>
      </c>
      <c r="CO29" s="103">
        <f t="shared" ref="CO29:CP29" si="369">CO30+CO31+CO32+CO33+CO34</f>
        <v>-341350</v>
      </c>
      <c r="CP29" s="103">
        <f t="shared" si="369"/>
        <v>37669</v>
      </c>
      <c r="CQ29" s="103">
        <f>CQ30+CQ31+CQ32+CQ33+CQ34</f>
        <v>0</v>
      </c>
      <c r="CR29" s="103">
        <f t="shared" ref="CR29:CS29" si="370">CR30+CR31+CR32+CR33+CR34</f>
        <v>0</v>
      </c>
      <c r="CS29" s="103">
        <f t="shared" si="370"/>
        <v>0</v>
      </c>
      <c r="CT29" s="103">
        <f>CT30+CT31+CT32+CT33+CT34</f>
        <v>0</v>
      </c>
      <c r="CU29" s="103">
        <f t="shared" ref="CU29:CV29" si="371">CU30+CU31+CU32+CU33+CU34</f>
        <v>0</v>
      </c>
      <c r="CV29" s="103">
        <f t="shared" si="371"/>
        <v>0</v>
      </c>
      <c r="CW29" s="103">
        <f>CW30+CW31+CW32+CW33+CW34</f>
        <v>0</v>
      </c>
      <c r="CX29" s="103">
        <f t="shared" ref="CX29:CY29" si="372">CX30+CX31+CX32+CX33+CX34</f>
        <v>0</v>
      </c>
      <c r="CY29" s="103">
        <f t="shared" si="372"/>
        <v>0</v>
      </c>
      <c r="CZ29" s="103">
        <f>CZ30+CZ31+CZ32+CZ33+CZ34</f>
        <v>0</v>
      </c>
      <c r="DA29" s="103">
        <f t="shared" ref="DA29:DB29" si="373">DA30+DA31+DA32+DA33+DA34</f>
        <v>0</v>
      </c>
      <c r="DB29" s="103">
        <f t="shared" si="373"/>
        <v>0</v>
      </c>
      <c r="DC29" s="103">
        <f>DC30+DC31+DC32+DC33+DC34</f>
        <v>0</v>
      </c>
      <c r="DD29" s="103">
        <f t="shared" ref="DD29:DE29" si="374">DD30+DD31+DD32+DD33+DD34</f>
        <v>0</v>
      </c>
      <c r="DE29" s="103">
        <f t="shared" si="374"/>
        <v>0</v>
      </c>
      <c r="DF29" s="103">
        <f>DF30+DF31+DF32+DF33+DF34</f>
        <v>0</v>
      </c>
      <c r="DG29" s="103">
        <f t="shared" ref="DG29:DH29" si="375">DG30+DG31+DG32+DG33+DG34</f>
        <v>0</v>
      </c>
      <c r="DH29" s="103">
        <f t="shared" si="375"/>
        <v>0</v>
      </c>
      <c r="DI29" s="103">
        <f>DI30+DI31+DI32+DI33+DI34</f>
        <v>0</v>
      </c>
      <c r="DJ29" s="103">
        <f t="shared" ref="DJ29:DK29" si="376">DJ30+DJ31+DJ32+DJ33+DJ34</f>
        <v>0</v>
      </c>
      <c r="DK29" s="103">
        <f t="shared" si="376"/>
        <v>0</v>
      </c>
      <c r="DL29" s="103">
        <f>DL30+DL31+DL32+DL33+DL34</f>
        <v>0</v>
      </c>
      <c r="DM29" s="103">
        <f t="shared" ref="DM29:DN29" si="377">DM30+DM31+DM32+DM33+DM34</f>
        <v>0</v>
      </c>
      <c r="DN29" s="103">
        <f t="shared" si="377"/>
        <v>0</v>
      </c>
      <c r="DO29" s="103">
        <f>DO30+DO31+DO32+DO33+DO34</f>
        <v>0</v>
      </c>
      <c r="DP29" s="103">
        <f t="shared" ref="DP29:GA29" si="378">DP30+DP31+DP32+DP33+DP34</f>
        <v>0</v>
      </c>
      <c r="DQ29" s="103">
        <f t="shared" si="378"/>
        <v>0</v>
      </c>
      <c r="DR29" s="103">
        <f t="shared" si="378"/>
        <v>3159097</v>
      </c>
      <c r="DS29" s="103">
        <f t="shared" si="378"/>
        <v>-253596</v>
      </c>
      <c r="DT29" s="103">
        <f t="shared" si="378"/>
        <v>2905501</v>
      </c>
      <c r="DU29" s="103">
        <f t="shared" si="378"/>
        <v>12714</v>
      </c>
      <c r="DV29" s="103">
        <f t="shared" si="378"/>
        <v>0</v>
      </c>
      <c r="DW29" s="103">
        <f t="shared" si="378"/>
        <v>12714</v>
      </c>
      <c r="DX29" s="103">
        <f t="shared" si="378"/>
        <v>3257</v>
      </c>
      <c r="DY29" s="103">
        <f t="shared" si="378"/>
        <v>0</v>
      </c>
      <c r="DZ29" s="103">
        <f t="shared" si="378"/>
        <v>3257</v>
      </c>
      <c r="EA29" s="103">
        <f t="shared" si="378"/>
        <v>1659</v>
      </c>
      <c r="EB29" s="103">
        <f t="shared" si="378"/>
        <v>0</v>
      </c>
      <c r="EC29" s="103">
        <f t="shared" si="378"/>
        <v>1659</v>
      </c>
      <c r="ED29" s="103">
        <f t="shared" si="378"/>
        <v>149701</v>
      </c>
      <c r="EE29" s="103">
        <f t="shared" si="378"/>
        <v>0</v>
      </c>
      <c r="EF29" s="103">
        <f t="shared" si="378"/>
        <v>149701</v>
      </c>
      <c r="EG29" s="103">
        <f t="shared" si="378"/>
        <v>65628</v>
      </c>
      <c r="EH29" s="103">
        <f t="shared" si="378"/>
        <v>0</v>
      </c>
      <c r="EI29" s="103">
        <f t="shared" si="378"/>
        <v>65628</v>
      </c>
      <c r="EJ29" s="103">
        <f t="shared" si="378"/>
        <v>23664</v>
      </c>
      <c r="EK29" s="103">
        <f t="shared" si="378"/>
        <v>26007</v>
      </c>
      <c r="EL29" s="103">
        <f t="shared" si="378"/>
        <v>49671</v>
      </c>
      <c r="EM29" s="103">
        <f t="shared" si="378"/>
        <v>11184</v>
      </c>
      <c r="EN29" s="103">
        <f t="shared" si="378"/>
        <v>0</v>
      </c>
      <c r="EO29" s="103">
        <f t="shared" si="378"/>
        <v>11184</v>
      </c>
      <c r="EP29" s="103">
        <f t="shared" si="378"/>
        <v>88600</v>
      </c>
      <c r="EQ29" s="103">
        <f t="shared" si="378"/>
        <v>2008</v>
      </c>
      <c r="ER29" s="103">
        <f t="shared" si="378"/>
        <v>90608</v>
      </c>
      <c r="ES29" s="103">
        <f t="shared" si="378"/>
        <v>59768</v>
      </c>
      <c r="ET29" s="103">
        <f t="shared" si="378"/>
        <v>0</v>
      </c>
      <c r="EU29" s="103">
        <f t="shared" si="378"/>
        <v>59768</v>
      </c>
      <c r="EV29" s="103">
        <f t="shared" si="378"/>
        <v>416175</v>
      </c>
      <c r="EW29" s="103">
        <f t="shared" si="378"/>
        <v>28015</v>
      </c>
      <c r="EX29" s="103">
        <f t="shared" si="378"/>
        <v>444190</v>
      </c>
      <c r="EY29" s="103">
        <f t="shared" si="378"/>
        <v>0</v>
      </c>
      <c r="EZ29" s="103">
        <f t="shared" si="378"/>
        <v>0</v>
      </c>
      <c r="FA29" s="103">
        <f t="shared" si="378"/>
        <v>0</v>
      </c>
      <c r="FB29" s="103">
        <f t="shared" si="378"/>
        <v>11179</v>
      </c>
      <c r="FC29" s="103">
        <f t="shared" si="378"/>
        <v>218</v>
      </c>
      <c r="FD29" s="103">
        <f t="shared" si="378"/>
        <v>11397</v>
      </c>
      <c r="FE29" s="103">
        <f t="shared" si="378"/>
        <v>0</v>
      </c>
      <c r="FF29" s="103">
        <f t="shared" si="378"/>
        <v>0</v>
      </c>
      <c r="FG29" s="103">
        <f t="shared" si="378"/>
        <v>0</v>
      </c>
      <c r="FH29" s="103">
        <f t="shared" si="378"/>
        <v>0</v>
      </c>
      <c r="FI29" s="103">
        <f t="shared" si="378"/>
        <v>0</v>
      </c>
      <c r="FJ29" s="103">
        <f t="shared" si="378"/>
        <v>0</v>
      </c>
      <c r="FK29" s="103">
        <f t="shared" si="378"/>
        <v>0</v>
      </c>
      <c r="FL29" s="103">
        <f t="shared" si="378"/>
        <v>0</v>
      </c>
      <c r="FM29" s="103">
        <f t="shared" si="378"/>
        <v>0</v>
      </c>
      <c r="FN29" s="103">
        <f t="shared" si="378"/>
        <v>0</v>
      </c>
      <c r="FO29" s="103">
        <f t="shared" si="378"/>
        <v>0</v>
      </c>
      <c r="FP29" s="103">
        <f t="shared" si="378"/>
        <v>0</v>
      </c>
      <c r="FQ29" s="103">
        <f t="shared" si="378"/>
        <v>0</v>
      </c>
      <c r="FR29" s="103">
        <f t="shared" si="378"/>
        <v>0</v>
      </c>
      <c r="FS29" s="103">
        <f t="shared" si="378"/>
        <v>0</v>
      </c>
      <c r="FT29" s="103">
        <f t="shared" si="378"/>
        <v>0</v>
      </c>
      <c r="FU29" s="103">
        <f t="shared" si="378"/>
        <v>0</v>
      </c>
      <c r="FV29" s="103">
        <f t="shared" si="378"/>
        <v>0</v>
      </c>
      <c r="FW29" s="103">
        <f t="shared" si="378"/>
        <v>0</v>
      </c>
      <c r="FX29" s="103">
        <f t="shared" si="378"/>
        <v>0</v>
      </c>
      <c r="FY29" s="103">
        <f t="shared" si="378"/>
        <v>0</v>
      </c>
      <c r="FZ29" s="103">
        <f t="shared" si="378"/>
        <v>0</v>
      </c>
      <c r="GA29" s="103">
        <f t="shared" si="378"/>
        <v>0</v>
      </c>
      <c r="GB29" s="103">
        <f t="shared" ref="GB29:HJ29" si="379">GB30+GB31+GB32+GB33+GB34</f>
        <v>0</v>
      </c>
      <c r="GC29" s="103">
        <f t="shared" si="379"/>
        <v>0</v>
      </c>
      <c r="GD29" s="103">
        <f t="shared" si="379"/>
        <v>0</v>
      </c>
      <c r="GE29" s="103">
        <f t="shared" si="379"/>
        <v>0</v>
      </c>
      <c r="GF29" s="103">
        <f t="shared" si="379"/>
        <v>0</v>
      </c>
      <c r="GG29" s="103">
        <f t="shared" si="379"/>
        <v>0</v>
      </c>
      <c r="GH29" s="103">
        <f t="shared" si="379"/>
        <v>0</v>
      </c>
      <c r="GI29" s="103">
        <f t="shared" si="379"/>
        <v>0</v>
      </c>
      <c r="GJ29" s="103">
        <f t="shared" si="379"/>
        <v>0</v>
      </c>
      <c r="GK29" s="103">
        <f t="shared" si="379"/>
        <v>0</v>
      </c>
      <c r="GL29" s="103">
        <f t="shared" si="379"/>
        <v>11179</v>
      </c>
      <c r="GM29" s="103">
        <f t="shared" si="379"/>
        <v>218</v>
      </c>
      <c r="GN29" s="103">
        <f t="shared" si="379"/>
        <v>11397</v>
      </c>
      <c r="GO29" s="103">
        <f t="shared" si="379"/>
        <v>67808</v>
      </c>
      <c r="GP29" s="103">
        <f t="shared" si="379"/>
        <v>254</v>
      </c>
      <c r="GQ29" s="103">
        <f t="shared" si="379"/>
        <v>68062</v>
      </c>
      <c r="GR29" s="103">
        <f t="shared" si="379"/>
        <v>1543570</v>
      </c>
      <c r="GS29" s="103">
        <f t="shared" si="379"/>
        <v>0</v>
      </c>
      <c r="GT29" s="103">
        <f t="shared" si="379"/>
        <v>1543570</v>
      </c>
      <c r="GU29" s="103">
        <f t="shared" si="379"/>
        <v>1134</v>
      </c>
      <c r="GV29" s="103">
        <f t="shared" si="379"/>
        <v>0</v>
      </c>
      <c r="GW29" s="103">
        <f t="shared" si="379"/>
        <v>1134</v>
      </c>
      <c r="GX29" s="103">
        <f t="shared" si="379"/>
        <v>1623691</v>
      </c>
      <c r="GY29" s="103">
        <f t="shared" si="379"/>
        <v>472</v>
      </c>
      <c r="GZ29" s="103">
        <f t="shared" si="379"/>
        <v>1624163</v>
      </c>
      <c r="HA29" s="103">
        <f t="shared" si="379"/>
        <v>5198963</v>
      </c>
      <c r="HB29" s="103">
        <f t="shared" si="379"/>
        <v>-225109</v>
      </c>
      <c r="HC29" s="104">
        <f t="shared" si="379"/>
        <v>4973854</v>
      </c>
      <c r="HE29" s="92"/>
      <c r="HF29" s="92"/>
    </row>
    <row r="30" spans="1:214" ht="15" customHeight="1" x14ac:dyDescent="0.25">
      <c r="A30" s="114" t="s">
        <v>317</v>
      </c>
      <c r="B30" s="98">
        <f>SUM('[1]címrend kötelező'!B30+'[1]címrend önként'!B30+'[1]címrend államig'!B30)</f>
        <v>0</v>
      </c>
      <c r="C30" s="98">
        <f>SUM('[1]címrend kötelező'!C30+'[1]címrend önként'!C30+'[1]címrend államig'!C30)</f>
        <v>0</v>
      </c>
      <c r="D30" s="98">
        <f>SUM('[1]címrend kötelező'!D30+'[1]címrend önként'!D30+'[1]címrend államig'!D30)</f>
        <v>0</v>
      </c>
      <c r="E30" s="98">
        <f>SUM('[1]címrend kötelező'!E30+'[1]címrend önként'!E30+'[1]címrend államig'!E30)</f>
        <v>0</v>
      </c>
      <c r="F30" s="98">
        <f>SUM('[1]címrend kötelező'!F30+'[1]címrend önként'!F30+'[1]címrend államig'!F30)</f>
        <v>0</v>
      </c>
      <c r="G30" s="98">
        <f>SUM('[1]címrend kötelező'!G30+'[1]címrend önként'!G30+'[1]címrend államig'!G30)</f>
        <v>0</v>
      </c>
      <c r="H30" s="98">
        <f>SUM('[1]címrend kötelező'!H30+'[1]címrend önként'!H30+'[1]címrend államig'!H30)</f>
        <v>0</v>
      </c>
      <c r="I30" s="98">
        <f>SUM('[1]címrend kötelező'!I30+'[1]címrend önként'!I30+'[1]címrend államig'!I30)</f>
        <v>0</v>
      </c>
      <c r="J30" s="98">
        <f>SUM('[1]címrend kötelező'!J30+'[1]címrend önként'!J30+'[1]címrend államig'!J30)</f>
        <v>0</v>
      </c>
      <c r="K30" s="98">
        <f>SUM('[1]címrend kötelező'!K30+'[1]címrend önként'!K30+'[1]címrend államig'!K30)</f>
        <v>0</v>
      </c>
      <c r="L30" s="98">
        <f>SUM('[1]címrend kötelező'!L30+'[1]címrend önként'!L30+'[1]címrend államig'!L30)</f>
        <v>0</v>
      </c>
      <c r="M30" s="98">
        <f>SUM('[1]címrend kötelező'!M30+'[1]címrend önként'!M30+'[1]címrend államig'!M30)</f>
        <v>0</v>
      </c>
      <c r="N30" s="98">
        <f>SUM('[1]címrend kötelező'!N30+'[1]címrend önként'!N30+'[1]címrend államig'!N30)</f>
        <v>0</v>
      </c>
      <c r="O30" s="98">
        <f>SUM('[1]címrend kötelező'!O30+'[1]címrend önként'!O30+'[1]címrend államig'!O30)</f>
        <v>0</v>
      </c>
      <c r="P30" s="98">
        <f>SUM('[1]címrend kötelező'!P30+'[1]címrend önként'!P30+'[1]címrend államig'!P30)</f>
        <v>0</v>
      </c>
      <c r="Q30" s="98">
        <f>SUM('[1]címrend kötelező'!Q30+'[1]címrend önként'!Q30+'[1]címrend államig'!Q30)</f>
        <v>0</v>
      </c>
      <c r="R30" s="98">
        <f>SUM('[1]címrend kötelező'!R30+'[1]címrend önként'!R30+'[1]címrend államig'!R30)</f>
        <v>0</v>
      </c>
      <c r="S30" s="98">
        <f>SUM('[1]címrend kötelező'!S30+'[1]címrend önként'!S30+'[1]címrend államig'!S30)</f>
        <v>0</v>
      </c>
      <c r="T30" s="98">
        <f>SUM('[1]címrend kötelező'!T30+'[1]címrend önként'!T30+'[1]címrend államig'!T30)</f>
        <v>0</v>
      </c>
      <c r="U30" s="98">
        <f>SUM('[1]címrend kötelező'!U30+'[1]címrend önként'!U30+'[1]címrend államig'!U30)</f>
        <v>0</v>
      </c>
      <c r="V30" s="98">
        <f>SUM('[1]címrend kötelező'!V30+'[1]címrend önként'!V30+'[1]címrend államig'!V30)</f>
        <v>0</v>
      </c>
      <c r="W30" s="98">
        <f>SUM('[1]címrend kötelező'!W30+'[1]címrend önként'!W30+'[1]címrend államig'!W30)</f>
        <v>0</v>
      </c>
      <c r="X30" s="98">
        <f>SUM('[1]címrend kötelező'!X30+'[1]címrend önként'!X30+'[1]címrend államig'!X30)</f>
        <v>0</v>
      </c>
      <c r="Y30" s="98">
        <f>SUM('[1]címrend kötelező'!Y30+'[1]címrend önként'!Y30+'[1]címrend államig'!Y30)</f>
        <v>0</v>
      </c>
      <c r="Z30" s="98">
        <f>SUM('[1]címrend kötelező'!Z30+'[1]címrend önként'!Z30+'[1]címrend államig'!Z30)</f>
        <v>2174348</v>
      </c>
      <c r="AA30" s="98">
        <f>SUM('[1]címrend kötelező'!AA30+'[1]címrend önként'!AA30+'[1]címrend államig'!AA30)</f>
        <v>74843</v>
      </c>
      <c r="AB30" s="98">
        <f>SUM('[1]címrend kötelező'!AB30+'[1]címrend önként'!AB30+'[1]címrend államig'!AB30)</f>
        <v>2249191</v>
      </c>
      <c r="AC30" s="98">
        <f>SUM('[1]címrend kötelező'!AC30+'[1]címrend önként'!AC30+'[1]címrend államig'!AC30)</f>
        <v>0</v>
      </c>
      <c r="AD30" s="98">
        <f>SUM('[1]címrend kötelező'!AD30+'[1]címrend önként'!AD30+'[1]címrend államig'!AD30)</f>
        <v>0</v>
      </c>
      <c r="AE30" s="98">
        <f>SUM('[1]címrend kötelező'!AE30+'[1]címrend önként'!AE30+'[1]címrend államig'!AE30)</f>
        <v>0</v>
      </c>
      <c r="AF30" s="98">
        <f>SUM('[1]címrend kötelező'!AF30+'[1]címrend önként'!AF30+'[1]címrend államig'!AF30)</f>
        <v>0</v>
      </c>
      <c r="AG30" s="98">
        <f>SUM('[1]címrend kötelező'!AG30+'[1]címrend önként'!AG30+'[1]címrend államig'!AG30)</f>
        <v>0</v>
      </c>
      <c r="AH30" s="98">
        <f>SUM('[1]címrend kötelező'!AH30+'[1]címrend önként'!AH30+'[1]címrend államig'!AH30)</f>
        <v>0</v>
      </c>
      <c r="AI30" s="98">
        <f>SUM('[1]címrend kötelező'!AI30+'[1]címrend önként'!AI30+'[1]címrend államig'!AI30)</f>
        <v>0</v>
      </c>
      <c r="AJ30" s="98">
        <f>SUM('[1]címrend kötelező'!AJ30+'[1]címrend önként'!AJ30+'[1]címrend államig'!AJ30)</f>
        <v>0</v>
      </c>
      <c r="AK30" s="98">
        <f>SUM('[1]címrend kötelező'!AK30+'[1]címrend önként'!AK30+'[1]címrend államig'!AK30)</f>
        <v>0</v>
      </c>
      <c r="AL30" s="98">
        <f>SUM('[1]címrend kötelező'!AL30+'[1]címrend önként'!AL30+'[1]címrend államig'!AL30)</f>
        <v>0</v>
      </c>
      <c r="AM30" s="98">
        <f>SUM('[1]címrend kötelező'!AM30+'[1]címrend önként'!AM30+'[1]címrend államig'!AM30)</f>
        <v>0</v>
      </c>
      <c r="AN30" s="98">
        <f>SUM('[1]címrend kötelező'!AN30+'[1]címrend önként'!AN30+'[1]címrend államig'!AN30)</f>
        <v>0</v>
      </c>
      <c r="AO30" s="98">
        <f>SUM('[1]címrend kötelező'!AO30+'[1]címrend önként'!AO30+'[1]címrend államig'!AO30)</f>
        <v>0</v>
      </c>
      <c r="AP30" s="98">
        <f>SUM('[1]címrend kötelező'!AP30+'[1]címrend önként'!AP30+'[1]címrend államig'!AP30)</f>
        <v>0</v>
      </c>
      <c r="AQ30" s="98">
        <f>SUM('[1]címrend kötelező'!AQ30+'[1]címrend önként'!AQ30+'[1]címrend államig'!AQ30)</f>
        <v>0</v>
      </c>
      <c r="AR30" s="98">
        <f>SUM('[1]címrend kötelező'!AR30+'[1]címrend önként'!AR30+'[1]címrend államig'!AR30)</f>
        <v>0</v>
      </c>
      <c r="AS30" s="98">
        <f>SUM('[1]címrend kötelező'!AS30+'[1]címrend önként'!AS30+'[1]címrend államig'!AS30)</f>
        <v>0</v>
      </c>
      <c r="AT30" s="98">
        <f>SUM('[1]címrend kötelező'!AT30+'[1]címrend önként'!AT30+'[1]címrend államig'!AT30)</f>
        <v>0</v>
      </c>
      <c r="AU30" s="98">
        <f>SUM('[1]címrend kötelező'!AU30+'[1]címrend önként'!AU30+'[1]címrend államig'!AU30)</f>
        <v>0</v>
      </c>
      <c r="AV30" s="98">
        <f>SUM('[1]címrend kötelező'!AV30+'[1]címrend önként'!AV30+'[1]címrend államig'!AV30)</f>
        <v>0</v>
      </c>
      <c r="AW30" s="98">
        <f>SUM('[1]címrend kötelező'!AW30+'[1]címrend önként'!AW30+'[1]címrend államig'!AW30)</f>
        <v>0</v>
      </c>
      <c r="AX30" s="98">
        <f>SUM('[1]címrend kötelező'!AX30+'[1]címrend önként'!AX30+'[1]címrend államig'!AX30)</f>
        <v>0</v>
      </c>
      <c r="AY30" s="98">
        <f>SUM('[1]címrend kötelező'!AY30+'[1]címrend önként'!AY30+'[1]címrend államig'!AY30)</f>
        <v>0</v>
      </c>
      <c r="AZ30" s="98">
        <f>SUM('[1]címrend kötelező'!AZ30+'[1]címrend önként'!AZ30+'[1]címrend államig'!AZ30)</f>
        <v>0</v>
      </c>
      <c r="BA30" s="98">
        <f>SUM('[1]címrend kötelező'!BA30+'[1]címrend önként'!BA30+'[1]címrend államig'!BA30)</f>
        <v>0</v>
      </c>
      <c r="BB30" s="98">
        <f>SUM('[1]címrend kötelező'!BB30+'[1]címrend önként'!BB30+'[1]címrend államig'!BB30)</f>
        <v>0</v>
      </c>
      <c r="BC30" s="98">
        <f>SUM('[1]címrend kötelező'!BC30+'[1]címrend önként'!BC30+'[1]címrend államig'!BC30)</f>
        <v>0</v>
      </c>
      <c r="BD30" s="98">
        <f>SUM('[1]címrend kötelező'!BD30+'[1]címrend önként'!BD30+'[1]címrend államig'!BD30)</f>
        <v>0</v>
      </c>
      <c r="BE30" s="98">
        <f>SUM('[1]címrend kötelező'!BE30+'[1]címrend önként'!BE30+'[1]címrend államig'!BE30)</f>
        <v>0</v>
      </c>
      <c r="BF30" s="98">
        <f>SUM('[1]címrend kötelező'!BF30+'[1]címrend önként'!BF30+'[1]címrend államig'!BF30)</f>
        <v>0</v>
      </c>
      <c r="BG30" s="98">
        <f>SUM('[1]címrend kötelező'!BG30+'[1]címrend önként'!BG30+'[1]címrend államig'!BG30)</f>
        <v>0</v>
      </c>
      <c r="BH30" s="98">
        <f>SUM('[1]címrend kötelező'!BH30+'[1]címrend önként'!BH30+'[1]címrend államig'!BH30)</f>
        <v>0</v>
      </c>
      <c r="BI30" s="98">
        <f>SUM('[1]címrend kötelező'!BI30+'[1]címrend önként'!BI30+'[1]címrend államig'!BI30)</f>
        <v>0</v>
      </c>
      <c r="BJ30" s="98">
        <f>SUM('[1]címrend kötelező'!BJ30+'[1]címrend önként'!BJ30+'[1]címrend államig'!BJ30)</f>
        <v>0</v>
      </c>
      <c r="BK30" s="98">
        <f>SUM('[1]címrend kötelező'!BK30+'[1]címrend önként'!BK30+'[1]címrend államig'!BK30)</f>
        <v>0</v>
      </c>
      <c r="BL30" s="98">
        <f>SUM('[1]címrend kötelező'!BL30+'[1]címrend önként'!BL30+'[1]címrend államig'!BL30)</f>
        <v>0</v>
      </c>
      <c r="BM30" s="98">
        <f>SUM('[1]címrend kötelező'!BM30+'[1]címrend önként'!BM30+'[1]címrend államig'!BM30)</f>
        <v>0</v>
      </c>
      <c r="BN30" s="98">
        <f>SUM('[1]címrend kötelező'!BN30+'[1]címrend önként'!BN30+'[1]címrend államig'!BN30)</f>
        <v>0</v>
      </c>
      <c r="BO30" s="98">
        <f>SUM('[1]címrend kötelező'!BO30+'[1]címrend önként'!BO30+'[1]címrend államig'!BO30)</f>
        <v>0</v>
      </c>
      <c r="BP30" s="98">
        <f>SUM('[1]címrend kötelező'!BP30+'[1]címrend önként'!BP30+'[1]címrend államig'!BP30)</f>
        <v>0</v>
      </c>
      <c r="BQ30" s="98">
        <f>SUM('[1]címrend kötelező'!BQ30+'[1]címrend önként'!BQ30+'[1]címrend államig'!BQ30)</f>
        <v>0</v>
      </c>
      <c r="BR30" s="98">
        <f>SUM('[1]címrend kötelező'!BR30+'[1]címrend önként'!BR30+'[1]címrend államig'!BR30)</f>
        <v>0</v>
      </c>
      <c r="BS30" s="98">
        <f>SUM('[1]címrend kötelező'!BS30+'[1]címrend önként'!BS30+'[1]címrend államig'!BS30)</f>
        <v>0</v>
      </c>
      <c r="BT30" s="98">
        <f>SUM('[1]címrend kötelező'!BT30+'[1]címrend önként'!BT30+'[1]címrend államig'!BT30)</f>
        <v>0</v>
      </c>
      <c r="BU30" s="98">
        <f>SUM('[1]címrend kötelező'!BU30+'[1]címrend önként'!BU30+'[1]címrend államig'!BU30)</f>
        <v>0</v>
      </c>
      <c r="BV30" s="98">
        <f>SUM('[1]címrend kötelező'!BV30+'[1]címrend önként'!BV30+'[1]címrend államig'!BV30)</f>
        <v>0</v>
      </c>
      <c r="BW30" s="98">
        <f>SUM('[1]címrend kötelező'!BW30+'[1]címrend önként'!BW30+'[1]címrend államig'!BW30)</f>
        <v>0</v>
      </c>
      <c r="BX30" s="98">
        <f>SUM('[1]címrend kötelező'!BX30+'[1]címrend önként'!BX30+'[1]címrend államig'!BX30)</f>
        <v>0</v>
      </c>
      <c r="BY30" s="98">
        <f>SUM('[1]címrend kötelező'!BY30+'[1]címrend önként'!BY30+'[1]címrend államig'!BY30)</f>
        <v>0</v>
      </c>
      <c r="BZ30" s="98">
        <f>SUM('[1]címrend kötelező'!BZ30+'[1]címrend önként'!BZ30+'[1]címrend államig'!BZ30)</f>
        <v>0</v>
      </c>
      <c r="CA30" s="98">
        <f>SUM('[1]címrend kötelező'!CA30+'[1]címrend önként'!CA30+'[1]címrend államig'!CA30)</f>
        <v>0</v>
      </c>
      <c r="CB30" s="98">
        <f>SUM('[1]címrend kötelező'!CB30+'[1]címrend önként'!CB30+'[1]címrend államig'!CB30)</f>
        <v>0</v>
      </c>
      <c r="CC30" s="98">
        <f>SUM('[1]címrend kötelező'!CC30+'[1]címrend önként'!CC30+'[1]címrend államig'!CC30)</f>
        <v>0</v>
      </c>
      <c r="CD30" s="98">
        <f>SUM('[1]címrend kötelező'!CD30+'[1]címrend önként'!CD30+'[1]címrend államig'!CD30)</f>
        <v>0</v>
      </c>
      <c r="CE30" s="98">
        <f>SUM('[1]címrend kötelező'!CE30+'[1]címrend önként'!CE30+'[1]címrend államig'!CE30)</f>
        <v>0</v>
      </c>
      <c r="CF30" s="98">
        <f>SUM('[1]címrend kötelező'!CF30+'[1]címrend önként'!CF30+'[1]címrend államig'!CF30)</f>
        <v>0</v>
      </c>
      <c r="CG30" s="98">
        <f>SUM('[1]címrend kötelező'!CG30+'[1]címrend önként'!CG30+'[1]címrend államig'!CG30)</f>
        <v>0</v>
      </c>
      <c r="CH30" s="98">
        <f>SUM('[1]címrend kötelező'!CH30+'[1]címrend önként'!CH30+'[1]címrend államig'!CH30)</f>
        <v>0</v>
      </c>
      <c r="CI30" s="98">
        <f>SUM('[1]címrend kötelező'!CI30+'[1]címrend önként'!CI30+'[1]címrend államig'!CI30)</f>
        <v>0</v>
      </c>
      <c r="CJ30" s="98">
        <f>SUM('[1]címrend kötelező'!CJ30+'[1]címrend önként'!CJ30+'[1]címrend államig'!CJ30)</f>
        <v>0</v>
      </c>
      <c r="CK30" s="98">
        <f>SUM('[1]címrend kötelező'!CK30+'[1]címrend önként'!CK30+'[1]címrend államig'!CK30)</f>
        <v>0</v>
      </c>
      <c r="CL30" s="98">
        <f>SUM('[1]címrend kötelező'!CL30+'[1]címrend önként'!CL30+'[1]címrend államig'!CL30)</f>
        <v>0</v>
      </c>
      <c r="CM30" s="98">
        <f>SUM('[1]címrend kötelező'!CM30+'[1]címrend önként'!CM30+'[1]címrend államig'!CM30)</f>
        <v>0</v>
      </c>
      <c r="CN30" s="98">
        <f>SUM('[1]címrend kötelező'!CN30+'[1]címrend önként'!CN30+'[1]címrend államig'!CN30)</f>
        <v>0</v>
      </c>
      <c r="CO30" s="98">
        <f>SUM('[1]címrend kötelező'!CO30+'[1]címrend önként'!CO30+'[1]címrend államig'!CO30)</f>
        <v>0</v>
      </c>
      <c r="CP30" s="98">
        <f>SUM('[1]címrend kötelező'!CP30+'[1]címrend önként'!CP30+'[1]címrend államig'!CP30)</f>
        <v>0</v>
      </c>
      <c r="CQ30" s="98">
        <f>SUM('[1]címrend kötelező'!CQ30+'[1]címrend önként'!CQ30+'[1]címrend államig'!CQ30)</f>
        <v>0</v>
      </c>
      <c r="CR30" s="98">
        <f>SUM('[1]címrend kötelező'!CR30+'[1]címrend önként'!CR30+'[1]címrend államig'!CR30)</f>
        <v>0</v>
      </c>
      <c r="CS30" s="98">
        <f>SUM('[1]címrend kötelező'!CS30+'[1]címrend önként'!CS30+'[1]címrend államig'!CS30)</f>
        <v>0</v>
      </c>
      <c r="CT30" s="98">
        <f>SUM('[1]címrend kötelező'!CT30+'[1]címrend önként'!CT30+'[1]címrend államig'!CT30)</f>
        <v>0</v>
      </c>
      <c r="CU30" s="98">
        <f>SUM('[1]címrend kötelező'!CU30+'[1]címrend önként'!CU30+'[1]címrend államig'!CU30)</f>
        <v>0</v>
      </c>
      <c r="CV30" s="98">
        <f>SUM('[1]címrend kötelező'!CV30+'[1]címrend önként'!CV30+'[1]címrend államig'!CV30)</f>
        <v>0</v>
      </c>
      <c r="CW30" s="98">
        <f>SUM('[1]címrend kötelező'!CW30+'[1]címrend önként'!CW30+'[1]címrend államig'!CW30)</f>
        <v>0</v>
      </c>
      <c r="CX30" s="98">
        <f>SUM('[1]címrend kötelező'!CX30+'[1]címrend önként'!CX30+'[1]címrend államig'!CX30)</f>
        <v>0</v>
      </c>
      <c r="CY30" s="98">
        <f>SUM('[1]címrend kötelező'!CY30+'[1]címrend önként'!CY30+'[1]címrend államig'!CY30)</f>
        <v>0</v>
      </c>
      <c r="CZ30" s="98">
        <f>SUM('[1]címrend kötelező'!CZ30+'[1]címrend önként'!CZ30+'[1]címrend államig'!CZ30)</f>
        <v>0</v>
      </c>
      <c r="DA30" s="98">
        <f>SUM('[1]címrend kötelező'!DA30+'[1]címrend önként'!DA30+'[1]címrend államig'!DA30)</f>
        <v>0</v>
      </c>
      <c r="DB30" s="98">
        <f>SUM('[1]címrend kötelező'!DB30+'[1]címrend önként'!DB30+'[1]címrend államig'!DB30)</f>
        <v>0</v>
      </c>
      <c r="DC30" s="98">
        <f>SUM('[1]címrend kötelező'!DC30+'[1]címrend önként'!DC30+'[1]címrend államig'!DC30)</f>
        <v>0</v>
      </c>
      <c r="DD30" s="98">
        <f>SUM('[1]címrend kötelező'!DD30+'[1]címrend önként'!DD30+'[1]címrend államig'!DD30)</f>
        <v>0</v>
      </c>
      <c r="DE30" s="98">
        <f>SUM('[1]címrend kötelező'!DE30+'[1]címrend önként'!DE30+'[1]címrend államig'!DE30)</f>
        <v>0</v>
      </c>
      <c r="DF30" s="98">
        <f>SUM('[1]címrend kötelező'!DF30+'[1]címrend önként'!DF30+'[1]címrend államig'!DF30)</f>
        <v>0</v>
      </c>
      <c r="DG30" s="98">
        <f>SUM('[1]címrend kötelező'!DG30+'[1]címrend önként'!DG30+'[1]címrend államig'!DG30)</f>
        <v>0</v>
      </c>
      <c r="DH30" s="98">
        <f>SUM('[1]címrend kötelező'!DH30+'[1]címrend önként'!DH30+'[1]címrend államig'!DH30)</f>
        <v>0</v>
      </c>
      <c r="DI30" s="98">
        <f>SUM('[1]címrend kötelező'!DI30+'[1]címrend önként'!DI30+'[1]címrend államig'!DI30)</f>
        <v>0</v>
      </c>
      <c r="DJ30" s="98">
        <f>SUM('[1]címrend kötelező'!DJ30+'[1]címrend önként'!DJ30+'[1]címrend államig'!DJ30)</f>
        <v>0</v>
      </c>
      <c r="DK30" s="98">
        <f>SUM('[1]címrend kötelező'!DK30+'[1]címrend önként'!DK30+'[1]címrend államig'!DK30)</f>
        <v>0</v>
      </c>
      <c r="DL30" s="98">
        <f>SUM('[1]címrend kötelező'!DL30+'[1]címrend önként'!DL30+'[1]címrend államig'!DL30)</f>
        <v>0</v>
      </c>
      <c r="DM30" s="98">
        <f>SUM('[1]címrend kötelező'!DM30+'[1]címrend önként'!DM30+'[1]címrend államig'!DM30)</f>
        <v>0</v>
      </c>
      <c r="DN30" s="98">
        <f>SUM('[1]címrend kötelező'!DN30+'[1]címrend önként'!DN30+'[1]címrend államig'!DN30)</f>
        <v>0</v>
      </c>
      <c r="DO30" s="98">
        <f>SUM('[1]címrend kötelező'!DO30+'[1]címrend önként'!DO30+'[1]címrend államig'!DO30)</f>
        <v>0</v>
      </c>
      <c r="DP30" s="98">
        <f>SUM('[1]címrend kötelező'!DP30+'[1]címrend önként'!DP30+'[1]címrend államig'!DP30)</f>
        <v>0</v>
      </c>
      <c r="DQ30" s="98">
        <f>SUM('[1]címrend kötelező'!DQ30+'[1]címrend önként'!DQ30+'[1]címrend államig'!DQ30)</f>
        <v>0</v>
      </c>
      <c r="DR30" s="99">
        <f t="shared" ref="DR30:DT36" si="380">SUM(B30+E30+H30+K30+N30+Q30+T30+W30+Z30+AC30+AF30+AI30+AL30+AO30+AR30+AU30+AX30+BA30+BD30+BG30+BJ30+BM30+BP30+BS30+BV30+BY30+CB30+CE30+CH30+CK30+CN30+CQ30+CT30+CW30+CZ30+DC30+DF30+DI30+DL30+DO30)</f>
        <v>2174348</v>
      </c>
      <c r="DS30" s="99">
        <f t="shared" si="380"/>
        <v>74843</v>
      </c>
      <c r="DT30" s="99">
        <f t="shared" si="380"/>
        <v>2249191</v>
      </c>
      <c r="DU30" s="98">
        <f>SUM('[1]címrend kötelező'!DU30+'[1]címrend önként'!DU30+'[1]címrend államig'!DU30)</f>
        <v>0</v>
      </c>
      <c r="DV30" s="98">
        <f>SUM('[1]címrend kötelező'!DV30+'[1]címrend önként'!DV30+'[1]címrend államig'!DV30)</f>
        <v>0</v>
      </c>
      <c r="DW30" s="98">
        <f>SUM('[1]címrend kötelező'!DW30+'[1]címrend önként'!DW30+'[1]címrend államig'!DW30)</f>
        <v>0</v>
      </c>
      <c r="DX30" s="98">
        <f>SUM('[1]címrend kötelező'!DX30+'[1]címrend önként'!DX30+'[1]címrend államig'!DX30)</f>
        <v>0</v>
      </c>
      <c r="DY30" s="98">
        <f>SUM('[1]címrend kötelező'!DY30+'[1]címrend önként'!DY30+'[1]címrend államig'!DY30)</f>
        <v>0</v>
      </c>
      <c r="DZ30" s="98">
        <f>SUM('[1]címrend kötelező'!DZ30+'[1]címrend önként'!DZ30+'[1]címrend államig'!DZ30)</f>
        <v>0</v>
      </c>
      <c r="EA30" s="98">
        <f>SUM('[1]címrend kötelező'!EA30+'[1]címrend önként'!EA30+'[1]címrend államig'!EA30)</f>
        <v>0</v>
      </c>
      <c r="EB30" s="98">
        <f>SUM('[1]címrend kötelező'!EB30+'[1]címrend önként'!EB30+'[1]címrend államig'!EB30)</f>
        <v>0</v>
      </c>
      <c r="EC30" s="98">
        <f>SUM('[1]címrend kötelező'!EC30+'[1]címrend önként'!EC30+'[1]címrend államig'!EC30)</f>
        <v>0</v>
      </c>
      <c r="ED30" s="98">
        <f>SUM('[1]címrend kötelező'!ED30+'[1]címrend önként'!ED30+'[1]címrend államig'!ED30)</f>
        <v>0</v>
      </c>
      <c r="EE30" s="98">
        <f>SUM('[1]címrend kötelező'!EE30+'[1]címrend önként'!EE30+'[1]címrend államig'!EE30)</f>
        <v>0</v>
      </c>
      <c r="EF30" s="98">
        <f>SUM('[1]címrend kötelező'!EF30+'[1]címrend önként'!EF30+'[1]címrend államig'!EF30)</f>
        <v>0</v>
      </c>
      <c r="EG30" s="98">
        <f>SUM('[1]címrend kötelező'!EG30+'[1]címrend önként'!EG30+'[1]címrend államig'!EG30)</f>
        <v>0</v>
      </c>
      <c r="EH30" s="98">
        <f>SUM('[1]címrend kötelező'!EH30+'[1]címrend önként'!EH30+'[1]címrend államig'!EH30)</f>
        <v>0</v>
      </c>
      <c r="EI30" s="98">
        <f>SUM('[1]címrend kötelező'!EI30+'[1]címrend önként'!EI30+'[1]címrend államig'!EI30)</f>
        <v>0</v>
      </c>
      <c r="EJ30" s="98">
        <f>SUM('[1]címrend kötelező'!EJ30+'[1]címrend önként'!EJ30+'[1]címrend államig'!EJ30)</f>
        <v>0</v>
      </c>
      <c r="EK30" s="98">
        <f>SUM('[1]címrend kötelező'!EK30+'[1]címrend önként'!EK30+'[1]címrend államig'!EK30)</f>
        <v>0</v>
      </c>
      <c r="EL30" s="98">
        <f>SUM('[1]címrend kötelező'!EL30+'[1]címrend önként'!EL30+'[1]címrend államig'!EL30)</f>
        <v>0</v>
      </c>
      <c r="EM30" s="98">
        <f>SUM('[1]címrend kötelező'!EM30+'[1]címrend önként'!EM30+'[1]címrend államig'!EM30)</f>
        <v>0</v>
      </c>
      <c r="EN30" s="98">
        <f>SUM('[1]címrend kötelező'!EN30+'[1]címrend önként'!EN30+'[1]címrend államig'!EN30)</f>
        <v>0</v>
      </c>
      <c r="EO30" s="98">
        <f>SUM('[1]címrend kötelező'!EO30+'[1]címrend önként'!EO30+'[1]címrend államig'!EO30)</f>
        <v>0</v>
      </c>
      <c r="EP30" s="98">
        <f>SUM('[1]címrend kötelező'!EP30+'[1]címrend önként'!EP30+'[1]címrend államig'!EP30)</f>
        <v>0</v>
      </c>
      <c r="EQ30" s="98">
        <f>SUM('[1]címrend kötelező'!EQ30+'[1]címrend önként'!EQ30+'[1]címrend államig'!EQ30)</f>
        <v>0</v>
      </c>
      <c r="ER30" s="98">
        <f>SUM('[1]címrend kötelező'!ER30+'[1]címrend önként'!ER30+'[1]címrend államig'!ER30)</f>
        <v>0</v>
      </c>
      <c r="ES30" s="98">
        <f>SUM('[1]címrend kötelező'!ES30+'[1]címrend önként'!ES30+'[1]címrend államig'!ES30)</f>
        <v>0</v>
      </c>
      <c r="ET30" s="98">
        <f>SUM('[1]címrend kötelező'!ET30+'[1]címrend önként'!ET30+'[1]címrend államig'!ET30)</f>
        <v>0</v>
      </c>
      <c r="EU30" s="98">
        <f>SUM('[1]címrend kötelező'!EU30+'[1]címrend önként'!EU30+'[1]címrend államig'!EU30)</f>
        <v>0</v>
      </c>
      <c r="EV30" s="99">
        <f t="shared" ref="EV30:EX36" si="381">DU30+DX30+EA30+ED30+EG30+EJ30+EM30+EP30+ES30</f>
        <v>0</v>
      </c>
      <c r="EW30" s="99">
        <f t="shared" si="381"/>
        <v>0</v>
      </c>
      <c r="EX30" s="99">
        <f t="shared" si="381"/>
        <v>0</v>
      </c>
      <c r="EY30" s="99">
        <f>'[1]címrend kötelező'!EY30+'[1]címrend önként'!EY30+'[1]címrend államig'!EY30</f>
        <v>0</v>
      </c>
      <c r="EZ30" s="99">
        <f>'[1]címrend kötelező'!EZ30+'[1]címrend önként'!EZ30+'[1]címrend államig'!EZ30</f>
        <v>0</v>
      </c>
      <c r="FA30" s="99">
        <f>'[1]címrend kötelező'!FA30+'[1]címrend önként'!FA30+'[1]címrend államig'!FA30</f>
        <v>0</v>
      </c>
      <c r="FB30" s="99">
        <f>'[1]címrend kötelező'!FB30+'[1]címrend önként'!FB30+'[1]címrend államig'!FB30</f>
        <v>0</v>
      </c>
      <c r="FC30" s="99">
        <f>'[1]címrend kötelező'!FC30+'[1]címrend önként'!FC30+'[1]címrend államig'!FC30</f>
        <v>0</v>
      </c>
      <c r="FD30" s="99">
        <f>'[1]címrend kötelező'!FD30+'[1]címrend önként'!FD30+'[1]címrend államig'!FD30</f>
        <v>0</v>
      </c>
      <c r="FE30" s="99">
        <f>'[1]címrend kötelező'!FE30+'[1]címrend önként'!FE30+'[1]címrend államig'!FE30</f>
        <v>0</v>
      </c>
      <c r="FF30" s="99">
        <f>'[1]címrend kötelező'!FF30+'[1]címrend önként'!FF30+'[1]címrend államig'!FF30</f>
        <v>0</v>
      </c>
      <c r="FG30" s="99">
        <f>'[1]címrend kötelező'!FG30+'[1]címrend önként'!FG30+'[1]címrend államig'!FG30</f>
        <v>0</v>
      </c>
      <c r="FH30" s="99">
        <f>'[1]címrend kötelező'!FH30+'[1]címrend önként'!FH30+'[1]címrend államig'!FH30</f>
        <v>0</v>
      </c>
      <c r="FI30" s="99">
        <f>'[1]címrend kötelező'!FI30+'[1]címrend önként'!FI30+'[1]címrend államig'!FI30</f>
        <v>0</v>
      </c>
      <c r="FJ30" s="99">
        <f>'[1]címrend kötelező'!FJ30+'[1]címrend önként'!FJ30+'[1]címrend államig'!FJ30</f>
        <v>0</v>
      </c>
      <c r="FK30" s="99">
        <f>'[1]címrend kötelező'!FK30+'[1]címrend önként'!FK30+'[1]címrend államig'!FK30</f>
        <v>0</v>
      </c>
      <c r="FL30" s="99">
        <f>'[1]címrend kötelező'!FL30+'[1]címrend önként'!FL30+'[1]címrend államig'!FL30</f>
        <v>0</v>
      </c>
      <c r="FM30" s="99">
        <f>'[1]címrend kötelező'!FM30+'[1]címrend önként'!FM30+'[1]címrend államig'!FM30</f>
        <v>0</v>
      </c>
      <c r="FN30" s="99">
        <f>'[1]címrend kötelező'!FN30+'[1]címrend önként'!FN30+'[1]címrend államig'!FN30</f>
        <v>0</v>
      </c>
      <c r="FO30" s="99">
        <f>'[1]címrend kötelező'!FO30+'[1]címrend önként'!FO30+'[1]címrend államig'!FO30</f>
        <v>0</v>
      </c>
      <c r="FP30" s="99">
        <f>'[1]címrend kötelező'!FP30+'[1]címrend önként'!FP30+'[1]címrend államig'!FP30</f>
        <v>0</v>
      </c>
      <c r="FQ30" s="99">
        <f>'[1]címrend kötelező'!FQ30+'[1]címrend önként'!FQ30+'[1]címrend államig'!FQ30</f>
        <v>0</v>
      </c>
      <c r="FR30" s="99">
        <f>'[1]címrend kötelező'!FR30+'[1]címrend önként'!FR30+'[1]címrend államig'!FR30</f>
        <v>0</v>
      </c>
      <c r="FS30" s="99">
        <f>'[1]címrend kötelező'!FS30+'[1]címrend önként'!FS30+'[1]címrend államig'!FS30</f>
        <v>0</v>
      </c>
      <c r="FT30" s="99">
        <f>'[1]címrend kötelező'!FT30+'[1]címrend önként'!FT30+'[1]címrend államig'!FT30</f>
        <v>0</v>
      </c>
      <c r="FU30" s="99">
        <f>'[1]címrend kötelező'!FU30+'[1]címrend önként'!FU30+'[1]címrend államig'!FU30</f>
        <v>0</v>
      </c>
      <c r="FV30" s="99">
        <f>'[1]címrend kötelező'!FV30+'[1]címrend önként'!FV30+'[1]címrend államig'!FV30</f>
        <v>0</v>
      </c>
      <c r="FW30" s="99">
        <f>'[1]címrend kötelező'!FW30+'[1]címrend önként'!FW30+'[1]címrend államig'!FW30</f>
        <v>0</v>
      </c>
      <c r="FX30" s="99">
        <f>'[1]címrend kötelező'!FX30+'[1]címrend önként'!FX30+'[1]címrend államig'!FX30</f>
        <v>0</v>
      </c>
      <c r="FY30" s="99">
        <f>'[1]címrend kötelező'!FY30+'[1]címrend önként'!FY30+'[1]címrend államig'!FY30</f>
        <v>0</v>
      </c>
      <c r="FZ30" s="99">
        <f>'[1]címrend kötelező'!FZ30+'[1]címrend önként'!FZ30+'[1]címrend államig'!FZ30</f>
        <v>0</v>
      </c>
      <c r="GA30" s="99">
        <f>'[1]címrend kötelező'!GA30+'[1]címrend önként'!GA30+'[1]címrend államig'!GA30</f>
        <v>0</v>
      </c>
      <c r="GB30" s="99">
        <f>'[1]címrend kötelező'!GB30+'[1]címrend önként'!GB30+'[1]címrend államig'!GB30</f>
        <v>0</v>
      </c>
      <c r="GC30" s="99">
        <f>'[1]címrend kötelező'!GC30+'[1]címrend önként'!GC30+'[1]címrend államig'!GC30</f>
        <v>0</v>
      </c>
      <c r="GD30" s="99">
        <f>'[1]címrend kötelező'!GD30+'[1]címrend önként'!GD30+'[1]címrend államig'!GD30</f>
        <v>0</v>
      </c>
      <c r="GE30" s="99">
        <f>'[1]címrend kötelező'!GE30+'[1]címrend önként'!GE30+'[1]címrend államig'!GE30</f>
        <v>0</v>
      </c>
      <c r="GF30" s="99">
        <f>'[1]címrend kötelező'!GF30+'[1]címrend önként'!GF30+'[1]címrend államig'!GF30</f>
        <v>0</v>
      </c>
      <c r="GG30" s="99">
        <f>'[1]címrend kötelező'!GG30+'[1]címrend önként'!GG30+'[1]címrend államig'!GG30</f>
        <v>0</v>
      </c>
      <c r="GH30" s="99">
        <f>'[1]címrend kötelező'!GH30+'[1]címrend önként'!GH30+'[1]címrend államig'!GH30</f>
        <v>0</v>
      </c>
      <c r="GI30" s="99">
        <f>'[1]címrend kötelező'!GI30+'[1]címrend önként'!GI30+'[1]címrend államig'!GI30</f>
        <v>0</v>
      </c>
      <c r="GJ30" s="99">
        <f>'[1]címrend kötelező'!GJ30+'[1]címrend önként'!GJ30+'[1]címrend államig'!GJ30</f>
        <v>0</v>
      </c>
      <c r="GK30" s="99">
        <f>'[1]címrend kötelező'!GK30+'[1]címrend önként'!GK30+'[1]címrend államig'!GK30</f>
        <v>0</v>
      </c>
      <c r="GL30" s="99">
        <f t="shared" ref="GL30:GN36" si="382">EY30+FB30+FE30+FH30+FK30+FN30+FQ30+FT30+FW30+FZ30+GC30+GF30+GI30</f>
        <v>0</v>
      </c>
      <c r="GM30" s="99">
        <f t="shared" si="382"/>
        <v>0</v>
      </c>
      <c r="GN30" s="99">
        <f t="shared" si="382"/>
        <v>0</v>
      </c>
      <c r="GO30" s="99">
        <f>'[1]címrend kötelező'!GO30+'[1]címrend önként'!GO30+'[1]címrend államig'!GO30</f>
        <v>0</v>
      </c>
      <c r="GP30" s="99">
        <f>'[1]címrend kötelező'!GP30+'[1]címrend önként'!GP30+'[1]címrend államig'!GP30</f>
        <v>0</v>
      </c>
      <c r="GQ30" s="99">
        <f>'[1]címrend kötelező'!GQ30+'[1]címrend önként'!GQ30+'[1]címrend államig'!GQ30</f>
        <v>0</v>
      </c>
      <c r="GR30" s="99">
        <f>'[1]címrend kötelező'!GR30+'[1]címrend önként'!GR30+'[1]címrend államig'!GR30</f>
        <v>0</v>
      </c>
      <c r="GS30" s="99">
        <f>'[1]címrend kötelező'!GS30+'[1]címrend önként'!GS30+'[1]címrend államig'!GS30</f>
        <v>0</v>
      </c>
      <c r="GT30" s="99">
        <f>'[1]címrend kötelező'!GT30+'[1]címrend önként'!GT30+'[1]címrend államig'!GT30</f>
        <v>0</v>
      </c>
      <c r="GU30" s="99">
        <f>'[1]címrend kötelező'!GU30+'[1]címrend önként'!GU30+'[1]címrend államig'!GU30</f>
        <v>0</v>
      </c>
      <c r="GV30" s="99">
        <f>'[1]címrend kötelező'!GV30+'[1]címrend önként'!GV30+'[1]címrend államig'!GV30</f>
        <v>0</v>
      </c>
      <c r="GW30" s="99">
        <f>'[1]címrend kötelező'!GW30+'[1]címrend önként'!GW30+'[1]címrend államig'!GW30</f>
        <v>0</v>
      </c>
      <c r="GX30" s="99">
        <f t="shared" si="85"/>
        <v>0</v>
      </c>
      <c r="GY30" s="99">
        <f t="shared" si="85"/>
        <v>0</v>
      </c>
      <c r="GZ30" s="99">
        <f t="shared" si="85"/>
        <v>0</v>
      </c>
      <c r="HA30" s="100">
        <f t="shared" si="86"/>
        <v>2174348</v>
      </c>
      <c r="HB30" s="100">
        <f t="shared" si="86"/>
        <v>74843</v>
      </c>
      <c r="HC30" s="101">
        <f t="shared" si="86"/>
        <v>2249191</v>
      </c>
      <c r="HE30" s="92"/>
      <c r="HF30" s="92"/>
    </row>
    <row r="31" spans="1:214" ht="15" customHeight="1" x14ac:dyDescent="0.25">
      <c r="A31" s="114" t="s">
        <v>318</v>
      </c>
      <c r="B31" s="98">
        <f>SUM('[1]címrend kötelező'!B31+'[1]címrend önként'!B31+'[1]címrend államig'!B31)</f>
        <v>0</v>
      </c>
      <c r="C31" s="98">
        <f>SUM('[1]címrend kötelező'!C31+'[1]címrend önként'!C31+'[1]címrend államig'!C31)</f>
        <v>0</v>
      </c>
      <c r="D31" s="98">
        <f>SUM('[1]címrend kötelező'!D31+'[1]címrend önként'!D31+'[1]címrend államig'!D31)</f>
        <v>0</v>
      </c>
      <c r="E31" s="98">
        <f>SUM('[1]címrend kötelező'!E31+'[1]címrend önként'!E31+'[1]címrend államig'!E31)</f>
        <v>0</v>
      </c>
      <c r="F31" s="98">
        <f>SUM('[1]címrend kötelező'!F31+'[1]címrend önként'!F31+'[1]címrend államig'!F31)</f>
        <v>0</v>
      </c>
      <c r="G31" s="98">
        <f>SUM('[1]címrend kötelező'!G31+'[1]címrend önként'!G31+'[1]címrend államig'!G31)</f>
        <v>0</v>
      </c>
      <c r="H31" s="98">
        <f>SUM('[1]címrend kötelező'!H31+'[1]címrend önként'!H31+'[1]címrend államig'!H31)</f>
        <v>0</v>
      </c>
      <c r="I31" s="98">
        <f>SUM('[1]címrend kötelező'!I31+'[1]címrend önként'!I31+'[1]címrend államig'!I31)</f>
        <v>0</v>
      </c>
      <c r="J31" s="98">
        <f>SUM('[1]címrend kötelező'!J31+'[1]címrend önként'!J31+'[1]címrend államig'!J31)</f>
        <v>0</v>
      </c>
      <c r="K31" s="98">
        <f>SUM('[1]címrend kötelező'!K31+'[1]címrend önként'!K31+'[1]címrend államig'!K31)</f>
        <v>0</v>
      </c>
      <c r="L31" s="98">
        <f>SUM('[1]címrend kötelező'!L31+'[1]címrend önként'!L31+'[1]címrend államig'!L31)</f>
        <v>0</v>
      </c>
      <c r="M31" s="98">
        <f>SUM('[1]címrend kötelező'!M31+'[1]címrend önként'!M31+'[1]címrend államig'!M31)</f>
        <v>0</v>
      </c>
      <c r="N31" s="98">
        <f>SUM('[1]címrend kötelező'!N31+'[1]címrend önként'!N31+'[1]címrend államig'!N31)</f>
        <v>0</v>
      </c>
      <c r="O31" s="98">
        <f>SUM('[1]címrend kötelező'!O31+'[1]címrend önként'!O31+'[1]címrend államig'!O31)</f>
        <v>0</v>
      </c>
      <c r="P31" s="98">
        <f>SUM('[1]címrend kötelező'!P31+'[1]címrend önként'!P31+'[1]címrend államig'!P31)</f>
        <v>0</v>
      </c>
      <c r="Q31" s="98">
        <f>SUM('[1]címrend kötelező'!Q31+'[1]címrend önként'!Q31+'[1]címrend államig'!Q31)</f>
        <v>0</v>
      </c>
      <c r="R31" s="98">
        <f>SUM('[1]címrend kötelező'!R31+'[1]címrend önként'!R31+'[1]címrend államig'!R31)</f>
        <v>0</v>
      </c>
      <c r="S31" s="98">
        <f>SUM('[1]címrend kötelező'!S31+'[1]címrend önként'!S31+'[1]címrend államig'!S31)</f>
        <v>0</v>
      </c>
      <c r="T31" s="98">
        <f>SUM('[1]címrend kötelező'!T31+'[1]címrend önként'!T31+'[1]címrend államig'!T31)</f>
        <v>0</v>
      </c>
      <c r="U31" s="98">
        <f>SUM('[1]címrend kötelező'!U31+'[1]címrend önként'!U31+'[1]címrend államig'!U31)</f>
        <v>0</v>
      </c>
      <c r="V31" s="98">
        <f>SUM('[1]címrend kötelező'!V31+'[1]címrend önként'!V31+'[1]címrend államig'!V31)</f>
        <v>0</v>
      </c>
      <c r="W31" s="98">
        <f>SUM('[1]címrend kötelező'!W31+'[1]címrend önként'!W31+'[1]címrend államig'!W31)</f>
        <v>0</v>
      </c>
      <c r="X31" s="98">
        <f>SUM('[1]címrend kötelező'!X31+'[1]címrend önként'!X31+'[1]címrend államig'!X31)</f>
        <v>0</v>
      </c>
      <c r="Y31" s="98">
        <f>SUM('[1]címrend kötelező'!Y31+'[1]címrend önként'!Y31+'[1]címrend államig'!Y31)</f>
        <v>0</v>
      </c>
      <c r="Z31" s="98">
        <f>SUM('[1]címrend kötelező'!Z31+'[1]címrend önként'!Z31+'[1]címrend államig'!Z31)</f>
        <v>0</v>
      </c>
      <c r="AA31" s="98">
        <f>SUM('[1]címrend kötelező'!AA31+'[1]címrend önként'!AA31+'[1]címrend államig'!AA31)</f>
        <v>0</v>
      </c>
      <c r="AB31" s="98">
        <f>SUM('[1]címrend kötelező'!AB31+'[1]címrend önként'!AB31+'[1]címrend államig'!AB31)</f>
        <v>0</v>
      </c>
      <c r="AC31" s="98">
        <f>SUM('[1]címrend kötelező'!AC31+'[1]címrend önként'!AC31+'[1]címrend államig'!AC31)</f>
        <v>583263</v>
      </c>
      <c r="AD31" s="98">
        <f>SUM('[1]címrend kötelező'!AD31+'[1]címrend önként'!AD31+'[1]címrend államig'!AD31)</f>
        <v>0</v>
      </c>
      <c r="AE31" s="98">
        <f>SUM('[1]címrend kötelező'!AE31+'[1]címrend önként'!AE31+'[1]címrend államig'!AE31)</f>
        <v>583263</v>
      </c>
      <c r="AF31" s="98">
        <f>SUM('[1]címrend kötelező'!AF31+'[1]címrend önként'!AF31+'[1]címrend államig'!AF31)</f>
        <v>0</v>
      </c>
      <c r="AG31" s="98">
        <f>SUM('[1]címrend kötelező'!AG31+'[1]címrend önként'!AG31+'[1]címrend államig'!AG31)</f>
        <v>0</v>
      </c>
      <c r="AH31" s="98">
        <f>SUM('[1]címrend kötelező'!AH31+'[1]címrend önként'!AH31+'[1]címrend államig'!AH31)</f>
        <v>0</v>
      </c>
      <c r="AI31" s="98">
        <f>SUM('[1]címrend kötelező'!AI31+'[1]címrend önként'!AI31+'[1]címrend államig'!AI31)</f>
        <v>0</v>
      </c>
      <c r="AJ31" s="98">
        <f>SUM('[1]címrend kötelező'!AJ31+'[1]címrend önként'!AJ31+'[1]címrend államig'!AJ31)</f>
        <v>0</v>
      </c>
      <c r="AK31" s="98">
        <f>SUM('[1]címrend kötelező'!AK31+'[1]címrend önként'!AK31+'[1]címrend államig'!AK31)</f>
        <v>0</v>
      </c>
      <c r="AL31" s="98">
        <f>SUM('[1]címrend kötelező'!AL31+'[1]címrend önként'!AL31+'[1]címrend államig'!AL31)</f>
        <v>0</v>
      </c>
      <c r="AM31" s="98">
        <f>SUM('[1]címrend kötelező'!AM31+'[1]címrend önként'!AM31+'[1]címrend államig'!AM31)</f>
        <v>0</v>
      </c>
      <c r="AN31" s="98">
        <f>SUM('[1]címrend kötelező'!AN31+'[1]címrend önként'!AN31+'[1]címrend államig'!AN31)</f>
        <v>0</v>
      </c>
      <c r="AO31" s="98">
        <f>SUM('[1]címrend kötelező'!AO31+'[1]címrend önként'!AO31+'[1]címrend államig'!AO31)</f>
        <v>0</v>
      </c>
      <c r="AP31" s="98">
        <f>SUM('[1]címrend kötelező'!AP31+'[1]címrend önként'!AP31+'[1]címrend államig'!AP31)</f>
        <v>0</v>
      </c>
      <c r="AQ31" s="98">
        <f>SUM('[1]címrend kötelező'!AQ31+'[1]címrend önként'!AQ31+'[1]címrend államig'!AQ31)</f>
        <v>0</v>
      </c>
      <c r="AR31" s="98">
        <f>SUM('[1]címrend kötelező'!AR31+'[1]címrend önként'!AR31+'[1]címrend államig'!AR31)</f>
        <v>0</v>
      </c>
      <c r="AS31" s="98">
        <f>SUM('[1]címrend kötelező'!AS31+'[1]címrend önként'!AS31+'[1]címrend államig'!AS31)</f>
        <v>0</v>
      </c>
      <c r="AT31" s="98">
        <f>SUM('[1]címrend kötelező'!AT31+'[1]címrend önként'!AT31+'[1]címrend államig'!AT31)</f>
        <v>0</v>
      </c>
      <c r="AU31" s="98">
        <f>SUM('[1]címrend kötelező'!AU31+'[1]címrend önként'!AU31+'[1]címrend államig'!AU31)</f>
        <v>0</v>
      </c>
      <c r="AV31" s="98">
        <f>SUM('[1]címrend kötelező'!AV31+'[1]címrend önként'!AV31+'[1]címrend államig'!AV31)</f>
        <v>0</v>
      </c>
      <c r="AW31" s="98">
        <f>SUM('[1]címrend kötelező'!AW31+'[1]címrend önként'!AW31+'[1]címrend államig'!AW31)</f>
        <v>0</v>
      </c>
      <c r="AX31" s="98">
        <f>SUM('[1]címrend kötelező'!AX31+'[1]címrend önként'!AX31+'[1]címrend államig'!AX31)</f>
        <v>0</v>
      </c>
      <c r="AY31" s="98">
        <f>SUM('[1]címrend kötelező'!AY31+'[1]címrend önként'!AY31+'[1]címrend államig'!AY31)</f>
        <v>0</v>
      </c>
      <c r="AZ31" s="98">
        <f>SUM('[1]címrend kötelező'!AZ31+'[1]címrend önként'!AZ31+'[1]címrend államig'!AZ31)</f>
        <v>0</v>
      </c>
      <c r="BA31" s="98">
        <f>SUM('[1]címrend kötelező'!BA31+'[1]címrend önként'!BA31+'[1]címrend államig'!BA31)</f>
        <v>0</v>
      </c>
      <c r="BB31" s="98">
        <f>SUM('[1]címrend kötelező'!BB31+'[1]címrend önként'!BB31+'[1]címrend államig'!BB31)</f>
        <v>0</v>
      </c>
      <c r="BC31" s="98">
        <f>SUM('[1]címrend kötelező'!BC31+'[1]címrend önként'!BC31+'[1]címrend államig'!BC31)</f>
        <v>0</v>
      </c>
      <c r="BD31" s="98">
        <f>SUM('[1]címrend kötelező'!BD31+'[1]címrend önként'!BD31+'[1]címrend államig'!BD31)</f>
        <v>0</v>
      </c>
      <c r="BE31" s="98">
        <f>SUM('[1]címrend kötelező'!BE31+'[1]címrend önként'!BE31+'[1]címrend államig'!BE31)</f>
        <v>0</v>
      </c>
      <c r="BF31" s="98">
        <f>SUM('[1]címrend kötelező'!BF31+'[1]címrend önként'!BF31+'[1]címrend államig'!BF31)</f>
        <v>0</v>
      </c>
      <c r="BG31" s="98">
        <f>SUM('[1]címrend kötelező'!BG31+'[1]címrend önként'!BG31+'[1]címrend államig'!BG31)</f>
        <v>0</v>
      </c>
      <c r="BH31" s="98">
        <f>SUM('[1]címrend kötelező'!BH31+'[1]címrend önként'!BH31+'[1]címrend államig'!BH31)</f>
        <v>0</v>
      </c>
      <c r="BI31" s="98">
        <f>SUM('[1]címrend kötelező'!BI31+'[1]címrend önként'!BI31+'[1]címrend államig'!BI31)</f>
        <v>0</v>
      </c>
      <c r="BJ31" s="98">
        <f>SUM('[1]címrend kötelező'!BJ31+'[1]címrend önként'!BJ31+'[1]címrend államig'!BJ31)</f>
        <v>0</v>
      </c>
      <c r="BK31" s="98">
        <f>SUM('[1]címrend kötelező'!BK31+'[1]címrend önként'!BK31+'[1]címrend államig'!BK31)</f>
        <v>0</v>
      </c>
      <c r="BL31" s="98">
        <f>SUM('[1]címrend kötelező'!BL31+'[1]címrend önként'!BL31+'[1]címrend államig'!BL31)</f>
        <v>0</v>
      </c>
      <c r="BM31" s="98">
        <f>SUM('[1]címrend kötelező'!BM31+'[1]címrend önként'!BM31+'[1]címrend államig'!BM31)</f>
        <v>0</v>
      </c>
      <c r="BN31" s="98">
        <f>SUM('[1]címrend kötelező'!BN31+'[1]címrend önként'!BN31+'[1]címrend államig'!BN31)</f>
        <v>0</v>
      </c>
      <c r="BO31" s="98">
        <f>SUM('[1]címrend kötelező'!BO31+'[1]címrend önként'!BO31+'[1]címrend államig'!BO31)</f>
        <v>0</v>
      </c>
      <c r="BP31" s="98">
        <f>SUM('[1]címrend kötelező'!BP31+'[1]címrend önként'!BP31+'[1]címrend államig'!BP31)</f>
        <v>0</v>
      </c>
      <c r="BQ31" s="98">
        <f>SUM('[1]címrend kötelező'!BQ31+'[1]címrend önként'!BQ31+'[1]címrend államig'!BQ31)</f>
        <v>0</v>
      </c>
      <c r="BR31" s="98">
        <f>SUM('[1]címrend kötelező'!BR31+'[1]címrend önként'!BR31+'[1]címrend államig'!BR31)</f>
        <v>0</v>
      </c>
      <c r="BS31" s="98">
        <f>SUM('[1]címrend kötelező'!BS31+'[1]címrend önként'!BS31+'[1]címrend államig'!BS31)</f>
        <v>0</v>
      </c>
      <c r="BT31" s="98">
        <f>SUM('[1]címrend kötelező'!BT31+'[1]címrend önként'!BT31+'[1]címrend államig'!BT31)</f>
        <v>0</v>
      </c>
      <c r="BU31" s="98">
        <f>SUM('[1]címrend kötelező'!BU31+'[1]címrend önként'!BU31+'[1]címrend államig'!BU31)</f>
        <v>0</v>
      </c>
      <c r="BV31" s="98">
        <f>SUM('[1]címrend kötelező'!BV31+'[1]címrend önként'!BV31+'[1]címrend államig'!BV31)</f>
        <v>0</v>
      </c>
      <c r="BW31" s="98">
        <f>SUM('[1]címrend kötelező'!BW31+'[1]címrend önként'!BW31+'[1]címrend államig'!BW31)</f>
        <v>0</v>
      </c>
      <c r="BX31" s="98">
        <f>SUM('[1]címrend kötelező'!BX31+'[1]címrend önként'!BX31+'[1]címrend államig'!BX31)</f>
        <v>0</v>
      </c>
      <c r="BY31" s="98">
        <f>SUM('[1]címrend kötelező'!BY31+'[1]címrend önként'!BY31+'[1]címrend államig'!BY31)</f>
        <v>0</v>
      </c>
      <c r="BZ31" s="98">
        <f>SUM('[1]címrend kötelező'!BZ31+'[1]címrend önként'!BZ31+'[1]címrend államig'!BZ31)</f>
        <v>0</v>
      </c>
      <c r="CA31" s="98">
        <f>SUM('[1]címrend kötelező'!CA31+'[1]címrend önként'!CA31+'[1]címrend államig'!CA31)</f>
        <v>0</v>
      </c>
      <c r="CB31" s="98">
        <f>SUM('[1]címrend kötelező'!CB31+'[1]címrend önként'!CB31+'[1]címrend államig'!CB31)</f>
        <v>0</v>
      </c>
      <c r="CC31" s="98">
        <f>SUM('[1]címrend kötelező'!CC31+'[1]címrend önként'!CC31+'[1]címrend államig'!CC31)</f>
        <v>0</v>
      </c>
      <c r="CD31" s="98">
        <f>SUM('[1]címrend kötelező'!CD31+'[1]címrend önként'!CD31+'[1]címrend államig'!CD31)</f>
        <v>0</v>
      </c>
      <c r="CE31" s="98">
        <f>SUM('[1]címrend kötelező'!CE31+'[1]címrend önként'!CE31+'[1]címrend államig'!CE31)</f>
        <v>0</v>
      </c>
      <c r="CF31" s="98">
        <f>SUM('[1]címrend kötelező'!CF31+'[1]címrend önként'!CF31+'[1]címrend államig'!CF31)</f>
        <v>0</v>
      </c>
      <c r="CG31" s="98">
        <f>SUM('[1]címrend kötelező'!CG31+'[1]címrend önként'!CG31+'[1]címrend államig'!CG31)</f>
        <v>0</v>
      </c>
      <c r="CH31" s="98">
        <f>SUM('[1]címrend kötelező'!CH31+'[1]címrend önként'!CH31+'[1]címrend államig'!CH31)</f>
        <v>0</v>
      </c>
      <c r="CI31" s="98">
        <f>SUM('[1]címrend kötelező'!CI31+'[1]címrend önként'!CI31+'[1]címrend államig'!CI31)</f>
        <v>0</v>
      </c>
      <c r="CJ31" s="98">
        <f>SUM('[1]címrend kötelező'!CJ31+'[1]címrend önként'!CJ31+'[1]címrend államig'!CJ31)</f>
        <v>0</v>
      </c>
      <c r="CK31" s="98">
        <f>SUM('[1]címrend kötelező'!CK31+'[1]címrend önként'!CK31+'[1]címrend államig'!CK31)</f>
        <v>0</v>
      </c>
      <c r="CL31" s="98">
        <f>SUM('[1]címrend kötelező'!CL31+'[1]címrend önként'!CL31+'[1]címrend államig'!CL31)</f>
        <v>0</v>
      </c>
      <c r="CM31" s="98">
        <f>SUM('[1]címrend kötelező'!CM31+'[1]címrend önként'!CM31+'[1]címrend államig'!CM31)</f>
        <v>0</v>
      </c>
      <c r="CN31" s="98">
        <f>SUM('[1]címrend kötelező'!CN31+'[1]címrend önként'!CN31+'[1]címrend államig'!CN31)</f>
        <v>0</v>
      </c>
      <c r="CO31" s="98">
        <f>SUM('[1]címrend kötelező'!CO31+'[1]címrend önként'!CO31+'[1]címrend államig'!CO31)</f>
        <v>0</v>
      </c>
      <c r="CP31" s="98">
        <f>SUM('[1]címrend kötelező'!CP31+'[1]címrend önként'!CP31+'[1]címrend államig'!CP31)</f>
        <v>0</v>
      </c>
      <c r="CQ31" s="98">
        <f>SUM('[1]címrend kötelező'!CQ31+'[1]címrend önként'!CQ31+'[1]címrend államig'!CQ31)</f>
        <v>0</v>
      </c>
      <c r="CR31" s="98">
        <f>SUM('[1]címrend kötelező'!CR31+'[1]címrend önként'!CR31+'[1]címrend államig'!CR31)</f>
        <v>0</v>
      </c>
      <c r="CS31" s="98">
        <f>SUM('[1]címrend kötelező'!CS31+'[1]címrend önként'!CS31+'[1]címrend államig'!CS31)</f>
        <v>0</v>
      </c>
      <c r="CT31" s="98">
        <f>SUM('[1]címrend kötelező'!CT31+'[1]címrend önként'!CT31+'[1]címrend államig'!CT31)</f>
        <v>0</v>
      </c>
      <c r="CU31" s="98">
        <f>SUM('[1]címrend kötelező'!CU31+'[1]címrend önként'!CU31+'[1]címrend államig'!CU31)</f>
        <v>0</v>
      </c>
      <c r="CV31" s="98">
        <f>SUM('[1]címrend kötelező'!CV31+'[1]címrend önként'!CV31+'[1]címrend államig'!CV31)</f>
        <v>0</v>
      </c>
      <c r="CW31" s="98">
        <f>SUM('[1]címrend kötelező'!CW31+'[1]címrend önként'!CW31+'[1]címrend államig'!CW31)</f>
        <v>0</v>
      </c>
      <c r="CX31" s="98">
        <f>SUM('[1]címrend kötelező'!CX31+'[1]címrend önként'!CX31+'[1]címrend államig'!CX31)</f>
        <v>0</v>
      </c>
      <c r="CY31" s="98">
        <f>SUM('[1]címrend kötelező'!CY31+'[1]címrend önként'!CY31+'[1]címrend államig'!CY31)</f>
        <v>0</v>
      </c>
      <c r="CZ31" s="98">
        <f>SUM('[1]címrend kötelező'!CZ31+'[1]címrend önként'!CZ31+'[1]címrend államig'!CZ31)</f>
        <v>0</v>
      </c>
      <c r="DA31" s="98">
        <f>SUM('[1]címrend kötelező'!DA31+'[1]címrend önként'!DA31+'[1]címrend államig'!DA31)</f>
        <v>0</v>
      </c>
      <c r="DB31" s="98">
        <f>SUM('[1]címrend kötelező'!DB31+'[1]címrend önként'!DB31+'[1]címrend államig'!DB31)</f>
        <v>0</v>
      </c>
      <c r="DC31" s="98">
        <f>SUM('[1]címrend kötelező'!DC31+'[1]címrend önként'!DC31+'[1]címrend államig'!DC31)</f>
        <v>0</v>
      </c>
      <c r="DD31" s="98">
        <f>SUM('[1]címrend kötelező'!DD31+'[1]címrend önként'!DD31+'[1]címrend államig'!DD31)</f>
        <v>0</v>
      </c>
      <c r="DE31" s="98">
        <f>SUM('[1]címrend kötelező'!DE31+'[1]címrend önként'!DE31+'[1]címrend államig'!DE31)</f>
        <v>0</v>
      </c>
      <c r="DF31" s="98">
        <f>SUM('[1]címrend kötelező'!DF31+'[1]címrend önként'!DF31+'[1]címrend államig'!DF31)</f>
        <v>0</v>
      </c>
      <c r="DG31" s="98">
        <f>SUM('[1]címrend kötelező'!DG31+'[1]címrend önként'!DG31+'[1]címrend államig'!DG31)</f>
        <v>0</v>
      </c>
      <c r="DH31" s="98">
        <f>SUM('[1]címrend kötelező'!DH31+'[1]címrend önként'!DH31+'[1]címrend államig'!DH31)</f>
        <v>0</v>
      </c>
      <c r="DI31" s="98">
        <f>SUM('[1]címrend kötelező'!DI31+'[1]címrend önként'!DI31+'[1]címrend államig'!DI31)</f>
        <v>0</v>
      </c>
      <c r="DJ31" s="98">
        <f>SUM('[1]címrend kötelező'!DJ31+'[1]címrend önként'!DJ31+'[1]címrend államig'!DJ31)</f>
        <v>0</v>
      </c>
      <c r="DK31" s="98">
        <f>SUM('[1]címrend kötelező'!DK31+'[1]címrend önként'!DK31+'[1]címrend államig'!DK31)</f>
        <v>0</v>
      </c>
      <c r="DL31" s="98">
        <f>SUM('[1]címrend kötelező'!DL31+'[1]címrend önként'!DL31+'[1]címrend államig'!DL31)</f>
        <v>0</v>
      </c>
      <c r="DM31" s="98">
        <f>SUM('[1]címrend kötelező'!DM31+'[1]címrend önként'!DM31+'[1]címrend államig'!DM31)</f>
        <v>0</v>
      </c>
      <c r="DN31" s="98">
        <f>SUM('[1]címrend kötelező'!DN31+'[1]címrend önként'!DN31+'[1]címrend államig'!DN31)</f>
        <v>0</v>
      </c>
      <c r="DO31" s="98">
        <f>SUM('[1]címrend kötelező'!DO31+'[1]címrend önként'!DO31+'[1]címrend államig'!DO31)</f>
        <v>0</v>
      </c>
      <c r="DP31" s="98">
        <f>SUM('[1]címrend kötelező'!DP31+'[1]címrend önként'!DP31+'[1]címrend államig'!DP31)</f>
        <v>0</v>
      </c>
      <c r="DQ31" s="98">
        <f>SUM('[1]címrend kötelező'!DQ31+'[1]címrend önként'!DQ31+'[1]címrend államig'!DQ31)</f>
        <v>0</v>
      </c>
      <c r="DR31" s="99">
        <f t="shared" si="380"/>
        <v>583263</v>
      </c>
      <c r="DS31" s="99">
        <f t="shared" si="380"/>
        <v>0</v>
      </c>
      <c r="DT31" s="99">
        <f t="shared" si="380"/>
        <v>583263</v>
      </c>
      <c r="DU31" s="98">
        <f>SUM('[1]címrend kötelező'!DU31+'[1]címrend önként'!DU31+'[1]címrend államig'!DU31)</f>
        <v>0</v>
      </c>
      <c r="DV31" s="98">
        <f>SUM('[1]címrend kötelező'!DV31+'[1]címrend önként'!DV31+'[1]címrend államig'!DV31)</f>
        <v>0</v>
      </c>
      <c r="DW31" s="98">
        <f>SUM('[1]címrend kötelező'!DW31+'[1]címrend önként'!DW31+'[1]címrend államig'!DW31)</f>
        <v>0</v>
      </c>
      <c r="DX31" s="98">
        <f>SUM('[1]címrend kötelező'!DX31+'[1]címrend önként'!DX31+'[1]címrend államig'!DX31)</f>
        <v>0</v>
      </c>
      <c r="DY31" s="98">
        <f>SUM('[1]címrend kötelező'!DY31+'[1]címrend önként'!DY31+'[1]címrend államig'!DY31)</f>
        <v>0</v>
      </c>
      <c r="DZ31" s="98">
        <f>SUM('[1]címrend kötelező'!DZ31+'[1]címrend önként'!DZ31+'[1]címrend államig'!DZ31)</f>
        <v>0</v>
      </c>
      <c r="EA31" s="98">
        <f>SUM('[1]címrend kötelező'!EA31+'[1]címrend önként'!EA31+'[1]címrend államig'!EA31)</f>
        <v>0</v>
      </c>
      <c r="EB31" s="98">
        <f>SUM('[1]címrend kötelező'!EB31+'[1]címrend önként'!EB31+'[1]címrend államig'!EB31)</f>
        <v>0</v>
      </c>
      <c r="EC31" s="98">
        <f>SUM('[1]címrend kötelező'!EC31+'[1]címrend önként'!EC31+'[1]címrend államig'!EC31)</f>
        <v>0</v>
      </c>
      <c r="ED31" s="98">
        <f>SUM('[1]címrend kötelező'!ED31+'[1]címrend önként'!ED31+'[1]címrend államig'!ED31)</f>
        <v>0</v>
      </c>
      <c r="EE31" s="98">
        <f>SUM('[1]címrend kötelező'!EE31+'[1]címrend önként'!EE31+'[1]címrend államig'!EE31)</f>
        <v>0</v>
      </c>
      <c r="EF31" s="98">
        <f>SUM('[1]címrend kötelező'!EF31+'[1]címrend önként'!EF31+'[1]címrend államig'!EF31)</f>
        <v>0</v>
      </c>
      <c r="EG31" s="98">
        <f>SUM('[1]címrend kötelező'!EG31+'[1]címrend önként'!EG31+'[1]címrend államig'!EG31)</f>
        <v>0</v>
      </c>
      <c r="EH31" s="98">
        <f>SUM('[1]címrend kötelező'!EH31+'[1]címrend önként'!EH31+'[1]címrend államig'!EH31)</f>
        <v>0</v>
      </c>
      <c r="EI31" s="98">
        <f>SUM('[1]címrend kötelező'!EI31+'[1]címrend önként'!EI31+'[1]címrend államig'!EI31)</f>
        <v>0</v>
      </c>
      <c r="EJ31" s="98">
        <f>SUM('[1]címrend kötelező'!EJ31+'[1]címrend önként'!EJ31+'[1]címrend államig'!EJ31)</f>
        <v>0</v>
      </c>
      <c r="EK31" s="98">
        <f>SUM('[1]címrend kötelező'!EK31+'[1]címrend önként'!EK31+'[1]címrend államig'!EK31)</f>
        <v>0</v>
      </c>
      <c r="EL31" s="98">
        <f>SUM('[1]címrend kötelező'!EL31+'[1]címrend önként'!EL31+'[1]címrend államig'!EL31)</f>
        <v>0</v>
      </c>
      <c r="EM31" s="98">
        <f>SUM('[1]címrend kötelező'!EM31+'[1]címrend önként'!EM31+'[1]címrend államig'!EM31)</f>
        <v>0</v>
      </c>
      <c r="EN31" s="98">
        <f>SUM('[1]címrend kötelező'!EN31+'[1]címrend önként'!EN31+'[1]címrend államig'!EN31)</f>
        <v>0</v>
      </c>
      <c r="EO31" s="98">
        <f>SUM('[1]címrend kötelező'!EO31+'[1]címrend önként'!EO31+'[1]címrend államig'!EO31)</f>
        <v>0</v>
      </c>
      <c r="EP31" s="98">
        <f>SUM('[1]címrend kötelező'!EP31+'[1]címrend önként'!EP31+'[1]címrend államig'!EP31)</f>
        <v>0</v>
      </c>
      <c r="EQ31" s="98">
        <f>SUM('[1]címrend kötelező'!EQ31+'[1]címrend önként'!EQ31+'[1]címrend államig'!EQ31)</f>
        <v>0</v>
      </c>
      <c r="ER31" s="98">
        <f>SUM('[1]címrend kötelező'!ER31+'[1]címrend önként'!ER31+'[1]címrend államig'!ER31)</f>
        <v>0</v>
      </c>
      <c r="ES31" s="98">
        <f>SUM('[1]címrend kötelező'!ES31+'[1]címrend önként'!ES31+'[1]címrend államig'!ES31)</f>
        <v>0</v>
      </c>
      <c r="ET31" s="98">
        <f>SUM('[1]címrend kötelező'!ET31+'[1]címrend önként'!ET31+'[1]címrend államig'!ET31)</f>
        <v>0</v>
      </c>
      <c r="EU31" s="98">
        <f>SUM('[1]címrend kötelező'!EU31+'[1]címrend önként'!EU31+'[1]címrend államig'!EU31)</f>
        <v>0</v>
      </c>
      <c r="EV31" s="99">
        <f t="shared" si="381"/>
        <v>0</v>
      </c>
      <c r="EW31" s="99">
        <f t="shared" si="381"/>
        <v>0</v>
      </c>
      <c r="EX31" s="99">
        <f t="shared" si="381"/>
        <v>0</v>
      </c>
      <c r="EY31" s="99">
        <f>'[1]címrend kötelező'!EY31+'[1]címrend önként'!EY31+'[1]címrend államig'!EY31</f>
        <v>0</v>
      </c>
      <c r="EZ31" s="99">
        <f>'[1]címrend kötelező'!EZ31+'[1]címrend önként'!EZ31+'[1]címrend államig'!EZ31</f>
        <v>0</v>
      </c>
      <c r="FA31" s="99">
        <f>'[1]címrend kötelező'!FA31+'[1]címrend önként'!FA31+'[1]címrend államig'!FA31</f>
        <v>0</v>
      </c>
      <c r="FB31" s="99">
        <f>'[1]címrend kötelező'!FB31+'[1]címrend önként'!FB31+'[1]címrend államig'!FB31</f>
        <v>0</v>
      </c>
      <c r="FC31" s="99">
        <f>'[1]címrend kötelező'!FC31+'[1]címrend önként'!FC31+'[1]címrend államig'!FC31</f>
        <v>0</v>
      </c>
      <c r="FD31" s="99">
        <f>'[1]címrend kötelező'!FD31+'[1]címrend önként'!FD31+'[1]címrend államig'!FD31</f>
        <v>0</v>
      </c>
      <c r="FE31" s="99">
        <f>'[1]címrend kötelező'!FE31+'[1]címrend önként'!FE31+'[1]címrend államig'!FE31</f>
        <v>0</v>
      </c>
      <c r="FF31" s="99">
        <f>'[1]címrend kötelező'!FF31+'[1]címrend önként'!FF31+'[1]címrend államig'!FF31</f>
        <v>0</v>
      </c>
      <c r="FG31" s="99">
        <f>'[1]címrend kötelező'!FG31+'[1]címrend önként'!FG31+'[1]címrend államig'!FG31</f>
        <v>0</v>
      </c>
      <c r="FH31" s="99">
        <f>'[1]címrend kötelező'!FH31+'[1]címrend önként'!FH31+'[1]címrend államig'!FH31</f>
        <v>0</v>
      </c>
      <c r="FI31" s="99">
        <f>'[1]címrend kötelező'!FI31+'[1]címrend önként'!FI31+'[1]címrend államig'!FI31</f>
        <v>0</v>
      </c>
      <c r="FJ31" s="99">
        <f>'[1]címrend kötelező'!FJ31+'[1]címrend önként'!FJ31+'[1]címrend államig'!FJ31</f>
        <v>0</v>
      </c>
      <c r="FK31" s="99">
        <f>'[1]címrend kötelező'!FK31+'[1]címrend önként'!FK31+'[1]címrend államig'!FK31</f>
        <v>0</v>
      </c>
      <c r="FL31" s="99">
        <f>'[1]címrend kötelező'!FL31+'[1]címrend önként'!FL31+'[1]címrend államig'!FL31</f>
        <v>0</v>
      </c>
      <c r="FM31" s="99">
        <f>'[1]címrend kötelező'!FM31+'[1]címrend önként'!FM31+'[1]címrend államig'!FM31</f>
        <v>0</v>
      </c>
      <c r="FN31" s="99">
        <f>'[1]címrend kötelező'!FN31+'[1]címrend önként'!FN31+'[1]címrend államig'!FN31</f>
        <v>0</v>
      </c>
      <c r="FO31" s="99">
        <f>'[1]címrend kötelező'!FO31+'[1]címrend önként'!FO31+'[1]címrend államig'!FO31</f>
        <v>0</v>
      </c>
      <c r="FP31" s="99">
        <f>'[1]címrend kötelező'!FP31+'[1]címrend önként'!FP31+'[1]címrend államig'!FP31</f>
        <v>0</v>
      </c>
      <c r="FQ31" s="99">
        <f>'[1]címrend kötelező'!FQ31+'[1]címrend önként'!FQ31+'[1]címrend államig'!FQ31</f>
        <v>0</v>
      </c>
      <c r="FR31" s="99">
        <f>'[1]címrend kötelező'!FR31+'[1]címrend önként'!FR31+'[1]címrend államig'!FR31</f>
        <v>0</v>
      </c>
      <c r="FS31" s="99">
        <f>'[1]címrend kötelező'!FS31+'[1]címrend önként'!FS31+'[1]címrend államig'!FS31</f>
        <v>0</v>
      </c>
      <c r="FT31" s="99">
        <f>'[1]címrend kötelező'!FT31+'[1]címrend önként'!FT31+'[1]címrend államig'!FT31</f>
        <v>0</v>
      </c>
      <c r="FU31" s="99">
        <f>'[1]címrend kötelező'!FU31+'[1]címrend önként'!FU31+'[1]címrend államig'!FU31</f>
        <v>0</v>
      </c>
      <c r="FV31" s="99">
        <f>'[1]címrend kötelező'!FV31+'[1]címrend önként'!FV31+'[1]címrend államig'!FV31</f>
        <v>0</v>
      </c>
      <c r="FW31" s="99">
        <f>'[1]címrend kötelező'!FW31+'[1]címrend önként'!FW31+'[1]címrend államig'!FW31</f>
        <v>0</v>
      </c>
      <c r="FX31" s="99">
        <f>'[1]címrend kötelező'!FX31+'[1]címrend önként'!FX31+'[1]címrend államig'!FX31</f>
        <v>0</v>
      </c>
      <c r="FY31" s="99">
        <f>'[1]címrend kötelező'!FY31+'[1]címrend önként'!FY31+'[1]címrend államig'!FY31</f>
        <v>0</v>
      </c>
      <c r="FZ31" s="99">
        <f>'[1]címrend kötelező'!FZ31+'[1]címrend önként'!FZ31+'[1]címrend államig'!FZ31</f>
        <v>0</v>
      </c>
      <c r="GA31" s="99">
        <f>'[1]címrend kötelező'!GA31+'[1]címrend önként'!GA31+'[1]címrend államig'!GA31</f>
        <v>0</v>
      </c>
      <c r="GB31" s="99">
        <f>'[1]címrend kötelező'!GB31+'[1]címrend önként'!GB31+'[1]címrend államig'!GB31</f>
        <v>0</v>
      </c>
      <c r="GC31" s="99">
        <f>'[1]címrend kötelező'!GC31+'[1]címrend önként'!GC31+'[1]címrend államig'!GC31</f>
        <v>0</v>
      </c>
      <c r="GD31" s="99">
        <f>'[1]címrend kötelező'!GD31+'[1]címrend önként'!GD31+'[1]címrend államig'!GD31</f>
        <v>0</v>
      </c>
      <c r="GE31" s="99">
        <f>'[1]címrend kötelező'!GE31+'[1]címrend önként'!GE31+'[1]címrend államig'!GE31</f>
        <v>0</v>
      </c>
      <c r="GF31" s="99">
        <f>'[1]címrend kötelező'!GF31+'[1]címrend önként'!GF31+'[1]címrend államig'!GF31</f>
        <v>0</v>
      </c>
      <c r="GG31" s="99">
        <f>'[1]címrend kötelező'!GG31+'[1]címrend önként'!GG31+'[1]címrend államig'!GG31</f>
        <v>0</v>
      </c>
      <c r="GH31" s="99">
        <f>'[1]címrend kötelező'!GH31+'[1]címrend önként'!GH31+'[1]címrend államig'!GH31</f>
        <v>0</v>
      </c>
      <c r="GI31" s="99">
        <f>'[1]címrend kötelező'!GI31+'[1]címrend önként'!GI31+'[1]címrend államig'!GI31</f>
        <v>0</v>
      </c>
      <c r="GJ31" s="99">
        <f>'[1]címrend kötelező'!GJ31+'[1]címrend önként'!GJ31+'[1]címrend államig'!GJ31</f>
        <v>0</v>
      </c>
      <c r="GK31" s="99">
        <f>'[1]címrend kötelező'!GK31+'[1]címrend önként'!GK31+'[1]címrend államig'!GK31</f>
        <v>0</v>
      </c>
      <c r="GL31" s="99">
        <f t="shared" si="382"/>
        <v>0</v>
      </c>
      <c r="GM31" s="99">
        <f t="shared" si="382"/>
        <v>0</v>
      </c>
      <c r="GN31" s="99">
        <f t="shared" si="382"/>
        <v>0</v>
      </c>
      <c r="GO31" s="99">
        <f>'[1]címrend kötelező'!GO31+'[1]címrend önként'!GO31+'[1]címrend államig'!GO31</f>
        <v>0</v>
      </c>
      <c r="GP31" s="99">
        <f>'[1]címrend kötelező'!GP31+'[1]címrend önként'!GP31+'[1]címrend államig'!GP31</f>
        <v>0</v>
      </c>
      <c r="GQ31" s="99">
        <f>'[1]címrend kötelező'!GQ31+'[1]címrend önként'!GQ31+'[1]címrend államig'!GQ31</f>
        <v>0</v>
      </c>
      <c r="GR31" s="99">
        <f>'[1]címrend kötelező'!GR31+'[1]címrend önként'!GR31+'[1]címrend államig'!GR31</f>
        <v>0</v>
      </c>
      <c r="GS31" s="99">
        <f>'[1]címrend kötelező'!GS31+'[1]címrend önként'!GS31+'[1]címrend államig'!GS31</f>
        <v>0</v>
      </c>
      <c r="GT31" s="99">
        <f>'[1]címrend kötelező'!GT31+'[1]címrend önként'!GT31+'[1]címrend államig'!GT31</f>
        <v>0</v>
      </c>
      <c r="GU31" s="99">
        <f>'[1]címrend kötelező'!GU31+'[1]címrend önként'!GU31+'[1]címrend államig'!GU31</f>
        <v>0</v>
      </c>
      <c r="GV31" s="99">
        <f>'[1]címrend kötelező'!GV31+'[1]címrend önként'!GV31+'[1]címrend államig'!GV31</f>
        <v>0</v>
      </c>
      <c r="GW31" s="99">
        <f>'[1]címrend kötelező'!GW31+'[1]címrend önként'!GW31+'[1]címrend államig'!GW31</f>
        <v>0</v>
      </c>
      <c r="GX31" s="99">
        <f t="shared" si="85"/>
        <v>0</v>
      </c>
      <c r="GY31" s="99">
        <f t="shared" si="85"/>
        <v>0</v>
      </c>
      <c r="GZ31" s="99">
        <f t="shared" si="85"/>
        <v>0</v>
      </c>
      <c r="HA31" s="100">
        <f t="shared" si="86"/>
        <v>583263</v>
      </c>
      <c r="HB31" s="100">
        <f t="shared" si="86"/>
        <v>0</v>
      </c>
      <c r="HC31" s="101">
        <f t="shared" si="86"/>
        <v>583263</v>
      </c>
      <c r="HE31" s="92"/>
      <c r="HF31" s="92"/>
    </row>
    <row r="32" spans="1:214" ht="15" customHeight="1" x14ac:dyDescent="0.25">
      <c r="A32" s="114" t="s">
        <v>319</v>
      </c>
      <c r="B32" s="98">
        <f>SUM('[1]címrend kötelező'!B32+'[1]címrend önként'!B32+'[1]címrend államig'!B32)</f>
        <v>0</v>
      </c>
      <c r="C32" s="98">
        <f>SUM('[1]címrend kötelező'!C32+'[1]címrend önként'!C32+'[1]címrend államig'!C32)</f>
        <v>0</v>
      </c>
      <c r="D32" s="98">
        <f>SUM('[1]címrend kötelező'!D32+'[1]címrend önként'!D32+'[1]címrend államig'!D32)</f>
        <v>0</v>
      </c>
      <c r="E32" s="98">
        <f>SUM('[1]címrend kötelező'!E32+'[1]címrend önként'!E32+'[1]címrend államig'!E32)</f>
        <v>0</v>
      </c>
      <c r="F32" s="98">
        <f>SUM('[1]címrend kötelező'!F32+'[1]címrend önként'!F32+'[1]címrend államig'!F32)</f>
        <v>0</v>
      </c>
      <c r="G32" s="98">
        <f>SUM('[1]címrend kötelező'!G32+'[1]címrend önként'!G32+'[1]címrend államig'!G32)</f>
        <v>0</v>
      </c>
      <c r="H32" s="98">
        <f>SUM('[1]címrend kötelező'!H32+'[1]címrend önként'!H32+'[1]címrend államig'!H32)</f>
        <v>0</v>
      </c>
      <c r="I32" s="98">
        <f>SUM('[1]címrend kötelező'!I32+'[1]címrend önként'!I32+'[1]címrend államig'!I32)</f>
        <v>0</v>
      </c>
      <c r="J32" s="98">
        <f>SUM('[1]címrend kötelező'!J32+'[1]címrend önként'!J32+'[1]címrend államig'!J32)</f>
        <v>0</v>
      </c>
      <c r="K32" s="98">
        <f>SUM('[1]címrend kötelező'!K32+'[1]címrend önként'!K32+'[1]címrend államig'!K32)</f>
        <v>0</v>
      </c>
      <c r="L32" s="98">
        <f>SUM('[1]címrend kötelező'!L32+'[1]címrend önként'!L32+'[1]címrend államig'!L32)</f>
        <v>0</v>
      </c>
      <c r="M32" s="98">
        <f>SUM('[1]címrend kötelező'!M32+'[1]címrend önként'!M32+'[1]címrend államig'!M32)</f>
        <v>0</v>
      </c>
      <c r="N32" s="98">
        <f>SUM('[1]címrend kötelező'!N32+'[1]címrend önként'!N32+'[1]címrend államig'!N32)</f>
        <v>0</v>
      </c>
      <c r="O32" s="98">
        <f>SUM('[1]címrend kötelező'!O32+'[1]címrend önként'!O32+'[1]címrend államig'!O32)</f>
        <v>0</v>
      </c>
      <c r="P32" s="98">
        <f>SUM('[1]címrend kötelező'!P32+'[1]címrend önként'!P32+'[1]címrend államig'!P32)</f>
        <v>0</v>
      </c>
      <c r="Q32" s="98">
        <f>SUM('[1]címrend kötelező'!Q32+'[1]címrend önként'!Q32+'[1]címrend államig'!Q32)</f>
        <v>0</v>
      </c>
      <c r="R32" s="98">
        <f>SUM('[1]címrend kötelező'!R32+'[1]címrend önként'!R32+'[1]címrend államig'!R32)</f>
        <v>0</v>
      </c>
      <c r="S32" s="98">
        <f>SUM('[1]címrend kötelező'!S32+'[1]címrend önként'!S32+'[1]címrend államig'!S32)</f>
        <v>0</v>
      </c>
      <c r="T32" s="98">
        <f>SUM('[1]címrend kötelező'!T32+'[1]címrend önként'!T32+'[1]címrend államig'!T32)</f>
        <v>0</v>
      </c>
      <c r="U32" s="98">
        <f>SUM('[1]címrend kötelező'!U32+'[1]címrend önként'!U32+'[1]címrend államig'!U32)</f>
        <v>0</v>
      </c>
      <c r="V32" s="98">
        <f>SUM('[1]címrend kötelező'!V32+'[1]címrend önként'!V32+'[1]címrend államig'!V32)</f>
        <v>0</v>
      </c>
      <c r="W32" s="98">
        <f>SUM('[1]címrend kötelező'!W32+'[1]címrend önként'!W32+'[1]címrend államig'!W32)</f>
        <v>0</v>
      </c>
      <c r="X32" s="98">
        <f>SUM('[1]címrend kötelező'!X32+'[1]címrend önként'!X32+'[1]címrend államig'!X32)</f>
        <v>0</v>
      </c>
      <c r="Y32" s="98">
        <f>SUM('[1]címrend kötelező'!Y32+'[1]címrend önként'!Y32+'[1]címrend államig'!Y32)</f>
        <v>0</v>
      </c>
      <c r="Z32" s="98">
        <f>SUM('[1]címrend kötelező'!Z32+'[1]címrend önként'!Z32+'[1]címrend államig'!Z32)</f>
        <v>0</v>
      </c>
      <c r="AA32" s="98">
        <f>SUM('[1]címrend kötelező'!AA32+'[1]címrend önként'!AA32+'[1]címrend államig'!AA32)</f>
        <v>0</v>
      </c>
      <c r="AB32" s="98">
        <f>SUM('[1]címrend kötelező'!AB32+'[1]címrend önként'!AB32+'[1]címrend államig'!AB32)</f>
        <v>0</v>
      </c>
      <c r="AC32" s="98">
        <f>SUM('[1]címrend kötelező'!AC32+'[1]címrend önként'!AC32+'[1]címrend államig'!AC32)</f>
        <v>0</v>
      </c>
      <c r="AD32" s="98">
        <f>SUM('[1]címrend kötelező'!AD32+'[1]címrend önként'!AD32+'[1]címrend államig'!AD32)</f>
        <v>0</v>
      </c>
      <c r="AE32" s="98">
        <f>SUM('[1]címrend kötelező'!AE32+'[1]címrend önként'!AE32+'[1]címrend államig'!AE32)</f>
        <v>0</v>
      </c>
      <c r="AF32" s="98">
        <f>SUM('[1]címrend kötelező'!AF32+'[1]címrend önként'!AF32+'[1]címrend államig'!AF32)</f>
        <v>0</v>
      </c>
      <c r="AG32" s="98">
        <f>SUM('[1]címrend kötelező'!AG32+'[1]címrend önként'!AG32+'[1]címrend államig'!AG32)</f>
        <v>0</v>
      </c>
      <c r="AH32" s="98">
        <f>SUM('[1]címrend kötelező'!AH32+'[1]címrend önként'!AH32+'[1]címrend államig'!AH32)</f>
        <v>0</v>
      </c>
      <c r="AI32" s="98">
        <f>SUM('[1]címrend kötelező'!AI32+'[1]címrend önként'!AI32+'[1]címrend államig'!AI32)</f>
        <v>0</v>
      </c>
      <c r="AJ32" s="98">
        <f>SUM('[1]címrend kötelező'!AJ32+'[1]címrend önként'!AJ32+'[1]címrend államig'!AJ32)</f>
        <v>0</v>
      </c>
      <c r="AK32" s="98">
        <f>SUM('[1]címrend kötelező'!AK32+'[1]címrend önként'!AK32+'[1]címrend államig'!AK32)</f>
        <v>0</v>
      </c>
      <c r="AL32" s="98">
        <f>SUM('[1]címrend kötelező'!AL32+'[1]címrend önként'!AL32+'[1]címrend államig'!AL32)</f>
        <v>0</v>
      </c>
      <c r="AM32" s="98">
        <f>SUM('[1]címrend kötelező'!AM32+'[1]címrend önként'!AM32+'[1]címrend államig'!AM32)</f>
        <v>0</v>
      </c>
      <c r="AN32" s="98">
        <f>SUM('[1]címrend kötelező'!AN32+'[1]címrend önként'!AN32+'[1]címrend államig'!AN32)</f>
        <v>0</v>
      </c>
      <c r="AO32" s="98">
        <f>SUM('[1]címrend kötelező'!AO32+'[1]címrend önként'!AO32+'[1]címrend államig'!AO32)</f>
        <v>0</v>
      </c>
      <c r="AP32" s="98">
        <f>SUM('[1]címrend kötelező'!AP32+'[1]címrend önként'!AP32+'[1]címrend államig'!AP32)</f>
        <v>0</v>
      </c>
      <c r="AQ32" s="98">
        <f>SUM('[1]címrend kötelező'!AQ32+'[1]címrend önként'!AQ32+'[1]címrend államig'!AQ32)</f>
        <v>0</v>
      </c>
      <c r="AR32" s="98">
        <f>SUM('[1]címrend kötelező'!AR32+'[1]címrend önként'!AR32+'[1]címrend államig'!AR32)</f>
        <v>0</v>
      </c>
      <c r="AS32" s="98">
        <f>SUM('[1]címrend kötelező'!AS32+'[1]címrend önként'!AS32+'[1]címrend államig'!AS32)</f>
        <v>0</v>
      </c>
      <c r="AT32" s="98">
        <f>SUM('[1]címrend kötelező'!AT32+'[1]címrend önként'!AT32+'[1]címrend államig'!AT32)</f>
        <v>0</v>
      </c>
      <c r="AU32" s="98">
        <f>SUM('[1]címrend kötelező'!AU32+'[1]címrend önként'!AU32+'[1]címrend államig'!AU32)</f>
        <v>0</v>
      </c>
      <c r="AV32" s="98">
        <f>SUM('[1]címrend kötelező'!AV32+'[1]címrend önként'!AV32+'[1]címrend államig'!AV32)</f>
        <v>0</v>
      </c>
      <c r="AW32" s="98">
        <f>SUM('[1]címrend kötelező'!AW32+'[1]címrend önként'!AW32+'[1]címrend államig'!AW32)</f>
        <v>0</v>
      </c>
      <c r="AX32" s="98">
        <f>SUM('[1]címrend kötelező'!AX32+'[1]címrend önként'!AX32+'[1]címrend államig'!AX32)</f>
        <v>0</v>
      </c>
      <c r="AY32" s="98">
        <f>SUM('[1]címrend kötelező'!AY32+'[1]címrend önként'!AY32+'[1]címrend államig'!AY32)</f>
        <v>0</v>
      </c>
      <c r="AZ32" s="98">
        <f>SUM('[1]címrend kötelező'!AZ32+'[1]címrend önként'!AZ32+'[1]címrend államig'!AZ32)</f>
        <v>0</v>
      </c>
      <c r="BA32" s="98">
        <f>SUM('[1]címrend kötelező'!BA32+'[1]címrend önként'!BA32+'[1]címrend államig'!BA32)</f>
        <v>0</v>
      </c>
      <c r="BB32" s="98">
        <f>SUM('[1]címrend kötelező'!BB32+'[1]címrend önként'!BB32+'[1]címrend államig'!BB32)</f>
        <v>0</v>
      </c>
      <c r="BC32" s="98">
        <f>SUM('[1]címrend kötelező'!BC32+'[1]címrend önként'!BC32+'[1]címrend államig'!BC32)</f>
        <v>0</v>
      </c>
      <c r="BD32" s="98">
        <f>SUM('[1]címrend kötelező'!BD32+'[1]címrend önként'!BD32+'[1]címrend államig'!BD32)</f>
        <v>0</v>
      </c>
      <c r="BE32" s="98">
        <f>SUM('[1]címrend kötelező'!BE32+'[1]címrend önként'!BE32+'[1]címrend államig'!BE32)</f>
        <v>0</v>
      </c>
      <c r="BF32" s="98">
        <f>SUM('[1]címrend kötelező'!BF32+'[1]címrend önként'!BF32+'[1]címrend államig'!BF32)</f>
        <v>0</v>
      </c>
      <c r="BG32" s="98">
        <f>SUM('[1]címrend kötelező'!BG32+'[1]címrend önként'!BG32+'[1]címrend államig'!BG32)</f>
        <v>0</v>
      </c>
      <c r="BH32" s="98">
        <f>SUM('[1]címrend kötelező'!BH32+'[1]címrend önként'!BH32+'[1]címrend államig'!BH32)</f>
        <v>0</v>
      </c>
      <c r="BI32" s="98">
        <f>SUM('[1]címrend kötelező'!BI32+'[1]címrend önként'!BI32+'[1]címrend államig'!BI32)</f>
        <v>0</v>
      </c>
      <c r="BJ32" s="98">
        <f>SUM('[1]címrend kötelező'!BJ32+'[1]címrend önként'!BJ32+'[1]címrend államig'!BJ32)</f>
        <v>0</v>
      </c>
      <c r="BK32" s="98">
        <f>SUM('[1]címrend kötelező'!BK32+'[1]címrend önként'!BK32+'[1]címrend államig'!BK32)</f>
        <v>0</v>
      </c>
      <c r="BL32" s="98">
        <f>SUM('[1]címrend kötelező'!BL32+'[1]címrend önként'!BL32+'[1]címrend államig'!BL32)</f>
        <v>0</v>
      </c>
      <c r="BM32" s="98">
        <f>SUM('[1]címrend kötelező'!BM32+'[1]címrend önként'!BM32+'[1]címrend államig'!BM32)</f>
        <v>0</v>
      </c>
      <c r="BN32" s="98">
        <f>SUM('[1]címrend kötelező'!BN32+'[1]címrend önként'!BN32+'[1]címrend államig'!BN32)</f>
        <v>0</v>
      </c>
      <c r="BO32" s="98">
        <f>SUM('[1]címrend kötelező'!BO32+'[1]címrend önként'!BO32+'[1]címrend államig'!BO32)</f>
        <v>0</v>
      </c>
      <c r="BP32" s="98">
        <f>SUM('[1]címrend kötelező'!BP32+'[1]címrend önként'!BP32+'[1]címrend államig'!BP32)</f>
        <v>0</v>
      </c>
      <c r="BQ32" s="98">
        <f>SUM('[1]címrend kötelező'!BQ32+'[1]címrend önként'!BQ32+'[1]címrend államig'!BQ32)</f>
        <v>0</v>
      </c>
      <c r="BR32" s="98">
        <f>SUM('[1]címrend kötelező'!BR32+'[1]címrend önként'!BR32+'[1]címrend államig'!BR32)</f>
        <v>0</v>
      </c>
      <c r="BS32" s="98">
        <f>SUM('[1]címrend kötelező'!BS32+'[1]címrend önként'!BS32+'[1]címrend államig'!BS32)</f>
        <v>0</v>
      </c>
      <c r="BT32" s="98">
        <f>SUM('[1]címrend kötelező'!BT32+'[1]címrend önként'!BT32+'[1]címrend államig'!BT32)</f>
        <v>0</v>
      </c>
      <c r="BU32" s="98">
        <f>SUM('[1]címrend kötelező'!BU32+'[1]címrend önként'!BU32+'[1]címrend államig'!BU32)</f>
        <v>0</v>
      </c>
      <c r="BV32" s="98">
        <f>SUM('[1]címrend kötelező'!BV32+'[1]címrend önként'!BV32+'[1]címrend államig'!BV32)</f>
        <v>0</v>
      </c>
      <c r="BW32" s="98">
        <f>SUM('[1]címrend kötelező'!BW32+'[1]címrend önként'!BW32+'[1]címrend államig'!BW32)</f>
        <v>0</v>
      </c>
      <c r="BX32" s="98">
        <f>SUM('[1]címrend kötelező'!BX32+'[1]címrend önként'!BX32+'[1]címrend államig'!BX32)</f>
        <v>0</v>
      </c>
      <c r="BY32" s="98">
        <f>SUM('[1]címrend kötelező'!BY32+'[1]címrend önként'!BY32+'[1]címrend államig'!BY32)</f>
        <v>0</v>
      </c>
      <c r="BZ32" s="98">
        <f>SUM('[1]címrend kötelező'!BZ32+'[1]címrend önként'!BZ32+'[1]címrend államig'!BZ32)</f>
        <v>0</v>
      </c>
      <c r="CA32" s="98">
        <f>SUM('[1]címrend kötelező'!CA32+'[1]címrend önként'!CA32+'[1]címrend államig'!CA32)</f>
        <v>0</v>
      </c>
      <c r="CB32" s="98">
        <f>SUM('[1]címrend kötelező'!CB32+'[1]címrend önként'!CB32+'[1]címrend államig'!CB32)</f>
        <v>0</v>
      </c>
      <c r="CC32" s="98">
        <f>SUM('[1]címrend kötelező'!CC32+'[1]címrend önként'!CC32+'[1]címrend államig'!CC32)</f>
        <v>0</v>
      </c>
      <c r="CD32" s="98">
        <f>SUM('[1]címrend kötelező'!CD32+'[1]címrend önként'!CD32+'[1]címrend államig'!CD32)</f>
        <v>0</v>
      </c>
      <c r="CE32" s="98">
        <f>SUM('[1]címrend kötelező'!CE32+'[1]címrend önként'!CE32+'[1]címrend államig'!CE32)</f>
        <v>0</v>
      </c>
      <c r="CF32" s="98">
        <f>SUM('[1]címrend kötelező'!CF32+'[1]címrend önként'!CF32+'[1]címrend államig'!CF32)</f>
        <v>0</v>
      </c>
      <c r="CG32" s="98">
        <f>SUM('[1]címrend kötelező'!CG32+'[1]címrend önként'!CG32+'[1]címrend államig'!CG32)</f>
        <v>0</v>
      </c>
      <c r="CH32" s="98">
        <f>SUM('[1]címrend kötelező'!CH32+'[1]címrend önként'!CH32+'[1]címrend államig'!CH32)</f>
        <v>0</v>
      </c>
      <c r="CI32" s="98">
        <f>SUM('[1]címrend kötelező'!CI32+'[1]címrend önként'!CI32+'[1]címrend államig'!CI32)</f>
        <v>0</v>
      </c>
      <c r="CJ32" s="98">
        <f>SUM('[1]címrend kötelező'!CJ32+'[1]címrend önként'!CJ32+'[1]címrend államig'!CJ32)</f>
        <v>0</v>
      </c>
      <c r="CK32" s="98">
        <f>SUM('[1]címrend kötelező'!CK32+'[1]címrend önként'!CK32+'[1]címrend államig'!CK32)</f>
        <v>0</v>
      </c>
      <c r="CL32" s="98">
        <f>SUM('[1]címrend kötelező'!CL32+'[1]címrend önként'!CL32+'[1]címrend államig'!CL32)</f>
        <v>0</v>
      </c>
      <c r="CM32" s="98">
        <f>SUM('[1]címrend kötelező'!CM32+'[1]címrend önként'!CM32+'[1]címrend államig'!CM32)</f>
        <v>0</v>
      </c>
      <c r="CN32" s="98">
        <f>SUM('[1]címrend kötelező'!CN32+'[1]címrend önként'!CN32+'[1]címrend államig'!CN32)</f>
        <v>0</v>
      </c>
      <c r="CO32" s="98">
        <f>SUM('[1]címrend kötelező'!CO32+'[1]címrend önként'!CO32+'[1]címrend államig'!CO32)</f>
        <v>0</v>
      </c>
      <c r="CP32" s="98">
        <f>SUM('[1]címrend kötelező'!CP32+'[1]címrend önként'!CP32+'[1]címrend államig'!CP32)</f>
        <v>0</v>
      </c>
      <c r="CQ32" s="98">
        <f>SUM('[1]címrend kötelező'!CQ32+'[1]címrend önként'!CQ32+'[1]címrend államig'!CQ32)</f>
        <v>0</v>
      </c>
      <c r="CR32" s="98">
        <f>SUM('[1]címrend kötelező'!CR32+'[1]címrend önként'!CR32+'[1]címrend államig'!CR32)</f>
        <v>0</v>
      </c>
      <c r="CS32" s="98">
        <f>SUM('[1]címrend kötelező'!CS32+'[1]címrend önként'!CS32+'[1]címrend államig'!CS32)</f>
        <v>0</v>
      </c>
      <c r="CT32" s="98">
        <f>SUM('[1]címrend kötelező'!CT32+'[1]címrend önként'!CT32+'[1]címrend államig'!CT32)</f>
        <v>0</v>
      </c>
      <c r="CU32" s="98">
        <f>SUM('[1]címrend kötelező'!CU32+'[1]címrend önként'!CU32+'[1]címrend államig'!CU32)</f>
        <v>0</v>
      </c>
      <c r="CV32" s="98">
        <f>SUM('[1]címrend kötelező'!CV32+'[1]címrend önként'!CV32+'[1]címrend államig'!CV32)</f>
        <v>0</v>
      </c>
      <c r="CW32" s="98">
        <f>SUM('[1]címrend kötelező'!CW32+'[1]címrend önként'!CW32+'[1]címrend államig'!CW32)</f>
        <v>0</v>
      </c>
      <c r="CX32" s="98">
        <f>SUM('[1]címrend kötelező'!CX32+'[1]címrend önként'!CX32+'[1]címrend államig'!CX32)</f>
        <v>0</v>
      </c>
      <c r="CY32" s="98">
        <f>SUM('[1]címrend kötelező'!CY32+'[1]címrend önként'!CY32+'[1]címrend államig'!CY32)</f>
        <v>0</v>
      </c>
      <c r="CZ32" s="98">
        <f>SUM('[1]címrend kötelező'!CZ32+'[1]címrend önként'!CZ32+'[1]címrend államig'!CZ32)</f>
        <v>0</v>
      </c>
      <c r="DA32" s="98">
        <f>SUM('[1]címrend kötelező'!DA32+'[1]címrend önként'!DA32+'[1]címrend államig'!DA32)</f>
        <v>0</v>
      </c>
      <c r="DB32" s="98">
        <f>SUM('[1]címrend kötelező'!DB32+'[1]címrend önként'!DB32+'[1]címrend államig'!DB32)</f>
        <v>0</v>
      </c>
      <c r="DC32" s="98">
        <f>SUM('[1]címrend kötelező'!DC32+'[1]címrend önként'!DC32+'[1]címrend államig'!DC32)</f>
        <v>0</v>
      </c>
      <c r="DD32" s="98">
        <f>SUM('[1]címrend kötelező'!DD32+'[1]címrend önként'!DD32+'[1]címrend államig'!DD32)</f>
        <v>0</v>
      </c>
      <c r="DE32" s="98">
        <f>SUM('[1]címrend kötelező'!DE32+'[1]címrend önként'!DE32+'[1]címrend államig'!DE32)</f>
        <v>0</v>
      </c>
      <c r="DF32" s="98">
        <f>SUM('[1]címrend kötelező'!DF32+'[1]címrend önként'!DF32+'[1]címrend államig'!DF32)</f>
        <v>0</v>
      </c>
      <c r="DG32" s="98">
        <f>SUM('[1]címrend kötelező'!DG32+'[1]címrend önként'!DG32+'[1]címrend államig'!DG32)</f>
        <v>0</v>
      </c>
      <c r="DH32" s="98">
        <f>SUM('[1]címrend kötelező'!DH32+'[1]címrend önként'!DH32+'[1]címrend államig'!DH32)</f>
        <v>0</v>
      </c>
      <c r="DI32" s="98">
        <f>SUM('[1]címrend kötelező'!DI32+'[1]címrend önként'!DI32+'[1]címrend államig'!DI32)</f>
        <v>0</v>
      </c>
      <c r="DJ32" s="98">
        <f>SUM('[1]címrend kötelező'!DJ32+'[1]címrend önként'!DJ32+'[1]címrend államig'!DJ32)</f>
        <v>0</v>
      </c>
      <c r="DK32" s="98">
        <f>SUM('[1]címrend kötelező'!DK32+'[1]címrend önként'!DK32+'[1]címrend államig'!DK32)</f>
        <v>0</v>
      </c>
      <c r="DL32" s="98">
        <f>SUM('[1]címrend kötelező'!DL32+'[1]címrend önként'!DL32+'[1]címrend államig'!DL32)</f>
        <v>0</v>
      </c>
      <c r="DM32" s="98">
        <f>SUM('[1]címrend kötelező'!DM32+'[1]címrend önként'!DM32+'[1]címrend államig'!DM32)</f>
        <v>0</v>
      </c>
      <c r="DN32" s="98">
        <f>SUM('[1]címrend kötelező'!DN32+'[1]címrend önként'!DN32+'[1]címrend államig'!DN32)</f>
        <v>0</v>
      </c>
      <c r="DO32" s="98">
        <f>SUM('[1]címrend kötelező'!DO32+'[1]címrend önként'!DO32+'[1]címrend államig'!DO32)</f>
        <v>0</v>
      </c>
      <c r="DP32" s="98">
        <f>SUM('[1]címrend kötelező'!DP32+'[1]címrend önként'!DP32+'[1]címrend államig'!DP32)</f>
        <v>0</v>
      </c>
      <c r="DQ32" s="98">
        <f>SUM('[1]címrend kötelező'!DQ32+'[1]címrend önként'!DQ32+'[1]címrend államig'!DQ32)</f>
        <v>0</v>
      </c>
      <c r="DR32" s="99">
        <f t="shared" si="380"/>
        <v>0</v>
      </c>
      <c r="DS32" s="99">
        <f t="shared" si="380"/>
        <v>0</v>
      </c>
      <c r="DT32" s="99">
        <f>SUM(D32+G32+J32+M32+P32+S32+V32+Y32+AB32+AE32+AH32+AK32+AN32+AQ32+AT32+AW32+AZ32+BC32+BF32+BI32+BL32+BO32+BR32+BU32+BX32+CA32+CD32+CG32+CJ32+CM32+CP32+CS32+CV32+CY32+DB32+DE32+DH32+DK32+DN32+DQ32)</f>
        <v>0</v>
      </c>
      <c r="DU32" s="98">
        <f>SUM('[1]címrend kötelező'!DU32+'[1]címrend önként'!DU32+'[1]címrend államig'!DU32)</f>
        <v>0</v>
      </c>
      <c r="DV32" s="98">
        <f>SUM('[1]címrend kötelező'!DV32+'[1]címrend önként'!DV32+'[1]címrend államig'!DV32)</f>
        <v>0</v>
      </c>
      <c r="DW32" s="98">
        <f>SUM('[1]címrend kötelező'!DW32+'[1]címrend önként'!DW32+'[1]címrend államig'!DW32)</f>
        <v>0</v>
      </c>
      <c r="DX32" s="98">
        <f>SUM('[1]címrend kötelező'!DX32+'[1]címrend önként'!DX32+'[1]címrend államig'!DX32)</f>
        <v>0</v>
      </c>
      <c r="DY32" s="98">
        <f>SUM('[1]címrend kötelező'!DY32+'[1]címrend önként'!DY32+'[1]címrend államig'!DY32)</f>
        <v>0</v>
      </c>
      <c r="DZ32" s="98">
        <f>SUM('[1]címrend kötelező'!DZ32+'[1]címrend önként'!DZ32+'[1]címrend államig'!DZ32)</f>
        <v>0</v>
      </c>
      <c r="EA32" s="98">
        <f>SUM('[1]címrend kötelező'!EA32+'[1]címrend önként'!EA32+'[1]címrend államig'!EA32)</f>
        <v>0</v>
      </c>
      <c r="EB32" s="98">
        <f>SUM('[1]címrend kötelező'!EB32+'[1]címrend önként'!EB32+'[1]címrend államig'!EB32)</f>
        <v>0</v>
      </c>
      <c r="EC32" s="98">
        <f>SUM('[1]címrend kötelező'!EC32+'[1]címrend önként'!EC32+'[1]címrend államig'!EC32)</f>
        <v>0</v>
      </c>
      <c r="ED32" s="98">
        <f>SUM('[1]címrend kötelező'!ED32+'[1]címrend önként'!ED32+'[1]címrend államig'!ED32)</f>
        <v>0</v>
      </c>
      <c r="EE32" s="98">
        <f>SUM('[1]címrend kötelező'!EE32+'[1]címrend önként'!EE32+'[1]címrend államig'!EE32)</f>
        <v>0</v>
      </c>
      <c r="EF32" s="98">
        <f>SUM('[1]címrend kötelező'!EF32+'[1]címrend önként'!EF32+'[1]címrend államig'!EF32)</f>
        <v>0</v>
      </c>
      <c r="EG32" s="98">
        <f>SUM('[1]címrend kötelező'!EG32+'[1]címrend önként'!EG32+'[1]címrend államig'!EG32)</f>
        <v>0</v>
      </c>
      <c r="EH32" s="98">
        <f>SUM('[1]címrend kötelező'!EH32+'[1]címrend önként'!EH32+'[1]címrend államig'!EH32)</f>
        <v>0</v>
      </c>
      <c r="EI32" s="98">
        <f>SUM('[1]címrend kötelező'!EI32+'[1]címrend önként'!EI32+'[1]címrend államig'!EI32)</f>
        <v>0</v>
      </c>
      <c r="EJ32" s="98">
        <f>SUM('[1]címrend kötelező'!EJ32+'[1]címrend önként'!EJ32+'[1]címrend államig'!EJ32)</f>
        <v>0</v>
      </c>
      <c r="EK32" s="98">
        <f>SUM('[1]címrend kötelező'!EK32+'[1]címrend önként'!EK32+'[1]címrend államig'!EK32)</f>
        <v>0</v>
      </c>
      <c r="EL32" s="98">
        <f>SUM('[1]címrend kötelező'!EL32+'[1]címrend önként'!EL32+'[1]címrend államig'!EL32)</f>
        <v>0</v>
      </c>
      <c r="EM32" s="98">
        <f>SUM('[1]címrend kötelező'!EM32+'[1]címrend önként'!EM32+'[1]címrend államig'!EM32)</f>
        <v>0</v>
      </c>
      <c r="EN32" s="98">
        <f>SUM('[1]címrend kötelező'!EN32+'[1]címrend önként'!EN32+'[1]címrend államig'!EN32)</f>
        <v>0</v>
      </c>
      <c r="EO32" s="98">
        <f>SUM('[1]címrend kötelező'!EO32+'[1]címrend önként'!EO32+'[1]címrend államig'!EO32)</f>
        <v>0</v>
      </c>
      <c r="EP32" s="98">
        <f>SUM('[1]címrend kötelező'!EP32+'[1]címrend önként'!EP32+'[1]címrend államig'!EP32)</f>
        <v>0</v>
      </c>
      <c r="EQ32" s="98">
        <f>SUM('[1]címrend kötelező'!EQ32+'[1]címrend önként'!EQ32+'[1]címrend államig'!EQ32)</f>
        <v>0</v>
      </c>
      <c r="ER32" s="98">
        <f>SUM('[1]címrend kötelező'!ER32+'[1]címrend önként'!ER32+'[1]címrend államig'!ER32)</f>
        <v>0</v>
      </c>
      <c r="ES32" s="98">
        <f>SUM('[1]címrend kötelező'!ES32+'[1]címrend önként'!ES32+'[1]címrend államig'!ES32)</f>
        <v>0</v>
      </c>
      <c r="ET32" s="98">
        <f>SUM('[1]címrend kötelező'!ET32+'[1]címrend önként'!ET32+'[1]címrend államig'!ET32)</f>
        <v>0</v>
      </c>
      <c r="EU32" s="98">
        <f>SUM('[1]címrend kötelező'!EU32+'[1]címrend önként'!EU32+'[1]címrend államig'!EU32)</f>
        <v>0</v>
      </c>
      <c r="EV32" s="99">
        <f t="shared" si="381"/>
        <v>0</v>
      </c>
      <c r="EW32" s="99">
        <f t="shared" si="381"/>
        <v>0</v>
      </c>
      <c r="EX32" s="99">
        <f t="shared" si="381"/>
        <v>0</v>
      </c>
      <c r="EY32" s="99">
        <f>'[1]címrend kötelező'!EY32+'[1]címrend önként'!EY32+'[1]címrend államig'!EY32</f>
        <v>0</v>
      </c>
      <c r="EZ32" s="99">
        <f>'[1]címrend kötelező'!EZ32+'[1]címrend önként'!EZ32+'[1]címrend államig'!EZ32</f>
        <v>0</v>
      </c>
      <c r="FA32" s="99">
        <f>'[1]címrend kötelező'!FA32+'[1]címrend önként'!FA32+'[1]címrend államig'!FA32</f>
        <v>0</v>
      </c>
      <c r="FB32" s="99">
        <f>'[1]címrend kötelező'!FB32+'[1]címrend önként'!FB32+'[1]címrend államig'!FB32</f>
        <v>0</v>
      </c>
      <c r="FC32" s="99">
        <f>'[1]címrend kötelező'!FC32+'[1]címrend önként'!FC32+'[1]címrend államig'!FC32</f>
        <v>0</v>
      </c>
      <c r="FD32" s="99">
        <f>'[1]címrend kötelező'!FD32+'[1]címrend önként'!FD32+'[1]címrend államig'!FD32</f>
        <v>0</v>
      </c>
      <c r="FE32" s="99">
        <f>'[1]címrend kötelező'!FE32+'[1]címrend önként'!FE32+'[1]címrend államig'!FE32</f>
        <v>0</v>
      </c>
      <c r="FF32" s="99">
        <f>'[1]címrend kötelező'!FF32+'[1]címrend önként'!FF32+'[1]címrend államig'!FF32</f>
        <v>0</v>
      </c>
      <c r="FG32" s="99">
        <f>'[1]címrend kötelező'!FG32+'[1]címrend önként'!FG32+'[1]címrend államig'!FG32</f>
        <v>0</v>
      </c>
      <c r="FH32" s="99">
        <f>'[1]címrend kötelező'!FH32+'[1]címrend önként'!FH32+'[1]címrend államig'!FH32</f>
        <v>0</v>
      </c>
      <c r="FI32" s="99">
        <f>'[1]címrend kötelező'!FI32+'[1]címrend önként'!FI32+'[1]címrend államig'!FI32</f>
        <v>0</v>
      </c>
      <c r="FJ32" s="99">
        <f>'[1]címrend kötelező'!FJ32+'[1]címrend önként'!FJ32+'[1]címrend államig'!FJ32</f>
        <v>0</v>
      </c>
      <c r="FK32" s="99">
        <f>'[1]címrend kötelező'!FK32+'[1]címrend önként'!FK32+'[1]címrend államig'!FK32</f>
        <v>0</v>
      </c>
      <c r="FL32" s="99">
        <f>'[1]címrend kötelező'!FL32+'[1]címrend önként'!FL32+'[1]címrend államig'!FL32</f>
        <v>0</v>
      </c>
      <c r="FM32" s="99">
        <f>'[1]címrend kötelező'!FM32+'[1]címrend önként'!FM32+'[1]címrend államig'!FM32</f>
        <v>0</v>
      </c>
      <c r="FN32" s="99">
        <f>'[1]címrend kötelező'!FN32+'[1]címrend önként'!FN32+'[1]címrend államig'!FN32</f>
        <v>0</v>
      </c>
      <c r="FO32" s="99">
        <f>'[1]címrend kötelező'!FO32+'[1]címrend önként'!FO32+'[1]címrend államig'!FO32</f>
        <v>0</v>
      </c>
      <c r="FP32" s="99">
        <f>'[1]címrend kötelező'!FP32+'[1]címrend önként'!FP32+'[1]címrend államig'!FP32</f>
        <v>0</v>
      </c>
      <c r="FQ32" s="99">
        <f>'[1]címrend kötelező'!FQ32+'[1]címrend önként'!FQ32+'[1]címrend államig'!FQ32</f>
        <v>0</v>
      </c>
      <c r="FR32" s="99">
        <f>'[1]címrend kötelező'!FR32+'[1]címrend önként'!FR32+'[1]címrend államig'!FR32</f>
        <v>0</v>
      </c>
      <c r="FS32" s="99">
        <f>'[1]címrend kötelező'!FS32+'[1]címrend önként'!FS32+'[1]címrend államig'!FS32</f>
        <v>0</v>
      </c>
      <c r="FT32" s="99">
        <f>'[1]címrend kötelező'!FT32+'[1]címrend önként'!FT32+'[1]címrend államig'!FT32</f>
        <v>0</v>
      </c>
      <c r="FU32" s="99">
        <f>'[1]címrend kötelező'!FU32+'[1]címrend önként'!FU32+'[1]címrend államig'!FU32</f>
        <v>0</v>
      </c>
      <c r="FV32" s="99">
        <f>'[1]címrend kötelező'!FV32+'[1]címrend önként'!FV32+'[1]címrend államig'!FV32</f>
        <v>0</v>
      </c>
      <c r="FW32" s="99">
        <f>'[1]címrend kötelező'!FW32+'[1]címrend önként'!FW32+'[1]címrend államig'!FW32</f>
        <v>0</v>
      </c>
      <c r="FX32" s="99">
        <f>'[1]címrend kötelező'!FX32+'[1]címrend önként'!FX32+'[1]címrend államig'!FX32</f>
        <v>0</v>
      </c>
      <c r="FY32" s="99">
        <f>'[1]címrend kötelező'!FY32+'[1]címrend önként'!FY32+'[1]címrend államig'!FY32</f>
        <v>0</v>
      </c>
      <c r="FZ32" s="99">
        <f>'[1]címrend kötelező'!FZ32+'[1]címrend önként'!FZ32+'[1]címrend államig'!FZ32</f>
        <v>0</v>
      </c>
      <c r="GA32" s="99">
        <f>'[1]címrend kötelező'!GA32+'[1]címrend önként'!GA32+'[1]címrend államig'!GA32</f>
        <v>0</v>
      </c>
      <c r="GB32" s="99">
        <f>'[1]címrend kötelező'!GB32+'[1]címrend önként'!GB32+'[1]címrend államig'!GB32</f>
        <v>0</v>
      </c>
      <c r="GC32" s="99">
        <f>'[1]címrend kötelező'!GC32+'[1]címrend önként'!GC32+'[1]címrend államig'!GC32</f>
        <v>0</v>
      </c>
      <c r="GD32" s="99">
        <f>'[1]címrend kötelező'!GD32+'[1]címrend önként'!GD32+'[1]címrend államig'!GD32</f>
        <v>0</v>
      </c>
      <c r="GE32" s="99">
        <f>'[1]címrend kötelező'!GE32+'[1]címrend önként'!GE32+'[1]címrend államig'!GE32</f>
        <v>0</v>
      </c>
      <c r="GF32" s="99">
        <f>'[1]címrend kötelező'!GF32+'[1]címrend önként'!GF32+'[1]címrend államig'!GF32</f>
        <v>0</v>
      </c>
      <c r="GG32" s="99">
        <f>'[1]címrend kötelező'!GG32+'[1]címrend önként'!GG32+'[1]címrend államig'!GG32</f>
        <v>0</v>
      </c>
      <c r="GH32" s="99">
        <f>'[1]címrend kötelező'!GH32+'[1]címrend önként'!GH32+'[1]címrend államig'!GH32</f>
        <v>0</v>
      </c>
      <c r="GI32" s="99">
        <f>'[1]címrend kötelező'!GI32+'[1]címrend önként'!GI32+'[1]címrend államig'!GI32</f>
        <v>0</v>
      </c>
      <c r="GJ32" s="99">
        <f>'[1]címrend kötelező'!GJ32+'[1]címrend önként'!GJ32+'[1]címrend államig'!GJ32</f>
        <v>0</v>
      </c>
      <c r="GK32" s="99">
        <f>'[1]címrend kötelező'!GK32+'[1]címrend önként'!GK32+'[1]címrend államig'!GK32</f>
        <v>0</v>
      </c>
      <c r="GL32" s="99">
        <f t="shared" si="382"/>
        <v>0</v>
      </c>
      <c r="GM32" s="99">
        <f t="shared" si="382"/>
        <v>0</v>
      </c>
      <c r="GN32" s="99">
        <f t="shared" si="382"/>
        <v>0</v>
      </c>
      <c r="GO32" s="99">
        <f>'[1]címrend kötelező'!GO32+'[1]címrend önként'!GO32+'[1]címrend államig'!GO32</f>
        <v>0</v>
      </c>
      <c r="GP32" s="99">
        <f>'[1]címrend kötelező'!GP32+'[1]címrend önként'!GP32+'[1]címrend államig'!GP32</f>
        <v>0</v>
      </c>
      <c r="GQ32" s="99">
        <f>'[1]címrend kötelező'!GQ32+'[1]címrend önként'!GQ32+'[1]címrend államig'!GQ32</f>
        <v>0</v>
      </c>
      <c r="GR32" s="99">
        <f>'[1]címrend kötelező'!GR32+'[1]címrend önként'!GR32+'[1]címrend államig'!GR32</f>
        <v>0</v>
      </c>
      <c r="GS32" s="99">
        <f>'[1]címrend kötelező'!GS32+'[1]címrend önként'!GS32+'[1]címrend államig'!GS32</f>
        <v>0</v>
      </c>
      <c r="GT32" s="99">
        <f>'[1]címrend kötelező'!GT32+'[1]címrend önként'!GT32+'[1]címrend államig'!GT32</f>
        <v>0</v>
      </c>
      <c r="GU32" s="99">
        <f>'[1]címrend kötelező'!GU32+'[1]címrend önként'!GU32+'[1]címrend államig'!GU32</f>
        <v>0</v>
      </c>
      <c r="GV32" s="99">
        <f>'[1]címrend kötelező'!GV32+'[1]címrend önként'!GV32+'[1]címrend államig'!GV32</f>
        <v>0</v>
      </c>
      <c r="GW32" s="99">
        <f>'[1]címrend kötelező'!GW32+'[1]címrend önként'!GW32+'[1]címrend államig'!GW32</f>
        <v>0</v>
      </c>
      <c r="GX32" s="99">
        <f t="shared" si="85"/>
        <v>0</v>
      </c>
      <c r="GY32" s="99">
        <f t="shared" si="85"/>
        <v>0</v>
      </c>
      <c r="GZ32" s="99">
        <f t="shared" si="85"/>
        <v>0</v>
      </c>
      <c r="HA32" s="100">
        <f t="shared" si="86"/>
        <v>0</v>
      </c>
      <c r="HB32" s="100">
        <f t="shared" si="86"/>
        <v>0</v>
      </c>
      <c r="HC32" s="101">
        <f t="shared" si="86"/>
        <v>0</v>
      </c>
      <c r="HE32" s="92"/>
      <c r="HF32" s="92"/>
    </row>
    <row r="33" spans="1:214" ht="15" customHeight="1" x14ac:dyDescent="0.25">
      <c r="A33" s="114" t="s">
        <v>320</v>
      </c>
      <c r="B33" s="98">
        <f>SUM('[1]címrend kötelező'!B33+'[1]címrend önként'!B33+'[1]címrend államig'!B33)</f>
        <v>0</v>
      </c>
      <c r="C33" s="98">
        <f>SUM('[1]címrend kötelező'!C33+'[1]címrend önként'!C33+'[1]címrend államig'!C33)</f>
        <v>0</v>
      </c>
      <c r="D33" s="98">
        <f>SUM('[1]címrend kötelező'!D33+'[1]címrend önként'!D33+'[1]címrend államig'!D33)</f>
        <v>0</v>
      </c>
      <c r="E33" s="98">
        <f>SUM('[1]címrend kötelező'!E33+'[1]címrend önként'!E33+'[1]címrend államig'!E33)</f>
        <v>0</v>
      </c>
      <c r="F33" s="98">
        <f>SUM('[1]címrend kötelező'!F33+'[1]címrend önként'!F33+'[1]címrend államig'!F33)</f>
        <v>0</v>
      </c>
      <c r="G33" s="98">
        <f>SUM('[1]címrend kötelező'!G33+'[1]címrend önként'!G33+'[1]címrend államig'!G33)</f>
        <v>0</v>
      </c>
      <c r="H33" s="98">
        <f>SUM('[1]címrend kötelező'!H33+'[1]címrend önként'!H33+'[1]címrend államig'!H33)</f>
        <v>0</v>
      </c>
      <c r="I33" s="98">
        <f>SUM('[1]címrend kötelező'!I33+'[1]címrend önként'!I33+'[1]címrend államig'!I33)</f>
        <v>0</v>
      </c>
      <c r="J33" s="98">
        <f>SUM('[1]címrend kötelező'!J33+'[1]címrend önként'!J33+'[1]címrend államig'!J33)</f>
        <v>0</v>
      </c>
      <c r="K33" s="98">
        <f>SUM('[1]címrend kötelező'!K33+'[1]címrend önként'!K33+'[1]címrend államig'!K33)</f>
        <v>0</v>
      </c>
      <c r="L33" s="98">
        <f>SUM('[1]címrend kötelező'!L33+'[1]címrend önként'!L33+'[1]címrend államig'!L33)</f>
        <v>0</v>
      </c>
      <c r="M33" s="98">
        <f>SUM('[1]címrend kötelező'!M33+'[1]címrend önként'!M33+'[1]címrend államig'!M33)</f>
        <v>0</v>
      </c>
      <c r="N33" s="98">
        <f>SUM('[1]címrend kötelező'!N33+'[1]címrend önként'!N33+'[1]címrend államig'!N33)</f>
        <v>0</v>
      </c>
      <c r="O33" s="98">
        <f>SUM('[1]címrend kötelező'!O33+'[1]címrend önként'!O33+'[1]címrend államig'!O33)</f>
        <v>0</v>
      </c>
      <c r="P33" s="98">
        <f>SUM('[1]címrend kötelező'!P33+'[1]címrend önként'!P33+'[1]címrend államig'!P33)</f>
        <v>0</v>
      </c>
      <c r="Q33" s="98">
        <f>SUM('[1]címrend kötelező'!Q33+'[1]címrend önként'!Q33+'[1]címrend államig'!Q33)</f>
        <v>0</v>
      </c>
      <c r="R33" s="98">
        <f>SUM('[1]címrend kötelező'!R33+'[1]címrend önként'!R33+'[1]címrend államig'!R33)</f>
        <v>0</v>
      </c>
      <c r="S33" s="98">
        <f>SUM('[1]címrend kötelező'!S33+'[1]címrend önként'!S33+'[1]címrend államig'!S33)</f>
        <v>0</v>
      </c>
      <c r="T33" s="98">
        <f>SUM('[1]címrend kötelező'!T33+'[1]címrend önként'!T33+'[1]címrend államig'!T33)</f>
        <v>0</v>
      </c>
      <c r="U33" s="98">
        <f>SUM('[1]címrend kötelező'!U33+'[1]címrend önként'!U33+'[1]címrend államig'!U33)</f>
        <v>0</v>
      </c>
      <c r="V33" s="98">
        <f>SUM('[1]címrend kötelező'!V33+'[1]címrend önként'!V33+'[1]címrend államig'!V33)</f>
        <v>0</v>
      </c>
      <c r="W33" s="98">
        <f>SUM('[1]címrend kötelező'!W33+'[1]címrend önként'!W33+'[1]címrend államig'!W33)</f>
        <v>0</v>
      </c>
      <c r="X33" s="98">
        <f>SUM('[1]címrend kötelező'!X33+'[1]címrend önként'!X33+'[1]címrend államig'!X33)</f>
        <v>0</v>
      </c>
      <c r="Y33" s="98">
        <f>SUM('[1]címrend kötelező'!Y33+'[1]címrend önként'!Y33+'[1]címrend államig'!Y33)</f>
        <v>0</v>
      </c>
      <c r="Z33" s="98">
        <f>SUM('[1]címrend kötelező'!Z33+'[1]címrend önként'!Z33+'[1]címrend államig'!Z33)</f>
        <v>0</v>
      </c>
      <c r="AA33" s="98">
        <f>SUM('[1]címrend kötelező'!AA33+'[1]címrend önként'!AA33+'[1]címrend államig'!AA33)</f>
        <v>0</v>
      </c>
      <c r="AB33" s="98">
        <f>SUM('[1]címrend kötelező'!AB33+'[1]címrend önként'!AB33+'[1]címrend államig'!AB33)</f>
        <v>0</v>
      </c>
      <c r="AC33" s="98">
        <f>SUM('[1]címrend kötelező'!AC33+'[1]címrend önként'!AC33+'[1]címrend államig'!AC33)</f>
        <v>0</v>
      </c>
      <c r="AD33" s="98">
        <f>SUM('[1]címrend kötelező'!AD33+'[1]címrend önként'!AD33+'[1]címrend államig'!AD33)</f>
        <v>0</v>
      </c>
      <c r="AE33" s="98">
        <f>SUM('[1]címrend kötelező'!AE33+'[1]címrend önként'!AE33+'[1]címrend államig'!AE33)</f>
        <v>0</v>
      </c>
      <c r="AF33" s="98">
        <f>SUM('[1]címrend kötelező'!AF33+'[1]címrend önként'!AF33+'[1]címrend államig'!AF33)</f>
        <v>0</v>
      </c>
      <c r="AG33" s="98">
        <f>SUM('[1]címrend kötelező'!AG33+'[1]címrend önként'!AG33+'[1]címrend államig'!AG33)</f>
        <v>0</v>
      </c>
      <c r="AH33" s="98">
        <f>SUM('[1]címrend kötelező'!AH33+'[1]címrend önként'!AH33+'[1]címrend államig'!AH33)</f>
        <v>0</v>
      </c>
      <c r="AI33" s="98">
        <f>SUM('[1]címrend kötelező'!AI33+'[1]címrend önként'!AI33+'[1]címrend államig'!AI33)</f>
        <v>0</v>
      </c>
      <c r="AJ33" s="98">
        <f>SUM('[1]címrend kötelező'!AJ33+'[1]címrend önként'!AJ33+'[1]címrend államig'!AJ33)</f>
        <v>0</v>
      </c>
      <c r="AK33" s="98">
        <f>SUM('[1]címrend kötelező'!AK33+'[1]címrend önként'!AK33+'[1]címrend államig'!AK33)</f>
        <v>0</v>
      </c>
      <c r="AL33" s="98">
        <f>SUM('[1]címrend kötelező'!AL33+'[1]címrend önként'!AL33+'[1]címrend államig'!AL33)</f>
        <v>0</v>
      </c>
      <c r="AM33" s="98">
        <f>SUM('[1]címrend kötelező'!AM33+'[1]címrend önként'!AM33+'[1]címrend államig'!AM33)</f>
        <v>0</v>
      </c>
      <c r="AN33" s="98">
        <f>SUM('[1]címrend kötelező'!AN33+'[1]címrend önként'!AN33+'[1]címrend államig'!AN33)</f>
        <v>0</v>
      </c>
      <c r="AO33" s="98">
        <f>SUM('[1]címrend kötelező'!AO33+'[1]címrend önként'!AO33+'[1]címrend államig'!AO33)</f>
        <v>0</v>
      </c>
      <c r="AP33" s="98">
        <f>SUM('[1]címrend kötelező'!AP33+'[1]címrend önként'!AP33+'[1]címrend államig'!AP33)</f>
        <v>0</v>
      </c>
      <c r="AQ33" s="98">
        <f>SUM('[1]címrend kötelező'!AQ33+'[1]címrend önként'!AQ33+'[1]címrend államig'!AQ33)</f>
        <v>0</v>
      </c>
      <c r="AR33" s="98">
        <f>SUM('[1]címrend kötelező'!AR33+'[1]címrend önként'!AR33+'[1]címrend államig'!AR33)</f>
        <v>0</v>
      </c>
      <c r="AS33" s="98">
        <f>SUM('[1]címrend kötelező'!AS33+'[1]címrend önként'!AS33+'[1]címrend államig'!AS33)</f>
        <v>0</v>
      </c>
      <c r="AT33" s="98">
        <f>SUM('[1]címrend kötelező'!AT33+'[1]címrend önként'!AT33+'[1]címrend államig'!AT33)</f>
        <v>0</v>
      </c>
      <c r="AU33" s="98">
        <f>SUM('[1]címrend kötelező'!AU33+'[1]címrend önként'!AU33+'[1]címrend államig'!AU33)</f>
        <v>0</v>
      </c>
      <c r="AV33" s="98">
        <f>SUM('[1]címrend kötelező'!AV33+'[1]címrend önként'!AV33+'[1]címrend államig'!AV33)</f>
        <v>0</v>
      </c>
      <c r="AW33" s="98">
        <f>SUM('[1]címrend kötelező'!AW33+'[1]címrend önként'!AW33+'[1]címrend államig'!AW33)</f>
        <v>0</v>
      </c>
      <c r="AX33" s="98">
        <f>SUM('[1]címrend kötelező'!AX33+'[1]címrend önként'!AX33+'[1]címrend államig'!AX33)</f>
        <v>0</v>
      </c>
      <c r="AY33" s="98">
        <f>SUM('[1]címrend kötelező'!AY33+'[1]címrend önként'!AY33+'[1]címrend államig'!AY33)</f>
        <v>0</v>
      </c>
      <c r="AZ33" s="98">
        <f>SUM('[1]címrend kötelező'!AZ33+'[1]címrend önként'!AZ33+'[1]címrend államig'!AZ33)</f>
        <v>0</v>
      </c>
      <c r="BA33" s="98">
        <f>SUM('[1]címrend kötelező'!BA33+'[1]címrend önként'!BA33+'[1]címrend államig'!BA33)</f>
        <v>0</v>
      </c>
      <c r="BB33" s="98">
        <f>SUM('[1]címrend kötelező'!BB33+'[1]címrend önként'!BB33+'[1]címrend államig'!BB33)</f>
        <v>0</v>
      </c>
      <c r="BC33" s="98">
        <f>SUM('[1]címrend kötelező'!BC33+'[1]címrend önként'!BC33+'[1]címrend államig'!BC33)</f>
        <v>0</v>
      </c>
      <c r="BD33" s="98">
        <f>SUM('[1]címrend kötelező'!BD33+'[1]címrend önként'!BD33+'[1]címrend államig'!BD33)</f>
        <v>0</v>
      </c>
      <c r="BE33" s="98">
        <f>SUM('[1]címrend kötelező'!BE33+'[1]címrend önként'!BE33+'[1]címrend államig'!BE33)</f>
        <v>0</v>
      </c>
      <c r="BF33" s="98">
        <f>SUM('[1]címrend kötelező'!BF33+'[1]címrend önként'!BF33+'[1]címrend államig'!BF33)</f>
        <v>0</v>
      </c>
      <c r="BG33" s="98">
        <f>SUM('[1]címrend kötelező'!BG33+'[1]címrend önként'!BG33+'[1]címrend államig'!BG33)</f>
        <v>0</v>
      </c>
      <c r="BH33" s="98">
        <f>SUM('[1]címrend kötelező'!BH33+'[1]címrend önként'!BH33+'[1]címrend államig'!BH33)</f>
        <v>0</v>
      </c>
      <c r="BI33" s="98">
        <f>SUM('[1]címrend kötelező'!BI33+'[1]címrend önként'!BI33+'[1]címrend államig'!BI33)</f>
        <v>0</v>
      </c>
      <c r="BJ33" s="98">
        <f>SUM('[1]címrend kötelező'!BJ33+'[1]címrend önként'!BJ33+'[1]címrend államig'!BJ33)</f>
        <v>0</v>
      </c>
      <c r="BK33" s="98">
        <f>SUM('[1]címrend kötelező'!BK33+'[1]címrend önként'!BK33+'[1]címrend államig'!BK33)</f>
        <v>0</v>
      </c>
      <c r="BL33" s="98">
        <f>SUM('[1]címrend kötelező'!BL33+'[1]címrend önként'!BL33+'[1]címrend államig'!BL33)</f>
        <v>0</v>
      </c>
      <c r="BM33" s="98">
        <f>SUM('[1]címrend kötelező'!BM33+'[1]címrend önként'!BM33+'[1]címrend államig'!BM33)</f>
        <v>0</v>
      </c>
      <c r="BN33" s="98">
        <f>SUM('[1]címrend kötelező'!BN33+'[1]címrend önként'!BN33+'[1]címrend államig'!BN33)</f>
        <v>0</v>
      </c>
      <c r="BO33" s="98">
        <f>SUM('[1]címrend kötelező'!BO33+'[1]címrend önként'!BO33+'[1]címrend államig'!BO33)</f>
        <v>0</v>
      </c>
      <c r="BP33" s="98">
        <f>SUM('[1]címrend kötelező'!BP33+'[1]címrend önként'!BP33+'[1]címrend államig'!BP33)</f>
        <v>0</v>
      </c>
      <c r="BQ33" s="98">
        <f>SUM('[1]címrend kötelező'!BQ33+'[1]címrend önként'!BQ33+'[1]címrend államig'!BQ33)</f>
        <v>0</v>
      </c>
      <c r="BR33" s="98">
        <f>SUM('[1]címrend kötelező'!BR33+'[1]címrend önként'!BR33+'[1]címrend államig'!BR33)</f>
        <v>0</v>
      </c>
      <c r="BS33" s="98">
        <f>SUM('[1]címrend kötelező'!BS33+'[1]címrend önként'!BS33+'[1]címrend államig'!BS33)</f>
        <v>0</v>
      </c>
      <c r="BT33" s="98">
        <f>SUM('[1]címrend kötelező'!BT33+'[1]címrend önként'!BT33+'[1]címrend államig'!BT33)</f>
        <v>0</v>
      </c>
      <c r="BU33" s="98">
        <f>SUM('[1]címrend kötelező'!BU33+'[1]címrend önként'!BU33+'[1]címrend államig'!BU33)</f>
        <v>0</v>
      </c>
      <c r="BV33" s="98">
        <f>SUM('[1]címrend kötelező'!BV33+'[1]címrend önként'!BV33+'[1]címrend államig'!BV33)</f>
        <v>0</v>
      </c>
      <c r="BW33" s="98">
        <f>SUM('[1]címrend kötelező'!BW33+'[1]címrend önként'!BW33+'[1]címrend államig'!BW33)</f>
        <v>0</v>
      </c>
      <c r="BX33" s="98">
        <f>SUM('[1]címrend kötelező'!BX33+'[1]címrend önként'!BX33+'[1]címrend államig'!BX33)</f>
        <v>0</v>
      </c>
      <c r="BY33" s="98">
        <f>SUM('[1]címrend kötelező'!BY33+'[1]címrend önként'!BY33+'[1]címrend államig'!BY33)</f>
        <v>0</v>
      </c>
      <c r="BZ33" s="98">
        <f>SUM('[1]címrend kötelező'!BZ33+'[1]címrend önként'!BZ33+'[1]címrend államig'!BZ33)</f>
        <v>0</v>
      </c>
      <c r="CA33" s="98">
        <f>SUM('[1]címrend kötelező'!CA33+'[1]címrend önként'!CA33+'[1]címrend államig'!CA33)</f>
        <v>0</v>
      </c>
      <c r="CB33" s="98">
        <f>SUM('[1]címrend kötelező'!CB33+'[1]címrend önként'!CB33+'[1]címrend államig'!CB33)</f>
        <v>0</v>
      </c>
      <c r="CC33" s="98">
        <f>SUM('[1]címrend kötelező'!CC33+'[1]címrend önként'!CC33+'[1]címrend államig'!CC33)</f>
        <v>0</v>
      </c>
      <c r="CD33" s="98">
        <f>SUM('[1]címrend kötelező'!CD33+'[1]címrend önként'!CD33+'[1]címrend államig'!CD33)</f>
        <v>0</v>
      </c>
      <c r="CE33" s="98">
        <f>SUM('[1]címrend kötelező'!CE33+'[1]címrend önként'!CE33+'[1]címrend államig'!CE33)</f>
        <v>0</v>
      </c>
      <c r="CF33" s="98">
        <f>SUM('[1]címrend kötelező'!CF33+'[1]címrend önként'!CF33+'[1]címrend államig'!CF33)</f>
        <v>0</v>
      </c>
      <c r="CG33" s="98">
        <f>SUM('[1]címrend kötelező'!CG33+'[1]címrend önként'!CG33+'[1]címrend államig'!CG33)</f>
        <v>0</v>
      </c>
      <c r="CH33" s="98">
        <f>SUM('[1]címrend kötelező'!CH33+'[1]címrend önként'!CH33+'[1]címrend államig'!CH33)</f>
        <v>0</v>
      </c>
      <c r="CI33" s="98">
        <f>SUM('[1]címrend kötelező'!CI33+'[1]címrend önként'!CI33+'[1]címrend államig'!CI33)</f>
        <v>0</v>
      </c>
      <c r="CJ33" s="98">
        <f>SUM('[1]címrend kötelező'!CJ33+'[1]címrend önként'!CJ33+'[1]címrend államig'!CJ33)</f>
        <v>0</v>
      </c>
      <c r="CK33" s="98">
        <f>SUM('[1]címrend kötelező'!CK33+'[1]címrend önként'!CK33+'[1]címrend államig'!CK33)</f>
        <v>0</v>
      </c>
      <c r="CL33" s="98">
        <f>SUM('[1]címrend kötelező'!CL33+'[1]címrend önként'!CL33+'[1]címrend államig'!CL33)</f>
        <v>0</v>
      </c>
      <c r="CM33" s="98">
        <f>SUM('[1]címrend kötelező'!CM33+'[1]címrend önként'!CM33+'[1]címrend államig'!CM33)</f>
        <v>0</v>
      </c>
      <c r="CN33" s="98">
        <f>SUM('[1]címrend kötelező'!CN33+'[1]címrend önként'!CN33+'[1]címrend államig'!CN33)</f>
        <v>0</v>
      </c>
      <c r="CO33" s="98">
        <f>SUM('[1]címrend kötelező'!CO33+'[1]címrend önként'!CO33+'[1]címrend államig'!CO33)</f>
        <v>0</v>
      </c>
      <c r="CP33" s="98">
        <f>SUM('[1]címrend kötelező'!CP33+'[1]címrend önként'!CP33+'[1]címrend államig'!CP33)</f>
        <v>0</v>
      </c>
      <c r="CQ33" s="98">
        <f>SUM('[1]címrend kötelező'!CQ33+'[1]címrend önként'!CQ33+'[1]címrend államig'!CQ33)</f>
        <v>0</v>
      </c>
      <c r="CR33" s="98">
        <f>SUM('[1]címrend kötelező'!CR33+'[1]címrend önként'!CR33+'[1]címrend államig'!CR33)</f>
        <v>0</v>
      </c>
      <c r="CS33" s="98">
        <f>SUM('[1]címrend kötelező'!CS33+'[1]címrend önként'!CS33+'[1]címrend államig'!CS33)</f>
        <v>0</v>
      </c>
      <c r="CT33" s="98">
        <f>SUM('[1]címrend kötelező'!CT33+'[1]címrend önként'!CT33+'[1]címrend államig'!CT33)</f>
        <v>0</v>
      </c>
      <c r="CU33" s="98">
        <f>SUM('[1]címrend kötelező'!CU33+'[1]címrend önként'!CU33+'[1]címrend államig'!CU33)</f>
        <v>0</v>
      </c>
      <c r="CV33" s="98">
        <f>SUM('[1]címrend kötelező'!CV33+'[1]címrend önként'!CV33+'[1]címrend államig'!CV33)</f>
        <v>0</v>
      </c>
      <c r="CW33" s="98">
        <f>SUM('[1]címrend kötelező'!CW33+'[1]címrend önként'!CW33+'[1]címrend államig'!CW33)</f>
        <v>0</v>
      </c>
      <c r="CX33" s="98">
        <f>SUM('[1]címrend kötelező'!CX33+'[1]címrend önként'!CX33+'[1]címrend államig'!CX33)</f>
        <v>0</v>
      </c>
      <c r="CY33" s="98">
        <f>SUM('[1]címrend kötelező'!CY33+'[1]címrend önként'!CY33+'[1]címrend államig'!CY33)</f>
        <v>0</v>
      </c>
      <c r="CZ33" s="98">
        <f>SUM('[1]címrend kötelező'!CZ33+'[1]címrend önként'!CZ33+'[1]címrend államig'!CZ33)</f>
        <v>0</v>
      </c>
      <c r="DA33" s="98">
        <f>SUM('[1]címrend kötelező'!DA33+'[1]címrend önként'!DA33+'[1]címrend államig'!DA33)</f>
        <v>0</v>
      </c>
      <c r="DB33" s="98">
        <f>SUM('[1]címrend kötelező'!DB33+'[1]címrend önként'!DB33+'[1]címrend államig'!DB33)</f>
        <v>0</v>
      </c>
      <c r="DC33" s="98">
        <f>SUM('[1]címrend kötelező'!DC33+'[1]címrend önként'!DC33+'[1]címrend államig'!DC33)</f>
        <v>0</v>
      </c>
      <c r="DD33" s="98">
        <f>SUM('[1]címrend kötelező'!DD33+'[1]címrend önként'!DD33+'[1]címrend államig'!DD33)</f>
        <v>0</v>
      </c>
      <c r="DE33" s="98">
        <f>SUM('[1]címrend kötelező'!DE33+'[1]címrend önként'!DE33+'[1]címrend államig'!DE33)</f>
        <v>0</v>
      </c>
      <c r="DF33" s="98">
        <f>SUM('[1]címrend kötelező'!DF33+'[1]címrend önként'!DF33+'[1]címrend államig'!DF33)</f>
        <v>0</v>
      </c>
      <c r="DG33" s="98">
        <f>SUM('[1]címrend kötelező'!DG33+'[1]címrend önként'!DG33+'[1]címrend államig'!DG33)</f>
        <v>0</v>
      </c>
      <c r="DH33" s="98">
        <f>SUM('[1]címrend kötelező'!DH33+'[1]címrend önként'!DH33+'[1]címrend államig'!DH33)</f>
        <v>0</v>
      </c>
      <c r="DI33" s="98">
        <f>SUM('[1]címrend kötelező'!DI33+'[1]címrend önként'!DI33+'[1]címrend államig'!DI33)</f>
        <v>0</v>
      </c>
      <c r="DJ33" s="98">
        <f>SUM('[1]címrend kötelező'!DJ33+'[1]címrend önként'!DJ33+'[1]címrend államig'!DJ33)</f>
        <v>0</v>
      </c>
      <c r="DK33" s="98">
        <f>SUM('[1]címrend kötelező'!DK33+'[1]címrend önként'!DK33+'[1]címrend államig'!DK33)</f>
        <v>0</v>
      </c>
      <c r="DL33" s="98">
        <f>SUM('[1]címrend kötelező'!DL33+'[1]címrend önként'!DL33+'[1]címrend államig'!DL33)</f>
        <v>0</v>
      </c>
      <c r="DM33" s="98">
        <f>SUM('[1]címrend kötelező'!DM33+'[1]címrend önként'!DM33+'[1]címrend államig'!DM33)</f>
        <v>0</v>
      </c>
      <c r="DN33" s="98">
        <f>SUM('[1]címrend kötelező'!DN33+'[1]címrend önként'!DN33+'[1]címrend államig'!DN33)</f>
        <v>0</v>
      </c>
      <c r="DO33" s="98">
        <f>SUM('[1]címrend kötelező'!DO33+'[1]címrend önként'!DO33+'[1]címrend államig'!DO33)</f>
        <v>0</v>
      </c>
      <c r="DP33" s="98">
        <f>SUM('[1]címrend kötelező'!DP33+'[1]címrend önként'!DP33+'[1]címrend államig'!DP33)</f>
        <v>0</v>
      </c>
      <c r="DQ33" s="98">
        <f>SUM('[1]címrend kötelező'!DQ33+'[1]címrend önként'!DQ33+'[1]címrend államig'!DQ33)</f>
        <v>0</v>
      </c>
      <c r="DR33" s="99">
        <f t="shared" si="380"/>
        <v>0</v>
      </c>
      <c r="DS33" s="99">
        <f t="shared" si="380"/>
        <v>0</v>
      </c>
      <c r="DT33" s="99">
        <f t="shared" si="380"/>
        <v>0</v>
      </c>
      <c r="DU33" s="98">
        <f>SUM('[1]címrend kötelező'!DU33+'[1]címrend önként'!DU33+'[1]címrend államig'!DU33)</f>
        <v>0</v>
      </c>
      <c r="DV33" s="98">
        <f>SUM('[1]címrend kötelező'!DV33+'[1]címrend önként'!DV33+'[1]címrend államig'!DV33)</f>
        <v>0</v>
      </c>
      <c r="DW33" s="98">
        <f>SUM('[1]címrend kötelező'!DW33+'[1]címrend önként'!DW33+'[1]címrend államig'!DW33)</f>
        <v>0</v>
      </c>
      <c r="DX33" s="98">
        <f>SUM('[1]címrend kötelező'!DX33+'[1]címrend önként'!DX33+'[1]címrend államig'!DX33)</f>
        <v>0</v>
      </c>
      <c r="DY33" s="98">
        <f>SUM('[1]címrend kötelező'!DY33+'[1]címrend önként'!DY33+'[1]címrend államig'!DY33)</f>
        <v>0</v>
      </c>
      <c r="DZ33" s="98">
        <f>SUM('[1]címrend kötelező'!DZ33+'[1]címrend önként'!DZ33+'[1]címrend államig'!DZ33)</f>
        <v>0</v>
      </c>
      <c r="EA33" s="98">
        <f>SUM('[1]címrend kötelező'!EA33+'[1]címrend önként'!EA33+'[1]címrend államig'!EA33)</f>
        <v>0</v>
      </c>
      <c r="EB33" s="98">
        <f>SUM('[1]címrend kötelező'!EB33+'[1]címrend önként'!EB33+'[1]címrend államig'!EB33)</f>
        <v>0</v>
      </c>
      <c r="EC33" s="98">
        <f>SUM('[1]címrend kötelező'!EC33+'[1]címrend önként'!EC33+'[1]címrend államig'!EC33)</f>
        <v>0</v>
      </c>
      <c r="ED33" s="98">
        <f>SUM('[1]címrend kötelező'!ED33+'[1]címrend önként'!ED33+'[1]címrend államig'!ED33)</f>
        <v>0</v>
      </c>
      <c r="EE33" s="98">
        <f>SUM('[1]címrend kötelező'!EE33+'[1]címrend önként'!EE33+'[1]címrend államig'!EE33)</f>
        <v>0</v>
      </c>
      <c r="EF33" s="98">
        <f>SUM('[1]címrend kötelező'!EF33+'[1]címrend önként'!EF33+'[1]címrend államig'!EF33)</f>
        <v>0</v>
      </c>
      <c r="EG33" s="98">
        <f>SUM('[1]címrend kötelező'!EG33+'[1]címrend önként'!EG33+'[1]címrend államig'!EG33)</f>
        <v>0</v>
      </c>
      <c r="EH33" s="98">
        <f>SUM('[1]címrend kötelező'!EH33+'[1]címrend önként'!EH33+'[1]címrend államig'!EH33)</f>
        <v>0</v>
      </c>
      <c r="EI33" s="98">
        <f>SUM('[1]címrend kötelező'!EI33+'[1]címrend önként'!EI33+'[1]címrend államig'!EI33)</f>
        <v>0</v>
      </c>
      <c r="EJ33" s="98">
        <f>SUM('[1]címrend kötelező'!EJ33+'[1]címrend önként'!EJ33+'[1]címrend államig'!EJ33)</f>
        <v>0</v>
      </c>
      <c r="EK33" s="98">
        <f>SUM('[1]címrend kötelező'!EK33+'[1]címrend önként'!EK33+'[1]címrend államig'!EK33)</f>
        <v>0</v>
      </c>
      <c r="EL33" s="98">
        <f>SUM('[1]címrend kötelező'!EL33+'[1]címrend önként'!EL33+'[1]címrend államig'!EL33)</f>
        <v>0</v>
      </c>
      <c r="EM33" s="98">
        <f>SUM('[1]címrend kötelező'!EM33+'[1]címrend önként'!EM33+'[1]címrend államig'!EM33)</f>
        <v>0</v>
      </c>
      <c r="EN33" s="98">
        <f>SUM('[1]címrend kötelező'!EN33+'[1]címrend önként'!EN33+'[1]címrend államig'!EN33)</f>
        <v>0</v>
      </c>
      <c r="EO33" s="98">
        <f>SUM('[1]címrend kötelező'!EO33+'[1]címrend önként'!EO33+'[1]címrend államig'!EO33)</f>
        <v>0</v>
      </c>
      <c r="EP33" s="98">
        <f>SUM('[1]címrend kötelező'!EP33+'[1]címrend önként'!EP33+'[1]címrend államig'!EP33)</f>
        <v>0</v>
      </c>
      <c r="EQ33" s="98">
        <f>SUM('[1]címrend kötelező'!EQ33+'[1]címrend önként'!EQ33+'[1]címrend államig'!EQ33)</f>
        <v>0</v>
      </c>
      <c r="ER33" s="98">
        <f>SUM('[1]címrend kötelező'!ER33+'[1]címrend önként'!ER33+'[1]címrend államig'!ER33)</f>
        <v>0</v>
      </c>
      <c r="ES33" s="98">
        <f>SUM('[1]címrend kötelező'!ES33+'[1]címrend önként'!ES33+'[1]címrend államig'!ES33)</f>
        <v>0</v>
      </c>
      <c r="ET33" s="98">
        <f>SUM('[1]címrend kötelező'!ET33+'[1]címrend önként'!ET33+'[1]címrend államig'!ET33)</f>
        <v>0</v>
      </c>
      <c r="EU33" s="98">
        <f>SUM('[1]címrend kötelező'!EU33+'[1]címrend önként'!EU33+'[1]címrend államig'!EU33)</f>
        <v>0</v>
      </c>
      <c r="EV33" s="99">
        <f t="shared" si="381"/>
        <v>0</v>
      </c>
      <c r="EW33" s="99">
        <f t="shared" si="381"/>
        <v>0</v>
      </c>
      <c r="EX33" s="99">
        <f t="shared" si="381"/>
        <v>0</v>
      </c>
      <c r="EY33" s="99">
        <f>'[1]címrend kötelező'!EY33+'[1]címrend önként'!EY33+'[1]címrend államig'!EY33</f>
        <v>0</v>
      </c>
      <c r="EZ33" s="99">
        <f>'[1]címrend kötelező'!EZ33+'[1]címrend önként'!EZ33+'[1]címrend államig'!EZ33</f>
        <v>0</v>
      </c>
      <c r="FA33" s="99">
        <f>'[1]címrend kötelező'!FA33+'[1]címrend önként'!FA33+'[1]címrend államig'!FA33</f>
        <v>0</v>
      </c>
      <c r="FB33" s="99">
        <f>'[1]címrend kötelező'!FB33+'[1]címrend önként'!FB33+'[1]címrend államig'!FB33</f>
        <v>0</v>
      </c>
      <c r="FC33" s="99">
        <f>'[1]címrend kötelező'!FC33+'[1]címrend önként'!FC33+'[1]címrend államig'!FC33</f>
        <v>0</v>
      </c>
      <c r="FD33" s="99">
        <f>'[1]címrend kötelező'!FD33+'[1]címrend önként'!FD33+'[1]címrend államig'!FD33</f>
        <v>0</v>
      </c>
      <c r="FE33" s="99">
        <f>'[1]címrend kötelező'!FE33+'[1]címrend önként'!FE33+'[1]címrend államig'!FE33</f>
        <v>0</v>
      </c>
      <c r="FF33" s="99">
        <f>'[1]címrend kötelező'!FF33+'[1]címrend önként'!FF33+'[1]címrend államig'!FF33</f>
        <v>0</v>
      </c>
      <c r="FG33" s="99">
        <f>'[1]címrend kötelező'!FG33+'[1]címrend önként'!FG33+'[1]címrend államig'!FG33</f>
        <v>0</v>
      </c>
      <c r="FH33" s="99">
        <f>'[1]címrend kötelező'!FH33+'[1]címrend önként'!FH33+'[1]címrend államig'!FH33</f>
        <v>0</v>
      </c>
      <c r="FI33" s="99">
        <f>'[1]címrend kötelező'!FI33+'[1]címrend önként'!FI33+'[1]címrend államig'!FI33</f>
        <v>0</v>
      </c>
      <c r="FJ33" s="99">
        <f>'[1]címrend kötelező'!FJ33+'[1]címrend önként'!FJ33+'[1]címrend államig'!FJ33</f>
        <v>0</v>
      </c>
      <c r="FK33" s="99">
        <f>'[1]címrend kötelező'!FK33+'[1]címrend önként'!FK33+'[1]címrend államig'!FK33</f>
        <v>0</v>
      </c>
      <c r="FL33" s="99">
        <f>'[1]címrend kötelező'!FL33+'[1]címrend önként'!FL33+'[1]címrend államig'!FL33</f>
        <v>0</v>
      </c>
      <c r="FM33" s="99">
        <f>'[1]címrend kötelező'!FM33+'[1]címrend önként'!FM33+'[1]címrend államig'!FM33</f>
        <v>0</v>
      </c>
      <c r="FN33" s="99">
        <f>'[1]címrend kötelező'!FN33+'[1]címrend önként'!FN33+'[1]címrend államig'!FN33</f>
        <v>0</v>
      </c>
      <c r="FO33" s="99">
        <f>'[1]címrend kötelező'!FO33+'[1]címrend önként'!FO33+'[1]címrend államig'!FO33</f>
        <v>0</v>
      </c>
      <c r="FP33" s="99">
        <f>'[1]címrend kötelező'!FP33+'[1]címrend önként'!FP33+'[1]címrend államig'!FP33</f>
        <v>0</v>
      </c>
      <c r="FQ33" s="99">
        <f>'[1]címrend kötelező'!FQ33+'[1]címrend önként'!FQ33+'[1]címrend államig'!FQ33</f>
        <v>0</v>
      </c>
      <c r="FR33" s="99">
        <f>'[1]címrend kötelező'!FR33+'[1]címrend önként'!FR33+'[1]címrend államig'!FR33</f>
        <v>0</v>
      </c>
      <c r="FS33" s="99">
        <f>'[1]címrend kötelező'!FS33+'[1]címrend önként'!FS33+'[1]címrend államig'!FS33</f>
        <v>0</v>
      </c>
      <c r="FT33" s="99">
        <f>'[1]címrend kötelező'!FT33+'[1]címrend önként'!FT33+'[1]címrend államig'!FT33</f>
        <v>0</v>
      </c>
      <c r="FU33" s="99">
        <f>'[1]címrend kötelező'!FU33+'[1]címrend önként'!FU33+'[1]címrend államig'!FU33</f>
        <v>0</v>
      </c>
      <c r="FV33" s="99">
        <f>'[1]címrend kötelező'!FV33+'[1]címrend önként'!FV33+'[1]címrend államig'!FV33</f>
        <v>0</v>
      </c>
      <c r="FW33" s="99">
        <f>'[1]címrend kötelező'!FW33+'[1]címrend önként'!FW33+'[1]címrend államig'!FW33</f>
        <v>0</v>
      </c>
      <c r="FX33" s="99">
        <f>'[1]címrend kötelező'!FX33+'[1]címrend önként'!FX33+'[1]címrend államig'!FX33</f>
        <v>0</v>
      </c>
      <c r="FY33" s="99">
        <f>'[1]címrend kötelező'!FY33+'[1]címrend önként'!FY33+'[1]címrend államig'!FY33</f>
        <v>0</v>
      </c>
      <c r="FZ33" s="99">
        <f>'[1]címrend kötelező'!FZ33+'[1]címrend önként'!FZ33+'[1]címrend államig'!FZ33</f>
        <v>0</v>
      </c>
      <c r="GA33" s="99">
        <f>'[1]címrend kötelező'!GA33+'[1]címrend önként'!GA33+'[1]címrend államig'!GA33</f>
        <v>0</v>
      </c>
      <c r="GB33" s="99">
        <f>'[1]címrend kötelező'!GB33+'[1]címrend önként'!GB33+'[1]címrend államig'!GB33</f>
        <v>0</v>
      </c>
      <c r="GC33" s="99">
        <f>'[1]címrend kötelező'!GC33+'[1]címrend önként'!GC33+'[1]címrend államig'!GC33</f>
        <v>0</v>
      </c>
      <c r="GD33" s="99">
        <f>'[1]címrend kötelező'!GD33+'[1]címrend önként'!GD33+'[1]címrend államig'!GD33</f>
        <v>0</v>
      </c>
      <c r="GE33" s="99">
        <f>'[1]címrend kötelező'!GE33+'[1]címrend önként'!GE33+'[1]címrend államig'!GE33</f>
        <v>0</v>
      </c>
      <c r="GF33" s="99">
        <f>'[1]címrend kötelező'!GF33+'[1]címrend önként'!GF33+'[1]címrend államig'!GF33</f>
        <v>0</v>
      </c>
      <c r="GG33" s="99">
        <f>'[1]címrend kötelező'!GG33+'[1]címrend önként'!GG33+'[1]címrend államig'!GG33</f>
        <v>0</v>
      </c>
      <c r="GH33" s="99">
        <f>'[1]címrend kötelező'!GH33+'[1]címrend önként'!GH33+'[1]címrend államig'!GH33</f>
        <v>0</v>
      </c>
      <c r="GI33" s="99">
        <f>'[1]címrend kötelező'!GI33+'[1]címrend önként'!GI33+'[1]címrend államig'!GI33</f>
        <v>0</v>
      </c>
      <c r="GJ33" s="99">
        <f>'[1]címrend kötelező'!GJ33+'[1]címrend önként'!GJ33+'[1]címrend államig'!GJ33</f>
        <v>0</v>
      </c>
      <c r="GK33" s="99">
        <f>'[1]címrend kötelező'!GK33+'[1]címrend önként'!GK33+'[1]címrend államig'!GK33</f>
        <v>0</v>
      </c>
      <c r="GL33" s="99">
        <f t="shared" si="382"/>
        <v>0</v>
      </c>
      <c r="GM33" s="99">
        <f t="shared" si="382"/>
        <v>0</v>
      </c>
      <c r="GN33" s="99">
        <f t="shared" si="382"/>
        <v>0</v>
      </c>
      <c r="GO33" s="99">
        <f>'[1]címrend kötelező'!GO33+'[1]címrend önként'!GO33+'[1]címrend államig'!GO33</f>
        <v>0</v>
      </c>
      <c r="GP33" s="99">
        <f>'[1]címrend kötelező'!GP33+'[1]címrend önként'!GP33+'[1]címrend államig'!GP33</f>
        <v>0</v>
      </c>
      <c r="GQ33" s="99">
        <f>'[1]címrend kötelező'!GQ33+'[1]címrend önként'!GQ33+'[1]címrend államig'!GQ33</f>
        <v>0</v>
      </c>
      <c r="GR33" s="99">
        <f>'[1]címrend kötelező'!GR33+'[1]címrend önként'!GR33+'[1]címrend államig'!GR33</f>
        <v>0</v>
      </c>
      <c r="GS33" s="99">
        <f>'[1]címrend kötelező'!GS33+'[1]címrend önként'!GS33+'[1]címrend államig'!GS33</f>
        <v>0</v>
      </c>
      <c r="GT33" s="99">
        <f>'[1]címrend kötelező'!GT33+'[1]címrend önként'!GT33+'[1]címrend államig'!GT33</f>
        <v>0</v>
      </c>
      <c r="GU33" s="99">
        <f>'[1]címrend kötelező'!GU33+'[1]címrend önként'!GU33+'[1]címrend államig'!GU33</f>
        <v>0</v>
      </c>
      <c r="GV33" s="99">
        <f>'[1]címrend kötelező'!GV33+'[1]címrend önként'!GV33+'[1]címrend államig'!GV33</f>
        <v>0</v>
      </c>
      <c r="GW33" s="99">
        <f>'[1]címrend kötelező'!GW33+'[1]címrend önként'!GW33+'[1]címrend államig'!GW33</f>
        <v>0</v>
      </c>
      <c r="GX33" s="99">
        <f t="shared" si="85"/>
        <v>0</v>
      </c>
      <c r="GY33" s="99">
        <f t="shared" si="85"/>
        <v>0</v>
      </c>
      <c r="GZ33" s="99">
        <f t="shared" si="85"/>
        <v>0</v>
      </c>
      <c r="HA33" s="100">
        <f t="shared" si="86"/>
        <v>0</v>
      </c>
      <c r="HB33" s="100">
        <f t="shared" si="86"/>
        <v>0</v>
      </c>
      <c r="HC33" s="101">
        <f t="shared" si="86"/>
        <v>0</v>
      </c>
      <c r="HE33" s="92"/>
      <c r="HF33" s="92"/>
    </row>
    <row r="34" spans="1:214" ht="15" customHeight="1" x14ac:dyDescent="0.25">
      <c r="A34" s="114" t="s">
        <v>321</v>
      </c>
      <c r="B34" s="98">
        <f>SUM('[1]címrend kötelező'!B34+'[1]címrend önként'!B34+'[1]címrend államig'!B34)</f>
        <v>0</v>
      </c>
      <c r="C34" s="98">
        <f>SUM('[1]címrend kötelező'!C34+'[1]címrend önként'!C34+'[1]címrend államig'!C34)</f>
        <v>0</v>
      </c>
      <c r="D34" s="98">
        <f>SUM('[1]címrend kötelező'!D34+'[1]címrend önként'!D34+'[1]címrend államig'!D34)</f>
        <v>0</v>
      </c>
      <c r="E34" s="98">
        <f>SUM('[1]címrend kötelező'!E34+'[1]címrend önként'!E34+'[1]címrend államig'!E34)</f>
        <v>0</v>
      </c>
      <c r="F34" s="98">
        <f>SUM('[1]címrend kötelező'!F34+'[1]címrend önként'!F34+'[1]címrend államig'!F34)</f>
        <v>0</v>
      </c>
      <c r="G34" s="98">
        <f>SUM('[1]címrend kötelező'!G34+'[1]címrend önként'!G34+'[1]címrend államig'!G34)</f>
        <v>0</v>
      </c>
      <c r="H34" s="98">
        <f>SUM('[1]címrend kötelező'!H34+'[1]címrend önként'!H34+'[1]címrend államig'!H34)</f>
        <v>0</v>
      </c>
      <c r="I34" s="98">
        <f>SUM('[1]címrend kötelező'!I34+'[1]címrend önként'!I34+'[1]címrend államig'!I34)</f>
        <v>0</v>
      </c>
      <c r="J34" s="98">
        <f>SUM('[1]címrend kötelező'!J34+'[1]címrend önként'!J34+'[1]címrend államig'!J34)</f>
        <v>0</v>
      </c>
      <c r="K34" s="98">
        <f>SUM('[1]címrend kötelező'!K34+'[1]címrend önként'!K34+'[1]címrend államig'!K34)</f>
        <v>0</v>
      </c>
      <c r="L34" s="98">
        <f>SUM('[1]címrend kötelező'!L34+'[1]címrend önként'!L34+'[1]címrend államig'!L34)</f>
        <v>0</v>
      </c>
      <c r="M34" s="98">
        <f>SUM('[1]címrend kötelező'!M34+'[1]címrend önként'!M34+'[1]címrend államig'!M34)</f>
        <v>0</v>
      </c>
      <c r="N34" s="98">
        <f>SUM('[1]címrend kötelező'!N34+'[1]címrend önként'!N34+'[1]címrend államig'!N34)</f>
        <v>0</v>
      </c>
      <c r="O34" s="98">
        <f>SUM('[1]címrend kötelező'!O34+'[1]címrend önként'!O34+'[1]címrend államig'!O34)</f>
        <v>0</v>
      </c>
      <c r="P34" s="98">
        <f>SUM('[1]címrend kötelező'!P34+'[1]címrend önként'!P34+'[1]címrend államig'!P34)</f>
        <v>0</v>
      </c>
      <c r="Q34" s="98">
        <f>SUM('[1]címrend kötelező'!Q34+'[1]címrend önként'!Q34+'[1]címrend államig'!Q34)</f>
        <v>0</v>
      </c>
      <c r="R34" s="98">
        <f>SUM('[1]címrend kötelező'!R34+'[1]címrend önként'!R34+'[1]címrend államig'!R34)</f>
        <v>0</v>
      </c>
      <c r="S34" s="98">
        <f>SUM('[1]címrend kötelező'!S34+'[1]címrend önként'!S34+'[1]címrend államig'!S34)</f>
        <v>0</v>
      </c>
      <c r="T34" s="98">
        <f>SUM('[1]címrend kötelező'!T34+'[1]címrend önként'!T34+'[1]címrend államig'!T34)</f>
        <v>0</v>
      </c>
      <c r="U34" s="98">
        <f>SUM('[1]címrend kötelező'!U34+'[1]címrend önként'!U34+'[1]címrend államig'!U34)</f>
        <v>0</v>
      </c>
      <c r="V34" s="98">
        <f>SUM('[1]címrend kötelező'!V34+'[1]címrend önként'!V34+'[1]címrend államig'!V34)</f>
        <v>0</v>
      </c>
      <c r="W34" s="98">
        <f>SUM('[1]címrend kötelező'!W34+'[1]címrend önként'!W34+'[1]címrend államig'!W34)</f>
        <v>0</v>
      </c>
      <c r="X34" s="98">
        <f>SUM('[1]címrend kötelező'!X34+'[1]címrend önként'!X34+'[1]címrend államig'!X34)</f>
        <v>0</v>
      </c>
      <c r="Y34" s="98">
        <f>SUM('[1]címrend kötelező'!Y34+'[1]címrend önként'!Y34+'[1]címrend államig'!Y34)</f>
        <v>0</v>
      </c>
      <c r="Z34" s="98">
        <f>SUM('[1]címrend kötelező'!Z34+'[1]címrend önként'!Z34+'[1]címrend államig'!Z34)</f>
        <v>8467</v>
      </c>
      <c r="AA34" s="98">
        <f>SUM('[1]címrend kötelező'!AA34+'[1]címrend önként'!AA34+'[1]címrend államig'!AA34)</f>
        <v>246</v>
      </c>
      <c r="AB34" s="98">
        <f>SUM('[1]címrend kötelező'!AB34+'[1]címrend önként'!AB34+'[1]címrend államig'!AB34)</f>
        <v>8713</v>
      </c>
      <c r="AC34" s="98">
        <f>SUM('[1]címrend kötelező'!AC34+'[1]címrend önként'!AC34+'[1]címrend államig'!AC34)</f>
        <v>0</v>
      </c>
      <c r="AD34" s="98">
        <f>SUM('[1]címrend kötelező'!AD34+'[1]címrend önként'!AD34+'[1]címrend államig'!AD34)</f>
        <v>0</v>
      </c>
      <c r="AE34" s="98">
        <f>SUM('[1]címrend kötelező'!AE34+'[1]címrend önként'!AE34+'[1]címrend államig'!AE34)</f>
        <v>0</v>
      </c>
      <c r="AF34" s="98">
        <f>SUM('[1]címrend kötelező'!AF34+'[1]címrend önként'!AF34+'[1]címrend államig'!AF34)</f>
        <v>0</v>
      </c>
      <c r="AG34" s="98">
        <f>SUM('[1]címrend kötelező'!AG34+'[1]címrend önként'!AG34+'[1]címrend államig'!AG34)</f>
        <v>0</v>
      </c>
      <c r="AH34" s="98">
        <f>SUM('[1]címrend kötelező'!AH34+'[1]címrend önként'!AH34+'[1]címrend államig'!AH34)</f>
        <v>0</v>
      </c>
      <c r="AI34" s="98">
        <f>SUM('[1]címrend kötelező'!AI34+'[1]címrend önként'!AI34+'[1]címrend államig'!AI34)</f>
        <v>1000</v>
      </c>
      <c r="AJ34" s="98">
        <f>SUM('[1]címrend kötelező'!AJ34+'[1]címrend önként'!AJ34+'[1]címrend államig'!AJ34)</f>
        <v>0</v>
      </c>
      <c r="AK34" s="98">
        <f>SUM('[1]címrend kötelező'!AK34+'[1]címrend önként'!AK34+'[1]címrend államig'!AK34)</f>
        <v>1000</v>
      </c>
      <c r="AL34" s="98">
        <f>SUM('[1]címrend kötelező'!AL34+'[1]címrend önként'!AL34+'[1]címrend államig'!AL34)</f>
        <v>4000</v>
      </c>
      <c r="AM34" s="98">
        <f>SUM('[1]címrend kötelező'!AM34+'[1]címrend önként'!AM34+'[1]címrend államig'!AM34)</f>
        <v>12665</v>
      </c>
      <c r="AN34" s="98">
        <f>SUM('[1]címrend kötelező'!AN34+'[1]címrend önként'!AN34+'[1]címrend államig'!AN34)</f>
        <v>16665</v>
      </c>
      <c r="AO34" s="98">
        <f>SUM('[1]címrend kötelező'!AO34+'[1]címrend önként'!AO34+'[1]címrend államig'!AO34)</f>
        <v>0</v>
      </c>
      <c r="AP34" s="98">
        <f>SUM('[1]címrend kötelező'!AP34+'[1]címrend önként'!AP34+'[1]címrend államig'!AP34)</f>
        <v>0</v>
      </c>
      <c r="AQ34" s="98">
        <f>SUM('[1]címrend kötelező'!AQ34+'[1]címrend önként'!AQ34+'[1]címrend államig'!AQ34)</f>
        <v>0</v>
      </c>
      <c r="AR34" s="98">
        <f>SUM('[1]címrend kötelező'!AR34+'[1]címrend önként'!AR34+'[1]címrend államig'!AR34)</f>
        <v>0</v>
      </c>
      <c r="AS34" s="98">
        <f>SUM('[1]címrend kötelező'!AS34+'[1]címrend önként'!AS34+'[1]címrend államig'!AS34)</f>
        <v>0</v>
      </c>
      <c r="AT34" s="98">
        <f>SUM('[1]címrend kötelező'!AT34+'[1]címrend önként'!AT34+'[1]címrend államig'!AT34)</f>
        <v>0</v>
      </c>
      <c r="AU34" s="98">
        <f>SUM('[1]címrend kötelező'!AU34+'[1]címrend önként'!AU34+'[1]címrend államig'!AU34)</f>
        <v>0</v>
      </c>
      <c r="AV34" s="98">
        <f>SUM('[1]címrend kötelező'!AV34+'[1]címrend önként'!AV34+'[1]címrend államig'!AV34)</f>
        <v>0</v>
      </c>
      <c r="AW34" s="98">
        <f>SUM('[1]címrend kötelező'!AW34+'[1]címrend önként'!AW34+'[1]címrend államig'!AW34)</f>
        <v>0</v>
      </c>
      <c r="AX34" s="98">
        <f>SUM('[1]címrend kötelező'!AX34+'[1]címrend önként'!AX34+'[1]címrend államig'!AX34)</f>
        <v>0</v>
      </c>
      <c r="AY34" s="98">
        <f>SUM('[1]címrend kötelező'!AY34+'[1]címrend önként'!AY34+'[1]címrend államig'!AY34)</f>
        <v>0</v>
      </c>
      <c r="AZ34" s="98">
        <f>SUM('[1]címrend kötelező'!AZ34+'[1]címrend önként'!AZ34+'[1]címrend államig'!AZ34)</f>
        <v>0</v>
      </c>
      <c r="BA34" s="98">
        <f>SUM('[1]címrend kötelező'!BA34+'[1]címrend önként'!BA34+'[1]címrend államig'!BA34)</f>
        <v>0</v>
      </c>
      <c r="BB34" s="98">
        <f>SUM('[1]címrend kötelező'!BB34+'[1]címrend önként'!BB34+'[1]címrend államig'!BB34)</f>
        <v>0</v>
      </c>
      <c r="BC34" s="98">
        <f>SUM('[1]címrend kötelező'!BC34+'[1]címrend önként'!BC34+'[1]címrend államig'!BC34)</f>
        <v>0</v>
      </c>
      <c r="BD34" s="98">
        <f>SUM('[1]címrend kötelező'!BD34+'[1]címrend önként'!BD34+'[1]címrend államig'!BD34)</f>
        <v>0</v>
      </c>
      <c r="BE34" s="98">
        <f>SUM('[1]címrend kötelező'!BE34+'[1]címrend önként'!BE34+'[1]címrend államig'!BE34)</f>
        <v>0</v>
      </c>
      <c r="BF34" s="98">
        <f>SUM('[1]címrend kötelező'!BF34+'[1]címrend önként'!BF34+'[1]címrend államig'!BF34)</f>
        <v>0</v>
      </c>
      <c r="BG34" s="98">
        <f>SUM('[1]címrend kötelező'!BG34+'[1]címrend önként'!BG34+'[1]címrend államig'!BG34)</f>
        <v>0</v>
      </c>
      <c r="BH34" s="98">
        <f>SUM('[1]címrend kötelező'!BH34+'[1]címrend önként'!BH34+'[1]címrend államig'!BH34)</f>
        <v>0</v>
      </c>
      <c r="BI34" s="98">
        <f>SUM('[1]címrend kötelező'!BI34+'[1]címrend önként'!BI34+'[1]címrend államig'!BI34)</f>
        <v>0</v>
      </c>
      <c r="BJ34" s="98">
        <f>SUM('[1]címrend kötelező'!BJ34+'[1]címrend önként'!BJ34+'[1]címrend államig'!BJ34)</f>
        <v>0</v>
      </c>
      <c r="BK34" s="98">
        <f>SUM('[1]címrend kötelező'!BK34+'[1]címrend önként'!BK34+'[1]címrend államig'!BK34)</f>
        <v>0</v>
      </c>
      <c r="BL34" s="98">
        <f>SUM('[1]címrend kötelező'!BL34+'[1]címrend önként'!BL34+'[1]címrend államig'!BL34)</f>
        <v>0</v>
      </c>
      <c r="BM34" s="98">
        <f>SUM('[1]címrend kötelező'!BM34+'[1]címrend önként'!BM34+'[1]címrend államig'!BM34)</f>
        <v>9000</v>
      </c>
      <c r="BN34" s="98">
        <f>SUM('[1]címrend kötelező'!BN34+'[1]címrend önként'!BN34+'[1]címrend államig'!BN34)</f>
        <v>0</v>
      </c>
      <c r="BO34" s="98">
        <f>SUM('[1]címrend kötelező'!BO34+'[1]címrend önként'!BO34+'[1]címrend államig'!BO34)</f>
        <v>9000</v>
      </c>
      <c r="BP34" s="98">
        <f>SUM('[1]címrend kötelező'!BP34+'[1]címrend önként'!BP34+'[1]címrend államig'!BP34)</f>
        <v>0</v>
      </c>
      <c r="BQ34" s="98">
        <f>SUM('[1]címrend kötelező'!BQ34+'[1]címrend önként'!BQ34+'[1]címrend államig'!BQ34)</f>
        <v>0</v>
      </c>
      <c r="BR34" s="98">
        <f>SUM('[1]címrend kötelező'!BR34+'[1]címrend önként'!BR34+'[1]címrend államig'!BR34)</f>
        <v>0</v>
      </c>
      <c r="BS34" s="98">
        <f>SUM('[1]címrend kötelező'!BS34+'[1]címrend önként'!BS34+'[1]címrend államig'!BS34)</f>
        <v>0</v>
      </c>
      <c r="BT34" s="98">
        <f>SUM('[1]címrend kötelező'!BT34+'[1]címrend önként'!BT34+'[1]címrend államig'!BT34)</f>
        <v>0</v>
      </c>
      <c r="BU34" s="98">
        <f>SUM('[1]címrend kötelező'!BU34+'[1]címrend önként'!BU34+'[1]címrend államig'!BU34)</f>
        <v>0</v>
      </c>
      <c r="BV34" s="98">
        <f>SUM('[1]címrend kötelező'!BV34+'[1]címrend önként'!BV34+'[1]címrend államig'!BV34)</f>
        <v>0</v>
      </c>
      <c r="BW34" s="98">
        <f>SUM('[1]címrend kötelező'!BW34+'[1]címrend önként'!BW34+'[1]címrend államig'!BW34)</f>
        <v>0</v>
      </c>
      <c r="BX34" s="98">
        <f>SUM('[1]címrend kötelező'!BX34+'[1]címrend önként'!BX34+'[1]címrend államig'!BX34)</f>
        <v>0</v>
      </c>
      <c r="BY34" s="98">
        <f>SUM('[1]címrend kötelező'!BY34+'[1]címrend önként'!BY34+'[1]címrend államig'!BY34)</f>
        <v>0</v>
      </c>
      <c r="BZ34" s="98">
        <f>SUM('[1]címrend kötelező'!BZ34+'[1]címrend önként'!BZ34+'[1]címrend államig'!BZ34)</f>
        <v>0</v>
      </c>
      <c r="CA34" s="98">
        <f>SUM('[1]címrend kötelező'!CA34+'[1]címrend önként'!CA34+'[1]címrend államig'!CA34)</f>
        <v>0</v>
      </c>
      <c r="CB34" s="98">
        <f>SUM('[1]címrend kötelező'!CB34+'[1]címrend önként'!CB34+'[1]címrend államig'!CB34)</f>
        <v>0</v>
      </c>
      <c r="CC34" s="98">
        <f>SUM('[1]címrend kötelező'!CC34+'[1]címrend önként'!CC34+'[1]címrend államig'!CC34)</f>
        <v>0</v>
      </c>
      <c r="CD34" s="98">
        <f>SUM('[1]címrend kötelező'!CD34+'[1]címrend önként'!CD34+'[1]címrend államig'!CD34)</f>
        <v>0</v>
      </c>
      <c r="CE34" s="98">
        <f>SUM('[1]címrend kötelező'!CE34+'[1]címrend önként'!CE34+'[1]címrend államig'!CE34)</f>
        <v>0</v>
      </c>
      <c r="CF34" s="98">
        <f>SUM('[1]címrend kötelező'!CF34+'[1]címrend önként'!CF34+'[1]címrend államig'!CF34)</f>
        <v>0</v>
      </c>
      <c r="CG34" s="98">
        <f>SUM('[1]címrend kötelező'!CG34+'[1]címrend önként'!CG34+'[1]címrend államig'!CG34)</f>
        <v>0</v>
      </c>
      <c r="CH34" s="98">
        <f>SUM('[1]címrend kötelező'!CH34+'[1]címrend önként'!CH34+'[1]címrend államig'!CH34)</f>
        <v>0</v>
      </c>
      <c r="CI34" s="98">
        <f>SUM('[1]címrend kötelező'!CI34+'[1]címrend önként'!CI34+'[1]címrend államig'!CI34)</f>
        <v>0</v>
      </c>
      <c r="CJ34" s="98">
        <f>SUM('[1]címrend kötelező'!CJ34+'[1]címrend önként'!CJ34+'[1]címrend államig'!CJ34)</f>
        <v>0</v>
      </c>
      <c r="CK34" s="98">
        <f>SUM('[1]címrend kötelező'!CK34+'[1]címrend önként'!CK34+'[1]címrend államig'!CK34)</f>
        <v>0</v>
      </c>
      <c r="CL34" s="98">
        <f>SUM('[1]címrend kötelező'!CL34+'[1]címrend önként'!CL34+'[1]címrend államig'!CL34)</f>
        <v>0</v>
      </c>
      <c r="CM34" s="98">
        <f>SUM('[1]címrend kötelező'!CM34+'[1]címrend önként'!CM34+'[1]címrend államig'!CM34)</f>
        <v>0</v>
      </c>
      <c r="CN34" s="98">
        <f>SUM('[1]címrend kötelező'!CN34+'[1]címrend önként'!CN34+'[1]címrend államig'!CN34)</f>
        <v>379019</v>
      </c>
      <c r="CO34" s="98">
        <f>SUM('[1]címrend kötelező'!CO34+'[1]címrend önként'!CO34+'[1]címrend államig'!CO34)</f>
        <v>-341350</v>
      </c>
      <c r="CP34" s="98">
        <f>SUM('[1]címrend kötelező'!CP34+'[1]címrend önként'!CP34+'[1]címrend államig'!CP34)</f>
        <v>37669</v>
      </c>
      <c r="CQ34" s="98">
        <f>SUM('[1]címrend kötelező'!CQ34+'[1]címrend önként'!CQ34+'[1]címrend államig'!CQ34)</f>
        <v>0</v>
      </c>
      <c r="CR34" s="98">
        <f>SUM('[1]címrend kötelező'!CR34+'[1]címrend önként'!CR34+'[1]címrend államig'!CR34)</f>
        <v>0</v>
      </c>
      <c r="CS34" s="98">
        <f>SUM('[1]címrend kötelező'!CS34+'[1]címrend önként'!CS34+'[1]címrend államig'!CS34)</f>
        <v>0</v>
      </c>
      <c r="CT34" s="98">
        <f>SUM('[1]címrend kötelező'!CT34+'[1]címrend önként'!CT34+'[1]címrend államig'!CT34)</f>
        <v>0</v>
      </c>
      <c r="CU34" s="98">
        <f>SUM('[1]címrend kötelező'!CU34+'[1]címrend önként'!CU34+'[1]címrend államig'!CU34)</f>
        <v>0</v>
      </c>
      <c r="CV34" s="98">
        <f>SUM('[1]címrend kötelező'!CV34+'[1]címrend önként'!CV34+'[1]címrend államig'!CV34)</f>
        <v>0</v>
      </c>
      <c r="CW34" s="98">
        <f>SUM('[1]címrend kötelező'!CW34+'[1]címrend önként'!CW34+'[1]címrend államig'!CW34)</f>
        <v>0</v>
      </c>
      <c r="CX34" s="98">
        <f>SUM('[1]címrend kötelező'!CX34+'[1]címrend önként'!CX34+'[1]címrend államig'!CX34)</f>
        <v>0</v>
      </c>
      <c r="CY34" s="98">
        <f>SUM('[1]címrend kötelező'!CY34+'[1]címrend önként'!CY34+'[1]címrend államig'!CY34)</f>
        <v>0</v>
      </c>
      <c r="CZ34" s="98">
        <f>SUM('[1]címrend kötelező'!CZ34+'[1]címrend önként'!CZ34+'[1]címrend államig'!CZ34)</f>
        <v>0</v>
      </c>
      <c r="DA34" s="98">
        <f>SUM('[1]címrend kötelező'!DA34+'[1]címrend önként'!DA34+'[1]címrend államig'!DA34)</f>
        <v>0</v>
      </c>
      <c r="DB34" s="98">
        <f>SUM('[1]címrend kötelező'!DB34+'[1]címrend önként'!DB34+'[1]címrend államig'!DB34)</f>
        <v>0</v>
      </c>
      <c r="DC34" s="98">
        <f>SUM('[1]címrend kötelező'!DC34+'[1]címrend önként'!DC34+'[1]címrend államig'!DC34)</f>
        <v>0</v>
      </c>
      <c r="DD34" s="98">
        <f>SUM('[1]címrend kötelező'!DD34+'[1]címrend önként'!DD34+'[1]címrend államig'!DD34)</f>
        <v>0</v>
      </c>
      <c r="DE34" s="98">
        <f>SUM('[1]címrend kötelező'!DE34+'[1]címrend önként'!DE34+'[1]címrend államig'!DE34)</f>
        <v>0</v>
      </c>
      <c r="DF34" s="98">
        <f>SUM('[1]címrend kötelező'!DF34+'[1]címrend önként'!DF34+'[1]címrend államig'!DF34)</f>
        <v>0</v>
      </c>
      <c r="DG34" s="98">
        <f>SUM('[1]címrend kötelező'!DG34+'[1]címrend önként'!DG34+'[1]címrend államig'!DG34)</f>
        <v>0</v>
      </c>
      <c r="DH34" s="98">
        <f>SUM('[1]címrend kötelező'!DH34+'[1]címrend önként'!DH34+'[1]címrend államig'!DH34)</f>
        <v>0</v>
      </c>
      <c r="DI34" s="98">
        <f>SUM('[1]címrend kötelező'!DI34+'[1]címrend önként'!DI34+'[1]címrend államig'!DI34)</f>
        <v>0</v>
      </c>
      <c r="DJ34" s="98">
        <f>SUM('[1]címrend kötelező'!DJ34+'[1]címrend önként'!DJ34+'[1]címrend államig'!DJ34)</f>
        <v>0</v>
      </c>
      <c r="DK34" s="98">
        <f>SUM('[1]címrend kötelező'!DK34+'[1]címrend önként'!DK34+'[1]címrend államig'!DK34)</f>
        <v>0</v>
      </c>
      <c r="DL34" s="98">
        <f>SUM('[1]címrend kötelező'!DL34+'[1]címrend önként'!DL34+'[1]címrend államig'!DL34)</f>
        <v>0</v>
      </c>
      <c r="DM34" s="98">
        <f>SUM('[1]címrend kötelező'!DM34+'[1]címrend önként'!DM34+'[1]címrend államig'!DM34)</f>
        <v>0</v>
      </c>
      <c r="DN34" s="98">
        <f>SUM('[1]címrend kötelező'!DN34+'[1]címrend önként'!DN34+'[1]címrend államig'!DN34)</f>
        <v>0</v>
      </c>
      <c r="DO34" s="98">
        <f>SUM('[1]címrend kötelező'!DO34+'[1]címrend önként'!DO34+'[1]címrend államig'!DO34)</f>
        <v>0</v>
      </c>
      <c r="DP34" s="98">
        <f>SUM('[1]címrend kötelező'!DP34+'[1]címrend önként'!DP34+'[1]címrend államig'!DP34)</f>
        <v>0</v>
      </c>
      <c r="DQ34" s="98">
        <f>SUM('[1]címrend kötelező'!DQ34+'[1]címrend önként'!DQ34+'[1]címrend államig'!DQ34)</f>
        <v>0</v>
      </c>
      <c r="DR34" s="99">
        <f t="shared" si="380"/>
        <v>401486</v>
      </c>
      <c r="DS34" s="99">
        <f t="shared" si="380"/>
        <v>-328439</v>
      </c>
      <c r="DT34" s="99">
        <f t="shared" si="380"/>
        <v>73047</v>
      </c>
      <c r="DU34" s="98">
        <f>SUM('[1]címrend kötelező'!DU34+'[1]címrend önként'!DU34+'[1]címrend államig'!DU34)</f>
        <v>12714</v>
      </c>
      <c r="DV34" s="98">
        <f>SUM('[1]címrend kötelező'!DV34+'[1]címrend önként'!DV34+'[1]címrend államig'!DV34)</f>
        <v>0</v>
      </c>
      <c r="DW34" s="98">
        <f>SUM('[1]címrend kötelező'!DW34+'[1]címrend önként'!DW34+'[1]címrend államig'!DW34)</f>
        <v>12714</v>
      </c>
      <c r="DX34" s="98">
        <f>SUM('[1]címrend kötelező'!DX34+'[1]címrend önként'!DX34+'[1]címrend államig'!DX34)</f>
        <v>3257</v>
      </c>
      <c r="DY34" s="98">
        <f>SUM('[1]címrend kötelező'!DY34+'[1]címrend önként'!DY34+'[1]címrend államig'!DY34)</f>
        <v>0</v>
      </c>
      <c r="DZ34" s="98">
        <f>SUM('[1]címrend kötelező'!DZ34+'[1]címrend önként'!DZ34+'[1]címrend államig'!DZ34)</f>
        <v>3257</v>
      </c>
      <c r="EA34" s="98">
        <f>SUM('[1]címrend kötelező'!EA34+'[1]címrend önként'!EA34+'[1]címrend államig'!EA34)</f>
        <v>1659</v>
      </c>
      <c r="EB34" s="98">
        <f>SUM('[1]címrend kötelező'!EB34+'[1]címrend önként'!EB34+'[1]címrend államig'!EB34)</f>
        <v>0</v>
      </c>
      <c r="EC34" s="98">
        <f>SUM('[1]címrend kötelező'!EC34+'[1]címrend önként'!EC34+'[1]címrend államig'!EC34)</f>
        <v>1659</v>
      </c>
      <c r="ED34" s="98">
        <f>SUM('[1]címrend kötelező'!ED34+'[1]címrend önként'!ED34+'[1]címrend államig'!ED34)</f>
        <v>149701</v>
      </c>
      <c r="EE34" s="98">
        <f>SUM('[1]címrend kötelező'!EE34+'[1]címrend önként'!EE34+'[1]címrend államig'!EE34)</f>
        <v>0</v>
      </c>
      <c r="EF34" s="98">
        <f>SUM('[1]címrend kötelező'!EF34+'[1]címrend önként'!EF34+'[1]címrend államig'!EF34)</f>
        <v>149701</v>
      </c>
      <c r="EG34" s="98">
        <f>SUM('[1]címrend kötelező'!EG34+'[1]címrend önként'!EG34+'[1]címrend államig'!EG34)</f>
        <v>65628</v>
      </c>
      <c r="EH34" s="98">
        <f>SUM('[1]címrend kötelező'!EH34+'[1]címrend önként'!EH34+'[1]címrend államig'!EH34)</f>
        <v>0</v>
      </c>
      <c r="EI34" s="98">
        <f>SUM('[1]címrend kötelező'!EI34+'[1]címrend önként'!EI34+'[1]címrend államig'!EI34)</f>
        <v>65628</v>
      </c>
      <c r="EJ34" s="98">
        <f>SUM('[1]címrend kötelező'!EJ34+'[1]címrend önként'!EJ34+'[1]címrend államig'!EJ34)</f>
        <v>23664</v>
      </c>
      <c r="EK34" s="98">
        <f>SUM('[1]címrend kötelező'!EK34+'[1]címrend önként'!EK34+'[1]címrend államig'!EK34)</f>
        <v>26007</v>
      </c>
      <c r="EL34" s="98">
        <f>SUM('[1]címrend kötelező'!EL34+'[1]címrend önként'!EL34+'[1]címrend államig'!EL34)</f>
        <v>49671</v>
      </c>
      <c r="EM34" s="98">
        <f>SUM('[1]címrend kötelező'!EM34+'[1]címrend önként'!EM34+'[1]címrend államig'!EM34)</f>
        <v>11184</v>
      </c>
      <c r="EN34" s="98">
        <f>SUM('[1]címrend kötelező'!EN34+'[1]címrend önként'!EN34+'[1]címrend államig'!EN34)</f>
        <v>0</v>
      </c>
      <c r="EO34" s="98">
        <f>SUM('[1]címrend kötelező'!EO34+'[1]címrend önként'!EO34+'[1]címrend államig'!EO34)</f>
        <v>11184</v>
      </c>
      <c r="EP34" s="98">
        <f>SUM('[1]címrend kötelező'!EP34+'[1]címrend önként'!EP34+'[1]címrend államig'!EP34)</f>
        <v>88600</v>
      </c>
      <c r="EQ34" s="98">
        <f>SUM('[1]címrend kötelező'!EQ34+'[1]címrend önként'!EQ34+'[1]címrend államig'!EQ34)</f>
        <v>2008</v>
      </c>
      <c r="ER34" s="98">
        <f>SUM('[1]címrend kötelező'!ER34+'[1]címrend önként'!ER34+'[1]címrend államig'!ER34)</f>
        <v>90608</v>
      </c>
      <c r="ES34" s="98">
        <f>SUM('[1]címrend kötelező'!ES34+'[1]címrend önként'!ES34+'[1]címrend államig'!ES34)</f>
        <v>59768</v>
      </c>
      <c r="ET34" s="98">
        <f>SUM('[1]címrend kötelező'!ET34+'[1]címrend önként'!ET34+'[1]címrend államig'!ET34)</f>
        <v>0</v>
      </c>
      <c r="EU34" s="98">
        <f>SUM('[1]címrend kötelező'!EU34+'[1]címrend önként'!EU34+'[1]címrend államig'!EU34)</f>
        <v>59768</v>
      </c>
      <c r="EV34" s="99">
        <f t="shared" si="381"/>
        <v>416175</v>
      </c>
      <c r="EW34" s="99">
        <f t="shared" si="381"/>
        <v>28015</v>
      </c>
      <c r="EX34" s="99">
        <f t="shared" si="381"/>
        <v>444190</v>
      </c>
      <c r="EY34" s="99">
        <f>'[1]címrend kötelező'!EY34+'[1]címrend önként'!EY34+'[1]címrend államig'!EY34</f>
        <v>0</v>
      </c>
      <c r="EZ34" s="99">
        <f>'[1]címrend kötelező'!EZ34+'[1]címrend önként'!EZ34+'[1]címrend államig'!EZ34</f>
        <v>0</v>
      </c>
      <c r="FA34" s="99">
        <f>'[1]címrend kötelező'!FA34+'[1]címrend önként'!FA34+'[1]címrend államig'!FA34</f>
        <v>0</v>
      </c>
      <c r="FB34" s="99">
        <f>'[1]címrend kötelező'!FB34+'[1]címrend önként'!FB34+'[1]címrend államig'!FB34</f>
        <v>11179</v>
      </c>
      <c r="FC34" s="99">
        <f>'[1]címrend kötelező'!FC34+'[1]címrend önként'!FC34+'[1]címrend államig'!FC34</f>
        <v>218</v>
      </c>
      <c r="FD34" s="99">
        <f>'[1]címrend kötelező'!FD34+'[1]címrend önként'!FD34+'[1]címrend államig'!FD34</f>
        <v>11397</v>
      </c>
      <c r="FE34" s="99">
        <f>'[1]címrend kötelező'!FE34+'[1]címrend önként'!FE34+'[1]címrend államig'!FE34</f>
        <v>0</v>
      </c>
      <c r="FF34" s="99">
        <f>'[1]címrend kötelező'!FF34+'[1]címrend önként'!FF34+'[1]címrend államig'!FF34</f>
        <v>0</v>
      </c>
      <c r="FG34" s="99">
        <f>'[1]címrend kötelező'!FG34+'[1]címrend önként'!FG34+'[1]címrend államig'!FG34</f>
        <v>0</v>
      </c>
      <c r="FH34" s="99">
        <f>'[1]címrend kötelező'!FH34+'[1]címrend önként'!FH34+'[1]címrend államig'!FH34</f>
        <v>0</v>
      </c>
      <c r="FI34" s="99">
        <f>'[1]címrend kötelező'!FI34+'[1]címrend önként'!FI34+'[1]címrend államig'!FI34</f>
        <v>0</v>
      </c>
      <c r="FJ34" s="99">
        <f>'[1]címrend kötelező'!FJ34+'[1]címrend önként'!FJ34+'[1]címrend államig'!FJ34</f>
        <v>0</v>
      </c>
      <c r="FK34" s="99">
        <f>'[1]címrend kötelező'!FK34+'[1]címrend önként'!FK34+'[1]címrend államig'!FK34</f>
        <v>0</v>
      </c>
      <c r="FL34" s="99">
        <f>'[1]címrend kötelező'!FL34+'[1]címrend önként'!FL34+'[1]címrend államig'!FL34</f>
        <v>0</v>
      </c>
      <c r="FM34" s="99">
        <f>'[1]címrend kötelező'!FM34+'[1]címrend önként'!FM34+'[1]címrend államig'!FM34</f>
        <v>0</v>
      </c>
      <c r="FN34" s="99">
        <f>'[1]címrend kötelező'!FN34+'[1]címrend önként'!FN34+'[1]címrend államig'!FN34</f>
        <v>0</v>
      </c>
      <c r="FO34" s="99">
        <f>'[1]címrend kötelező'!FO34+'[1]címrend önként'!FO34+'[1]címrend államig'!FO34</f>
        <v>0</v>
      </c>
      <c r="FP34" s="99">
        <f>'[1]címrend kötelező'!FP34+'[1]címrend önként'!FP34+'[1]címrend államig'!FP34</f>
        <v>0</v>
      </c>
      <c r="FQ34" s="99">
        <f>'[1]címrend kötelező'!FQ34+'[1]címrend önként'!FQ34+'[1]címrend államig'!FQ34</f>
        <v>0</v>
      </c>
      <c r="FR34" s="99">
        <f>'[1]címrend kötelező'!FR34+'[1]címrend önként'!FR34+'[1]címrend államig'!FR34</f>
        <v>0</v>
      </c>
      <c r="FS34" s="99">
        <f>'[1]címrend kötelező'!FS34+'[1]címrend önként'!FS34+'[1]címrend államig'!FS34</f>
        <v>0</v>
      </c>
      <c r="FT34" s="99">
        <f>'[1]címrend kötelező'!FT34+'[1]címrend önként'!FT34+'[1]címrend államig'!FT34</f>
        <v>0</v>
      </c>
      <c r="FU34" s="99">
        <f>'[1]címrend kötelező'!FU34+'[1]címrend önként'!FU34+'[1]címrend államig'!FU34</f>
        <v>0</v>
      </c>
      <c r="FV34" s="99">
        <f>'[1]címrend kötelező'!FV34+'[1]címrend önként'!FV34+'[1]címrend államig'!FV34</f>
        <v>0</v>
      </c>
      <c r="FW34" s="99">
        <f>'[1]címrend kötelező'!FW34+'[1]címrend önként'!FW34+'[1]címrend államig'!FW34</f>
        <v>0</v>
      </c>
      <c r="FX34" s="99">
        <f>'[1]címrend kötelező'!FX34+'[1]címrend önként'!FX34+'[1]címrend államig'!FX34</f>
        <v>0</v>
      </c>
      <c r="FY34" s="99">
        <f>'[1]címrend kötelező'!FY34+'[1]címrend önként'!FY34+'[1]címrend államig'!FY34</f>
        <v>0</v>
      </c>
      <c r="FZ34" s="99">
        <f>'[1]címrend kötelező'!FZ34+'[1]címrend önként'!FZ34+'[1]címrend államig'!FZ34</f>
        <v>0</v>
      </c>
      <c r="GA34" s="99">
        <f>'[1]címrend kötelező'!GA34+'[1]címrend önként'!GA34+'[1]címrend államig'!GA34</f>
        <v>0</v>
      </c>
      <c r="GB34" s="99">
        <f>'[1]címrend kötelező'!GB34+'[1]címrend önként'!GB34+'[1]címrend államig'!GB34</f>
        <v>0</v>
      </c>
      <c r="GC34" s="99">
        <f>'[1]címrend kötelező'!GC34+'[1]címrend önként'!GC34+'[1]címrend államig'!GC34</f>
        <v>0</v>
      </c>
      <c r="GD34" s="99">
        <f>'[1]címrend kötelező'!GD34+'[1]címrend önként'!GD34+'[1]címrend államig'!GD34</f>
        <v>0</v>
      </c>
      <c r="GE34" s="99">
        <f>'[1]címrend kötelező'!GE34+'[1]címrend önként'!GE34+'[1]címrend államig'!GE34</f>
        <v>0</v>
      </c>
      <c r="GF34" s="99">
        <f>'[1]címrend kötelező'!GF34+'[1]címrend önként'!GF34+'[1]címrend államig'!GF34</f>
        <v>0</v>
      </c>
      <c r="GG34" s="99">
        <f>'[1]címrend kötelező'!GG34+'[1]címrend önként'!GG34+'[1]címrend államig'!GG34</f>
        <v>0</v>
      </c>
      <c r="GH34" s="99">
        <f>'[1]címrend kötelező'!GH34+'[1]címrend önként'!GH34+'[1]címrend államig'!GH34</f>
        <v>0</v>
      </c>
      <c r="GI34" s="99">
        <f>'[1]címrend kötelező'!GI34+'[1]címrend önként'!GI34+'[1]címrend államig'!GI34</f>
        <v>0</v>
      </c>
      <c r="GJ34" s="99">
        <f>'[1]címrend kötelező'!GJ34+'[1]címrend önként'!GJ34+'[1]címrend államig'!GJ34</f>
        <v>0</v>
      </c>
      <c r="GK34" s="99">
        <f>'[1]címrend kötelező'!GK34+'[1]címrend önként'!GK34+'[1]címrend államig'!GK34</f>
        <v>0</v>
      </c>
      <c r="GL34" s="99">
        <f t="shared" si="382"/>
        <v>11179</v>
      </c>
      <c r="GM34" s="99">
        <f t="shared" si="382"/>
        <v>218</v>
      </c>
      <c r="GN34" s="99">
        <f t="shared" si="382"/>
        <v>11397</v>
      </c>
      <c r="GO34" s="99">
        <f>'[1]címrend kötelező'!GO34+'[1]címrend önként'!GO34+'[1]címrend államig'!GO34</f>
        <v>67808</v>
      </c>
      <c r="GP34" s="99">
        <f>'[1]címrend kötelező'!GP34+'[1]címrend önként'!GP34+'[1]címrend államig'!GP34</f>
        <v>254</v>
      </c>
      <c r="GQ34" s="99">
        <f>'[1]címrend kötelező'!GQ34+'[1]címrend önként'!GQ34+'[1]címrend államig'!GQ34</f>
        <v>68062</v>
      </c>
      <c r="GR34" s="99">
        <f>'[1]címrend kötelező'!GR34+'[1]címrend önként'!GR34+'[1]címrend államig'!GR34</f>
        <v>1543570</v>
      </c>
      <c r="GS34" s="99">
        <f>'[1]címrend kötelező'!GS34+'[1]címrend önként'!GS34+'[1]címrend államig'!GS34</f>
        <v>0</v>
      </c>
      <c r="GT34" s="99">
        <f>'[1]címrend kötelező'!GT34+'[1]címrend önként'!GT34+'[1]címrend államig'!GT34</f>
        <v>1543570</v>
      </c>
      <c r="GU34" s="99">
        <f>'[1]címrend kötelező'!GU34+'[1]címrend önként'!GU34+'[1]címrend államig'!GU34</f>
        <v>1134</v>
      </c>
      <c r="GV34" s="99">
        <f>'[1]címrend kötelező'!GV34+'[1]címrend önként'!GV34+'[1]címrend államig'!GV34</f>
        <v>0</v>
      </c>
      <c r="GW34" s="99">
        <f>'[1]címrend kötelező'!GW34+'[1]címrend önként'!GW34+'[1]címrend államig'!GW34</f>
        <v>1134</v>
      </c>
      <c r="GX34" s="99">
        <f t="shared" si="85"/>
        <v>1623691</v>
      </c>
      <c r="GY34" s="99">
        <f t="shared" si="85"/>
        <v>472</v>
      </c>
      <c r="GZ34" s="99">
        <f t="shared" si="85"/>
        <v>1624163</v>
      </c>
      <c r="HA34" s="100">
        <f t="shared" si="86"/>
        <v>2441352</v>
      </c>
      <c r="HB34" s="100">
        <f t="shared" si="86"/>
        <v>-299952</v>
      </c>
      <c r="HC34" s="101">
        <f t="shared" si="86"/>
        <v>2141400</v>
      </c>
      <c r="HE34" s="92"/>
      <c r="HF34" s="92"/>
    </row>
    <row r="35" spans="1:214" ht="15" customHeight="1" x14ac:dyDescent="0.25">
      <c r="A35" s="114" t="s">
        <v>322</v>
      </c>
      <c r="B35" s="98">
        <f>SUM('[1]címrend kötelező'!B35+'[1]címrend önként'!B35+'[1]címrend államig'!B35)</f>
        <v>0</v>
      </c>
      <c r="C35" s="98">
        <f>SUM('[1]címrend kötelező'!C35+'[1]címrend önként'!C35+'[1]címrend államig'!C35)</f>
        <v>0</v>
      </c>
      <c r="D35" s="98">
        <f>SUM('[1]címrend kötelező'!D35+'[1]címrend önként'!D35+'[1]címrend államig'!D35)</f>
        <v>0</v>
      </c>
      <c r="E35" s="98">
        <f>SUM('[1]címrend kötelező'!E35+'[1]címrend önként'!E35+'[1]címrend államig'!E35)</f>
        <v>0</v>
      </c>
      <c r="F35" s="98">
        <f>SUM('[1]címrend kötelező'!F35+'[1]címrend önként'!F35+'[1]címrend államig'!F35)</f>
        <v>0</v>
      </c>
      <c r="G35" s="98">
        <f>SUM('[1]címrend kötelező'!G35+'[1]címrend önként'!G35+'[1]címrend államig'!G35)</f>
        <v>0</v>
      </c>
      <c r="H35" s="98">
        <f>SUM('[1]címrend kötelező'!H35+'[1]címrend önként'!H35+'[1]címrend államig'!H35)</f>
        <v>0</v>
      </c>
      <c r="I35" s="98">
        <f>SUM('[1]címrend kötelező'!I35+'[1]címrend önként'!I35+'[1]címrend államig'!I35)</f>
        <v>0</v>
      </c>
      <c r="J35" s="98">
        <f>SUM('[1]címrend kötelező'!J35+'[1]címrend önként'!J35+'[1]címrend államig'!J35)</f>
        <v>0</v>
      </c>
      <c r="K35" s="98">
        <f>SUM('[1]címrend kötelező'!K35+'[1]címrend önként'!K35+'[1]címrend államig'!K35)</f>
        <v>0</v>
      </c>
      <c r="L35" s="98">
        <f>SUM('[1]címrend kötelező'!L35+'[1]címrend önként'!L35+'[1]címrend államig'!L35)</f>
        <v>0</v>
      </c>
      <c r="M35" s="98">
        <f>SUM('[1]címrend kötelező'!M35+'[1]címrend önként'!M35+'[1]címrend államig'!M35)</f>
        <v>0</v>
      </c>
      <c r="N35" s="98">
        <f>SUM('[1]címrend kötelező'!N35+'[1]címrend önként'!N35+'[1]címrend államig'!N35)</f>
        <v>0</v>
      </c>
      <c r="O35" s="98">
        <f>SUM('[1]címrend kötelező'!O35+'[1]címrend önként'!O35+'[1]címrend államig'!O35)</f>
        <v>0</v>
      </c>
      <c r="P35" s="98">
        <f>SUM('[1]címrend kötelező'!P35+'[1]címrend önként'!P35+'[1]címrend államig'!P35)</f>
        <v>0</v>
      </c>
      <c r="Q35" s="98">
        <f>SUM('[1]címrend kötelező'!Q35+'[1]címrend önként'!Q35+'[1]címrend államig'!Q35)</f>
        <v>0</v>
      </c>
      <c r="R35" s="98">
        <f>SUM('[1]címrend kötelező'!R35+'[1]címrend önként'!R35+'[1]címrend államig'!R35)</f>
        <v>0</v>
      </c>
      <c r="S35" s="98">
        <f>SUM('[1]címrend kötelező'!S35+'[1]címrend önként'!S35+'[1]címrend államig'!S35)</f>
        <v>0</v>
      </c>
      <c r="T35" s="98">
        <f>SUM('[1]címrend kötelező'!T35+'[1]címrend önként'!T35+'[1]címrend államig'!T35)</f>
        <v>0</v>
      </c>
      <c r="U35" s="98">
        <f>SUM('[1]címrend kötelező'!U35+'[1]címrend önként'!U35+'[1]címrend államig'!U35)</f>
        <v>0</v>
      </c>
      <c r="V35" s="98">
        <f>SUM('[1]címrend kötelező'!V35+'[1]címrend önként'!V35+'[1]címrend államig'!V35)</f>
        <v>0</v>
      </c>
      <c r="W35" s="98">
        <f>SUM('[1]címrend kötelező'!W35+'[1]címrend önként'!W35+'[1]címrend államig'!W35)</f>
        <v>8245012</v>
      </c>
      <c r="X35" s="98">
        <f>SUM('[1]címrend kötelező'!X35+'[1]címrend önként'!X35+'[1]címrend államig'!X35)</f>
        <v>0</v>
      </c>
      <c r="Y35" s="98">
        <f>SUM('[1]címrend kötelező'!Y35+'[1]címrend önként'!Y35+'[1]címrend államig'!Y35)</f>
        <v>8245012</v>
      </c>
      <c r="Z35" s="98">
        <f>SUM('[1]címrend kötelező'!Z35+'[1]címrend önként'!Z35+'[1]címrend államig'!Z35)</f>
        <v>0</v>
      </c>
      <c r="AA35" s="98">
        <f>SUM('[1]címrend kötelező'!AA35+'[1]címrend önként'!AA35+'[1]címrend államig'!AA35)</f>
        <v>0</v>
      </c>
      <c r="AB35" s="98">
        <f>SUM('[1]címrend kötelező'!AB35+'[1]címrend önként'!AB35+'[1]címrend államig'!AB35)</f>
        <v>0</v>
      </c>
      <c r="AC35" s="98">
        <f>SUM('[1]címrend kötelező'!AC35+'[1]címrend önként'!AC35+'[1]címrend államig'!AC35)</f>
        <v>0</v>
      </c>
      <c r="AD35" s="98">
        <f>SUM('[1]címrend kötelező'!AD35+'[1]címrend önként'!AD35+'[1]címrend államig'!AD35)</f>
        <v>0</v>
      </c>
      <c r="AE35" s="98">
        <f>SUM('[1]címrend kötelező'!AE35+'[1]címrend önként'!AE35+'[1]címrend államig'!AE35)</f>
        <v>0</v>
      </c>
      <c r="AF35" s="98">
        <f>SUM('[1]címrend kötelező'!AF35+'[1]címrend önként'!AF35+'[1]címrend államig'!AF35)</f>
        <v>0</v>
      </c>
      <c r="AG35" s="98">
        <f>SUM('[1]címrend kötelező'!AG35+'[1]címrend önként'!AG35+'[1]címrend államig'!AG35)</f>
        <v>0</v>
      </c>
      <c r="AH35" s="98">
        <f>SUM('[1]címrend kötelező'!AH35+'[1]címrend önként'!AH35+'[1]címrend államig'!AH35)</f>
        <v>0</v>
      </c>
      <c r="AI35" s="98">
        <f>SUM('[1]címrend kötelező'!AI35+'[1]címrend önként'!AI35+'[1]címrend államig'!AI35)</f>
        <v>0</v>
      </c>
      <c r="AJ35" s="98">
        <f>SUM('[1]címrend kötelező'!AJ35+'[1]címrend önként'!AJ35+'[1]címrend államig'!AJ35)</f>
        <v>0</v>
      </c>
      <c r="AK35" s="98">
        <f>SUM('[1]címrend kötelező'!AK35+'[1]címrend önként'!AK35+'[1]címrend államig'!AK35)</f>
        <v>0</v>
      </c>
      <c r="AL35" s="98">
        <f>SUM('[1]címrend kötelező'!AL35+'[1]címrend önként'!AL35+'[1]címrend államig'!AL35)</f>
        <v>0</v>
      </c>
      <c r="AM35" s="98">
        <f>SUM('[1]címrend kötelező'!AM35+'[1]címrend önként'!AM35+'[1]címrend államig'!AM35)</f>
        <v>0</v>
      </c>
      <c r="AN35" s="98">
        <f>SUM('[1]címrend kötelező'!AN35+'[1]címrend önként'!AN35+'[1]címrend államig'!AN35)</f>
        <v>0</v>
      </c>
      <c r="AO35" s="98">
        <f>SUM('[1]címrend kötelező'!AO35+'[1]címrend önként'!AO35+'[1]címrend államig'!AO35)</f>
        <v>0</v>
      </c>
      <c r="AP35" s="98">
        <f>SUM('[1]címrend kötelező'!AP35+'[1]címrend önként'!AP35+'[1]címrend államig'!AP35)</f>
        <v>0</v>
      </c>
      <c r="AQ35" s="98">
        <f>SUM('[1]címrend kötelező'!AQ35+'[1]címrend önként'!AQ35+'[1]címrend államig'!AQ35)</f>
        <v>0</v>
      </c>
      <c r="AR35" s="98">
        <f>SUM('[1]címrend kötelező'!AR35+'[1]címrend önként'!AR35+'[1]címrend államig'!AR35)</f>
        <v>0</v>
      </c>
      <c r="AS35" s="98">
        <f>SUM('[1]címrend kötelező'!AS35+'[1]címrend önként'!AS35+'[1]címrend államig'!AS35)</f>
        <v>0</v>
      </c>
      <c r="AT35" s="98">
        <f>SUM('[1]címrend kötelező'!AT35+'[1]címrend önként'!AT35+'[1]címrend államig'!AT35)</f>
        <v>0</v>
      </c>
      <c r="AU35" s="98">
        <f>SUM('[1]címrend kötelező'!AU35+'[1]címrend önként'!AU35+'[1]címrend államig'!AU35)</f>
        <v>0</v>
      </c>
      <c r="AV35" s="98">
        <f>SUM('[1]címrend kötelező'!AV35+'[1]címrend önként'!AV35+'[1]címrend államig'!AV35)</f>
        <v>0</v>
      </c>
      <c r="AW35" s="98">
        <f>SUM('[1]címrend kötelező'!AW35+'[1]címrend önként'!AW35+'[1]címrend államig'!AW35)</f>
        <v>0</v>
      </c>
      <c r="AX35" s="98">
        <f>SUM('[1]címrend kötelező'!AX35+'[1]címrend önként'!AX35+'[1]címrend államig'!AX35)</f>
        <v>0</v>
      </c>
      <c r="AY35" s="98">
        <f>SUM('[1]címrend kötelező'!AY35+'[1]címrend önként'!AY35+'[1]címrend államig'!AY35)</f>
        <v>0</v>
      </c>
      <c r="AZ35" s="98">
        <f>SUM('[1]címrend kötelező'!AZ35+'[1]címrend önként'!AZ35+'[1]címrend államig'!AZ35)</f>
        <v>0</v>
      </c>
      <c r="BA35" s="98">
        <f>SUM('[1]címrend kötelező'!BA35+'[1]címrend önként'!BA35+'[1]címrend államig'!BA35)</f>
        <v>0</v>
      </c>
      <c r="BB35" s="98">
        <f>SUM('[1]címrend kötelező'!BB35+'[1]címrend önként'!BB35+'[1]címrend államig'!BB35)</f>
        <v>0</v>
      </c>
      <c r="BC35" s="98">
        <f>SUM('[1]címrend kötelező'!BC35+'[1]címrend önként'!BC35+'[1]címrend államig'!BC35)</f>
        <v>0</v>
      </c>
      <c r="BD35" s="98">
        <f>SUM('[1]címrend kötelező'!BD35+'[1]címrend önként'!BD35+'[1]címrend államig'!BD35)</f>
        <v>0</v>
      </c>
      <c r="BE35" s="98">
        <f>SUM('[1]címrend kötelező'!BE35+'[1]címrend önként'!BE35+'[1]címrend államig'!BE35)</f>
        <v>0</v>
      </c>
      <c r="BF35" s="98">
        <f>SUM('[1]címrend kötelező'!BF35+'[1]címrend önként'!BF35+'[1]címrend államig'!BF35)</f>
        <v>0</v>
      </c>
      <c r="BG35" s="98">
        <f>SUM('[1]címrend kötelező'!BG35+'[1]címrend önként'!BG35+'[1]címrend államig'!BG35)</f>
        <v>0</v>
      </c>
      <c r="BH35" s="98">
        <f>SUM('[1]címrend kötelező'!BH35+'[1]címrend önként'!BH35+'[1]címrend államig'!BH35)</f>
        <v>0</v>
      </c>
      <c r="BI35" s="98">
        <f>SUM('[1]címrend kötelező'!BI35+'[1]címrend önként'!BI35+'[1]címrend államig'!BI35)</f>
        <v>0</v>
      </c>
      <c r="BJ35" s="98">
        <f>SUM('[1]címrend kötelező'!BJ35+'[1]címrend önként'!BJ35+'[1]címrend államig'!BJ35)</f>
        <v>0</v>
      </c>
      <c r="BK35" s="98">
        <f>SUM('[1]címrend kötelező'!BK35+'[1]címrend önként'!BK35+'[1]címrend államig'!BK35)</f>
        <v>0</v>
      </c>
      <c r="BL35" s="98">
        <f>SUM('[1]címrend kötelező'!BL35+'[1]címrend önként'!BL35+'[1]címrend államig'!BL35)</f>
        <v>0</v>
      </c>
      <c r="BM35" s="98">
        <f>SUM('[1]címrend kötelező'!BM35+'[1]címrend önként'!BM35+'[1]címrend államig'!BM35)</f>
        <v>0</v>
      </c>
      <c r="BN35" s="98">
        <f>SUM('[1]címrend kötelező'!BN35+'[1]címrend önként'!BN35+'[1]címrend államig'!BN35)</f>
        <v>0</v>
      </c>
      <c r="BO35" s="98">
        <f>SUM('[1]címrend kötelező'!BO35+'[1]címrend önként'!BO35+'[1]címrend államig'!BO35)</f>
        <v>0</v>
      </c>
      <c r="BP35" s="98">
        <f>SUM('[1]címrend kötelező'!BP35+'[1]címrend önként'!BP35+'[1]címrend államig'!BP35)</f>
        <v>0</v>
      </c>
      <c r="BQ35" s="98">
        <f>SUM('[1]címrend kötelező'!BQ35+'[1]címrend önként'!BQ35+'[1]címrend államig'!BQ35)</f>
        <v>0</v>
      </c>
      <c r="BR35" s="98">
        <f>SUM('[1]címrend kötelező'!BR35+'[1]címrend önként'!BR35+'[1]címrend államig'!BR35)</f>
        <v>0</v>
      </c>
      <c r="BS35" s="98">
        <f>SUM('[1]címrend kötelező'!BS35+'[1]címrend önként'!BS35+'[1]címrend államig'!BS35)</f>
        <v>0</v>
      </c>
      <c r="BT35" s="98">
        <f>SUM('[1]címrend kötelező'!BT35+'[1]címrend önként'!BT35+'[1]címrend államig'!BT35)</f>
        <v>0</v>
      </c>
      <c r="BU35" s="98">
        <f>SUM('[1]címrend kötelező'!BU35+'[1]címrend önként'!BU35+'[1]címrend államig'!BU35)</f>
        <v>0</v>
      </c>
      <c r="BV35" s="98">
        <f>SUM('[1]címrend kötelező'!BV35+'[1]címrend önként'!BV35+'[1]címrend államig'!BV35)</f>
        <v>0</v>
      </c>
      <c r="BW35" s="98">
        <f>SUM('[1]címrend kötelező'!BW35+'[1]címrend önként'!BW35+'[1]címrend államig'!BW35)</f>
        <v>0</v>
      </c>
      <c r="BX35" s="98">
        <f>SUM('[1]címrend kötelező'!BX35+'[1]címrend önként'!BX35+'[1]címrend államig'!BX35)</f>
        <v>0</v>
      </c>
      <c r="BY35" s="98">
        <f>SUM('[1]címrend kötelező'!BY35+'[1]címrend önként'!BY35+'[1]címrend államig'!BY35)</f>
        <v>0</v>
      </c>
      <c r="BZ35" s="98">
        <f>SUM('[1]címrend kötelező'!BZ35+'[1]címrend önként'!BZ35+'[1]címrend államig'!BZ35)</f>
        <v>0</v>
      </c>
      <c r="CA35" s="98">
        <f>SUM('[1]címrend kötelező'!CA35+'[1]címrend önként'!CA35+'[1]címrend államig'!CA35)</f>
        <v>0</v>
      </c>
      <c r="CB35" s="98">
        <f>SUM('[1]címrend kötelező'!CB35+'[1]címrend önként'!CB35+'[1]címrend államig'!CB35)</f>
        <v>0</v>
      </c>
      <c r="CC35" s="98">
        <f>SUM('[1]címrend kötelező'!CC35+'[1]címrend önként'!CC35+'[1]címrend államig'!CC35)</f>
        <v>0</v>
      </c>
      <c r="CD35" s="98">
        <f>SUM('[1]címrend kötelező'!CD35+'[1]címrend önként'!CD35+'[1]címrend államig'!CD35)</f>
        <v>0</v>
      </c>
      <c r="CE35" s="98">
        <f>SUM('[1]címrend kötelező'!CE35+'[1]címrend önként'!CE35+'[1]címrend államig'!CE35)</f>
        <v>0</v>
      </c>
      <c r="CF35" s="98">
        <f>SUM('[1]címrend kötelező'!CF35+'[1]címrend önként'!CF35+'[1]címrend államig'!CF35)</f>
        <v>0</v>
      </c>
      <c r="CG35" s="98">
        <f>SUM('[1]címrend kötelező'!CG35+'[1]címrend önként'!CG35+'[1]címrend államig'!CG35)</f>
        <v>0</v>
      </c>
      <c r="CH35" s="98">
        <f>SUM('[1]címrend kötelező'!CH35+'[1]címrend önként'!CH35+'[1]címrend államig'!CH35)</f>
        <v>0</v>
      </c>
      <c r="CI35" s="98">
        <f>SUM('[1]címrend kötelező'!CI35+'[1]címrend önként'!CI35+'[1]címrend államig'!CI35)</f>
        <v>0</v>
      </c>
      <c r="CJ35" s="98">
        <f>SUM('[1]címrend kötelező'!CJ35+'[1]címrend önként'!CJ35+'[1]címrend államig'!CJ35)</f>
        <v>0</v>
      </c>
      <c r="CK35" s="98">
        <f>SUM('[1]címrend kötelező'!CK35+'[1]címrend önként'!CK35+'[1]címrend államig'!CK35)</f>
        <v>0</v>
      </c>
      <c r="CL35" s="98">
        <f>SUM('[1]címrend kötelező'!CL35+'[1]címrend önként'!CL35+'[1]címrend államig'!CL35)</f>
        <v>0</v>
      </c>
      <c r="CM35" s="98">
        <f>SUM('[1]címrend kötelező'!CM35+'[1]címrend önként'!CM35+'[1]címrend államig'!CM35)</f>
        <v>0</v>
      </c>
      <c r="CN35" s="98">
        <f>SUM('[1]címrend kötelező'!CN35+'[1]címrend önként'!CN35+'[1]címrend államig'!CN35)</f>
        <v>0</v>
      </c>
      <c r="CO35" s="98">
        <f>SUM('[1]címrend kötelező'!CO35+'[1]címrend önként'!CO35+'[1]címrend államig'!CO35)</f>
        <v>0</v>
      </c>
      <c r="CP35" s="98">
        <f>SUM('[1]címrend kötelező'!CP35+'[1]címrend önként'!CP35+'[1]címrend államig'!CP35)</f>
        <v>0</v>
      </c>
      <c r="CQ35" s="98">
        <f>SUM('[1]címrend kötelező'!CQ35+'[1]címrend önként'!CQ35+'[1]címrend államig'!CQ35)</f>
        <v>0</v>
      </c>
      <c r="CR35" s="98">
        <f>SUM('[1]címrend kötelező'!CR35+'[1]címrend önként'!CR35+'[1]címrend államig'!CR35)</f>
        <v>0</v>
      </c>
      <c r="CS35" s="98">
        <f>SUM('[1]címrend kötelező'!CS35+'[1]címrend önként'!CS35+'[1]címrend államig'!CS35)</f>
        <v>0</v>
      </c>
      <c r="CT35" s="98">
        <f>SUM('[1]címrend kötelező'!CT35+'[1]címrend önként'!CT35+'[1]címrend államig'!CT35)</f>
        <v>0</v>
      </c>
      <c r="CU35" s="98">
        <f>SUM('[1]címrend kötelező'!CU35+'[1]címrend önként'!CU35+'[1]címrend államig'!CU35)</f>
        <v>0</v>
      </c>
      <c r="CV35" s="98">
        <f>SUM('[1]címrend kötelező'!CV35+'[1]címrend önként'!CV35+'[1]címrend államig'!CV35)</f>
        <v>0</v>
      </c>
      <c r="CW35" s="98">
        <f>SUM('[1]címrend kötelező'!CW35+'[1]címrend önként'!CW35+'[1]címrend államig'!CW35)</f>
        <v>0</v>
      </c>
      <c r="CX35" s="98">
        <f>SUM('[1]címrend kötelező'!CX35+'[1]címrend önként'!CX35+'[1]címrend államig'!CX35)</f>
        <v>0</v>
      </c>
      <c r="CY35" s="98">
        <f>SUM('[1]címrend kötelező'!CY35+'[1]címrend önként'!CY35+'[1]címrend államig'!CY35)</f>
        <v>0</v>
      </c>
      <c r="CZ35" s="98">
        <f>SUM('[1]címrend kötelező'!CZ35+'[1]címrend önként'!CZ35+'[1]címrend államig'!CZ35)</f>
        <v>0</v>
      </c>
      <c r="DA35" s="98">
        <f>SUM('[1]címrend kötelező'!DA35+'[1]címrend önként'!DA35+'[1]címrend államig'!DA35)</f>
        <v>0</v>
      </c>
      <c r="DB35" s="98">
        <f>SUM('[1]címrend kötelező'!DB35+'[1]címrend önként'!DB35+'[1]címrend államig'!DB35)</f>
        <v>0</v>
      </c>
      <c r="DC35" s="98">
        <f>SUM('[1]címrend kötelező'!DC35+'[1]címrend önként'!DC35+'[1]címrend államig'!DC35)</f>
        <v>0</v>
      </c>
      <c r="DD35" s="98">
        <f>SUM('[1]címrend kötelező'!DD35+'[1]címrend önként'!DD35+'[1]címrend államig'!DD35)</f>
        <v>0</v>
      </c>
      <c r="DE35" s="98">
        <f>SUM('[1]címrend kötelező'!DE35+'[1]címrend önként'!DE35+'[1]címrend államig'!DE35)</f>
        <v>0</v>
      </c>
      <c r="DF35" s="98">
        <f>SUM('[1]címrend kötelező'!DF35+'[1]címrend önként'!DF35+'[1]címrend államig'!DF35)</f>
        <v>0</v>
      </c>
      <c r="DG35" s="98">
        <f>SUM('[1]címrend kötelező'!DG35+'[1]címrend önként'!DG35+'[1]címrend államig'!DG35)</f>
        <v>0</v>
      </c>
      <c r="DH35" s="98">
        <f>SUM('[1]címrend kötelező'!DH35+'[1]címrend önként'!DH35+'[1]címrend államig'!DH35)</f>
        <v>0</v>
      </c>
      <c r="DI35" s="98">
        <f>SUM('[1]címrend kötelező'!DI35+'[1]címrend önként'!DI35+'[1]címrend államig'!DI35)</f>
        <v>0</v>
      </c>
      <c r="DJ35" s="98">
        <f>SUM('[1]címrend kötelező'!DJ35+'[1]címrend önként'!DJ35+'[1]címrend államig'!DJ35)</f>
        <v>0</v>
      </c>
      <c r="DK35" s="98">
        <f>SUM('[1]címrend kötelező'!DK35+'[1]címrend önként'!DK35+'[1]címrend államig'!DK35)</f>
        <v>0</v>
      </c>
      <c r="DL35" s="98">
        <f>SUM('[1]címrend kötelező'!DL35+'[1]címrend önként'!DL35+'[1]címrend államig'!DL35)</f>
        <v>0</v>
      </c>
      <c r="DM35" s="98">
        <f>SUM('[1]címrend kötelező'!DM35+'[1]címrend önként'!DM35+'[1]címrend államig'!DM35)</f>
        <v>0</v>
      </c>
      <c r="DN35" s="98">
        <f>SUM('[1]címrend kötelező'!DN35+'[1]címrend önként'!DN35+'[1]címrend államig'!DN35)</f>
        <v>0</v>
      </c>
      <c r="DO35" s="98">
        <f>SUM('[1]címrend kötelező'!DO35+'[1]címrend önként'!DO35+'[1]címrend államig'!DO35)</f>
        <v>0</v>
      </c>
      <c r="DP35" s="98">
        <f>SUM('[1]címrend kötelező'!DP35+'[1]címrend önként'!DP35+'[1]címrend államig'!DP35)</f>
        <v>0</v>
      </c>
      <c r="DQ35" s="98">
        <f>SUM('[1]címrend kötelező'!DQ35+'[1]címrend önként'!DQ35+'[1]címrend államig'!DQ35)</f>
        <v>0</v>
      </c>
      <c r="DR35" s="99">
        <f t="shared" si="380"/>
        <v>8245012</v>
      </c>
      <c r="DS35" s="99">
        <f t="shared" si="380"/>
        <v>0</v>
      </c>
      <c r="DT35" s="99">
        <f t="shared" si="380"/>
        <v>8245012</v>
      </c>
      <c r="DU35" s="98">
        <f>SUM('[1]címrend kötelező'!DU35+'[1]címrend önként'!DU35+'[1]címrend államig'!DU35)</f>
        <v>1000</v>
      </c>
      <c r="DV35" s="98">
        <f>SUM('[1]címrend kötelező'!DV35+'[1]címrend önként'!DV35+'[1]címrend államig'!DV35)</f>
        <v>0</v>
      </c>
      <c r="DW35" s="98">
        <f>SUM('[1]címrend kötelező'!DW35+'[1]címrend önként'!DW35+'[1]címrend államig'!DW35)</f>
        <v>1000</v>
      </c>
      <c r="DX35" s="98">
        <f>SUM('[1]címrend kötelező'!DX35+'[1]címrend önként'!DX35+'[1]címrend államig'!DX35)</f>
        <v>600</v>
      </c>
      <c r="DY35" s="98">
        <f>SUM('[1]címrend kötelező'!DY35+'[1]címrend önként'!DY35+'[1]címrend államig'!DY35)</f>
        <v>0</v>
      </c>
      <c r="DZ35" s="98">
        <f>SUM('[1]címrend kötelező'!DZ35+'[1]címrend önként'!DZ35+'[1]címrend államig'!DZ35)</f>
        <v>600</v>
      </c>
      <c r="EA35" s="98">
        <f>SUM('[1]címrend kötelező'!EA35+'[1]címrend önként'!EA35+'[1]címrend államig'!EA35)</f>
        <v>0</v>
      </c>
      <c r="EB35" s="98">
        <f>SUM('[1]címrend kötelező'!EB35+'[1]címrend önként'!EB35+'[1]címrend államig'!EB35)</f>
        <v>0</v>
      </c>
      <c r="EC35" s="98">
        <f>SUM('[1]címrend kötelező'!EC35+'[1]címrend önként'!EC35+'[1]címrend államig'!EC35)</f>
        <v>0</v>
      </c>
      <c r="ED35" s="98">
        <f>SUM('[1]címrend kötelező'!ED35+'[1]címrend önként'!ED35+'[1]címrend államig'!ED35)</f>
        <v>0</v>
      </c>
      <c r="EE35" s="98">
        <f>SUM('[1]címrend kötelező'!EE35+'[1]címrend önként'!EE35+'[1]címrend államig'!EE35)</f>
        <v>0</v>
      </c>
      <c r="EF35" s="98">
        <f>SUM('[1]címrend kötelező'!EF35+'[1]címrend önként'!EF35+'[1]címrend államig'!EF35)</f>
        <v>0</v>
      </c>
      <c r="EG35" s="98">
        <f>SUM('[1]címrend kötelező'!EG35+'[1]címrend önként'!EG35+'[1]címrend államig'!EG35)</f>
        <v>0</v>
      </c>
      <c r="EH35" s="98">
        <f>SUM('[1]címrend kötelező'!EH35+'[1]címrend önként'!EH35+'[1]címrend államig'!EH35)</f>
        <v>0</v>
      </c>
      <c r="EI35" s="98">
        <f>SUM('[1]címrend kötelező'!EI35+'[1]címrend önként'!EI35+'[1]címrend államig'!EI35)</f>
        <v>0</v>
      </c>
      <c r="EJ35" s="98">
        <f>SUM('[1]címrend kötelező'!EJ35+'[1]címrend önként'!EJ35+'[1]címrend államig'!EJ35)</f>
        <v>0</v>
      </c>
      <c r="EK35" s="98">
        <f>SUM('[1]címrend kötelező'!EK35+'[1]címrend önként'!EK35+'[1]címrend államig'!EK35)</f>
        <v>0</v>
      </c>
      <c r="EL35" s="98">
        <f>SUM('[1]címrend kötelező'!EL35+'[1]címrend önként'!EL35+'[1]címrend államig'!EL35)</f>
        <v>0</v>
      </c>
      <c r="EM35" s="98">
        <f>SUM('[1]címrend kötelező'!EM35+'[1]címrend önként'!EM35+'[1]címrend államig'!EM35)</f>
        <v>0</v>
      </c>
      <c r="EN35" s="98">
        <f>SUM('[1]címrend kötelező'!EN35+'[1]címrend önként'!EN35+'[1]címrend államig'!EN35)</f>
        <v>0</v>
      </c>
      <c r="EO35" s="98">
        <f>SUM('[1]címrend kötelező'!EO35+'[1]címrend önként'!EO35+'[1]címrend államig'!EO35)</f>
        <v>0</v>
      </c>
      <c r="EP35" s="98">
        <f>SUM('[1]címrend kötelező'!EP35+'[1]címrend önként'!EP35+'[1]címrend államig'!EP35)</f>
        <v>0</v>
      </c>
      <c r="EQ35" s="98">
        <f>SUM('[1]címrend kötelező'!EQ35+'[1]címrend önként'!EQ35+'[1]címrend államig'!EQ35)</f>
        <v>0</v>
      </c>
      <c r="ER35" s="98">
        <f>SUM('[1]címrend kötelező'!ER35+'[1]címrend önként'!ER35+'[1]címrend államig'!ER35)</f>
        <v>0</v>
      </c>
      <c r="ES35" s="98">
        <f>SUM('[1]címrend kötelező'!ES35+'[1]címrend önként'!ES35+'[1]címrend államig'!ES35)</f>
        <v>35000</v>
      </c>
      <c r="ET35" s="98">
        <f>SUM('[1]címrend kötelező'!ET35+'[1]címrend önként'!ET35+'[1]címrend államig'!ET35)</f>
        <v>0</v>
      </c>
      <c r="EU35" s="98">
        <f>SUM('[1]címrend kötelező'!EU35+'[1]címrend önként'!EU35+'[1]címrend államig'!EU35)</f>
        <v>35000</v>
      </c>
      <c r="EV35" s="99">
        <f t="shared" si="381"/>
        <v>36600</v>
      </c>
      <c r="EW35" s="99">
        <f t="shared" si="381"/>
        <v>0</v>
      </c>
      <c r="EX35" s="99">
        <f t="shared" si="381"/>
        <v>36600</v>
      </c>
      <c r="EY35" s="99">
        <f>'[1]címrend kötelező'!EY35+'[1]címrend önként'!EY35+'[1]címrend államig'!EY35</f>
        <v>0</v>
      </c>
      <c r="EZ35" s="99">
        <f>'[1]címrend kötelező'!EZ35+'[1]címrend önként'!EZ35+'[1]címrend államig'!EZ35</f>
        <v>0</v>
      </c>
      <c r="FA35" s="99">
        <f>'[1]címrend kötelező'!FA35+'[1]címrend önként'!FA35+'[1]címrend államig'!FA35</f>
        <v>0</v>
      </c>
      <c r="FB35" s="99">
        <f>'[1]címrend kötelező'!FB35+'[1]címrend önként'!FB35+'[1]címrend államig'!FB35</f>
        <v>0</v>
      </c>
      <c r="FC35" s="99">
        <f>'[1]címrend kötelező'!FC35+'[1]címrend önként'!FC35+'[1]címrend államig'!FC35</f>
        <v>0</v>
      </c>
      <c r="FD35" s="99">
        <f>'[1]címrend kötelező'!FD35+'[1]címrend önként'!FD35+'[1]címrend államig'!FD35</f>
        <v>0</v>
      </c>
      <c r="FE35" s="99">
        <f>'[1]címrend kötelező'!FE35+'[1]címrend önként'!FE35+'[1]címrend államig'!FE35</f>
        <v>0</v>
      </c>
      <c r="FF35" s="99">
        <f>'[1]címrend kötelező'!FF35+'[1]címrend önként'!FF35+'[1]címrend államig'!FF35</f>
        <v>0</v>
      </c>
      <c r="FG35" s="99">
        <f>'[1]címrend kötelező'!FG35+'[1]címrend önként'!FG35+'[1]címrend államig'!FG35</f>
        <v>0</v>
      </c>
      <c r="FH35" s="99">
        <f>'[1]címrend kötelező'!FH35+'[1]címrend önként'!FH35+'[1]címrend államig'!FH35</f>
        <v>0</v>
      </c>
      <c r="FI35" s="99">
        <f>'[1]címrend kötelező'!FI35+'[1]címrend önként'!FI35+'[1]címrend államig'!FI35</f>
        <v>0</v>
      </c>
      <c r="FJ35" s="99">
        <f>'[1]címrend kötelező'!FJ35+'[1]címrend önként'!FJ35+'[1]címrend államig'!FJ35</f>
        <v>0</v>
      </c>
      <c r="FK35" s="99">
        <f>'[1]címrend kötelező'!FK35+'[1]címrend önként'!FK35+'[1]címrend államig'!FK35</f>
        <v>0</v>
      </c>
      <c r="FL35" s="99">
        <f>'[1]címrend kötelező'!FL35+'[1]címrend önként'!FL35+'[1]címrend államig'!FL35</f>
        <v>0</v>
      </c>
      <c r="FM35" s="99">
        <f>'[1]címrend kötelező'!FM35+'[1]címrend önként'!FM35+'[1]címrend államig'!FM35</f>
        <v>0</v>
      </c>
      <c r="FN35" s="99">
        <f>'[1]címrend kötelező'!FN35+'[1]címrend önként'!FN35+'[1]címrend államig'!FN35</f>
        <v>0</v>
      </c>
      <c r="FO35" s="99">
        <f>'[1]címrend kötelező'!FO35+'[1]címrend önként'!FO35+'[1]címrend államig'!FO35</f>
        <v>0</v>
      </c>
      <c r="FP35" s="99">
        <f>'[1]címrend kötelező'!FP35+'[1]címrend önként'!FP35+'[1]címrend államig'!FP35</f>
        <v>0</v>
      </c>
      <c r="FQ35" s="99">
        <f>'[1]címrend kötelező'!FQ35+'[1]címrend önként'!FQ35+'[1]címrend államig'!FQ35</f>
        <v>0</v>
      </c>
      <c r="FR35" s="99">
        <f>'[1]címrend kötelező'!FR35+'[1]címrend önként'!FR35+'[1]címrend államig'!FR35</f>
        <v>0</v>
      </c>
      <c r="FS35" s="99">
        <f>'[1]címrend kötelező'!FS35+'[1]címrend önként'!FS35+'[1]címrend államig'!FS35</f>
        <v>0</v>
      </c>
      <c r="FT35" s="99">
        <f>'[1]címrend kötelező'!FT35+'[1]címrend önként'!FT35+'[1]címrend államig'!FT35</f>
        <v>0</v>
      </c>
      <c r="FU35" s="99">
        <f>'[1]címrend kötelező'!FU35+'[1]címrend önként'!FU35+'[1]címrend államig'!FU35</f>
        <v>0</v>
      </c>
      <c r="FV35" s="99">
        <f>'[1]címrend kötelező'!FV35+'[1]címrend önként'!FV35+'[1]címrend államig'!FV35</f>
        <v>0</v>
      </c>
      <c r="FW35" s="99">
        <f>'[1]címrend kötelező'!FW35+'[1]címrend önként'!FW35+'[1]címrend államig'!FW35</f>
        <v>0</v>
      </c>
      <c r="FX35" s="99">
        <f>'[1]címrend kötelező'!FX35+'[1]címrend önként'!FX35+'[1]címrend államig'!FX35</f>
        <v>0</v>
      </c>
      <c r="FY35" s="99">
        <f>'[1]címrend kötelező'!FY35+'[1]címrend önként'!FY35+'[1]címrend államig'!FY35</f>
        <v>0</v>
      </c>
      <c r="FZ35" s="99">
        <f>'[1]címrend kötelező'!FZ35+'[1]címrend önként'!FZ35+'[1]címrend államig'!FZ35</f>
        <v>0</v>
      </c>
      <c r="GA35" s="99">
        <f>'[1]címrend kötelező'!GA35+'[1]címrend önként'!GA35+'[1]címrend államig'!GA35</f>
        <v>0</v>
      </c>
      <c r="GB35" s="99">
        <f>'[1]címrend kötelező'!GB35+'[1]címrend önként'!GB35+'[1]címrend államig'!GB35</f>
        <v>0</v>
      </c>
      <c r="GC35" s="99">
        <f>'[1]címrend kötelező'!GC35+'[1]címrend önként'!GC35+'[1]címrend államig'!GC35</f>
        <v>0</v>
      </c>
      <c r="GD35" s="99">
        <f>'[1]címrend kötelező'!GD35+'[1]címrend önként'!GD35+'[1]címrend államig'!GD35</f>
        <v>0</v>
      </c>
      <c r="GE35" s="99">
        <f>'[1]címrend kötelező'!GE35+'[1]címrend önként'!GE35+'[1]címrend államig'!GE35</f>
        <v>0</v>
      </c>
      <c r="GF35" s="99">
        <f>'[1]címrend kötelező'!GF35+'[1]címrend önként'!GF35+'[1]címrend államig'!GF35</f>
        <v>0</v>
      </c>
      <c r="GG35" s="99">
        <f>'[1]címrend kötelező'!GG35+'[1]címrend önként'!GG35+'[1]címrend államig'!GG35</f>
        <v>0</v>
      </c>
      <c r="GH35" s="99">
        <f>'[1]címrend kötelező'!GH35+'[1]címrend önként'!GH35+'[1]címrend államig'!GH35</f>
        <v>0</v>
      </c>
      <c r="GI35" s="99">
        <f>'[1]címrend kötelező'!GI35+'[1]címrend önként'!GI35+'[1]címrend államig'!GI35</f>
        <v>0</v>
      </c>
      <c r="GJ35" s="99">
        <f>'[1]címrend kötelező'!GJ35+'[1]címrend önként'!GJ35+'[1]címrend államig'!GJ35</f>
        <v>0</v>
      </c>
      <c r="GK35" s="99">
        <f>'[1]címrend kötelező'!GK35+'[1]címrend önként'!GK35+'[1]címrend államig'!GK35</f>
        <v>0</v>
      </c>
      <c r="GL35" s="99">
        <f t="shared" si="382"/>
        <v>0</v>
      </c>
      <c r="GM35" s="99">
        <f t="shared" si="382"/>
        <v>0</v>
      </c>
      <c r="GN35" s="99">
        <f t="shared" si="382"/>
        <v>0</v>
      </c>
      <c r="GO35" s="99">
        <f>'[1]címrend kötelező'!GO35+'[1]címrend önként'!GO35+'[1]címrend államig'!GO35</f>
        <v>0</v>
      </c>
      <c r="GP35" s="99">
        <f>'[1]címrend kötelező'!GP35+'[1]címrend önként'!GP35+'[1]címrend államig'!GP35</f>
        <v>0</v>
      </c>
      <c r="GQ35" s="99">
        <f>'[1]címrend kötelező'!GQ35+'[1]címrend önként'!GQ35+'[1]címrend államig'!GQ35</f>
        <v>0</v>
      </c>
      <c r="GR35" s="99">
        <f>'[1]címrend kötelező'!GR35+'[1]címrend önként'!GR35+'[1]címrend államig'!GR35</f>
        <v>0</v>
      </c>
      <c r="GS35" s="99">
        <f>'[1]címrend kötelező'!GS35+'[1]címrend önként'!GS35+'[1]címrend államig'!GS35</f>
        <v>0</v>
      </c>
      <c r="GT35" s="99">
        <f>'[1]címrend kötelező'!GT35+'[1]címrend önként'!GT35+'[1]címrend államig'!GT35</f>
        <v>0</v>
      </c>
      <c r="GU35" s="99">
        <f>'[1]címrend kötelező'!GU35+'[1]címrend önként'!GU35+'[1]címrend államig'!GU35</f>
        <v>0</v>
      </c>
      <c r="GV35" s="99">
        <f>'[1]címrend kötelező'!GV35+'[1]címrend önként'!GV35+'[1]címrend államig'!GV35</f>
        <v>0</v>
      </c>
      <c r="GW35" s="99">
        <f>'[1]címrend kötelező'!GW35+'[1]címrend önként'!GW35+'[1]címrend államig'!GW35</f>
        <v>0</v>
      </c>
      <c r="GX35" s="99">
        <f t="shared" si="85"/>
        <v>0</v>
      </c>
      <c r="GY35" s="99">
        <f t="shared" si="85"/>
        <v>0</v>
      </c>
      <c r="GZ35" s="99">
        <f t="shared" si="85"/>
        <v>0</v>
      </c>
      <c r="HA35" s="100">
        <f t="shared" si="86"/>
        <v>8281612</v>
      </c>
      <c r="HB35" s="100">
        <f t="shared" si="86"/>
        <v>0</v>
      </c>
      <c r="HC35" s="101">
        <f t="shared" si="86"/>
        <v>8281612</v>
      </c>
      <c r="HE35" s="92"/>
      <c r="HF35" s="92"/>
    </row>
    <row r="36" spans="1:214" ht="15" customHeight="1" x14ac:dyDescent="0.25">
      <c r="A36" s="114" t="s">
        <v>323</v>
      </c>
      <c r="B36" s="98">
        <f>SUM('[1]címrend kötelező'!B36+'[1]címrend önként'!B36+'[1]címrend államig'!B36)</f>
        <v>0</v>
      </c>
      <c r="C36" s="98">
        <f>SUM('[1]címrend kötelező'!C36+'[1]címrend önként'!C36+'[1]címrend államig'!C36)</f>
        <v>0</v>
      </c>
      <c r="D36" s="98">
        <f>SUM('[1]címrend kötelező'!D36+'[1]címrend önként'!D36+'[1]címrend államig'!D36)</f>
        <v>0</v>
      </c>
      <c r="E36" s="98">
        <f>SUM('[1]címrend kötelező'!E36+'[1]címrend önként'!E36+'[1]címrend államig'!E36)</f>
        <v>0</v>
      </c>
      <c r="F36" s="98">
        <f>SUM('[1]címrend kötelező'!F36+'[1]címrend önként'!F36+'[1]címrend államig'!F36)</f>
        <v>0</v>
      </c>
      <c r="G36" s="98">
        <f>SUM('[1]címrend kötelező'!G36+'[1]címrend önként'!G36+'[1]címrend államig'!G36)</f>
        <v>0</v>
      </c>
      <c r="H36" s="98">
        <f>SUM('[1]címrend kötelező'!H36+'[1]címrend önként'!H36+'[1]címrend államig'!H36)</f>
        <v>0</v>
      </c>
      <c r="I36" s="98">
        <f>SUM('[1]címrend kötelező'!I36+'[1]címrend önként'!I36+'[1]címrend államig'!I36)</f>
        <v>0</v>
      </c>
      <c r="J36" s="98">
        <f>SUM('[1]címrend kötelező'!J36+'[1]címrend önként'!J36+'[1]címrend államig'!J36)</f>
        <v>0</v>
      </c>
      <c r="K36" s="98">
        <f>SUM('[1]címrend kötelező'!K36+'[1]címrend önként'!K36+'[1]címrend államig'!K36)</f>
        <v>0</v>
      </c>
      <c r="L36" s="98">
        <f>SUM('[1]címrend kötelező'!L36+'[1]címrend önként'!L36+'[1]címrend államig'!L36)</f>
        <v>0</v>
      </c>
      <c r="M36" s="98">
        <f>SUM('[1]címrend kötelező'!M36+'[1]címrend önként'!M36+'[1]címrend államig'!M36)</f>
        <v>0</v>
      </c>
      <c r="N36" s="98">
        <f>SUM('[1]címrend kötelező'!N36+'[1]címrend önként'!N36+'[1]címrend államig'!N36)</f>
        <v>0</v>
      </c>
      <c r="O36" s="98">
        <f>SUM('[1]címrend kötelező'!O36+'[1]címrend önként'!O36+'[1]címrend államig'!O36)</f>
        <v>0</v>
      </c>
      <c r="P36" s="98">
        <f>SUM('[1]címrend kötelező'!P36+'[1]címrend önként'!P36+'[1]címrend államig'!P36)</f>
        <v>0</v>
      </c>
      <c r="Q36" s="98">
        <f>SUM('[1]címrend kötelező'!Q36+'[1]címrend önként'!Q36+'[1]címrend államig'!Q36)</f>
        <v>0</v>
      </c>
      <c r="R36" s="98">
        <f>SUM('[1]címrend kötelező'!R36+'[1]címrend önként'!R36+'[1]címrend államig'!R36)</f>
        <v>0</v>
      </c>
      <c r="S36" s="98">
        <f>SUM('[1]címrend kötelező'!S36+'[1]címrend önként'!S36+'[1]címrend államig'!S36)</f>
        <v>0</v>
      </c>
      <c r="T36" s="98">
        <f>SUM('[1]címrend kötelező'!T36+'[1]címrend önként'!T36+'[1]címrend államig'!T36)</f>
        <v>0</v>
      </c>
      <c r="U36" s="98">
        <f>SUM('[1]címrend kötelező'!U36+'[1]címrend önként'!U36+'[1]címrend államig'!U36)</f>
        <v>0</v>
      </c>
      <c r="V36" s="98">
        <f>SUM('[1]címrend kötelező'!V36+'[1]címrend önként'!V36+'[1]címrend államig'!V36)</f>
        <v>0</v>
      </c>
      <c r="W36" s="98">
        <f>SUM('[1]címrend kötelező'!W36+'[1]címrend önként'!W36+'[1]címrend államig'!W36)</f>
        <v>0</v>
      </c>
      <c r="X36" s="98">
        <f>SUM('[1]címrend kötelező'!X36+'[1]címrend önként'!X36+'[1]címrend államig'!X36)</f>
        <v>0</v>
      </c>
      <c r="Y36" s="98">
        <f>SUM('[1]címrend kötelező'!Y36+'[1]címrend önként'!Y36+'[1]címrend államig'!Y36)</f>
        <v>0</v>
      </c>
      <c r="Z36" s="98">
        <f>SUM('[1]címrend kötelező'!Z36+'[1]címrend önként'!Z36+'[1]címrend államig'!Z36)</f>
        <v>0</v>
      </c>
      <c r="AA36" s="98">
        <f>SUM('[1]címrend kötelező'!AA36+'[1]címrend önként'!AA36+'[1]címrend államig'!AA36)</f>
        <v>0</v>
      </c>
      <c r="AB36" s="98">
        <f>SUM('[1]címrend kötelező'!AB36+'[1]címrend önként'!AB36+'[1]címrend államig'!AB36)</f>
        <v>0</v>
      </c>
      <c r="AC36" s="98">
        <f>SUM('[1]címrend kötelező'!AC36+'[1]címrend önként'!AC36+'[1]címrend államig'!AC36)</f>
        <v>0</v>
      </c>
      <c r="AD36" s="98">
        <f>SUM('[1]címrend kötelező'!AD36+'[1]címrend önként'!AD36+'[1]címrend államig'!AD36)</f>
        <v>0</v>
      </c>
      <c r="AE36" s="98">
        <f>SUM('[1]címrend kötelező'!AE36+'[1]címrend önként'!AE36+'[1]címrend államig'!AE36)</f>
        <v>0</v>
      </c>
      <c r="AF36" s="98">
        <f>SUM('[1]címrend kötelező'!AF36+'[1]címrend önként'!AF36+'[1]címrend államig'!AF36)</f>
        <v>0</v>
      </c>
      <c r="AG36" s="98">
        <f>SUM('[1]címrend kötelező'!AG36+'[1]címrend önként'!AG36+'[1]címrend államig'!AG36)</f>
        <v>0</v>
      </c>
      <c r="AH36" s="98">
        <f>SUM('[1]címrend kötelező'!AH36+'[1]címrend önként'!AH36+'[1]címrend államig'!AH36)</f>
        <v>0</v>
      </c>
      <c r="AI36" s="98">
        <f>SUM('[1]címrend kötelező'!AI36+'[1]címrend önként'!AI36+'[1]címrend államig'!AI36)</f>
        <v>5603</v>
      </c>
      <c r="AJ36" s="98">
        <f>SUM('[1]címrend kötelező'!AJ36+'[1]címrend önként'!AJ36+'[1]címrend államig'!AJ36)</f>
        <v>0</v>
      </c>
      <c r="AK36" s="98">
        <f>SUM('[1]címrend kötelező'!AK36+'[1]címrend önként'!AK36+'[1]címrend államig'!AK36)</f>
        <v>5603</v>
      </c>
      <c r="AL36" s="98">
        <f>SUM('[1]címrend kötelező'!AL36+'[1]címrend önként'!AL36+'[1]címrend államig'!AL36)</f>
        <v>0</v>
      </c>
      <c r="AM36" s="98">
        <f>SUM('[1]címrend kötelező'!AM36+'[1]címrend önként'!AM36+'[1]címrend államig'!AM36)</f>
        <v>0</v>
      </c>
      <c r="AN36" s="98">
        <f>SUM('[1]címrend kötelező'!AN36+'[1]címrend önként'!AN36+'[1]címrend államig'!AN36)</f>
        <v>0</v>
      </c>
      <c r="AO36" s="98">
        <f>SUM('[1]címrend kötelező'!AO36+'[1]címrend önként'!AO36+'[1]címrend államig'!AO36)</f>
        <v>1529011</v>
      </c>
      <c r="AP36" s="98">
        <f>SUM('[1]címrend kötelező'!AP36+'[1]címrend önként'!AP36+'[1]címrend államig'!AP36)</f>
        <v>0</v>
      </c>
      <c r="AQ36" s="98">
        <f>SUM('[1]címrend kötelező'!AQ36+'[1]címrend önként'!AQ36+'[1]címrend államig'!AQ36)</f>
        <v>1529011</v>
      </c>
      <c r="AR36" s="98">
        <f>SUM('[1]címrend kötelező'!AR36+'[1]címrend önként'!AR36+'[1]címrend államig'!AR36)</f>
        <v>0</v>
      </c>
      <c r="AS36" s="98">
        <f>SUM('[1]címrend kötelező'!AS36+'[1]címrend önként'!AS36+'[1]címrend államig'!AS36)</f>
        <v>0</v>
      </c>
      <c r="AT36" s="98">
        <f>SUM('[1]címrend kötelező'!AT36+'[1]címrend önként'!AT36+'[1]címrend államig'!AT36)</f>
        <v>0</v>
      </c>
      <c r="AU36" s="98">
        <f>SUM('[1]címrend kötelező'!AU36+'[1]címrend önként'!AU36+'[1]címrend államig'!AU36)</f>
        <v>1300</v>
      </c>
      <c r="AV36" s="98">
        <f>SUM('[1]címrend kötelező'!AV36+'[1]címrend önként'!AV36+'[1]címrend államig'!AV36)</f>
        <v>0</v>
      </c>
      <c r="AW36" s="98">
        <f>SUM('[1]címrend kötelező'!AW36+'[1]címrend önként'!AW36+'[1]címrend államig'!AW36)</f>
        <v>1300</v>
      </c>
      <c r="AX36" s="98">
        <f>SUM('[1]címrend kötelező'!AX36+'[1]címrend önként'!AX36+'[1]címrend államig'!AX36)</f>
        <v>269000</v>
      </c>
      <c r="AY36" s="98">
        <f>SUM('[1]címrend kötelező'!AY36+'[1]címrend önként'!AY36+'[1]címrend államig'!AY36)</f>
        <v>0</v>
      </c>
      <c r="AZ36" s="98">
        <f>SUM('[1]címrend kötelező'!AZ36+'[1]címrend önként'!AZ36+'[1]címrend államig'!AZ36)</f>
        <v>269000</v>
      </c>
      <c r="BA36" s="98">
        <f>SUM('[1]címrend kötelező'!BA36+'[1]címrend önként'!BA36+'[1]címrend államig'!BA36)</f>
        <v>0</v>
      </c>
      <c r="BB36" s="98">
        <f>SUM('[1]címrend kötelező'!BB36+'[1]címrend önként'!BB36+'[1]címrend államig'!BB36)</f>
        <v>0</v>
      </c>
      <c r="BC36" s="98">
        <f>SUM('[1]címrend kötelező'!BC36+'[1]címrend önként'!BC36+'[1]címrend államig'!BC36)</f>
        <v>0</v>
      </c>
      <c r="BD36" s="98">
        <f>SUM('[1]címrend kötelező'!BD36+'[1]címrend önként'!BD36+'[1]címrend államig'!BD36)</f>
        <v>0</v>
      </c>
      <c r="BE36" s="98">
        <f>SUM('[1]címrend kötelező'!BE36+'[1]címrend önként'!BE36+'[1]címrend államig'!BE36)</f>
        <v>0</v>
      </c>
      <c r="BF36" s="98">
        <f>SUM('[1]címrend kötelező'!BF36+'[1]címrend önként'!BF36+'[1]címrend államig'!BF36)</f>
        <v>0</v>
      </c>
      <c r="BG36" s="98">
        <f>SUM('[1]címrend kötelező'!BG36+'[1]címrend önként'!BG36+'[1]címrend államig'!BG36)</f>
        <v>58944</v>
      </c>
      <c r="BH36" s="98">
        <f>SUM('[1]címrend kötelező'!BH36+'[1]címrend önként'!BH36+'[1]címrend államig'!BH36)</f>
        <v>0</v>
      </c>
      <c r="BI36" s="98">
        <f>SUM('[1]címrend kötelező'!BI36+'[1]címrend önként'!BI36+'[1]címrend államig'!BI36)</f>
        <v>58944</v>
      </c>
      <c r="BJ36" s="98">
        <f>SUM('[1]címrend kötelező'!BJ36+'[1]címrend önként'!BJ36+'[1]címrend államig'!BJ36)</f>
        <v>0</v>
      </c>
      <c r="BK36" s="98">
        <f>SUM('[1]címrend kötelező'!BK36+'[1]címrend önként'!BK36+'[1]címrend államig'!BK36)</f>
        <v>0</v>
      </c>
      <c r="BL36" s="98">
        <f>SUM('[1]címrend kötelező'!BL36+'[1]címrend önként'!BL36+'[1]címrend államig'!BL36)</f>
        <v>0</v>
      </c>
      <c r="BM36" s="98">
        <f>SUM('[1]címrend kötelező'!BM36+'[1]címrend önként'!BM36+'[1]címrend államig'!BM36)</f>
        <v>0</v>
      </c>
      <c r="BN36" s="98">
        <f>SUM('[1]címrend kötelező'!BN36+'[1]címrend önként'!BN36+'[1]címrend államig'!BN36)</f>
        <v>0</v>
      </c>
      <c r="BO36" s="98">
        <f>SUM('[1]címrend kötelező'!BO36+'[1]címrend önként'!BO36+'[1]címrend államig'!BO36)</f>
        <v>0</v>
      </c>
      <c r="BP36" s="98">
        <f>SUM('[1]címrend kötelező'!BP36+'[1]címrend önként'!BP36+'[1]címrend államig'!BP36)</f>
        <v>245077</v>
      </c>
      <c r="BQ36" s="98">
        <f>SUM('[1]címrend kötelező'!BQ36+'[1]címrend önként'!BQ36+'[1]címrend államig'!BQ36)</f>
        <v>0</v>
      </c>
      <c r="BR36" s="98">
        <f>SUM('[1]címrend kötelező'!BR36+'[1]címrend önként'!BR36+'[1]címrend államig'!BR36)</f>
        <v>245077</v>
      </c>
      <c r="BS36" s="98">
        <f>SUM('[1]címrend kötelező'!BS36+'[1]címrend önként'!BS36+'[1]címrend államig'!BS36)</f>
        <v>0</v>
      </c>
      <c r="BT36" s="98">
        <f>SUM('[1]címrend kötelező'!BT36+'[1]címrend önként'!BT36+'[1]címrend államig'!BT36)</f>
        <v>0</v>
      </c>
      <c r="BU36" s="98">
        <f>SUM('[1]címrend kötelező'!BU36+'[1]címrend önként'!BU36+'[1]címrend államig'!BU36)</f>
        <v>0</v>
      </c>
      <c r="BV36" s="98">
        <f>SUM('[1]címrend kötelező'!BV36+'[1]címrend önként'!BV36+'[1]címrend államig'!BV36)</f>
        <v>0</v>
      </c>
      <c r="BW36" s="98">
        <f>SUM('[1]címrend kötelező'!BW36+'[1]címrend önként'!BW36+'[1]címrend államig'!BW36)</f>
        <v>0</v>
      </c>
      <c r="BX36" s="98">
        <f>SUM('[1]címrend kötelező'!BX36+'[1]címrend önként'!BX36+'[1]címrend államig'!BX36)</f>
        <v>0</v>
      </c>
      <c r="BY36" s="98">
        <f>SUM('[1]címrend kötelező'!BY36+'[1]címrend önként'!BY36+'[1]címrend államig'!BY36)</f>
        <v>0</v>
      </c>
      <c r="BZ36" s="98">
        <f>SUM('[1]címrend kötelező'!BZ36+'[1]címrend önként'!BZ36+'[1]címrend államig'!BZ36)</f>
        <v>0</v>
      </c>
      <c r="CA36" s="98">
        <f>SUM('[1]címrend kötelező'!CA36+'[1]címrend önként'!CA36+'[1]címrend államig'!CA36)</f>
        <v>0</v>
      </c>
      <c r="CB36" s="98">
        <f>SUM('[1]címrend kötelező'!CB36+'[1]címrend önként'!CB36+'[1]címrend államig'!CB36)</f>
        <v>0</v>
      </c>
      <c r="CC36" s="98">
        <f>SUM('[1]címrend kötelező'!CC36+'[1]címrend önként'!CC36+'[1]címrend államig'!CC36)</f>
        <v>0</v>
      </c>
      <c r="CD36" s="98">
        <f>SUM('[1]címrend kötelező'!CD36+'[1]címrend önként'!CD36+'[1]címrend államig'!CD36)</f>
        <v>0</v>
      </c>
      <c r="CE36" s="98">
        <f>SUM('[1]címrend kötelező'!CE36+'[1]címrend önként'!CE36+'[1]címrend államig'!CE36)</f>
        <v>2286521</v>
      </c>
      <c r="CF36" s="98">
        <f>SUM('[1]címrend kötelező'!CF36+'[1]címrend önként'!CF36+'[1]címrend államig'!CF36)</f>
        <v>0</v>
      </c>
      <c r="CG36" s="98">
        <f>SUM('[1]címrend kötelező'!CG36+'[1]címrend önként'!CG36+'[1]címrend államig'!CG36)</f>
        <v>2286521</v>
      </c>
      <c r="CH36" s="98">
        <f>SUM('[1]címrend kötelező'!CH36+'[1]címrend önként'!CH36+'[1]címrend államig'!CH36)</f>
        <v>0</v>
      </c>
      <c r="CI36" s="98">
        <f>SUM('[1]címrend kötelező'!CI36+'[1]címrend önként'!CI36+'[1]címrend államig'!CI36)</f>
        <v>0</v>
      </c>
      <c r="CJ36" s="98">
        <f>SUM('[1]címrend kötelező'!CJ36+'[1]címrend önként'!CJ36+'[1]címrend államig'!CJ36)</f>
        <v>0</v>
      </c>
      <c r="CK36" s="98">
        <f>SUM('[1]címrend kötelező'!CK36+'[1]címrend önként'!CK36+'[1]címrend államig'!CK36)</f>
        <v>0</v>
      </c>
      <c r="CL36" s="98">
        <f>SUM('[1]címrend kötelező'!CL36+'[1]címrend önként'!CL36+'[1]címrend államig'!CL36)</f>
        <v>0</v>
      </c>
      <c r="CM36" s="98">
        <f>SUM('[1]címrend kötelező'!CM36+'[1]címrend önként'!CM36+'[1]címrend államig'!CM36)</f>
        <v>0</v>
      </c>
      <c r="CN36" s="98">
        <f>SUM('[1]címrend kötelező'!CN36+'[1]címrend önként'!CN36+'[1]címrend államig'!CN36)</f>
        <v>0</v>
      </c>
      <c r="CO36" s="98">
        <f>SUM('[1]címrend kötelező'!CO36+'[1]címrend önként'!CO36+'[1]címrend államig'!CO36)</f>
        <v>0</v>
      </c>
      <c r="CP36" s="98">
        <f>SUM('[1]címrend kötelező'!CP36+'[1]címrend önként'!CP36+'[1]címrend államig'!CP36)</f>
        <v>0</v>
      </c>
      <c r="CQ36" s="98">
        <f>SUM('[1]címrend kötelező'!CQ36+'[1]címrend önként'!CQ36+'[1]címrend államig'!CQ36)</f>
        <v>0</v>
      </c>
      <c r="CR36" s="98">
        <f>SUM('[1]címrend kötelező'!CR36+'[1]címrend önként'!CR36+'[1]címrend államig'!CR36)</f>
        <v>0</v>
      </c>
      <c r="CS36" s="98">
        <f>SUM('[1]címrend kötelező'!CS36+'[1]címrend önként'!CS36+'[1]címrend államig'!CS36)</f>
        <v>0</v>
      </c>
      <c r="CT36" s="98">
        <f>SUM('[1]címrend kötelező'!CT36+'[1]címrend önként'!CT36+'[1]címrend államig'!CT36)</f>
        <v>0</v>
      </c>
      <c r="CU36" s="98">
        <f>SUM('[1]címrend kötelező'!CU36+'[1]címrend önként'!CU36+'[1]címrend államig'!CU36)</f>
        <v>0</v>
      </c>
      <c r="CV36" s="98">
        <f>SUM('[1]címrend kötelező'!CV36+'[1]címrend önként'!CV36+'[1]címrend államig'!CV36)</f>
        <v>0</v>
      </c>
      <c r="CW36" s="98">
        <f>SUM('[1]címrend kötelező'!CW36+'[1]címrend önként'!CW36+'[1]címrend államig'!CW36)</f>
        <v>0</v>
      </c>
      <c r="CX36" s="98">
        <f>SUM('[1]címrend kötelező'!CX36+'[1]címrend önként'!CX36+'[1]címrend államig'!CX36)</f>
        <v>0</v>
      </c>
      <c r="CY36" s="98">
        <f>SUM('[1]címrend kötelező'!CY36+'[1]címrend önként'!CY36+'[1]címrend államig'!CY36)</f>
        <v>0</v>
      </c>
      <c r="CZ36" s="98">
        <f>SUM('[1]címrend kötelező'!CZ36+'[1]címrend önként'!CZ36+'[1]címrend államig'!CZ36)</f>
        <v>0</v>
      </c>
      <c r="DA36" s="98">
        <f>SUM('[1]címrend kötelező'!DA36+'[1]címrend önként'!DA36+'[1]címrend államig'!DA36)</f>
        <v>0</v>
      </c>
      <c r="DB36" s="98">
        <f>SUM('[1]címrend kötelező'!DB36+'[1]címrend önként'!DB36+'[1]címrend államig'!DB36)</f>
        <v>0</v>
      </c>
      <c r="DC36" s="98">
        <f>SUM('[1]címrend kötelező'!DC36+'[1]címrend önként'!DC36+'[1]címrend államig'!DC36)</f>
        <v>0</v>
      </c>
      <c r="DD36" s="98">
        <f>SUM('[1]címrend kötelező'!DD36+'[1]címrend önként'!DD36+'[1]címrend államig'!DD36)</f>
        <v>0</v>
      </c>
      <c r="DE36" s="98">
        <f>SUM('[1]címrend kötelező'!DE36+'[1]címrend önként'!DE36+'[1]címrend államig'!DE36)</f>
        <v>0</v>
      </c>
      <c r="DF36" s="98">
        <f>SUM('[1]címrend kötelező'!DF36+'[1]címrend önként'!DF36+'[1]címrend államig'!DF36)</f>
        <v>0</v>
      </c>
      <c r="DG36" s="98">
        <f>SUM('[1]címrend kötelező'!DG36+'[1]címrend önként'!DG36+'[1]címrend államig'!DG36)</f>
        <v>0</v>
      </c>
      <c r="DH36" s="98">
        <f>SUM('[1]címrend kötelező'!DH36+'[1]címrend önként'!DH36+'[1]címrend államig'!DH36)</f>
        <v>0</v>
      </c>
      <c r="DI36" s="98">
        <f>SUM('[1]címrend kötelező'!DI36+'[1]címrend önként'!DI36+'[1]címrend államig'!DI36)</f>
        <v>26289</v>
      </c>
      <c r="DJ36" s="98">
        <f>SUM('[1]címrend kötelező'!DJ36+'[1]címrend önként'!DJ36+'[1]címrend államig'!DJ36)</f>
        <v>62686</v>
      </c>
      <c r="DK36" s="98">
        <f>SUM('[1]címrend kötelező'!DK36+'[1]címrend önként'!DK36+'[1]címrend államig'!DK36)</f>
        <v>88975</v>
      </c>
      <c r="DL36" s="98">
        <f>SUM('[1]címrend kötelező'!DL36+'[1]címrend önként'!DL36+'[1]címrend államig'!DL36)</f>
        <v>0</v>
      </c>
      <c r="DM36" s="98">
        <f>SUM('[1]címrend kötelező'!DM36+'[1]címrend önként'!DM36+'[1]címrend államig'!DM36)</f>
        <v>0</v>
      </c>
      <c r="DN36" s="98">
        <f>SUM('[1]címrend kötelező'!DN36+'[1]címrend önként'!DN36+'[1]címrend államig'!DN36)</f>
        <v>0</v>
      </c>
      <c r="DO36" s="98">
        <f>SUM('[1]címrend kötelező'!DO36+'[1]címrend önként'!DO36+'[1]címrend államig'!DO36)</f>
        <v>0</v>
      </c>
      <c r="DP36" s="98">
        <f>SUM('[1]címrend kötelező'!DP36+'[1]címrend önként'!DP36+'[1]címrend államig'!DP36)</f>
        <v>0</v>
      </c>
      <c r="DQ36" s="98">
        <f>SUM('[1]címrend kötelező'!DQ36+'[1]címrend önként'!DQ36+'[1]címrend államig'!DQ36)</f>
        <v>0</v>
      </c>
      <c r="DR36" s="99">
        <f t="shared" si="380"/>
        <v>4421745</v>
      </c>
      <c r="DS36" s="99">
        <f t="shared" si="380"/>
        <v>62686</v>
      </c>
      <c r="DT36" s="99">
        <f t="shared" si="380"/>
        <v>4484431</v>
      </c>
      <c r="DU36" s="98">
        <f>SUM('[1]címrend kötelező'!DU36+'[1]címrend önként'!DU36+'[1]címrend államig'!DU36)</f>
        <v>0</v>
      </c>
      <c r="DV36" s="98">
        <f>SUM('[1]címrend kötelező'!DV36+'[1]címrend önként'!DV36+'[1]címrend államig'!DV36)</f>
        <v>0</v>
      </c>
      <c r="DW36" s="98">
        <f>SUM('[1]címrend kötelező'!DW36+'[1]címrend önként'!DW36+'[1]címrend államig'!DW36)</f>
        <v>0</v>
      </c>
      <c r="DX36" s="98">
        <f>SUM('[1]címrend kötelező'!DX36+'[1]címrend önként'!DX36+'[1]címrend államig'!DX36)</f>
        <v>0</v>
      </c>
      <c r="DY36" s="98">
        <f>SUM('[1]címrend kötelező'!DY36+'[1]címrend önként'!DY36+'[1]címrend államig'!DY36)</f>
        <v>0</v>
      </c>
      <c r="DZ36" s="98">
        <f>SUM('[1]címrend kötelező'!DZ36+'[1]címrend önként'!DZ36+'[1]címrend államig'!DZ36)</f>
        <v>0</v>
      </c>
      <c r="EA36" s="98">
        <f>SUM('[1]címrend kötelező'!EA36+'[1]címrend önként'!EA36+'[1]címrend államig'!EA36)</f>
        <v>1600</v>
      </c>
      <c r="EB36" s="98">
        <f>SUM('[1]címrend kötelező'!EB36+'[1]címrend önként'!EB36+'[1]címrend államig'!EB36)</f>
        <v>0</v>
      </c>
      <c r="EC36" s="98">
        <f>SUM('[1]címrend kötelező'!EC36+'[1]címrend önként'!EC36+'[1]címrend államig'!EC36)</f>
        <v>1600</v>
      </c>
      <c r="ED36" s="98">
        <f>SUM('[1]címrend kötelező'!ED36+'[1]címrend önként'!ED36+'[1]címrend államig'!ED36)</f>
        <v>4000</v>
      </c>
      <c r="EE36" s="98">
        <f>SUM('[1]címrend kötelező'!EE36+'[1]címrend önként'!EE36+'[1]címrend államig'!EE36)</f>
        <v>0</v>
      </c>
      <c r="EF36" s="98">
        <f>SUM('[1]címrend kötelező'!EF36+'[1]címrend önként'!EF36+'[1]címrend államig'!EF36)</f>
        <v>4000</v>
      </c>
      <c r="EG36" s="98">
        <f>SUM('[1]címrend kötelező'!EG36+'[1]címrend önként'!EG36+'[1]címrend államig'!EG36)</f>
        <v>0</v>
      </c>
      <c r="EH36" s="98">
        <f>SUM('[1]címrend kötelező'!EH36+'[1]címrend önként'!EH36+'[1]címrend államig'!EH36)</f>
        <v>0</v>
      </c>
      <c r="EI36" s="98">
        <f>SUM('[1]címrend kötelező'!EI36+'[1]címrend önként'!EI36+'[1]címrend államig'!EI36)</f>
        <v>0</v>
      </c>
      <c r="EJ36" s="98">
        <f>SUM('[1]címrend kötelező'!EJ36+'[1]címrend önként'!EJ36+'[1]címrend államig'!EJ36)</f>
        <v>0</v>
      </c>
      <c r="EK36" s="98">
        <f>SUM('[1]címrend kötelező'!EK36+'[1]címrend önként'!EK36+'[1]címrend államig'!EK36)</f>
        <v>0</v>
      </c>
      <c r="EL36" s="98">
        <f>SUM('[1]címrend kötelező'!EL36+'[1]címrend önként'!EL36+'[1]címrend államig'!EL36)</f>
        <v>0</v>
      </c>
      <c r="EM36" s="98">
        <f>SUM('[1]címrend kötelező'!EM36+'[1]címrend önként'!EM36+'[1]címrend államig'!EM36)</f>
        <v>0</v>
      </c>
      <c r="EN36" s="98">
        <f>SUM('[1]címrend kötelező'!EN36+'[1]címrend önként'!EN36+'[1]címrend államig'!EN36)</f>
        <v>0</v>
      </c>
      <c r="EO36" s="98">
        <f>SUM('[1]címrend kötelező'!EO36+'[1]címrend önként'!EO36+'[1]címrend államig'!EO36)</f>
        <v>0</v>
      </c>
      <c r="EP36" s="98">
        <f>SUM('[1]címrend kötelező'!EP36+'[1]címrend önként'!EP36+'[1]címrend államig'!EP36)</f>
        <v>0</v>
      </c>
      <c r="EQ36" s="98">
        <f>SUM('[1]címrend kötelező'!EQ36+'[1]címrend önként'!EQ36+'[1]címrend államig'!EQ36)</f>
        <v>0</v>
      </c>
      <c r="ER36" s="98">
        <f>SUM('[1]címrend kötelező'!ER36+'[1]címrend önként'!ER36+'[1]címrend államig'!ER36)</f>
        <v>0</v>
      </c>
      <c r="ES36" s="98">
        <f>SUM('[1]címrend kötelező'!ES36+'[1]címrend önként'!ES36+'[1]címrend államig'!ES36)</f>
        <v>0</v>
      </c>
      <c r="ET36" s="98">
        <f>SUM('[1]címrend kötelező'!ET36+'[1]címrend önként'!ET36+'[1]címrend államig'!ET36)</f>
        <v>0</v>
      </c>
      <c r="EU36" s="98">
        <f>SUM('[1]címrend kötelező'!EU36+'[1]címrend önként'!EU36+'[1]címrend államig'!EU36)</f>
        <v>0</v>
      </c>
      <c r="EV36" s="99">
        <f t="shared" si="381"/>
        <v>5600</v>
      </c>
      <c r="EW36" s="99">
        <f t="shared" si="381"/>
        <v>0</v>
      </c>
      <c r="EX36" s="99">
        <f t="shared" si="381"/>
        <v>5600</v>
      </c>
      <c r="EY36" s="99">
        <f>'[1]címrend kötelező'!EY36+'[1]címrend önként'!EY36+'[1]címrend államig'!EY36</f>
        <v>3000</v>
      </c>
      <c r="EZ36" s="99">
        <f>'[1]címrend kötelező'!EZ36+'[1]címrend önként'!EZ36+'[1]címrend államig'!EZ36</f>
        <v>0</v>
      </c>
      <c r="FA36" s="99">
        <f>'[1]címrend kötelező'!FA36+'[1]címrend önként'!FA36+'[1]címrend államig'!FA36</f>
        <v>3000</v>
      </c>
      <c r="FB36" s="99">
        <f>'[1]címrend kötelező'!FB36+'[1]címrend önként'!FB36+'[1]címrend államig'!FB36</f>
        <v>40301</v>
      </c>
      <c r="FC36" s="99">
        <f>'[1]címrend kötelező'!FC36+'[1]címrend önként'!FC36+'[1]címrend államig'!FC36</f>
        <v>23829</v>
      </c>
      <c r="FD36" s="99">
        <f>'[1]címrend kötelező'!FD36+'[1]címrend önként'!FD36+'[1]címrend államig'!FD36</f>
        <v>64130</v>
      </c>
      <c r="FE36" s="99">
        <f>'[1]címrend kötelező'!FE36+'[1]címrend önként'!FE36+'[1]címrend államig'!FE36</f>
        <v>0</v>
      </c>
      <c r="FF36" s="99">
        <f>'[1]címrend kötelező'!FF36+'[1]címrend önként'!FF36+'[1]címrend államig'!FF36</f>
        <v>0</v>
      </c>
      <c r="FG36" s="99">
        <f>'[1]címrend kötelező'!FG36+'[1]címrend önként'!FG36+'[1]címrend államig'!FG36</f>
        <v>0</v>
      </c>
      <c r="FH36" s="99">
        <f>'[1]címrend kötelező'!FH36+'[1]címrend önként'!FH36+'[1]címrend államig'!FH36</f>
        <v>1229</v>
      </c>
      <c r="FI36" s="99">
        <f>'[1]címrend kötelező'!FI36+'[1]címrend önként'!FI36+'[1]címrend államig'!FI36</f>
        <v>107</v>
      </c>
      <c r="FJ36" s="99">
        <f>'[1]címrend kötelező'!FJ36+'[1]címrend önként'!FJ36+'[1]címrend államig'!FJ36</f>
        <v>1336</v>
      </c>
      <c r="FK36" s="99">
        <f>'[1]címrend kötelező'!FK36+'[1]címrend önként'!FK36+'[1]címrend államig'!FK36</f>
        <v>0</v>
      </c>
      <c r="FL36" s="99">
        <f>'[1]címrend kötelező'!FL36+'[1]címrend önként'!FL36+'[1]címrend államig'!FL36</f>
        <v>9</v>
      </c>
      <c r="FM36" s="99">
        <f>'[1]címrend kötelező'!FM36+'[1]címrend önként'!FM36+'[1]címrend államig'!FM36</f>
        <v>9</v>
      </c>
      <c r="FN36" s="99">
        <f>'[1]címrend kötelező'!FN36+'[1]címrend önként'!FN36+'[1]címrend államig'!FN36</f>
        <v>38796</v>
      </c>
      <c r="FO36" s="99">
        <f>'[1]címrend kötelező'!FO36+'[1]címrend önként'!FO36+'[1]címrend államig'!FO36</f>
        <v>0</v>
      </c>
      <c r="FP36" s="99">
        <f>'[1]címrend kötelező'!FP36+'[1]címrend önként'!FP36+'[1]címrend államig'!FP36</f>
        <v>38796</v>
      </c>
      <c r="FQ36" s="99">
        <f>'[1]címrend kötelező'!FQ36+'[1]címrend önként'!FQ36+'[1]címrend államig'!FQ36</f>
        <v>6596</v>
      </c>
      <c r="FR36" s="99">
        <f>'[1]címrend kötelező'!FR36+'[1]címrend önként'!FR36+'[1]címrend államig'!FR36</f>
        <v>0</v>
      </c>
      <c r="FS36" s="99">
        <f>'[1]címrend kötelező'!FS36+'[1]címrend önként'!FS36+'[1]címrend államig'!FS36</f>
        <v>6596</v>
      </c>
      <c r="FT36" s="99">
        <f>'[1]címrend kötelező'!FT36+'[1]címrend önként'!FT36+'[1]címrend államig'!FT36</f>
        <v>3513</v>
      </c>
      <c r="FU36" s="99">
        <f>'[1]címrend kötelező'!FU36+'[1]címrend önként'!FU36+'[1]címrend államig'!FU36</f>
        <v>194</v>
      </c>
      <c r="FV36" s="99">
        <f>'[1]címrend kötelező'!FV36+'[1]címrend önként'!FV36+'[1]címrend államig'!FV36</f>
        <v>3707</v>
      </c>
      <c r="FW36" s="99">
        <f>'[1]címrend kötelező'!FW36+'[1]címrend önként'!FW36+'[1]címrend államig'!FW36</f>
        <v>13603</v>
      </c>
      <c r="FX36" s="99">
        <f>'[1]címrend kötelező'!FX36+'[1]címrend önként'!FX36+'[1]címrend államig'!FX36</f>
        <v>-130</v>
      </c>
      <c r="FY36" s="99">
        <f>'[1]címrend kötelező'!FY36+'[1]címrend önként'!FY36+'[1]címrend államig'!FY36</f>
        <v>13473</v>
      </c>
      <c r="FZ36" s="99">
        <f>'[1]címrend kötelező'!FZ36+'[1]címrend önként'!FZ36+'[1]címrend államig'!FZ36</f>
        <v>0</v>
      </c>
      <c r="GA36" s="99">
        <f>'[1]címrend kötelező'!GA36+'[1]címrend önként'!GA36+'[1]címrend államig'!GA36</f>
        <v>0</v>
      </c>
      <c r="GB36" s="99">
        <f>'[1]címrend kötelező'!GB36+'[1]címrend önként'!GB36+'[1]címrend államig'!GB36</f>
        <v>0</v>
      </c>
      <c r="GC36" s="99">
        <f>'[1]címrend kötelező'!GC36+'[1]címrend önként'!GC36+'[1]címrend államig'!GC36</f>
        <v>0</v>
      </c>
      <c r="GD36" s="99">
        <f>'[1]címrend kötelező'!GD36+'[1]címrend önként'!GD36+'[1]címrend államig'!GD36</f>
        <v>0</v>
      </c>
      <c r="GE36" s="99">
        <f>'[1]címrend kötelező'!GE36+'[1]címrend önként'!GE36+'[1]címrend államig'!GE36</f>
        <v>0</v>
      </c>
      <c r="GF36" s="99">
        <f>'[1]címrend kötelező'!GF36+'[1]címrend önként'!GF36+'[1]címrend államig'!GF36</f>
        <v>102188</v>
      </c>
      <c r="GG36" s="99">
        <f>'[1]címrend kötelező'!GG36+'[1]címrend önként'!GG36+'[1]címrend államig'!GG36</f>
        <v>-29463</v>
      </c>
      <c r="GH36" s="99">
        <f>'[1]címrend kötelező'!GH36+'[1]címrend önként'!GH36+'[1]címrend államig'!GH36</f>
        <v>72725</v>
      </c>
      <c r="GI36" s="99">
        <f>'[1]címrend kötelező'!GI36+'[1]címrend önként'!GI36+'[1]címrend államig'!GI36</f>
        <v>0</v>
      </c>
      <c r="GJ36" s="99">
        <f>'[1]címrend kötelező'!GJ36+'[1]címrend önként'!GJ36+'[1]címrend államig'!GJ36</f>
        <v>0</v>
      </c>
      <c r="GK36" s="99">
        <f>'[1]címrend kötelező'!GK36+'[1]címrend önként'!GK36+'[1]címrend államig'!GK36</f>
        <v>0</v>
      </c>
      <c r="GL36" s="99">
        <f t="shared" si="382"/>
        <v>209226</v>
      </c>
      <c r="GM36" s="99">
        <f t="shared" si="382"/>
        <v>-5454</v>
      </c>
      <c r="GN36" s="99">
        <f t="shared" si="382"/>
        <v>203772</v>
      </c>
      <c r="GO36" s="99">
        <f>'[1]címrend kötelező'!GO36+'[1]címrend önként'!GO36+'[1]címrend államig'!GO36</f>
        <v>48225</v>
      </c>
      <c r="GP36" s="99">
        <f>'[1]címrend kötelező'!GP36+'[1]címrend önként'!GP36+'[1]címrend államig'!GP36</f>
        <v>821</v>
      </c>
      <c r="GQ36" s="99">
        <f>'[1]címrend kötelező'!GQ36+'[1]címrend önként'!GQ36+'[1]címrend államig'!GQ36</f>
        <v>49046</v>
      </c>
      <c r="GR36" s="99">
        <f>'[1]címrend kötelező'!GR36+'[1]címrend önként'!GR36+'[1]címrend államig'!GR36</f>
        <v>28650</v>
      </c>
      <c r="GS36" s="99">
        <f>'[1]címrend kötelező'!GS36+'[1]címrend önként'!GS36+'[1]címrend államig'!GS36</f>
        <v>0</v>
      </c>
      <c r="GT36" s="99">
        <f>'[1]címrend kötelező'!GT36+'[1]címrend önként'!GT36+'[1]címrend államig'!GT36</f>
        <v>28650</v>
      </c>
      <c r="GU36" s="99">
        <f>'[1]címrend kötelező'!GU36+'[1]címrend önként'!GU36+'[1]címrend államig'!GU36</f>
        <v>1809</v>
      </c>
      <c r="GV36" s="99">
        <f>'[1]címrend kötelező'!GV36+'[1]címrend önként'!GV36+'[1]címrend államig'!GV36</f>
        <v>877</v>
      </c>
      <c r="GW36" s="99">
        <f>'[1]címrend kötelező'!GW36+'[1]címrend önként'!GW36+'[1]címrend államig'!GW36</f>
        <v>2686</v>
      </c>
      <c r="GX36" s="99">
        <f t="shared" si="85"/>
        <v>287910</v>
      </c>
      <c r="GY36" s="99">
        <f t="shared" si="85"/>
        <v>-3756</v>
      </c>
      <c r="GZ36" s="99">
        <f t="shared" si="85"/>
        <v>284154</v>
      </c>
      <c r="HA36" s="100">
        <f t="shared" si="86"/>
        <v>4715255</v>
      </c>
      <c r="HB36" s="100">
        <f t="shared" si="86"/>
        <v>58930</v>
      </c>
      <c r="HC36" s="101">
        <f t="shared" si="86"/>
        <v>4774185</v>
      </c>
      <c r="HE36" s="92"/>
      <c r="HF36" s="92"/>
    </row>
    <row r="37" spans="1:214" s="105" customFormat="1" ht="15" customHeight="1" x14ac:dyDescent="0.25">
      <c r="A37" s="113" t="s">
        <v>324</v>
      </c>
      <c r="B37" s="103">
        <f>B38+B39</f>
        <v>0</v>
      </c>
      <c r="C37" s="103">
        <f t="shared" ref="C37:D37" si="383">C38+C39</f>
        <v>0</v>
      </c>
      <c r="D37" s="103">
        <f t="shared" si="383"/>
        <v>0</v>
      </c>
      <c r="E37" s="103">
        <f>E38+E39</f>
        <v>0</v>
      </c>
      <c r="F37" s="103">
        <f t="shared" ref="F37:G37" si="384">F38+F39</f>
        <v>0</v>
      </c>
      <c r="G37" s="103">
        <f t="shared" si="384"/>
        <v>0</v>
      </c>
      <c r="H37" s="103">
        <f>H38+H39</f>
        <v>0</v>
      </c>
      <c r="I37" s="103">
        <f t="shared" ref="I37:J37" si="385">I38+I39</f>
        <v>0</v>
      </c>
      <c r="J37" s="103">
        <f t="shared" si="385"/>
        <v>0</v>
      </c>
      <c r="K37" s="103">
        <f>K38+K39</f>
        <v>0</v>
      </c>
      <c r="L37" s="103">
        <f t="shared" ref="L37:M37" si="386">L38+L39</f>
        <v>0</v>
      </c>
      <c r="M37" s="103">
        <f t="shared" si="386"/>
        <v>0</v>
      </c>
      <c r="N37" s="103">
        <f>N38+N39</f>
        <v>0</v>
      </c>
      <c r="O37" s="103">
        <f t="shared" ref="O37:P37" si="387">O38+O39</f>
        <v>0</v>
      </c>
      <c r="P37" s="103">
        <f t="shared" si="387"/>
        <v>0</v>
      </c>
      <c r="Q37" s="103">
        <f>Q38+Q39</f>
        <v>0</v>
      </c>
      <c r="R37" s="103">
        <f t="shared" ref="R37:S37" si="388">R38+R39</f>
        <v>0</v>
      </c>
      <c r="S37" s="103">
        <f t="shared" si="388"/>
        <v>0</v>
      </c>
      <c r="T37" s="103">
        <f>T38+T39</f>
        <v>0</v>
      </c>
      <c r="U37" s="103">
        <f t="shared" ref="U37:V37" si="389">U38+U39</f>
        <v>0</v>
      </c>
      <c r="V37" s="103">
        <f t="shared" si="389"/>
        <v>0</v>
      </c>
      <c r="W37" s="103">
        <f>W38+W39</f>
        <v>0</v>
      </c>
      <c r="X37" s="103">
        <f t="shared" ref="X37:Y37" si="390">X38+X39</f>
        <v>0</v>
      </c>
      <c r="Y37" s="103">
        <f t="shared" si="390"/>
        <v>0</v>
      </c>
      <c r="Z37" s="103">
        <f>Z38+Z39</f>
        <v>0</v>
      </c>
      <c r="AA37" s="103">
        <f t="shared" ref="AA37:AB37" si="391">AA38+AA39</f>
        <v>0</v>
      </c>
      <c r="AB37" s="103">
        <f t="shared" si="391"/>
        <v>0</v>
      </c>
      <c r="AC37" s="103">
        <f>AC38+AC39</f>
        <v>0</v>
      </c>
      <c r="AD37" s="103">
        <f t="shared" ref="AD37:AE37" si="392">AD38+AD39</f>
        <v>0</v>
      </c>
      <c r="AE37" s="103">
        <f t="shared" si="392"/>
        <v>0</v>
      </c>
      <c r="AF37" s="103">
        <f>AF38+AF39</f>
        <v>0</v>
      </c>
      <c r="AG37" s="103">
        <f t="shared" ref="AG37:AH37" si="393">AG38+AG39</f>
        <v>0</v>
      </c>
      <c r="AH37" s="103">
        <f t="shared" si="393"/>
        <v>0</v>
      </c>
      <c r="AI37" s="103">
        <f>AI38+AI39</f>
        <v>0</v>
      </c>
      <c r="AJ37" s="103">
        <f t="shared" ref="AJ37:AK37" si="394">AJ38+AJ39</f>
        <v>0</v>
      </c>
      <c r="AK37" s="103">
        <f t="shared" si="394"/>
        <v>0</v>
      </c>
      <c r="AL37" s="103">
        <f>AL38+AL39</f>
        <v>0</v>
      </c>
      <c r="AM37" s="103">
        <f t="shared" ref="AM37:AN37" si="395">AM38+AM39</f>
        <v>0</v>
      </c>
      <c r="AN37" s="103">
        <f t="shared" si="395"/>
        <v>0</v>
      </c>
      <c r="AO37" s="103">
        <f>AO38+AO39</f>
        <v>0</v>
      </c>
      <c r="AP37" s="103">
        <f t="shared" ref="AP37:AQ37" si="396">AP38+AP39</f>
        <v>0</v>
      </c>
      <c r="AQ37" s="103">
        <f t="shared" si="396"/>
        <v>0</v>
      </c>
      <c r="AR37" s="103">
        <f>AR38+AR39</f>
        <v>0</v>
      </c>
      <c r="AS37" s="103">
        <f t="shared" ref="AS37:AT37" si="397">AS38+AS39</f>
        <v>0</v>
      </c>
      <c r="AT37" s="103">
        <f t="shared" si="397"/>
        <v>0</v>
      </c>
      <c r="AU37" s="103">
        <f>AU38+AU39</f>
        <v>0</v>
      </c>
      <c r="AV37" s="103">
        <f t="shared" ref="AV37:AW37" si="398">AV38+AV39</f>
        <v>0</v>
      </c>
      <c r="AW37" s="103">
        <f t="shared" si="398"/>
        <v>0</v>
      </c>
      <c r="AX37" s="103">
        <f>AX38+AX39</f>
        <v>0</v>
      </c>
      <c r="AY37" s="103">
        <f t="shared" ref="AY37:AZ37" si="399">AY38+AY39</f>
        <v>0</v>
      </c>
      <c r="AZ37" s="103">
        <f t="shared" si="399"/>
        <v>0</v>
      </c>
      <c r="BA37" s="103">
        <f>BA38+BA39</f>
        <v>0</v>
      </c>
      <c r="BB37" s="103">
        <f t="shared" ref="BB37:BC37" si="400">BB38+BB39</f>
        <v>0</v>
      </c>
      <c r="BC37" s="103">
        <f t="shared" si="400"/>
        <v>0</v>
      </c>
      <c r="BD37" s="103">
        <f>BD38+BD39</f>
        <v>0</v>
      </c>
      <c r="BE37" s="103">
        <f t="shared" ref="BE37:BF37" si="401">BE38+BE39</f>
        <v>0</v>
      </c>
      <c r="BF37" s="103">
        <f t="shared" si="401"/>
        <v>0</v>
      </c>
      <c r="BG37" s="103">
        <f>BG38+BG39</f>
        <v>0</v>
      </c>
      <c r="BH37" s="103">
        <f t="shared" ref="BH37:BI37" si="402">BH38+BH39</f>
        <v>0</v>
      </c>
      <c r="BI37" s="103">
        <f t="shared" si="402"/>
        <v>0</v>
      </c>
      <c r="BJ37" s="103">
        <f>BJ38+BJ39</f>
        <v>0</v>
      </c>
      <c r="BK37" s="103">
        <f t="shared" ref="BK37:BL37" si="403">BK38+BK39</f>
        <v>0</v>
      </c>
      <c r="BL37" s="103">
        <f t="shared" si="403"/>
        <v>0</v>
      </c>
      <c r="BM37" s="103">
        <f>BM38+BM39</f>
        <v>0</v>
      </c>
      <c r="BN37" s="103">
        <f t="shared" ref="BN37:BO37" si="404">BN38+BN39</f>
        <v>0</v>
      </c>
      <c r="BO37" s="103">
        <f t="shared" si="404"/>
        <v>0</v>
      </c>
      <c r="BP37" s="103">
        <f>BP38+BP39</f>
        <v>0</v>
      </c>
      <c r="BQ37" s="103">
        <f t="shared" ref="BQ37:BR37" si="405">BQ38+BQ39</f>
        <v>0</v>
      </c>
      <c r="BR37" s="103">
        <f t="shared" si="405"/>
        <v>0</v>
      </c>
      <c r="BS37" s="103">
        <f>BS38+BS39</f>
        <v>65914</v>
      </c>
      <c r="BT37" s="103">
        <f t="shared" ref="BT37:BU37" si="406">BT38+BT39</f>
        <v>0</v>
      </c>
      <c r="BU37" s="103">
        <f t="shared" si="406"/>
        <v>65914</v>
      </c>
      <c r="BV37" s="103">
        <f>BV38+BV39</f>
        <v>0</v>
      </c>
      <c r="BW37" s="103">
        <f t="shared" ref="BW37:BX37" si="407">BW38+BW39</f>
        <v>0</v>
      </c>
      <c r="BX37" s="103">
        <f t="shared" si="407"/>
        <v>0</v>
      </c>
      <c r="BY37" s="103">
        <f>BY38+BY39</f>
        <v>185573</v>
      </c>
      <c r="BZ37" s="103">
        <f t="shared" ref="BZ37:CA37" si="408">BZ38+BZ39</f>
        <v>0</v>
      </c>
      <c r="CA37" s="103">
        <f t="shared" si="408"/>
        <v>185573</v>
      </c>
      <c r="CB37" s="103">
        <f>CB38+CB39</f>
        <v>0</v>
      </c>
      <c r="CC37" s="103">
        <f t="shared" ref="CC37:CD37" si="409">CC38+CC39</f>
        <v>0</v>
      </c>
      <c r="CD37" s="103">
        <f t="shared" si="409"/>
        <v>0</v>
      </c>
      <c r="CE37" s="103">
        <f>CE38+CE39</f>
        <v>0</v>
      </c>
      <c r="CF37" s="103">
        <f t="shared" ref="CF37:CG37" si="410">CF38+CF39</f>
        <v>0</v>
      </c>
      <c r="CG37" s="103">
        <f t="shared" si="410"/>
        <v>0</v>
      </c>
      <c r="CH37" s="103">
        <f>CH38+CH39</f>
        <v>0</v>
      </c>
      <c r="CI37" s="103">
        <f t="shared" ref="CI37:CJ37" si="411">CI38+CI39</f>
        <v>0</v>
      </c>
      <c r="CJ37" s="103">
        <f t="shared" si="411"/>
        <v>0</v>
      </c>
      <c r="CK37" s="103">
        <f>CK38+CK39</f>
        <v>0</v>
      </c>
      <c r="CL37" s="103">
        <f t="shared" ref="CL37:CM37" si="412">CL38+CL39</f>
        <v>0</v>
      </c>
      <c r="CM37" s="103">
        <f t="shared" si="412"/>
        <v>0</v>
      </c>
      <c r="CN37" s="103">
        <f>CN38+CN39</f>
        <v>0</v>
      </c>
      <c r="CO37" s="103">
        <f t="shared" ref="CO37:CP37" si="413">CO38+CO39</f>
        <v>0</v>
      </c>
      <c r="CP37" s="103">
        <f t="shared" si="413"/>
        <v>0</v>
      </c>
      <c r="CQ37" s="103">
        <f>CQ38+CQ39</f>
        <v>0</v>
      </c>
      <c r="CR37" s="103">
        <f t="shared" ref="CR37:CS37" si="414">CR38+CR39</f>
        <v>0</v>
      </c>
      <c r="CS37" s="103">
        <f t="shared" si="414"/>
        <v>0</v>
      </c>
      <c r="CT37" s="103">
        <f>CT38+CT39</f>
        <v>0</v>
      </c>
      <c r="CU37" s="103">
        <f t="shared" ref="CU37:CV37" si="415">CU38+CU39</f>
        <v>0</v>
      </c>
      <c r="CV37" s="103">
        <f t="shared" si="415"/>
        <v>0</v>
      </c>
      <c r="CW37" s="103">
        <f>CW38+CW39</f>
        <v>0</v>
      </c>
      <c r="CX37" s="103">
        <f t="shared" ref="CX37:CY37" si="416">CX38+CX39</f>
        <v>0</v>
      </c>
      <c r="CY37" s="103">
        <f t="shared" si="416"/>
        <v>0</v>
      </c>
      <c r="CZ37" s="103">
        <f>CZ38+CZ39</f>
        <v>0</v>
      </c>
      <c r="DA37" s="103">
        <f t="shared" ref="DA37:DB37" si="417">DA38+DA39</f>
        <v>0</v>
      </c>
      <c r="DB37" s="103">
        <f t="shared" si="417"/>
        <v>0</v>
      </c>
      <c r="DC37" s="103">
        <f>DC38+DC39</f>
        <v>0</v>
      </c>
      <c r="DD37" s="103">
        <f t="shared" ref="DD37:DE37" si="418">DD38+DD39</f>
        <v>0</v>
      </c>
      <c r="DE37" s="103">
        <f t="shared" si="418"/>
        <v>0</v>
      </c>
      <c r="DF37" s="103">
        <f>DF38+DF39</f>
        <v>0</v>
      </c>
      <c r="DG37" s="103">
        <f t="shared" ref="DG37:DH37" si="419">DG38+DG39</f>
        <v>0</v>
      </c>
      <c r="DH37" s="103">
        <f t="shared" si="419"/>
        <v>0</v>
      </c>
      <c r="DI37" s="103">
        <f>DI38+DI39</f>
        <v>0</v>
      </c>
      <c r="DJ37" s="103">
        <f t="shared" ref="DJ37:DK37" si="420">DJ38+DJ39</f>
        <v>0</v>
      </c>
      <c r="DK37" s="103">
        <f t="shared" si="420"/>
        <v>0</v>
      </c>
      <c r="DL37" s="103">
        <f>DL38+DL39</f>
        <v>0</v>
      </c>
      <c r="DM37" s="103">
        <f t="shared" ref="DM37:DN37" si="421">DM38+DM39</f>
        <v>0</v>
      </c>
      <c r="DN37" s="103">
        <f t="shared" si="421"/>
        <v>0</v>
      </c>
      <c r="DO37" s="103">
        <f>DO38+DO39</f>
        <v>55926</v>
      </c>
      <c r="DP37" s="103">
        <f t="shared" ref="DP37:GA37" si="422">DP38+DP39</f>
        <v>0</v>
      </c>
      <c r="DQ37" s="103">
        <f t="shared" si="422"/>
        <v>55926</v>
      </c>
      <c r="DR37" s="103">
        <f t="shared" si="422"/>
        <v>307413</v>
      </c>
      <c r="DS37" s="103">
        <f t="shared" si="422"/>
        <v>0</v>
      </c>
      <c r="DT37" s="103">
        <f t="shared" si="422"/>
        <v>307413</v>
      </c>
      <c r="DU37" s="103">
        <f t="shared" si="422"/>
        <v>0</v>
      </c>
      <c r="DV37" s="103">
        <f t="shared" si="422"/>
        <v>0</v>
      </c>
      <c r="DW37" s="103">
        <f t="shared" si="422"/>
        <v>0</v>
      </c>
      <c r="DX37" s="103">
        <f t="shared" si="422"/>
        <v>0</v>
      </c>
      <c r="DY37" s="103">
        <f t="shared" si="422"/>
        <v>0</v>
      </c>
      <c r="DZ37" s="103">
        <f t="shared" si="422"/>
        <v>0</v>
      </c>
      <c r="EA37" s="103">
        <f t="shared" si="422"/>
        <v>0</v>
      </c>
      <c r="EB37" s="103">
        <f t="shared" si="422"/>
        <v>0</v>
      </c>
      <c r="EC37" s="103">
        <f t="shared" si="422"/>
        <v>0</v>
      </c>
      <c r="ED37" s="103">
        <f t="shared" si="422"/>
        <v>0</v>
      </c>
      <c r="EE37" s="103">
        <f t="shared" si="422"/>
        <v>0</v>
      </c>
      <c r="EF37" s="103">
        <f t="shared" si="422"/>
        <v>0</v>
      </c>
      <c r="EG37" s="103">
        <f t="shared" si="422"/>
        <v>0</v>
      </c>
      <c r="EH37" s="103">
        <f t="shared" si="422"/>
        <v>0</v>
      </c>
      <c r="EI37" s="103">
        <f t="shared" si="422"/>
        <v>0</v>
      </c>
      <c r="EJ37" s="103">
        <f t="shared" si="422"/>
        <v>0</v>
      </c>
      <c r="EK37" s="103">
        <f t="shared" si="422"/>
        <v>0</v>
      </c>
      <c r="EL37" s="103">
        <f t="shared" si="422"/>
        <v>0</v>
      </c>
      <c r="EM37" s="103">
        <f t="shared" si="422"/>
        <v>0</v>
      </c>
      <c r="EN37" s="103">
        <f t="shared" si="422"/>
        <v>0</v>
      </c>
      <c r="EO37" s="103">
        <f t="shared" si="422"/>
        <v>0</v>
      </c>
      <c r="EP37" s="103">
        <f t="shared" si="422"/>
        <v>0</v>
      </c>
      <c r="EQ37" s="103">
        <f t="shared" si="422"/>
        <v>0</v>
      </c>
      <c r="ER37" s="103">
        <f t="shared" si="422"/>
        <v>0</v>
      </c>
      <c r="ES37" s="103">
        <f t="shared" si="422"/>
        <v>0</v>
      </c>
      <c r="ET37" s="103">
        <f t="shared" si="422"/>
        <v>0</v>
      </c>
      <c r="EU37" s="103">
        <f t="shared" si="422"/>
        <v>0</v>
      </c>
      <c r="EV37" s="103">
        <f t="shared" si="422"/>
        <v>0</v>
      </c>
      <c r="EW37" s="103">
        <f t="shared" si="422"/>
        <v>0</v>
      </c>
      <c r="EX37" s="103">
        <f t="shared" si="422"/>
        <v>0</v>
      </c>
      <c r="EY37" s="103">
        <f t="shared" si="422"/>
        <v>0</v>
      </c>
      <c r="EZ37" s="103">
        <f t="shared" si="422"/>
        <v>0</v>
      </c>
      <c r="FA37" s="103">
        <f t="shared" si="422"/>
        <v>0</v>
      </c>
      <c r="FB37" s="103">
        <f t="shared" si="422"/>
        <v>0</v>
      </c>
      <c r="FC37" s="103">
        <f t="shared" si="422"/>
        <v>0</v>
      </c>
      <c r="FD37" s="103">
        <f t="shared" si="422"/>
        <v>0</v>
      </c>
      <c r="FE37" s="103">
        <f t="shared" si="422"/>
        <v>0</v>
      </c>
      <c r="FF37" s="103">
        <f t="shared" si="422"/>
        <v>0</v>
      </c>
      <c r="FG37" s="103">
        <f t="shared" si="422"/>
        <v>0</v>
      </c>
      <c r="FH37" s="103">
        <f t="shared" si="422"/>
        <v>0</v>
      </c>
      <c r="FI37" s="103">
        <f t="shared" si="422"/>
        <v>0</v>
      </c>
      <c r="FJ37" s="103">
        <f t="shared" si="422"/>
        <v>0</v>
      </c>
      <c r="FK37" s="103">
        <f t="shared" si="422"/>
        <v>0</v>
      </c>
      <c r="FL37" s="103">
        <f t="shared" si="422"/>
        <v>0</v>
      </c>
      <c r="FM37" s="103">
        <f t="shared" si="422"/>
        <v>0</v>
      </c>
      <c r="FN37" s="103">
        <f t="shared" si="422"/>
        <v>0</v>
      </c>
      <c r="FO37" s="103">
        <f t="shared" si="422"/>
        <v>0</v>
      </c>
      <c r="FP37" s="103">
        <f t="shared" si="422"/>
        <v>0</v>
      </c>
      <c r="FQ37" s="103">
        <f t="shared" si="422"/>
        <v>0</v>
      </c>
      <c r="FR37" s="103">
        <f t="shared" si="422"/>
        <v>0</v>
      </c>
      <c r="FS37" s="103">
        <f t="shared" si="422"/>
        <v>0</v>
      </c>
      <c r="FT37" s="103">
        <f t="shared" si="422"/>
        <v>0</v>
      </c>
      <c r="FU37" s="103">
        <f t="shared" si="422"/>
        <v>0</v>
      </c>
      <c r="FV37" s="103">
        <f t="shared" si="422"/>
        <v>0</v>
      </c>
      <c r="FW37" s="103">
        <f t="shared" si="422"/>
        <v>0</v>
      </c>
      <c r="FX37" s="103">
        <f t="shared" si="422"/>
        <v>130</v>
      </c>
      <c r="FY37" s="103">
        <f t="shared" si="422"/>
        <v>130</v>
      </c>
      <c r="FZ37" s="103">
        <f t="shared" si="422"/>
        <v>0</v>
      </c>
      <c r="GA37" s="103">
        <f t="shared" si="422"/>
        <v>0</v>
      </c>
      <c r="GB37" s="103">
        <f t="shared" ref="GB37:HK37" si="423">GB38+GB39</f>
        <v>0</v>
      </c>
      <c r="GC37" s="103">
        <f t="shared" si="423"/>
        <v>0</v>
      </c>
      <c r="GD37" s="103">
        <f t="shared" si="423"/>
        <v>0</v>
      </c>
      <c r="GE37" s="103">
        <f t="shared" si="423"/>
        <v>0</v>
      </c>
      <c r="GF37" s="103">
        <f t="shared" si="423"/>
        <v>0</v>
      </c>
      <c r="GG37" s="103">
        <f t="shared" si="423"/>
        <v>0</v>
      </c>
      <c r="GH37" s="103">
        <f t="shared" si="423"/>
        <v>0</v>
      </c>
      <c r="GI37" s="103">
        <f t="shared" si="423"/>
        <v>0</v>
      </c>
      <c r="GJ37" s="103">
        <f t="shared" si="423"/>
        <v>0</v>
      </c>
      <c r="GK37" s="103">
        <f t="shared" si="423"/>
        <v>0</v>
      </c>
      <c r="GL37" s="103">
        <f t="shared" si="423"/>
        <v>0</v>
      </c>
      <c r="GM37" s="103">
        <f t="shared" si="423"/>
        <v>130</v>
      </c>
      <c r="GN37" s="103">
        <f t="shared" si="423"/>
        <v>130</v>
      </c>
      <c r="GO37" s="103">
        <f t="shared" si="423"/>
        <v>0</v>
      </c>
      <c r="GP37" s="103">
        <f t="shared" si="423"/>
        <v>420</v>
      </c>
      <c r="GQ37" s="103">
        <f t="shared" si="423"/>
        <v>420</v>
      </c>
      <c r="GR37" s="103">
        <f t="shared" si="423"/>
        <v>0</v>
      </c>
      <c r="GS37" s="103">
        <f t="shared" si="423"/>
        <v>0</v>
      </c>
      <c r="GT37" s="103">
        <f t="shared" si="423"/>
        <v>0</v>
      </c>
      <c r="GU37" s="103">
        <f t="shared" si="423"/>
        <v>56</v>
      </c>
      <c r="GV37" s="103">
        <f t="shared" si="423"/>
        <v>130</v>
      </c>
      <c r="GW37" s="103">
        <f t="shared" si="423"/>
        <v>186</v>
      </c>
      <c r="GX37" s="103">
        <f t="shared" si="423"/>
        <v>56</v>
      </c>
      <c r="GY37" s="103">
        <f t="shared" si="423"/>
        <v>680</v>
      </c>
      <c r="GZ37" s="103">
        <f t="shared" si="423"/>
        <v>736</v>
      </c>
      <c r="HA37" s="103">
        <f t="shared" si="423"/>
        <v>307469</v>
      </c>
      <c r="HB37" s="103">
        <f t="shared" si="423"/>
        <v>680</v>
      </c>
      <c r="HC37" s="104">
        <f t="shared" si="423"/>
        <v>308149</v>
      </c>
      <c r="HE37" s="92"/>
      <c r="HF37" s="92"/>
    </row>
    <row r="38" spans="1:214" ht="15" customHeight="1" x14ac:dyDescent="0.25">
      <c r="A38" s="114" t="s">
        <v>325</v>
      </c>
      <c r="B38" s="98">
        <f>SUM('[1]címrend kötelező'!B38+'[1]címrend önként'!B38+'[1]címrend államig'!B38)</f>
        <v>0</v>
      </c>
      <c r="C38" s="98">
        <f>SUM('[1]címrend kötelező'!C38+'[1]címrend önként'!C38+'[1]címrend államig'!C38)</f>
        <v>0</v>
      </c>
      <c r="D38" s="98">
        <f>SUM('[1]címrend kötelező'!D38+'[1]címrend önként'!D38+'[1]címrend államig'!D38)</f>
        <v>0</v>
      </c>
      <c r="E38" s="98">
        <f>SUM('[1]címrend kötelező'!E38+'[1]címrend önként'!E38+'[1]címrend államig'!E38)</f>
        <v>0</v>
      </c>
      <c r="F38" s="98">
        <f>SUM('[1]címrend kötelező'!F38+'[1]címrend önként'!F38+'[1]címrend államig'!F38)</f>
        <v>0</v>
      </c>
      <c r="G38" s="98">
        <f>SUM('[1]címrend kötelező'!G38+'[1]címrend önként'!G38+'[1]címrend államig'!G38)</f>
        <v>0</v>
      </c>
      <c r="H38" s="98">
        <f>SUM('[1]címrend kötelező'!H38+'[1]címrend önként'!H38+'[1]címrend államig'!H38)</f>
        <v>0</v>
      </c>
      <c r="I38" s="98">
        <f>SUM('[1]címrend kötelező'!I38+'[1]címrend önként'!I38+'[1]címrend államig'!I38)</f>
        <v>0</v>
      </c>
      <c r="J38" s="98">
        <f>SUM('[1]címrend kötelező'!J38+'[1]címrend önként'!J38+'[1]címrend államig'!J38)</f>
        <v>0</v>
      </c>
      <c r="K38" s="98">
        <f>SUM('[1]címrend kötelező'!K38+'[1]címrend önként'!K38+'[1]címrend államig'!K38)</f>
        <v>0</v>
      </c>
      <c r="L38" s="98">
        <f>SUM('[1]címrend kötelező'!L38+'[1]címrend önként'!L38+'[1]címrend államig'!L38)</f>
        <v>0</v>
      </c>
      <c r="M38" s="98">
        <f>SUM('[1]címrend kötelező'!M38+'[1]címrend önként'!M38+'[1]címrend államig'!M38)</f>
        <v>0</v>
      </c>
      <c r="N38" s="98">
        <f>SUM('[1]címrend kötelező'!N38+'[1]címrend önként'!N38+'[1]címrend államig'!N38)</f>
        <v>0</v>
      </c>
      <c r="O38" s="98">
        <f>SUM('[1]címrend kötelező'!O38+'[1]címrend önként'!O38+'[1]címrend államig'!O38)</f>
        <v>0</v>
      </c>
      <c r="P38" s="98">
        <f>SUM('[1]címrend kötelező'!P38+'[1]címrend önként'!P38+'[1]címrend államig'!P38)</f>
        <v>0</v>
      </c>
      <c r="Q38" s="98">
        <f>SUM('[1]címrend kötelező'!Q38+'[1]címrend önként'!Q38+'[1]címrend államig'!Q38)</f>
        <v>0</v>
      </c>
      <c r="R38" s="98">
        <f>SUM('[1]címrend kötelező'!R38+'[1]címrend önként'!R38+'[1]címrend államig'!R38)</f>
        <v>0</v>
      </c>
      <c r="S38" s="98">
        <f>SUM('[1]címrend kötelező'!S38+'[1]címrend önként'!S38+'[1]címrend államig'!S38)</f>
        <v>0</v>
      </c>
      <c r="T38" s="98">
        <f>SUM('[1]címrend kötelező'!T38+'[1]címrend önként'!T38+'[1]címrend államig'!T38)</f>
        <v>0</v>
      </c>
      <c r="U38" s="98">
        <f>SUM('[1]címrend kötelező'!U38+'[1]címrend önként'!U38+'[1]címrend államig'!U38)</f>
        <v>0</v>
      </c>
      <c r="V38" s="98">
        <f>SUM('[1]címrend kötelező'!V38+'[1]címrend önként'!V38+'[1]címrend államig'!V38)</f>
        <v>0</v>
      </c>
      <c r="W38" s="98">
        <f>SUM('[1]címrend kötelező'!W38+'[1]címrend önként'!W38+'[1]címrend államig'!W38)</f>
        <v>0</v>
      </c>
      <c r="X38" s="98">
        <f>SUM('[1]címrend kötelező'!X38+'[1]címrend önként'!X38+'[1]címrend államig'!X38)</f>
        <v>0</v>
      </c>
      <c r="Y38" s="98">
        <f>SUM('[1]címrend kötelező'!Y38+'[1]címrend önként'!Y38+'[1]címrend államig'!Y38)</f>
        <v>0</v>
      </c>
      <c r="Z38" s="98">
        <f>SUM('[1]címrend kötelező'!Z38+'[1]címrend önként'!Z38+'[1]címrend államig'!Z38)</f>
        <v>0</v>
      </c>
      <c r="AA38" s="98">
        <f>SUM('[1]címrend kötelező'!AA38+'[1]címrend önként'!AA38+'[1]címrend államig'!AA38)</f>
        <v>0</v>
      </c>
      <c r="AB38" s="98">
        <f>SUM('[1]címrend kötelező'!AB38+'[1]címrend önként'!AB38+'[1]címrend államig'!AB38)</f>
        <v>0</v>
      </c>
      <c r="AC38" s="98">
        <f>SUM('[1]címrend kötelező'!AC38+'[1]címrend önként'!AC38+'[1]címrend államig'!AC38)</f>
        <v>0</v>
      </c>
      <c r="AD38" s="98">
        <f>SUM('[1]címrend kötelező'!AD38+'[1]címrend önként'!AD38+'[1]címrend államig'!AD38)</f>
        <v>0</v>
      </c>
      <c r="AE38" s="98">
        <f>SUM('[1]címrend kötelező'!AE38+'[1]címrend önként'!AE38+'[1]címrend államig'!AE38)</f>
        <v>0</v>
      </c>
      <c r="AF38" s="98">
        <f>SUM('[1]címrend kötelező'!AF38+'[1]címrend önként'!AF38+'[1]címrend államig'!AF38)</f>
        <v>0</v>
      </c>
      <c r="AG38" s="98">
        <f>SUM('[1]címrend kötelező'!AG38+'[1]címrend önként'!AG38+'[1]címrend államig'!AG38)</f>
        <v>0</v>
      </c>
      <c r="AH38" s="98">
        <f>SUM('[1]címrend kötelező'!AH38+'[1]címrend önként'!AH38+'[1]címrend államig'!AH38)</f>
        <v>0</v>
      </c>
      <c r="AI38" s="98">
        <f>SUM('[1]címrend kötelező'!AI38+'[1]címrend önként'!AI38+'[1]címrend államig'!AI38)</f>
        <v>0</v>
      </c>
      <c r="AJ38" s="98">
        <f>SUM('[1]címrend kötelező'!AJ38+'[1]címrend önként'!AJ38+'[1]címrend államig'!AJ38)</f>
        <v>0</v>
      </c>
      <c r="AK38" s="98">
        <f>SUM('[1]címrend kötelező'!AK38+'[1]címrend önként'!AK38+'[1]címrend államig'!AK38)</f>
        <v>0</v>
      </c>
      <c r="AL38" s="98">
        <f>SUM('[1]címrend kötelező'!AL38+'[1]címrend önként'!AL38+'[1]címrend államig'!AL38)</f>
        <v>0</v>
      </c>
      <c r="AM38" s="98">
        <f>SUM('[1]címrend kötelező'!AM38+'[1]címrend önként'!AM38+'[1]címrend államig'!AM38)</f>
        <v>0</v>
      </c>
      <c r="AN38" s="98">
        <f>SUM('[1]címrend kötelező'!AN38+'[1]címrend önként'!AN38+'[1]címrend államig'!AN38)</f>
        <v>0</v>
      </c>
      <c r="AO38" s="98">
        <f>SUM('[1]címrend kötelező'!AO38+'[1]címrend önként'!AO38+'[1]címrend államig'!AO38)</f>
        <v>0</v>
      </c>
      <c r="AP38" s="98">
        <f>SUM('[1]címrend kötelező'!AP38+'[1]címrend önként'!AP38+'[1]címrend államig'!AP38)</f>
        <v>0</v>
      </c>
      <c r="AQ38" s="98">
        <f>SUM('[1]címrend kötelező'!AQ38+'[1]címrend önként'!AQ38+'[1]címrend államig'!AQ38)</f>
        <v>0</v>
      </c>
      <c r="AR38" s="98">
        <f>SUM('[1]címrend kötelező'!AR38+'[1]címrend önként'!AR38+'[1]címrend államig'!AR38)</f>
        <v>0</v>
      </c>
      <c r="AS38" s="98">
        <f>SUM('[1]címrend kötelező'!AS38+'[1]címrend önként'!AS38+'[1]címrend államig'!AS38)</f>
        <v>0</v>
      </c>
      <c r="AT38" s="98">
        <f>SUM('[1]címrend kötelező'!AT38+'[1]címrend önként'!AT38+'[1]címrend államig'!AT38)</f>
        <v>0</v>
      </c>
      <c r="AU38" s="98">
        <f>SUM('[1]címrend kötelező'!AU38+'[1]címrend önként'!AU38+'[1]címrend államig'!AU38)</f>
        <v>0</v>
      </c>
      <c r="AV38" s="98">
        <f>SUM('[1]címrend kötelező'!AV38+'[1]címrend önként'!AV38+'[1]címrend államig'!AV38)</f>
        <v>0</v>
      </c>
      <c r="AW38" s="98">
        <f>SUM('[1]címrend kötelező'!AW38+'[1]címrend önként'!AW38+'[1]címrend államig'!AW38)</f>
        <v>0</v>
      </c>
      <c r="AX38" s="98">
        <f>SUM('[1]címrend kötelező'!AX38+'[1]címrend önként'!AX38+'[1]címrend államig'!AX38)</f>
        <v>0</v>
      </c>
      <c r="AY38" s="98">
        <f>SUM('[1]címrend kötelező'!AY38+'[1]címrend önként'!AY38+'[1]címrend államig'!AY38)</f>
        <v>0</v>
      </c>
      <c r="AZ38" s="98">
        <f>SUM('[1]címrend kötelező'!AZ38+'[1]címrend önként'!AZ38+'[1]címrend államig'!AZ38)</f>
        <v>0</v>
      </c>
      <c r="BA38" s="98">
        <f>SUM('[1]címrend kötelező'!BA38+'[1]címrend önként'!BA38+'[1]címrend államig'!BA38)</f>
        <v>0</v>
      </c>
      <c r="BB38" s="98">
        <f>SUM('[1]címrend kötelező'!BB38+'[1]címrend önként'!BB38+'[1]címrend államig'!BB38)</f>
        <v>0</v>
      </c>
      <c r="BC38" s="98">
        <f>SUM('[1]címrend kötelező'!BC38+'[1]címrend önként'!BC38+'[1]címrend államig'!BC38)</f>
        <v>0</v>
      </c>
      <c r="BD38" s="98">
        <f>SUM('[1]címrend kötelező'!BD38+'[1]címrend önként'!BD38+'[1]címrend államig'!BD38)</f>
        <v>0</v>
      </c>
      <c r="BE38" s="98">
        <f>SUM('[1]címrend kötelező'!BE38+'[1]címrend önként'!BE38+'[1]címrend államig'!BE38)</f>
        <v>0</v>
      </c>
      <c r="BF38" s="98">
        <f>SUM('[1]címrend kötelező'!BF38+'[1]címrend önként'!BF38+'[1]címrend államig'!BF38)</f>
        <v>0</v>
      </c>
      <c r="BG38" s="98">
        <f>SUM('[1]címrend kötelező'!BG38+'[1]címrend önként'!BG38+'[1]címrend államig'!BG38)</f>
        <v>0</v>
      </c>
      <c r="BH38" s="98">
        <f>SUM('[1]címrend kötelező'!BH38+'[1]címrend önként'!BH38+'[1]címrend államig'!BH38)</f>
        <v>0</v>
      </c>
      <c r="BI38" s="98">
        <f>SUM('[1]címrend kötelező'!BI38+'[1]címrend önként'!BI38+'[1]címrend államig'!BI38)</f>
        <v>0</v>
      </c>
      <c r="BJ38" s="98">
        <f>SUM('[1]címrend kötelező'!BJ38+'[1]címrend önként'!BJ38+'[1]címrend államig'!BJ38)</f>
        <v>0</v>
      </c>
      <c r="BK38" s="98">
        <f>SUM('[1]címrend kötelező'!BK38+'[1]címrend önként'!BK38+'[1]címrend államig'!BK38)</f>
        <v>0</v>
      </c>
      <c r="BL38" s="98">
        <f>SUM('[1]címrend kötelező'!BL38+'[1]címrend önként'!BL38+'[1]címrend államig'!BL38)</f>
        <v>0</v>
      </c>
      <c r="BM38" s="98">
        <f>SUM('[1]címrend kötelező'!BM38+'[1]címrend önként'!BM38+'[1]címrend államig'!BM38)</f>
        <v>0</v>
      </c>
      <c r="BN38" s="98">
        <f>SUM('[1]címrend kötelező'!BN38+'[1]címrend önként'!BN38+'[1]címrend államig'!BN38)</f>
        <v>0</v>
      </c>
      <c r="BO38" s="98">
        <f>SUM('[1]címrend kötelező'!BO38+'[1]címrend önként'!BO38+'[1]címrend államig'!BO38)</f>
        <v>0</v>
      </c>
      <c r="BP38" s="98">
        <f>SUM('[1]címrend kötelező'!BP38+'[1]címrend önként'!BP38+'[1]címrend államig'!BP38)</f>
        <v>0</v>
      </c>
      <c r="BQ38" s="98">
        <f>SUM('[1]címrend kötelező'!BQ38+'[1]címrend önként'!BQ38+'[1]címrend államig'!BQ38)</f>
        <v>0</v>
      </c>
      <c r="BR38" s="98">
        <f>SUM('[1]címrend kötelező'!BR38+'[1]címrend önként'!BR38+'[1]címrend államig'!BR38)</f>
        <v>0</v>
      </c>
      <c r="BS38" s="98">
        <f>SUM('[1]címrend kötelező'!BS38+'[1]címrend önként'!BS38+'[1]címrend államig'!BS38)</f>
        <v>0</v>
      </c>
      <c r="BT38" s="98">
        <f>SUM('[1]címrend kötelező'!BT38+'[1]címrend önként'!BT38+'[1]címrend államig'!BT38)</f>
        <v>0</v>
      </c>
      <c r="BU38" s="98">
        <f>SUM('[1]címrend kötelező'!BU38+'[1]címrend önként'!BU38+'[1]címrend államig'!BU38)</f>
        <v>0</v>
      </c>
      <c r="BV38" s="98">
        <f>SUM('[1]címrend kötelező'!BV38+'[1]címrend önként'!BV38+'[1]címrend államig'!BV38)</f>
        <v>0</v>
      </c>
      <c r="BW38" s="98">
        <f>SUM('[1]címrend kötelező'!BW38+'[1]címrend önként'!BW38+'[1]címrend államig'!BW38)</f>
        <v>0</v>
      </c>
      <c r="BX38" s="98">
        <f>SUM('[1]címrend kötelező'!BX38+'[1]címrend önként'!BX38+'[1]címrend államig'!BX38)</f>
        <v>0</v>
      </c>
      <c r="BY38" s="98">
        <f>SUM('[1]címrend kötelező'!BY38+'[1]címrend önként'!BY38+'[1]címrend államig'!BY38)</f>
        <v>0</v>
      </c>
      <c r="BZ38" s="98">
        <f>SUM('[1]címrend kötelező'!BZ38+'[1]címrend önként'!BZ38+'[1]címrend államig'!BZ38)</f>
        <v>0</v>
      </c>
      <c r="CA38" s="98">
        <f>SUM('[1]címrend kötelező'!CA38+'[1]címrend önként'!CA38+'[1]címrend államig'!CA38)</f>
        <v>0</v>
      </c>
      <c r="CB38" s="98">
        <f>SUM('[1]címrend kötelező'!CB38+'[1]címrend önként'!CB38+'[1]címrend államig'!CB38)</f>
        <v>0</v>
      </c>
      <c r="CC38" s="98">
        <f>SUM('[1]címrend kötelező'!CC38+'[1]címrend önként'!CC38+'[1]címrend államig'!CC38)</f>
        <v>0</v>
      </c>
      <c r="CD38" s="98">
        <f>SUM('[1]címrend kötelező'!CD38+'[1]címrend önként'!CD38+'[1]címrend államig'!CD38)</f>
        <v>0</v>
      </c>
      <c r="CE38" s="98">
        <f>SUM('[1]címrend kötelező'!CE38+'[1]címrend önként'!CE38+'[1]címrend államig'!CE38)</f>
        <v>0</v>
      </c>
      <c r="CF38" s="98">
        <f>SUM('[1]címrend kötelező'!CF38+'[1]címrend önként'!CF38+'[1]címrend államig'!CF38)</f>
        <v>0</v>
      </c>
      <c r="CG38" s="98">
        <f>SUM('[1]címrend kötelező'!CG38+'[1]címrend önként'!CG38+'[1]címrend államig'!CG38)</f>
        <v>0</v>
      </c>
      <c r="CH38" s="98">
        <f>SUM('[1]címrend kötelező'!CH38+'[1]címrend önként'!CH38+'[1]címrend államig'!CH38)</f>
        <v>0</v>
      </c>
      <c r="CI38" s="98">
        <f>SUM('[1]címrend kötelező'!CI38+'[1]címrend önként'!CI38+'[1]címrend államig'!CI38)</f>
        <v>0</v>
      </c>
      <c r="CJ38" s="98">
        <f>SUM('[1]címrend kötelező'!CJ38+'[1]címrend önként'!CJ38+'[1]címrend államig'!CJ38)</f>
        <v>0</v>
      </c>
      <c r="CK38" s="98">
        <f>SUM('[1]címrend kötelező'!CK38+'[1]címrend önként'!CK38+'[1]címrend államig'!CK38)</f>
        <v>0</v>
      </c>
      <c r="CL38" s="98">
        <f>SUM('[1]címrend kötelező'!CL38+'[1]címrend önként'!CL38+'[1]címrend államig'!CL38)</f>
        <v>0</v>
      </c>
      <c r="CM38" s="98">
        <f>SUM('[1]címrend kötelező'!CM38+'[1]címrend önként'!CM38+'[1]címrend államig'!CM38)</f>
        <v>0</v>
      </c>
      <c r="CN38" s="98">
        <f>SUM('[1]címrend kötelező'!CN38+'[1]címrend önként'!CN38+'[1]címrend államig'!CN38)</f>
        <v>0</v>
      </c>
      <c r="CO38" s="98">
        <f>SUM('[1]címrend kötelező'!CO38+'[1]címrend önként'!CO38+'[1]címrend államig'!CO38)</f>
        <v>0</v>
      </c>
      <c r="CP38" s="98">
        <f>SUM('[1]címrend kötelező'!CP38+'[1]címrend önként'!CP38+'[1]címrend államig'!CP38)</f>
        <v>0</v>
      </c>
      <c r="CQ38" s="98">
        <f>SUM('[1]címrend kötelező'!CQ38+'[1]címrend önként'!CQ38+'[1]címrend államig'!CQ38)</f>
        <v>0</v>
      </c>
      <c r="CR38" s="98">
        <f>SUM('[1]címrend kötelező'!CR38+'[1]címrend önként'!CR38+'[1]címrend államig'!CR38)</f>
        <v>0</v>
      </c>
      <c r="CS38" s="98">
        <f>SUM('[1]címrend kötelező'!CS38+'[1]címrend önként'!CS38+'[1]címrend államig'!CS38)</f>
        <v>0</v>
      </c>
      <c r="CT38" s="98">
        <f>SUM('[1]címrend kötelező'!CT38+'[1]címrend önként'!CT38+'[1]címrend államig'!CT38)</f>
        <v>0</v>
      </c>
      <c r="CU38" s="98">
        <f>SUM('[1]címrend kötelező'!CU38+'[1]címrend önként'!CU38+'[1]címrend államig'!CU38)</f>
        <v>0</v>
      </c>
      <c r="CV38" s="98">
        <f>SUM('[1]címrend kötelező'!CV38+'[1]címrend önként'!CV38+'[1]címrend államig'!CV38)</f>
        <v>0</v>
      </c>
      <c r="CW38" s="98">
        <f>SUM('[1]címrend kötelező'!CW38+'[1]címrend önként'!CW38+'[1]címrend államig'!CW38)</f>
        <v>0</v>
      </c>
      <c r="CX38" s="98">
        <f>SUM('[1]címrend kötelező'!CX38+'[1]címrend önként'!CX38+'[1]címrend államig'!CX38)</f>
        <v>0</v>
      </c>
      <c r="CY38" s="98">
        <f>SUM('[1]címrend kötelező'!CY38+'[1]címrend önként'!CY38+'[1]címrend államig'!CY38)</f>
        <v>0</v>
      </c>
      <c r="CZ38" s="98">
        <f>SUM('[1]címrend kötelező'!CZ38+'[1]címrend önként'!CZ38+'[1]címrend államig'!CZ38)</f>
        <v>0</v>
      </c>
      <c r="DA38" s="98">
        <f>SUM('[1]címrend kötelező'!DA38+'[1]címrend önként'!DA38+'[1]címrend államig'!DA38)</f>
        <v>0</v>
      </c>
      <c r="DB38" s="98">
        <f>SUM('[1]címrend kötelező'!DB38+'[1]címrend önként'!DB38+'[1]címrend államig'!DB38)</f>
        <v>0</v>
      </c>
      <c r="DC38" s="98">
        <f>SUM('[1]címrend kötelező'!DC38+'[1]címrend önként'!DC38+'[1]címrend államig'!DC38)</f>
        <v>0</v>
      </c>
      <c r="DD38" s="98">
        <f>SUM('[1]címrend kötelező'!DD38+'[1]címrend önként'!DD38+'[1]címrend államig'!DD38)</f>
        <v>0</v>
      </c>
      <c r="DE38" s="98">
        <f>SUM('[1]címrend kötelező'!DE38+'[1]címrend önként'!DE38+'[1]címrend államig'!DE38)</f>
        <v>0</v>
      </c>
      <c r="DF38" s="98">
        <f>SUM('[1]címrend kötelező'!DF38+'[1]címrend önként'!DF38+'[1]címrend államig'!DF38)</f>
        <v>0</v>
      </c>
      <c r="DG38" s="98">
        <f>SUM('[1]címrend kötelező'!DG38+'[1]címrend önként'!DG38+'[1]címrend államig'!DG38)</f>
        <v>0</v>
      </c>
      <c r="DH38" s="98">
        <f>SUM('[1]címrend kötelező'!DH38+'[1]címrend önként'!DH38+'[1]címrend államig'!DH38)</f>
        <v>0</v>
      </c>
      <c r="DI38" s="98">
        <f>SUM('[1]címrend kötelező'!DI38+'[1]címrend önként'!DI38+'[1]címrend államig'!DI38)</f>
        <v>0</v>
      </c>
      <c r="DJ38" s="98">
        <f>SUM('[1]címrend kötelező'!DJ38+'[1]címrend önként'!DJ38+'[1]címrend államig'!DJ38)</f>
        <v>0</v>
      </c>
      <c r="DK38" s="98">
        <f>SUM('[1]címrend kötelező'!DK38+'[1]címrend önként'!DK38+'[1]címrend államig'!DK38)</f>
        <v>0</v>
      </c>
      <c r="DL38" s="98">
        <f>SUM('[1]címrend kötelező'!DL38+'[1]címrend önként'!DL38+'[1]címrend államig'!DL38)</f>
        <v>0</v>
      </c>
      <c r="DM38" s="98">
        <f>SUM('[1]címrend kötelező'!DM38+'[1]címrend önként'!DM38+'[1]címrend államig'!DM38)</f>
        <v>0</v>
      </c>
      <c r="DN38" s="98">
        <f>SUM('[1]címrend kötelező'!DN38+'[1]címrend önként'!DN38+'[1]címrend államig'!DN38)</f>
        <v>0</v>
      </c>
      <c r="DO38" s="98">
        <f>SUM('[1]címrend kötelező'!DO38+'[1]címrend önként'!DO38+'[1]címrend államig'!DO38)</f>
        <v>0</v>
      </c>
      <c r="DP38" s="98">
        <f>SUM('[1]címrend kötelező'!DP38+'[1]címrend önként'!DP38+'[1]címrend államig'!DP38)</f>
        <v>0</v>
      </c>
      <c r="DQ38" s="98">
        <f>SUM('[1]címrend kötelező'!DQ38+'[1]címrend önként'!DQ38+'[1]címrend államig'!DQ38)</f>
        <v>0</v>
      </c>
      <c r="DR38" s="99">
        <f t="shared" ref="DR38:DT39" si="424">SUM(B38+E38+H38+K38+N38+Q38+T38+W38+Z38+AC38+AF38+AI38+AL38+AO38+AR38+AU38+AX38+BA38+BD38+BG38+BJ38+BM38+BP38+BS38+BV38+BY38+CB38+CE38+CH38+CK38+CN38+CQ38+CT38+CW38+CZ38+DC38+DF38+DI38+DL38+DO38)</f>
        <v>0</v>
      </c>
      <c r="DS38" s="99">
        <f t="shared" si="424"/>
        <v>0</v>
      </c>
      <c r="DT38" s="99">
        <f t="shared" si="424"/>
        <v>0</v>
      </c>
      <c r="DU38" s="98">
        <f>SUM('[1]címrend kötelező'!DU38+'[1]címrend önként'!DU38+'[1]címrend államig'!DU38)</f>
        <v>0</v>
      </c>
      <c r="DV38" s="98">
        <f>SUM('[1]címrend kötelező'!DV38+'[1]címrend önként'!DV38+'[1]címrend államig'!DV38)</f>
        <v>0</v>
      </c>
      <c r="DW38" s="98">
        <f>SUM('[1]címrend kötelező'!DW38+'[1]címrend önként'!DW38+'[1]címrend államig'!DW38)</f>
        <v>0</v>
      </c>
      <c r="DX38" s="98">
        <f>SUM('[1]címrend kötelező'!DX38+'[1]címrend önként'!DX38+'[1]címrend államig'!DX38)</f>
        <v>0</v>
      </c>
      <c r="DY38" s="98">
        <f>SUM('[1]címrend kötelező'!DY38+'[1]címrend önként'!DY38+'[1]címrend államig'!DY38)</f>
        <v>0</v>
      </c>
      <c r="DZ38" s="98">
        <f>SUM('[1]címrend kötelező'!DZ38+'[1]címrend önként'!DZ38+'[1]címrend államig'!DZ38)</f>
        <v>0</v>
      </c>
      <c r="EA38" s="98">
        <f>SUM('[1]címrend kötelező'!EA38+'[1]címrend önként'!EA38+'[1]címrend államig'!EA38)</f>
        <v>0</v>
      </c>
      <c r="EB38" s="98">
        <f>SUM('[1]címrend kötelező'!EB38+'[1]címrend önként'!EB38+'[1]címrend államig'!EB38)</f>
        <v>0</v>
      </c>
      <c r="EC38" s="98">
        <f>SUM('[1]címrend kötelező'!EC38+'[1]címrend önként'!EC38+'[1]címrend államig'!EC38)</f>
        <v>0</v>
      </c>
      <c r="ED38" s="98">
        <f>SUM('[1]címrend kötelező'!ED38+'[1]címrend önként'!ED38+'[1]címrend államig'!ED38)</f>
        <v>0</v>
      </c>
      <c r="EE38" s="98">
        <f>SUM('[1]címrend kötelező'!EE38+'[1]címrend önként'!EE38+'[1]címrend államig'!EE38)</f>
        <v>0</v>
      </c>
      <c r="EF38" s="98">
        <f>SUM('[1]címrend kötelező'!EF38+'[1]címrend önként'!EF38+'[1]címrend államig'!EF38)</f>
        <v>0</v>
      </c>
      <c r="EG38" s="98">
        <f>SUM('[1]címrend kötelező'!EG38+'[1]címrend önként'!EG38+'[1]címrend államig'!EG38)</f>
        <v>0</v>
      </c>
      <c r="EH38" s="98">
        <f>SUM('[1]címrend kötelező'!EH38+'[1]címrend önként'!EH38+'[1]címrend államig'!EH38)</f>
        <v>0</v>
      </c>
      <c r="EI38" s="98">
        <f>SUM('[1]címrend kötelező'!EI38+'[1]címrend önként'!EI38+'[1]címrend államig'!EI38)</f>
        <v>0</v>
      </c>
      <c r="EJ38" s="98">
        <f>SUM('[1]címrend kötelező'!EJ38+'[1]címrend önként'!EJ38+'[1]címrend államig'!EJ38)</f>
        <v>0</v>
      </c>
      <c r="EK38" s="98">
        <f>SUM('[1]címrend kötelező'!EK38+'[1]címrend önként'!EK38+'[1]címrend államig'!EK38)</f>
        <v>0</v>
      </c>
      <c r="EL38" s="98">
        <f>SUM('[1]címrend kötelező'!EL38+'[1]címrend önként'!EL38+'[1]címrend államig'!EL38)</f>
        <v>0</v>
      </c>
      <c r="EM38" s="98">
        <f>SUM('[1]címrend kötelező'!EM38+'[1]címrend önként'!EM38+'[1]címrend államig'!EM38)</f>
        <v>0</v>
      </c>
      <c r="EN38" s="98">
        <f>SUM('[1]címrend kötelező'!EN38+'[1]címrend önként'!EN38+'[1]címrend államig'!EN38)</f>
        <v>0</v>
      </c>
      <c r="EO38" s="98">
        <f>SUM('[1]címrend kötelező'!EO38+'[1]címrend önként'!EO38+'[1]címrend államig'!EO38)</f>
        <v>0</v>
      </c>
      <c r="EP38" s="98">
        <f>SUM('[1]címrend kötelező'!EP38+'[1]címrend önként'!EP38+'[1]címrend államig'!EP38)</f>
        <v>0</v>
      </c>
      <c r="EQ38" s="98">
        <f>SUM('[1]címrend kötelező'!EQ38+'[1]címrend önként'!EQ38+'[1]címrend államig'!EQ38)</f>
        <v>0</v>
      </c>
      <c r="ER38" s="98">
        <f>SUM('[1]címrend kötelező'!ER38+'[1]címrend önként'!ER38+'[1]címrend államig'!ER38)</f>
        <v>0</v>
      </c>
      <c r="ES38" s="98">
        <f>SUM('[1]címrend kötelező'!ES38+'[1]címrend önként'!ES38+'[1]címrend államig'!ES38)</f>
        <v>0</v>
      </c>
      <c r="ET38" s="98">
        <f>SUM('[1]címrend kötelező'!ET38+'[1]címrend önként'!ET38+'[1]címrend államig'!ET38)</f>
        <v>0</v>
      </c>
      <c r="EU38" s="98">
        <f>SUM('[1]címrend kötelező'!EU38+'[1]címrend önként'!EU38+'[1]címrend államig'!EU38)</f>
        <v>0</v>
      </c>
      <c r="EV38" s="99">
        <f t="shared" ref="EV38:EX39" si="425">DU38+DX38+EA38+ED38+EG38+EJ38+EM38+EP38+ES38</f>
        <v>0</v>
      </c>
      <c r="EW38" s="99">
        <f t="shared" si="425"/>
        <v>0</v>
      </c>
      <c r="EX38" s="99">
        <f t="shared" si="425"/>
        <v>0</v>
      </c>
      <c r="EY38" s="99">
        <f>'[1]címrend kötelező'!EY38+'[1]címrend önként'!EY38+'[1]címrend államig'!EY38</f>
        <v>0</v>
      </c>
      <c r="EZ38" s="99">
        <f>'[1]címrend kötelező'!EZ38+'[1]címrend önként'!EZ38+'[1]címrend államig'!EZ38</f>
        <v>0</v>
      </c>
      <c r="FA38" s="99">
        <f>'[1]címrend kötelező'!FA38+'[1]címrend önként'!FA38+'[1]címrend államig'!FA38</f>
        <v>0</v>
      </c>
      <c r="FB38" s="99">
        <f>'[1]címrend kötelező'!FB38+'[1]címrend önként'!FB38+'[1]címrend államig'!FB38</f>
        <v>0</v>
      </c>
      <c r="FC38" s="99">
        <f>'[1]címrend kötelező'!FC38+'[1]címrend önként'!FC38+'[1]címrend államig'!FC38</f>
        <v>0</v>
      </c>
      <c r="FD38" s="99">
        <f>'[1]címrend kötelező'!FD38+'[1]címrend önként'!FD38+'[1]címrend államig'!FD38</f>
        <v>0</v>
      </c>
      <c r="FE38" s="99">
        <f>'[1]címrend kötelező'!FE38+'[1]címrend önként'!FE38+'[1]címrend államig'!FE38</f>
        <v>0</v>
      </c>
      <c r="FF38" s="99">
        <f>'[1]címrend kötelező'!FF38+'[1]címrend önként'!FF38+'[1]címrend államig'!FF38</f>
        <v>0</v>
      </c>
      <c r="FG38" s="99">
        <f>'[1]címrend kötelező'!FG38+'[1]címrend önként'!FG38+'[1]címrend államig'!FG38</f>
        <v>0</v>
      </c>
      <c r="FH38" s="99">
        <f>'[1]címrend kötelező'!FH38+'[1]címrend önként'!FH38+'[1]címrend államig'!FH38</f>
        <v>0</v>
      </c>
      <c r="FI38" s="99">
        <f>'[1]címrend kötelező'!FI38+'[1]címrend önként'!FI38+'[1]címrend államig'!FI38</f>
        <v>0</v>
      </c>
      <c r="FJ38" s="99">
        <f>'[1]címrend kötelező'!FJ38+'[1]címrend önként'!FJ38+'[1]címrend államig'!FJ38</f>
        <v>0</v>
      </c>
      <c r="FK38" s="99">
        <f>'[1]címrend kötelező'!FK38+'[1]címrend önként'!FK38+'[1]címrend államig'!FK38</f>
        <v>0</v>
      </c>
      <c r="FL38" s="99">
        <f>'[1]címrend kötelező'!FL38+'[1]címrend önként'!FL38+'[1]címrend államig'!FL38</f>
        <v>0</v>
      </c>
      <c r="FM38" s="99">
        <f>'[1]címrend kötelező'!FM38+'[1]címrend önként'!FM38+'[1]címrend államig'!FM38</f>
        <v>0</v>
      </c>
      <c r="FN38" s="99">
        <f>'[1]címrend kötelező'!FN38+'[1]címrend önként'!FN38+'[1]címrend államig'!FN38</f>
        <v>0</v>
      </c>
      <c r="FO38" s="99">
        <f>'[1]címrend kötelező'!FO38+'[1]címrend önként'!FO38+'[1]címrend államig'!FO38</f>
        <v>0</v>
      </c>
      <c r="FP38" s="99">
        <f>'[1]címrend kötelező'!FP38+'[1]címrend önként'!FP38+'[1]címrend államig'!FP38</f>
        <v>0</v>
      </c>
      <c r="FQ38" s="99">
        <f>'[1]címrend kötelező'!FQ38+'[1]címrend önként'!FQ38+'[1]címrend államig'!FQ38</f>
        <v>0</v>
      </c>
      <c r="FR38" s="99">
        <f>'[1]címrend kötelező'!FR38+'[1]címrend önként'!FR38+'[1]címrend államig'!FR38</f>
        <v>0</v>
      </c>
      <c r="FS38" s="99">
        <f>'[1]címrend kötelező'!FS38+'[1]címrend önként'!FS38+'[1]címrend államig'!FS38</f>
        <v>0</v>
      </c>
      <c r="FT38" s="99">
        <f>'[1]címrend kötelező'!FT38+'[1]címrend önként'!FT38+'[1]címrend államig'!FT38</f>
        <v>0</v>
      </c>
      <c r="FU38" s="99">
        <f>'[1]címrend kötelező'!FU38+'[1]címrend önként'!FU38+'[1]címrend államig'!FU38</f>
        <v>0</v>
      </c>
      <c r="FV38" s="99">
        <f>'[1]címrend kötelező'!FV38+'[1]címrend önként'!FV38+'[1]címrend államig'!FV38</f>
        <v>0</v>
      </c>
      <c r="FW38" s="99">
        <f>'[1]címrend kötelező'!FW38+'[1]címrend önként'!FW38+'[1]címrend államig'!FW38</f>
        <v>0</v>
      </c>
      <c r="FX38" s="99">
        <f>'[1]címrend kötelező'!FX38+'[1]címrend önként'!FX38+'[1]címrend államig'!FX38</f>
        <v>0</v>
      </c>
      <c r="FY38" s="99">
        <f>'[1]címrend kötelező'!FY38+'[1]címrend önként'!FY38+'[1]címrend államig'!FY38</f>
        <v>0</v>
      </c>
      <c r="FZ38" s="99">
        <f>'[1]címrend kötelező'!FZ38+'[1]címrend önként'!FZ38+'[1]címrend államig'!FZ38</f>
        <v>0</v>
      </c>
      <c r="GA38" s="99">
        <f>'[1]címrend kötelező'!GA38+'[1]címrend önként'!GA38+'[1]címrend államig'!GA38</f>
        <v>0</v>
      </c>
      <c r="GB38" s="99">
        <f>'[1]címrend kötelező'!GB38+'[1]címrend önként'!GB38+'[1]címrend államig'!GB38</f>
        <v>0</v>
      </c>
      <c r="GC38" s="99">
        <f>'[1]címrend kötelező'!GC38+'[1]címrend önként'!GC38+'[1]címrend államig'!GC38</f>
        <v>0</v>
      </c>
      <c r="GD38" s="99">
        <f>'[1]címrend kötelező'!GD38+'[1]címrend önként'!GD38+'[1]címrend államig'!GD38</f>
        <v>0</v>
      </c>
      <c r="GE38" s="99">
        <f>'[1]címrend kötelező'!GE38+'[1]címrend önként'!GE38+'[1]címrend államig'!GE38</f>
        <v>0</v>
      </c>
      <c r="GF38" s="99">
        <f>'[1]címrend kötelező'!GF38+'[1]címrend önként'!GF38+'[1]címrend államig'!GF38</f>
        <v>0</v>
      </c>
      <c r="GG38" s="99">
        <f>'[1]címrend kötelező'!GG38+'[1]címrend önként'!GG38+'[1]címrend államig'!GG38</f>
        <v>0</v>
      </c>
      <c r="GH38" s="99">
        <f>'[1]címrend kötelező'!GH38+'[1]címrend önként'!GH38+'[1]címrend államig'!GH38</f>
        <v>0</v>
      </c>
      <c r="GI38" s="99">
        <f>'[1]címrend kötelező'!GI38+'[1]címrend önként'!GI38+'[1]címrend államig'!GI38</f>
        <v>0</v>
      </c>
      <c r="GJ38" s="99">
        <f>'[1]címrend kötelező'!GJ38+'[1]címrend önként'!GJ38+'[1]címrend államig'!GJ38</f>
        <v>0</v>
      </c>
      <c r="GK38" s="99">
        <f>'[1]címrend kötelező'!GK38+'[1]címrend önként'!GK38+'[1]címrend államig'!GK38</f>
        <v>0</v>
      </c>
      <c r="GL38" s="99">
        <f>EY38+FB38+FE38+FH38+FK38+FN38+FQ38+FT38+FW38+FZ38+GC38+GF38+GI38</f>
        <v>0</v>
      </c>
      <c r="GM38" s="99">
        <f t="shared" ref="GM38:GN39" si="426">EZ38+FC38+FF38+FI38+FL38+FO38+FR38+FU38+FX38+GA38+GD38+GG38+GJ38</f>
        <v>0</v>
      </c>
      <c r="GN38" s="99">
        <f t="shared" si="426"/>
        <v>0</v>
      </c>
      <c r="GO38" s="99">
        <f>'[1]címrend kötelező'!GO38+'[1]címrend önként'!GO38+'[1]címrend államig'!GO38</f>
        <v>0</v>
      </c>
      <c r="GP38" s="99">
        <f>'[1]címrend kötelező'!GP38+'[1]címrend önként'!GP38+'[1]címrend államig'!GP38</f>
        <v>0</v>
      </c>
      <c r="GQ38" s="99">
        <f>'[1]címrend kötelező'!GQ38+'[1]címrend önként'!GQ38+'[1]címrend államig'!GQ38</f>
        <v>0</v>
      </c>
      <c r="GR38" s="99">
        <f>'[1]címrend kötelező'!GR38+'[1]címrend önként'!GR38+'[1]címrend államig'!GR38</f>
        <v>0</v>
      </c>
      <c r="GS38" s="99">
        <f>'[1]címrend kötelező'!GS38+'[1]címrend önként'!GS38+'[1]címrend államig'!GS38</f>
        <v>0</v>
      </c>
      <c r="GT38" s="99">
        <f>'[1]címrend kötelező'!GT38+'[1]címrend önként'!GT38+'[1]címrend államig'!GT38</f>
        <v>0</v>
      </c>
      <c r="GU38" s="99">
        <f>'[1]címrend kötelező'!GU38+'[1]címrend önként'!GU38+'[1]címrend államig'!GU38</f>
        <v>0</v>
      </c>
      <c r="GV38" s="99">
        <f>'[1]címrend kötelező'!GV38+'[1]címrend önként'!GV38+'[1]címrend államig'!GV38</f>
        <v>0</v>
      </c>
      <c r="GW38" s="99">
        <f>'[1]címrend kötelező'!GW38+'[1]címrend önként'!GW38+'[1]címrend államig'!GW38</f>
        <v>0</v>
      </c>
      <c r="GX38" s="99">
        <f t="shared" ref="GX38:GZ69" si="427">GL38+GO38+GR38+GU38</f>
        <v>0</v>
      </c>
      <c r="GY38" s="99">
        <f t="shared" si="427"/>
        <v>0</v>
      </c>
      <c r="GZ38" s="99">
        <f t="shared" si="427"/>
        <v>0</v>
      </c>
      <c r="HA38" s="100">
        <f t="shared" ref="HA38:HC70" si="428">DR38+EV38+GX38</f>
        <v>0</v>
      </c>
      <c r="HB38" s="100">
        <f t="shared" si="428"/>
        <v>0</v>
      </c>
      <c r="HC38" s="101">
        <f t="shared" si="428"/>
        <v>0</v>
      </c>
      <c r="HE38" s="92"/>
      <c r="HF38" s="92"/>
    </row>
    <row r="39" spans="1:214" ht="15" customHeight="1" x14ac:dyDescent="0.25">
      <c r="A39" s="114" t="s">
        <v>326</v>
      </c>
      <c r="B39" s="98">
        <f>SUM('[1]címrend kötelező'!B39+'[1]címrend önként'!B39+'[1]címrend államig'!B39)</f>
        <v>0</v>
      </c>
      <c r="C39" s="98">
        <f>SUM('[1]címrend kötelező'!C39+'[1]címrend önként'!C39+'[1]címrend államig'!C39)</f>
        <v>0</v>
      </c>
      <c r="D39" s="98">
        <f>SUM('[1]címrend kötelező'!D39+'[1]címrend önként'!D39+'[1]címrend államig'!D39)</f>
        <v>0</v>
      </c>
      <c r="E39" s="98">
        <f>SUM('[1]címrend kötelező'!E39+'[1]címrend önként'!E39+'[1]címrend államig'!E39)</f>
        <v>0</v>
      </c>
      <c r="F39" s="98">
        <f>SUM('[1]címrend kötelező'!F39+'[1]címrend önként'!F39+'[1]címrend államig'!F39)</f>
        <v>0</v>
      </c>
      <c r="G39" s="98">
        <f>SUM('[1]címrend kötelező'!G39+'[1]címrend önként'!G39+'[1]címrend államig'!G39)</f>
        <v>0</v>
      </c>
      <c r="H39" s="98">
        <f>SUM('[1]címrend kötelező'!H39+'[1]címrend önként'!H39+'[1]címrend államig'!H39)</f>
        <v>0</v>
      </c>
      <c r="I39" s="98">
        <f>SUM('[1]címrend kötelező'!I39+'[1]címrend önként'!I39+'[1]címrend államig'!I39)</f>
        <v>0</v>
      </c>
      <c r="J39" s="98">
        <f>SUM('[1]címrend kötelező'!J39+'[1]címrend önként'!J39+'[1]címrend államig'!J39)</f>
        <v>0</v>
      </c>
      <c r="K39" s="98">
        <f>SUM('[1]címrend kötelező'!K39+'[1]címrend önként'!K39+'[1]címrend államig'!K39)</f>
        <v>0</v>
      </c>
      <c r="L39" s="98">
        <f>SUM('[1]címrend kötelező'!L39+'[1]címrend önként'!L39+'[1]címrend államig'!L39)</f>
        <v>0</v>
      </c>
      <c r="M39" s="98">
        <f>SUM('[1]címrend kötelező'!M39+'[1]címrend önként'!M39+'[1]címrend államig'!M39)</f>
        <v>0</v>
      </c>
      <c r="N39" s="98">
        <f>SUM('[1]címrend kötelező'!N39+'[1]címrend önként'!N39+'[1]címrend államig'!N39)</f>
        <v>0</v>
      </c>
      <c r="O39" s="98">
        <f>SUM('[1]címrend kötelező'!O39+'[1]címrend önként'!O39+'[1]címrend államig'!O39)</f>
        <v>0</v>
      </c>
      <c r="P39" s="98">
        <f>SUM('[1]címrend kötelező'!P39+'[1]címrend önként'!P39+'[1]címrend államig'!P39)</f>
        <v>0</v>
      </c>
      <c r="Q39" s="98">
        <f>SUM('[1]címrend kötelező'!Q39+'[1]címrend önként'!Q39+'[1]címrend államig'!Q39)</f>
        <v>0</v>
      </c>
      <c r="R39" s="98">
        <f>SUM('[1]címrend kötelező'!R39+'[1]címrend önként'!R39+'[1]címrend államig'!R39)</f>
        <v>0</v>
      </c>
      <c r="S39" s="98">
        <f>SUM('[1]címrend kötelező'!S39+'[1]címrend önként'!S39+'[1]címrend államig'!S39)</f>
        <v>0</v>
      </c>
      <c r="T39" s="98">
        <f>SUM('[1]címrend kötelező'!T39+'[1]címrend önként'!T39+'[1]címrend államig'!T39)</f>
        <v>0</v>
      </c>
      <c r="U39" s="98">
        <f>SUM('[1]címrend kötelező'!U39+'[1]címrend önként'!U39+'[1]címrend államig'!U39)</f>
        <v>0</v>
      </c>
      <c r="V39" s="98">
        <f>SUM('[1]címrend kötelező'!V39+'[1]címrend önként'!V39+'[1]címrend államig'!V39)</f>
        <v>0</v>
      </c>
      <c r="W39" s="98">
        <f>SUM('[1]címrend kötelező'!W39+'[1]címrend önként'!W39+'[1]címrend államig'!W39)</f>
        <v>0</v>
      </c>
      <c r="X39" s="98">
        <f>SUM('[1]címrend kötelező'!X39+'[1]címrend önként'!X39+'[1]címrend államig'!X39)</f>
        <v>0</v>
      </c>
      <c r="Y39" s="98">
        <f>SUM('[1]címrend kötelező'!Y39+'[1]címrend önként'!Y39+'[1]címrend államig'!Y39)</f>
        <v>0</v>
      </c>
      <c r="Z39" s="98">
        <f>SUM('[1]címrend kötelező'!Z39+'[1]címrend önként'!Z39+'[1]címrend államig'!Z39)</f>
        <v>0</v>
      </c>
      <c r="AA39" s="98">
        <f>SUM('[1]címrend kötelező'!AA39+'[1]címrend önként'!AA39+'[1]címrend államig'!AA39)</f>
        <v>0</v>
      </c>
      <c r="AB39" s="98">
        <f>SUM('[1]címrend kötelező'!AB39+'[1]címrend önként'!AB39+'[1]címrend államig'!AB39)</f>
        <v>0</v>
      </c>
      <c r="AC39" s="98">
        <f>SUM('[1]címrend kötelező'!AC39+'[1]címrend önként'!AC39+'[1]címrend államig'!AC39)</f>
        <v>0</v>
      </c>
      <c r="AD39" s="98">
        <f>SUM('[1]címrend kötelező'!AD39+'[1]címrend önként'!AD39+'[1]címrend államig'!AD39)</f>
        <v>0</v>
      </c>
      <c r="AE39" s="98">
        <f>SUM('[1]címrend kötelező'!AE39+'[1]címrend önként'!AE39+'[1]címrend államig'!AE39)</f>
        <v>0</v>
      </c>
      <c r="AF39" s="98">
        <f>SUM('[1]címrend kötelező'!AF39+'[1]címrend önként'!AF39+'[1]címrend államig'!AF39)</f>
        <v>0</v>
      </c>
      <c r="AG39" s="98">
        <f>SUM('[1]címrend kötelező'!AG39+'[1]címrend önként'!AG39+'[1]címrend államig'!AG39)</f>
        <v>0</v>
      </c>
      <c r="AH39" s="98">
        <f>SUM('[1]címrend kötelező'!AH39+'[1]címrend önként'!AH39+'[1]címrend államig'!AH39)</f>
        <v>0</v>
      </c>
      <c r="AI39" s="98">
        <f>SUM('[1]címrend kötelező'!AI39+'[1]címrend önként'!AI39+'[1]címrend államig'!AI39)</f>
        <v>0</v>
      </c>
      <c r="AJ39" s="98">
        <f>SUM('[1]címrend kötelező'!AJ39+'[1]címrend önként'!AJ39+'[1]címrend államig'!AJ39)</f>
        <v>0</v>
      </c>
      <c r="AK39" s="98">
        <f>SUM('[1]címrend kötelező'!AK39+'[1]címrend önként'!AK39+'[1]címrend államig'!AK39)</f>
        <v>0</v>
      </c>
      <c r="AL39" s="98">
        <f>SUM('[1]címrend kötelező'!AL39+'[1]címrend önként'!AL39+'[1]címrend államig'!AL39)</f>
        <v>0</v>
      </c>
      <c r="AM39" s="98">
        <f>SUM('[1]címrend kötelező'!AM39+'[1]címrend önként'!AM39+'[1]címrend államig'!AM39)</f>
        <v>0</v>
      </c>
      <c r="AN39" s="98">
        <f>SUM('[1]címrend kötelező'!AN39+'[1]címrend önként'!AN39+'[1]címrend államig'!AN39)</f>
        <v>0</v>
      </c>
      <c r="AO39" s="98">
        <f>SUM('[1]címrend kötelező'!AO39+'[1]címrend önként'!AO39+'[1]címrend államig'!AO39)</f>
        <v>0</v>
      </c>
      <c r="AP39" s="98">
        <f>SUM('[1]címrend kötelező'!AP39+'[1]címrend önként'!AP39+'[1]címrend államig'!AP39)</f>
        <v>0</v>
      </c>
      <c r="AQ39" s="98">
        <f>SUM('[1]címrend kötelező'!AQ39+'[1]címrend önként'!AQ39+'[1]címrend államig'!AQ39)</f>
        <v>0</v>
      </c>
      <c r="AR39" s="98">
        <f>SUM('[1]címrend kötelező'!AR39+'[1]címrend önként'!AR39+'[1]címrend államig'!AR39)</f>
        <v>0</v>
      </c>
      <c r="AS39" s="98">
        <f>SUM('[1]címrend kötelező'!AS39+'[1]címrend önként'!AS39+'[1]címrend államig'!AS39)</f>
        <v>0</v>
      </c>
      <c r="AT39" s="98">
        <f>SUM('[1]címrend kötelező'!AT39+'[1]címrend önként'!AT39+'[1]címrend államig'!AT39)</f>
        <v>0</v>
      </c>
      <c r="AU39" s="98">
        <f>SUM('[1]címrend kötelező'!AU39+'[1]címrend önként'!AU39+'[1]címrend államig'!AU39)</f>
        <v>0</v>
      </c>
      <c r="AV39" s="98">
        <f>SUM('[1]címrend kötelező'!AV39+'[1]címrend önként'!AV39+'[1]címrend államig'!AV39)</f>
        <v>0</v>
      </c>
      <c r="AW39" s="98">
        <f>SUM('[1]címrend kötelező'!AW39+'[1]címrend önként'!AW39+'[1]címrend államig'!AW39)</f>
        <v>0</v>
      </c>
      <c r="AX39" s="98">
        <f>SUM('[1]címrend kötelező'!AX39+'[1]címrend önként'!AX39+'[1]címrend államig'!AX39)</f>
        <v>0</v>
      </c>
      <c r="AY39" s="98">
        <f>SUM('[1]címrend kötelező'!AY39+'[1]címrend önként'!AY39+'[1]címrend államig'!AY39)</f>
        <v>0</v>
      </c>
      <c r="AZ39" s="98">
        <f>SUM('[1]címrend kötelező'!AZ39+'[1]címrend önként'!AZ39+'[1]címrend államig'!AZ39)</f>
        <v>0</v>
      </c>
      <c r="BA39" s="98">
        <f>SUM('[1]címrend kötelező'!BA39+'[1]címrend önként'!BA39+'[1]címrend államig'!BA39)</f>
        <v>0</v>
      </c>
      <c r="BB39" s="98">
        <f>SUM('[1]címrend kötelező'!BB39+'[1]címrend önként'!BB39+'[1]címrend államig'!BB39)</f>
        <v>0</v>
      </c>
      <c r="BC39" s="98">
        <f>SUM('[1]címrend kötelező'!BC39+'[1]címrend önként'!BC39+'[1]címrend államig'!BC39)</f>
        <v>0</v>
      </c>
      <c r="BD39" s="98">
        <f>SUM('[1]címrend kötelező'!BD39+'[1]címrend önként'!BD39+'[1]címrend államig'!BD39)</f>
        <v>0</v>
      </c>
      <c r="BE39" s="98">
        <f>SUM('[1]címrend kötelező'!BE39+'[1]címrend önként'!BE39+'[1]címrend államig'!BE39)</f>
        <v>0</v>
      </c>
      <c r="BF39" s="98">
        <f>SUM('[1]címrend kötelező'!BF39+'[1]címrend önként'!BF39+'[1]címrend államig'!BF39)</f>
        <v>0</v>
      </c>
      <c r="BG39" s="98">
        <f>SUM('[1]címrend kötelező'!BG39+'[1]címrend önként'!BG39+'[1]címrend államig'!BG39)</f>
        <v>0</v>
      </c>
      <c r="BH39" s="98">
        <f>SUM('[1]címrend kötelező'!BH39+'[1]címrend önként'!BH39+'[1]címrend államig'!BH39)</f>
        <v>0</v>
      </c>
      <c r="BI39" s="98">
        <f>SUM('[1]címrend kötelező'!BI39+'[1]címrend önként'!BI39+'[1]címrend államig'!BI39)</f>
        <v>0</v>
      </c>
      <c r="BJ39" s="98">
        <f>SUM('[1]címrend kötelező'!BJ39+'[1]címrend önként'!BJ39+'[1]címrend államig'!BJ39)</f>
        <v>0</v>
      </c>
      <c r="BK39" s="98">
        <f>SUM('[1]címrend kötelező'!BK39+'[1]címrend önként'!BK39+'[1]címrend államig'!BK39)</f>
        <v>0</v>
      </c>
      <c r="BL39" s="98">
        <f>SUM('[1]címrend kötelező'!BL39+'[1]címrend önként'!BL39+'[1]címrend államig'!BL39)</f>
        <v>0</v>
      </c>
      <c r="BM39" s="98">
        <f>SUM('[1]címrend kötelező'!BM39+'[1]címrend önként'!BM39+'[1]címrend államig'!BM39)</f>
        <v>0</v>
      </c>
      <c r="BN39" s="98">
        <f>SUM('[1]címrend kötelező'!BN39+'[1]címrend önként'!BN39+'[1]címrend államig'!BN39)</f>
        <v>0</v>
      </c>
      <c r="BO39" s="98">
        <f>SUM('[1]címrend kötelező'!BO39+'[1]címrend önként'!BO39+'[1]címrend államig'!BO39)</f>
        <v>0</v>
      </c>
      <c r="BP39" s="98">
        <f>SUM('[1]címrend kötelező'!BP39+'[1]címrend önként'!BP39+'[1]címrend államig'!BP39)</f>
        <v>0</v>
      </c>
      <c r="BQ39" s="98">
        <f>SUM('[1]címrend kötelező'!BQ39+'[1]címrend önként'!BQ39+'[1]címrend államig'!BQ39)</f>
        <v>0</v>
      </c>
      <c r="BR39" s="98">
        <f>SUM('[1]címrend kötelező'!BR39+'[1]címrend önként'!BR39+'[1]címrend államig'!BR39)</f>
        <v>0</v>
      </c>
      <c r="BS39" s="98">
        <f>SUM('[1]címrend kötelező'!BS39+'[1]címrend önként'!BS39+'[1]címrend államig'!BS39)</f>
        <v>65914</v>
      </c>
      <c r="BT39" s="98">
        <f>SUM('[1]címrend kötelező'!BT39+'[1]címrend önként'!BT39+'[1]címrend államig'!BT39)</f>
        <v>0</v>
      </c>
      <c r="BU39" s="98">
        <f>SUM('[1]címrend kötelező'!BU39+'[1]címrend önként'!BU39+'[1]címrend államig'!BU39)</f>
        <v>65914</v>
      </c>
      <c r="BV39" s="98">
        <f>SUM('[1]címrend kötelező'!BV39+'[1]címrend önként'!BV39+'[1]címrend államig'!BV39)</f>
        <v>0</v>
      </c>
      <c r="BW39" s="98">
        <f>SUM('[1]címrend kötelező'!BW39+'[1]címrend önként'!BW39+'[1]címrend államig'!BW39)</f>
        <v>0</v>
      </c>
      <c r="BX39" s="98">
        <f>SUM('[1]címrend kötelező'!BX39+'[1]címrend önként'!BX39+'[1]címrend államig'!BX39)</f>
        <v>0</v>
      </c>
      <c r="BY39" s="98">
        <f>SUM('[1]címrend kötelező'!BY39+'[1]címrend önként'!BY39+'[1]címrend államig'!BY39)</f>
        <v>185573</v>
      </c>
      <c r="BZ39" s="98">
        <f>SUM('[1]címrend kötelező'!BZ39+'[1]címrend önként'!BZ39+'[1]címrend államig'!BZ39)</f>
        <v>0</v>
      </c>
      <c r="CA39" s="98">
        <f>SUM('[1]címrend kötelező'!CA39+'[1]címrend önként'!CA39+'[1]címrend államig'!CA39)</f>
        <v>185573</v>
      </c>
      <c r="CB39" s="98">
        <f>SUM('[1]címrend kötelező'!CB39+'[1]címrend önként'!CB39+'[1]címrend államig'!CB39)</f>
        <v>0</v>
      </c>
      <c r="CC39" s="98">
        <f>SUM('[1]címrend kötelező'!CC39+'[1]címrend önként'!CC39+'[1]címrend államig'!CC39)</f>
        <v>0</v>
      </c>
      <c r="CD39" s="98">
        <f>SUM('[1]címrend kötelező'!CD39+'[1]címrend önként'!CD39+'[1]címrend államig'!CD39)</f>
        <v>0</v>
      </c>
      <c r="CE39" s="98">
        <f>SUM('[1]címrend kötelező'!CE39+'[1]címrend önként'!CE39+'[1]címrend államig'!CE39)</f>
        <v>0</v>
      </c>
      <c r="CF39" s="98">
        <f>SUM('[1]címrend kötelező'!CF39+'[1]címrend önként'!CF39+'[1]címrend államig'!CF39)</f>
        <v>0</v>
      </c>
      <c r="CG39" s="98">
        <f>SUM('[1]címrend kötelező'!CG39+'[1]címrend önként'!CG39+'[1]címrend államig'!CG39)</f>
        <v>0</v>
      </c>
      <c r="CH39" s="98">
        <f>SUM('[1]címrend kötelező'!CH39+'[1]címrend önként'!CH39+'[1]címrend államig'!CH39)</f>
        <v>0</v>
      </c>
      <c r="CI39" s="98">
        <f>SUM('[1]címrend kötelező'!CI39+'[1]címrend önként'!CI39+'[1]címrend államig'!CI39)</f>
        <v>0</v>
      </c>
      <c r="CJ39" s="98">
        <f>SUM('[1]címrend kötelező'!CJ39+'[1]címrend önként'!CJ39+'[1]címrend államig'!CJ39)</f>
        <v>0</v>
      </c>
      <c r="CK39" s="98">
        <f>SUM('[1]címrend kötelező'!CK39+'[1]címrend önként'!CK39+'[1]címrend államig'!CK39)</f>
        <v>0</v>
      </c>
      <c r="CL39" s="98">
        <f>SUM('[1]címrend kötelező'!CL39+'[1]címrend önként'!CL39+'[1]címrend államig'!CL39)</f>
        <v>0</v>
      </c>
      <c r="CM39" s="98">
        <f>SUM('[1]címrend kötelező'!CM39+'[1]címrend önként'!CM39+'[1]címrend államig'!CM39)</f>
        <v>0</v>
      </c>
      <c r="CN39" s="98">
        <f>SUM('[1]címrend kötelező'!CN39+'[1]címrend önként'!CN39+'[1]címrend államig'!CN39)</f>
        <v>0</v>
      </c>
      <c r="CO39" s="98">
        <f>SUM('[1]címrend kötelező'!CO39+'[1]címrend önként'!CO39+'[1]címrend államig'!CO39)</f>
        <v>0</v>
      </c>
      <c r="CP39" s="98">
        <f>SUM('[1]címrend kötelező'!CP39+'[1]címrend önként'!CP39+'[1]címrend államig'!CP39)</f>
        <v>0</v>
      </c>
      <c r="CQ39" s="98">
        <f>SUM('[1]címrend kötelező'!CQ39+'[1]címrend önként'!CQ39+'[1]címrend államig'!CQ39)</f>
        <v>0</v>
      </c>
      <c r="CR39" s="98">
        <f>SUM('[1]címrend kötelező'!CR39+'[1]címrend önként'!CR39+'[1]címrend államig'!CR39)</f>
        <v>0</v>
      </c>
      <c r="CS39" s="98">
        <f>SUM('[1]címrend kötelező'!CS39+'[1]címrend önként'!CS39+'[1]címrend államig'!CS39)</f>
        <v>0</v>
      </c>
      <c r="CT39" s="98">
        <f>SUM('[1]címrend kötelező'!CT39+'[1]címrend önként'!CT39+'[1]címrend államig'!CT39)</f>
        <v>0</v>
      </c>
      <c r="CU39" s="98">
        <f>SUM('[1]címrend kötelező'!CU39+'[1]címrend önként'!CU39+'[1]címrend államig'!CU39)</f>
        <v>0</v>
      </c>
      <c r="CV39" s="98">
        <f>SUM('[1]címrend kötelező'!CV39+'[1]címrend önként'!CV39+'[1]címrend államig'!CV39)</f>
        <v>0</v>
      </c>
      <c r="CW39" s="98">
        <f>SUM('[1]címrend kötelező'!CW39+'[1]címrend önként'!CW39+'[1]címrend államig'!CW39)</f>
        <v>0</v>
      </c>
      <c r="CX39" s="98">
        <f>SUM('[1]címrend kötelező'!CX39+'[1]címrend önként'!CX39+'[1]címrend államig'!CX39)</f>
        <v>0</v>
      </c>
      <c r="CY39" s="98">
        <f>SUM('[1]címrend kötelező'!CY39+'[1]címrend önként'!CY39+'[1]címrend államig'!CY39)</f>
        <v>0</v>
      </c>
      <c r="CZ39" s="98">
        <f>SUM('[1]címrend kötelező'!CZ39+'[1]címrend önként'!CZ39+'[1]címrend államig'!CZ39)</f>
        <v>0</v>
      </c>
      <c r="DA39" s="98">
        <f>SUM('[1]címrend kötelező'!DA39+'[1]címrend önként'!DA39+'[1]címrend államig'!DA39)</f>
        <v>0</v>
      </c>
      <c r="DB39" s="98">
        <f>SUM('[1]címrend kötelező'!DB39+'[1]címrend önként'!DB39+'[1]címrend államig'!DB39)</f>
        <v>0</v>
      </c>
      <c r="DC39" s="98">
        <f>SUM('[1]címrend kötelező'!DC39+'[1]címrend önként'!DC39+'[1]címrend államig'!DC39)</f>
        <v>0</v>
      </c>
      <c r="DD39" s="98">
        <f>SUM('[1]címrend kötelező'!DD39+'[1]címrend önként'!DD39+'[1]címrend államig'!DD39)</f>
        <v>0</v>
      </c>
      <c r="DE39" s="98">
        <f>SUM('[1]címrend kötelező'!DE39+'[1]címrend önként'!DE39+'[1]címrend államig'!DE39)</f>
        <v>0</v>
      </c>
      <c r="DF39" s="98">
        <f>SUM('[1]címrend kötelező'!DF39+'[1]címrend önként'!DF39+'[1]címrend államig'!DF39)</f>
        <v>0</v>
      </c>
      <c r="DG39" s="98">
        <f>SUM('[1]címrend kötelező'!DG39+'[1]címrend önként'!DG39+'[1]címrend államig'!DG39)</f>
        <v>0</v>
      </c>
      <c r="DH39" s="98">
        <f>SUM('[1]címrend kötelező'!DH39+'[1]címrend önként'!DH39+'[1]címrend államig'!DH39)</f>
        <v>0</v>
      </c>
      <c r="DI39" s="98">
        <f>SUM('[1]címrend kötelező'!DI39+'[1]címrend önként'!DI39+'[1]címrend államig'!DI39)</f>
        <v>0</v>
      </c>
      <c r="DJ39" s="98">
        <f>SUM('[1]címrend kötelező'!DJ39+'[1]címrend önként'!DJ39+'[1]címrend államig'!DJ39)</f>
        <v>0</v>
      </c>
      <c r="DK39" s="98">
        <f>SUM('[1]címrend kötelező'!DK39+'[1]címrend önként'!DK39+'[1]címrend államig'!DK39)</f>
        <v>0</v>
      </c>
      <c r="DL39" s="98">
        <f>SUM('[1]címrend kötelező'!DL39+'[1]címrend önként'!DL39+'[1]címrend államig'!DL39)</f>
        <v>0</v>
      </c>
      <c r="DM39" s="98">
        <f>SUM('[1]címrend kötelező'!DM39+'[1]címrend önként'!DM39+'[1]címrend államig'!DM39)</f>
        <v>0</v>
      </c>
      <c r="DN39" s="98">
        <f>SUM('[1]címrend kötelező'!DN39+'[1]címrend önként'!DN39+'[1]címrend államig'!DN39)</f>
        <v>0</v>
      </c>
      <c r="DO39" s="98">
        <f>SUM('[1]címrend kötelező'!DO39+'[1]címrend önként'!DO39+'[1]címrend államig'!DO39)</f>
        <v>55926</v>
      </c>
      <c r="DP39" s="98">
        <f>SUM('[1]címrend kötelező'!DP39+'[1]címrend önként'!DP39+'[1]címrend államig'!DP39)</f>
        <v>0</v>
      </c>
      <c r="DQ39" s="98">
        <f>SUM('[1]címrend kötelező'!DQ39+'[1]címrend önként'!DQ39+'[1]címrend államig'!DQ39)</f>
        <v>55926</v>
      </c>
      <c r="DR39" s="99">
        <f t="shared" si="424"/>
        <v>307413</v>
      </c>
      <c r="DS39" s="99">
        <f t="shared" si="424"/>
        <v>0</v>
      </c>
      <c r="DT39" s="99">
        <f t="shared" si="424"/>
        <v>307413</v>
      </c>
      <c r="DU39" s="98">
        <f>SUM('[1]címrend kötelező'!DU39+'[1]címrend önként'!DU39+'[1]címrend államig'!DU39)</f>
        <v>0</v>
      </c>
      <c r="DV39" s="98">
        <f>SUM('[1]címrend kötelező'!DV39+'[1]címrend önként'!DV39+'[1]címrend államig'!DV39)</f>
        <v>0</v>
      </c>
      <c r="DW39" s="98">
        <f>SUM('[1]címrend kötelező'!DW39+'[1]címrend önként'!DW39+'[1]címrend államig'!DW39)</f>
        <v>0</v>
      </c>
      <c r="DX39" s="98">
        <f>SUM('[1]címrend kötelező'!DX39+'[1]címrend önként'!DX39+'[1]címrend államig'!DX39)</f>
        <v>0</v>
      </c>
      <c r="DY39" s="98">
        <f>SUM('[1]címrend kötelező'!DY39+'[1]címrend önként'!DY39+'[1]címrend államig'!DY39)</f>
        <v>0</v>
      </c>
      <c r="DZ39" s="98">
        <f>SUM('[1]címrend kötelező'!DZ39+'[1]címrend önként'!DZ39+'[1]címrend államig'!DZ39)</f>
        <v>0</v>
      </c>
      <c r="EA39" s="98">
        <f>SUM('[1]címrend kötelező'!EA39+'[1]címrend önként'!EA39+'[1]címrend államig'!EA39)</f>
        <v>0</v>
      </c>
      <c r="EB39" s="98">
        <f>SUM('[1]címrend kötelező'!EB39+'[1]címrend önként'!EB39+'[1]címrend államig'!EB39)</f>
        <v>0</v>
      </c>
      <c r="EC39" s="98">
        <f>SUM('[1]címrend kötelező'!EC39+'[1]címrend önként'!EC39+'[1]címrend államig'!EC39)</f>
        <v>0</v>
      </c>
      <c r="ED39" s="98">
        <f>SUM('[1]címrend kötelező'!ED39+'[1]címrend önként'!ED39+'[1]címrend államig'!ED39)</f>
        <v>0</v>
      </c>
      <c r="EE39" s="98">
        <f>SUM('[1]címrend kötelező'!EE39+'[1]címrend önként'!EE39+'[1]címrend államig'!EE39)</f>
        <v>0</v>
      </c>
      <c r="EF39" s="98">
        <f>SUM('[1]címrend kötelező'!EF39+'[1]címrend önként'!EF39+'[1]címrend államig'!EF39)</f>
        <v>0</v>
      </c>
      <c r="EG39" s="98">
        <f>SUM('[1]címrend kötelező'!EG39+'[1]címrend önként'!EG39+'[1]címrend államig'!EG39)</f>
        <v>0</v>
      </c>
      <c r="EH39" s="98">
        <f>SUM('[1]címrend kötelező'!EH39+'[1]címrend önként'!EH39+'[1]címrend államig'!EH39)</f>
        <v>0</v>
      </c>
      <c r="EI39" s="98">
        <f>SUM('[1]címrend kötelező'!EI39+'[1]címrend önként'!EI39+'[1]címrend államig'!EI39)</f>
        <v>0</v>
      </c>
      <c r="EJ39" s="98">
        <f>SUM('[1]címrend kötelező'!EJ39+'[1]címrend önként'!EJ39+'[1]címrend államig'!EJ39)</f>
        <v>0</v>
      </c>
      <c r="EK39" s="98">
        <f>SUM('[1]címrend kötelező'!EK39+'[1]címrend önként'!EK39+'[1]címrend államig'!EK39)</f>
        <v>0</v>
      </c>
      <c r="EL39" s="98">
        <f>SUM('[1]címrend kötelező'!EL39+'[1]címrend önként'!EL39+'[1]címrend államig'!EL39)</f>
        <v>0</v>
      </c>
      <c r="EM39" s="98">
        <f>SUM('[1]címrend kötelező'!EM39+'[1]címrend önként'!EM39+'[1]címrend államig'!EM39)</f>
        <v>0</v>
      </c>
      <c r="EN39" s="98">
        <f>SUM('[1]címrend kötelező'!EN39+'[1]címrend önként'!EN39+'[1]címrend államig'!EN39)</f>
        <v>0</v>
      </c>
      <c r="EO39" s="98">
        <f>SUM('[1]címrend kötelező'!EO39+'[1]címrend önként'!EO39+'[1]címrend államig'!EO39)</f>
        <v>0</v>
      </c>
      <c r="EP39" s="98">
        <f>SUM('[1]címrend kötelező'!EP39+'[1]címrend önként'!EP39+'[1]címrend államig'!EP39)</f>
        <v>0</v>
      </c>
      <c r="EQ39" s="98">
        <f>SUM('[1]címrend kötelező'!EQ39+'[1]címrend önként'!EQ39+'[1]címrend államig'!EQ39)</f>
        <v>0</v>
      </c>
      <c r="ER39" s="98">
        <f>SUM('[1]címrend kötelező'!ER39+'[1]címrend önként'!ER39+'[1]címrend államig'!ER39)</f>
        <v>0</v>
      </c>
      <c r="ES39" s="98">
        <f>SUM('[1]címrend kötelező'!ES39+'[1]címrend önként'!ES39+'[1]címrend államig'!ES39)</f>
        <v>0</v>
      </c>
      <c r="ET39" s="98">
        <f>SUM('[1]címrend kötelező'!ET39+'[1]címrend önként'!ET39+'[1]címrend államig'!ET39)</f>
        <v>0</v>
      </c>
      <c r="EU39" s="98">
        <f>SUM('[1]címrend kötelező'!EU39+'[1]címrend önként'!EU39+'[1]címrend államig'!EU39)</f>
        <v>0</v>
      </c>
      <c r="EV39" s="99">
        <f t="shared" si="425"/>
        <v>0</v>
      </c>
      <c r="EW39" s="99">
        <f t="shared" si="425"/>
        <v>0</v>
      </c>
      <c r="EX39" s="99">
        <f t="shared" si="425"/>
        <v>0</v>
      </c>
      <c r="EY39" s="99">
        <f>'[1]címrend kötelező'!EY39+'[1]címrend önként'!EY39+'[1]címrend államig'!EY39</f>
        <v>0</v>
      </c>
      <c r="EZ39" s="99">
        <f>'[1]címrend kötelező'!EZ39+'[1]címrend önként'!EZ39+'[1]címrend államig'!EZ39</f>
        <v>0</v>
      </c>
      <c r="FA39" s="99">
        <f>'[1]címrend kötelező'!FA39+'[1]címrend önként'!FA39+'[1]címrend államig'!FA39</f>
        <v>0</v>
      </c>
      <c r="FB39" s="99">
        <f>'[1]címrend kötelező'!FB39+'[1]címrend önként'!FB39+'[1]címrend államig'!FB39</f>
        <v>0</v>
      </c>
      <c r="FC39" s="99">
        <f>'[1]címrend kötelező'!FC39+'[1]címrend önként'!FC39+'[1]címrend államig'!FC39</f>
        <v>0</v>
      </c>
      <c r="FD39" s="99">
        <f>'[1]címrend kötelező'!FD39+'[1]címrend önként'!FD39+'[1]címrend államig'!FD39</f>
        <v>0</v>
      </c>
      <c r="FE39" s="99">
        <f>'[1]címrend kötelező'!FE39+'[1]címrend önként'!FE39+'[1]címrend államig'!FE39</f>
        <v>0</v>
      </c>
      <c r="FF39" s="99">
        <f>'[1]címrend kötelező'!FF39+'[1]címrend önként'!FF39+'[1]címrend államig'!FF39</f>
        <v>0</v>
      </c>
      <c r="FG39" s="99">
        <f>'[1]címrend kötelező'!FG39+'[1]címrend önként'!FG39+'[1]címrend államig'!FG39</f>
        <v>0</v>
      </c>
      <c r="FH39" s="99">
        <f>'[1]címrend kötelező'!FH39+'[1]címrend önként'!FH39+'[1]címrend államig'!FH39</f>
        <v>0</v>
      </c>
      <c r="FI39" s="99">
        <f>'[1]címrend kötelező'!FI39+'[1]címrend önként'!FI39+'[1]címrend államig'!FI39</f>
        <v>0</v>
      </c>
      <c r="FJ39" s="99">
        <f>'[1]címrend kötelező'!FJ39+'[1]címrend önként'!FJ39+'[1]címrend államig'!FJ39</f>
        <v>0</v>
      </c>
      <c r="FK39" s="99">
        <f>'[1]címrend kötelező'!FK39+'[1]címrend önként'!FK39+'[1]címrend államig'!FK39</f>
        <v>0</v>
      </c>
      <c r="FL39" s="99">
        <f>'[1]címrend kötelező'!FL39+'[1]címrend önként'!FL39+'[1]címrend államig'!FL39</f>
        <v>0</v>
      </c>
      <c r="FM39" s="99">
        <f>'[1]címrend kötelező'!FM39+'[1]címrend önként'!FM39+'[1]címrend államig'!FM39</f>
        <v>0</v>
      </c>
      <c r="FN39" s="99">
        <f>'[1]címrend kötelező'!FN39+'[1]címrend önként'!FN39+'[1]címrend államig'!FN39</f>
        <v>0</v>
      </c>
      <c r="FO39" s="99">
        <f>'[1]címrend kötelező'!FO39+'[1]címrend önként'!FO39+'[1]címrend államig'!FO39</f>
        <v>0</v>
      </c>
      <c r="FP39" s="99">
        <f>'[1]címrend kötelező'!FP39+'[1]címrend önként'!FP39+'[1]címrend államig'!FP39</f>
        <v>0</v>
      </c>
      <c r="FQ39" s="99">
        <f>'[1]címrend kötelező'!FQ39+'[1]címrend önként'!FQ39+'[1]címrend államig'!FQ39</f>
        <v>0</v>
      </c>
      <c r="FR39" s="99">
        <f>'[1]címrend kötelező'!FR39+'[1]címrend önként'!FR39+'[1]címrend államig'!FR39</f>
        <v>0</v>
      </c>
      <c r="FS39" s="99">
        <f>'[1]címrend kötelező'!FS39+'[1]címrend önként'!FS39+'[1]címrend államig'!FS39</f>
        <v>0</v>
      </c>
      <c r="FT39" s="99">
        <f>'[1]címrend kötelező'!FT39+'[1]címrend önként'!FT39+'[1]címrend államig'!FT39</f>
        <v>0</v>
      </c>
      <c r="FU39" s="99">
        <f>'[1]címrend kötelező'!FU39+'[1]címrend önként'!FU39+'[1]címrend államig'!FU39</f>
        <v>0</v>
      </c>
      <c r="FV39" s="99">
        <f>'[1]címrend kötelező'!FV39+'[1]címrend önként'!FV39+'[1]címrend államig'!FV39</f>
        <v>0</v>
      </c>
      <c r="FW39" s="99">
        <f>'[1]címrend kötelező'!FW39+'[1]címrend önként'!FW39+'[1]címrend államig'!FW39</f>
        <v>0</v>
      </c>
      <c r="FX39" s="99">
        <f>'[1]címrend kötelező'!FX39+'[1]címrend önként'!FX39+'[1]címrend államig'!FX39</f>
        <v>130</v>
      </c>
      <c r="FY39" s="99">
        <f>'[1]címrend kötelező'!FY39+'[1]címrend önként'!FY39+'[1]címrend államig'!FY39</f>
        <v>130</v>
      </c>
      <c r="FZ39" s="99">
        <f>'[1]címrend kötelező'!FZ39+'[1]címrend önként'!FZ39+'[1]címrend államig'!FZ39</f>
        <v>0</v>
      </c>
      <c r="GA39" s="99">
        <f>'[1]címrend kötelező'!GA39+'[1]címrend önként'!GA39+'[1]címrend államig'!GA39</f>
        <v>0</v>
      </c>
      <c r="GB39" s="99">
        <f>'[1]címrend kötelező'!GB39+'[1]címrend önként'!GB39+'[1]címrend államig'!GB39</f>
        <v>0</v>
      </c>
      <c r="GC39" s="99">
        <f>'[1]címrend kötelező'!GC39+'[1]címrend önként'!GC39+'[1]címrend államig'!GC39</f>
        <v>0</v>
      </c>
      <c r="GD39" s="99">
        <f>'[1]címrend kötelező'!GD39+'[1]címrend önként'!GD39+'[1]címrend államig'!GD39</f>
        <v>0</v>
      </c>
      <c r="GE39" s="99">
        <f>'[1]címrend kötelező'!GE39+'[1]címrend önként'!GE39+'[1]címrend államig'!GE39</f>
        <v>0</v>
      </c>
      <c r="GF39" s="99">
        <f>'[1]címrend kötelező'!GF39+'[1]címrend önként'!GF39+'[1]címrend államig'!GF39</f>
        <v>0</v>
      </c>
      <c r="GG39" s="99">
        <f>'[1]címrend kötelező'!GG39+'[1]címrend önként'!GG39+'[1]címrend államig'!GG39</f>
        <v>0</v>
      </c>
      <c r="GH39" s="99">
        <f>'[1]címrend kötelező'!GH39+'[1]címrend önként'!GH39+'[1]címrend államig'!GH39</f>
        <v>0</v>
      </c>
      <c r="GI39" s="99">
        <f>'[1]címrend kötelező'!GI39+'[1]címrend önként'!GI39+'[1]címrend államig'!GI39</f>
        <v>0</v>
      </c>
      <c r="GJ39" s="99">
        <f>'[1]címrend kötelező'!GJ39+'[1]címrend önként'!GJ39+'[1]címrend államig'!GJ39</f>
        <v>0</v>
      </c>
      <c r="GK39" s="99">
        <f>'[1]címrend kötelező'!GK39+'[1]címrend önként'!GK39+'[1]címrend államig'!GK39</f>
        <v>0</v>
      </c>
      <c r="GL39" s="99">
        <f>EY39+FB39+FE39+FH39+FK39+FN39+FQ39+FT39+FW39+FZ39+GC39+GF39+GI39</f>
        <v>0</v>
      </c>
      <c r="GM39" s="99">
        <f t="shared" si="426"/>
        <v>130</v>
      </c>
      <c r="GN39" s="99">
        <f t="shared" si="426"/>
        <v>130</v>
      </c>
      <c r="GO39" s="99">
        <f>'[1]címrend kötelező'!GO39+'[1]címrend önként'!GO39+'[1]címrend államig'!GO39</f>
        <v>0</v>
      </c>
      <c r="GP39" s="99">
        <f>'[1]címrend kötelező'!GP39+'[1]címrend önként'!GP39+'[1]címrend államig'!GP39</f>
        <v>420</v>
      </c>
      <c r="GQ39" s="99">
        <f>'[1]címrend kötelező'!GQ39+'[1]címrend önként'!GQ39+'[1]címrend államig'!GQ39</f>
        <v>420</v>
      </c>
      <c r="GR39" s="99">
        <f>'[1]címrend kötelező'!GR39+'[1]címrend önként'!GR39+'[1]címrend államig'!GR39</f>
        <v>0</v>
      </c>
      <c r="GS39" s="99">
        <f>'[1]címrend kötelező'!GS39+'[1]címrend önként'!GS39+'[1]címrend államig'!GS39</f>
        <v>0</v>
      </c>
      <c r="GT39" s="99">
        <f>'[1]címrend kötelező'!GT39+'[1]címrend önként'!GT39+'[1]címrend államig'!GT39</f>
        <v>0</v>
      </c>
      <c r="GU39" s="99">
        <f>'[1]címrend kötelező'!GU39+'[1]címrend önként'!GU39+'[1]címrend államig'!GU39</f>
        <v>56</v>
      </c>
      <c r="GV39" s="99">
        <f>'[1]címrend kötelező'!GV39+'[1]címrend önként'!GV39+'[1]címrend államig'!GV39</f>
        <v>130</v>
      </c>
      <c r="GW39" s="99">
        <f>'[1]címrend kötelező'!GW39+'[1]címrend önként'!GW39+'[1]címrend államig'!GW39</f>
        <v>186</v>
      </c>
      <c r="GX39" s="99">
        <f t="shared" si="427"/>
        <v>56</v>
      </c>
      <c r="GY39" s="99">
        <f t="shared" si="427"/>
        <v>680</v>
      </c>
      <c r="GZ39" s="99">
        <f t="shared" si="427"/>
        <v>736</v>
      </c>
      <c r="HA39" s="100">
        <f t="shared" si="428"/>
        <v>307469</v>
      </c>
      <c r="HB39" s="100">
        <f t="shared" si="428"/>
        <v>680</v>
      </c>
      <c r="HC39" s="101">
        <f t="shared" si="428"/>
        <v>308149</v>
      </c>
      <c r="HE39" s="92"/>
      <c r="HF39" s="92"/>
    </row>
    <row r="40" spans="1:214" s="105" customFormat="1" ht="15" customHeight="1" x14ac:dyDescent="0.25">
      <c r="A40" s="113" t="s">
        <v>327</v>
      </c>
      <c r="B40" s="103">
        <f>B41+B46+B47+B48+B49</f>
        <v>0</v>
      </c>
      <c r="C40" s="103">
        <f t="shared" ref="C40:D40" si="429">C41+C46+C47+C48+C49</f>
        <v>0</v>
      </c>
      <c r="D40" s="103">
        <f t="shared" si="429"/>
        <v>0</v>
      </c>
      <c r="E40" s="103">
        <f>E41+E46+E47+E48+E49</f>
        <v>0</v>
      </c>
      <c r="F40" s="103">
        <f t="shared" ref="F40:G40" si="430">F41+F46+F47+F48+F49</f>
        <v>0</v>
      </c>
      <c r="G40" s="103">
        <f t="shared" si="430"/>
        <v>0</v>
      </c>
      <c r="H40" s="103">
        <f>H41+H46+H47+H48+H49</f>
        <v>0</v>
      </c>
      <c r="I40" s="103">
        <f t="shared" ref="I40:J40" si="431">I41+I46+I47+I48+I49</f>
        <v>0</v>
      </c>
      <c r="J40" s="103">
        <f t="shared" si="431"/>
        <v>0</v>
      </c>
      <c r="K40" s="103">
        <f>K41+K46+K47+K48+K49</f>
        <v>500</v>
      </c>
      <c r="L40" s="103">
        <f t="shared" ref="L40:M40" si="432">L41+L46+L47+L48+L49</f>
        <v>0</v>
      </c>
      <c r="M40" s="103">
        <f t="shared" si="432"/>
        <v>500</v>
      </c>
      <c r="N40" s="103">
        <f>N41+N46+N47+N48+N49</f>
        <v>0</v>
      </c>
      <c r="O40" s="103">
        <f t="shared" ref="O40:P40" si="433">O41+O46+O47+O48+O49</f>
        <v>0</v>
      </c>
      <c r="P40" s="103">
        <f t="shared" si="433"/>
        <v>0</v>
      </c>
      <c r="Q40" s="103">
        <f>Q41+Q46+Q47+Q48+Q49</f>
        <v>0</v>
      </c>
      <c r="R40" s="103">
        <f t="shared" ref="R40:S40" si="434">R41+R46+R47+R48+R49</f>
        <v>0</v>
      </c>
      <c r="S40" s="103">
        <f t="shared" si="434"/>
        <v>0</v>
      </c>
      <c r="T40" s="103">
        <f>T41+T46+T47+T48+T49</f>
        <v>0</v>
      </c>
      <c r="U40" s="103">
        <f t="shared" ref="U40:V40" si="435">U41+U46+U47+U48+U49</f>
        <v>0</v>
      </c>
      <c r="V40" s="103">
        <f t="shared" si="435"/>
        <v>0</v>
      </c>
      <c r="W40" s="103">
        <f>W41+W46+W47+W48+W49</f>
        <v>0</v>
      </c>
      <c r="X40" s="103">
        <f t="shared" ref="X40:Y40" si="436">X41+X46+X47+X48+X49</f>
        <v>0</v>
      </c>
      <c r="Y40" s="103">
        <f t="shared" si="436"/>
        <v>0</v>
      </c>
      <c r="Z40" s="103">
        <f>Z41+Z46+Z47+Z48+Z49</f>
        <v>250000</v>
      </c>
      <c r="AA40" s="103">
        <f t="shared" ref="AA40:AB40" si="437">AA41+AA46+AA47+AA48+AA49</f>
        <v>300000</v>
      </c>
      <c r="AB40" s="103">
        <f t="shared" si="437"/>
        <v>550000</v>
      </c>
      <c r="AC40" s="103">
        <f>AC41+AC46+AC47+AC48+AC49</f>
        <v>0</v>
      </c>
      <c r="AD40" s="103">
        <f t="shared" ref="AD40:AE40" si="438">AD41+AD46+AD47+AD48+AD49</f>
        <v>0</v>
      </c>
      <c r="AE40" s="103">
        <f t="shared" si="438"/>
        <v>0</v>
      </c>
      <c r="AF40" s="103">
        <f>AF41+AF46+AF47+AF48+AF49</f>
        <v>0</v>
      </c>
      <c r="AG40" s="103">
        <f t="shared" ref="AG40:AH40" si="439">AG41+AG46+AG47+AG48+AG49</f>
        <v>0</v>
      </c>
      <c r="AH40" s="103">
        <f t="shared" si="439"/>
        <v>0</v>
      </c>
      <c r="AI40" s="103">
        <f>AI41+AI46+AI47+AI48+AI49</f>
        <v>0</v>
      </c>
      <c r="AJ40" s="103">
        <f t="shared" ref="AJ40:AK40" si="440">AJ41+AJ46+AJ47+AJ48+AJ49</f>
        <v>0</v>
      </c>
      <c r="AK40" s="103">
        <f t="shared" si="440"/>
        <v>0</v>
      </c>
      <c r="AL40" s="103">
        <f>AL41+AL46+AL47+AL48+AL49</f>
        <v>0</v>
      </c>
      <c r="AM40" s="103">
        <f t="shared" ref="AM40:AN40" si="441">AM41+AM46+AM47+AM48+AM49</f>
        <v>0</v>
      </c>
      <c r="AN40" s="103">
        <f t="shared" si="441"/>
        <v>0</v>
      </c>
      <c r="AO40" s="103">
        <f>AO41+AO46+AO47+AO48+AO49</f>
        <v>0</v>
      </c>
      <c r="AP40" s="103">
        <f t="shared" ref="AP40:AQ40" si="442">AP41+AP46+AP47+AP48+AP49</f>
        <v>0</v>
      </c>
      <c r="AQ40" s="103">
        <f t="shared" si="442"/>
        <v>0</v>
      </c>
      <c r="AR40" s="103">
        <f>AR41+AR46+AR47+AR48+AR49</f>
        <v>0</v>
      </c>
      <c r="AS40" s="103">
        <f t="shared" ref="AS40:AT40" si="443">AS41+AS46+AS47+AS48+AS49</f>
        <v>0</v>
      </c>
      <c r="AT40" s="103">
        <f t="shared" si="443"/>
        <v>0</v>
      </c>
      <c r="AU40" s="103">
        <f>AU41+AU46+AU47+AU48+AU49</f>
        <v>0</v>
      </c>
      <c r="AV40" s="103">
        <f t="shared" ref="AV40:AW40" si="444">AV41+AV46+AV47+AV48+AV49</f>
        <v>0</v>
      </c>
      <c r="AW40" s="103">
        <f t="shared" si="444"/>
        <v>0</v>
      </c>
      <c r="AX40" s="103">
        <f>AX41+AX46+AX47+AX48+AX49</f>
        <v>0</v>
      </c>
      <c r="AY40" s="103">
        <f t="shared" ref="AY40:AZ40" si="445">AY41+AY46+AY47+AY48+AY49</f>
        <v>0</v>
      </c>
      <c r="AZ40" s="103">
        <f t="shared" si="445"/>
        <v>0</v>
      </c>
      <c r="BA40" s="103">
        <f>BA41+BA46+BA47+BA48+BA49</f>
        <v>0</v>
      </c>
      <c r="BB40" s="103">
        <f t="shared" ref="BB40:BC40" si="446">BB41+BB46+BB47+BB48+BB49</f>
        <v>0</v>
      </c>
      <c r="BC40" s="103">
        <f t="shared" si="446"/>
        <v>0</v>
      </c>
      <c r="BD40" s="103">
        <f>BD41+BD46+BD47+BD48+BD49</f>
        <v>0</v>
      </c>
      <c r="BE40" s="103">
        <f t="shared" ref="BE40:BF40" si="447">BE41+BE46+BE47+BE48+BE49</f>
        <v>0</v>
      </c>
      <c r="BF40" s="103">
        <f t="shared" si="447"/>
        <v>0</v>
      </c>
      <c r="BG40" s="103">
        <f>BG41+BG46+BG47+BG48+BG49</f>
        <v>0</v>
      </c>
      <c r="BH40" s="103">
        <f t="shared" ref="BH40:BI40" si="448">BH41+BH46+BH47+BH48+BH49</f>
        <v>0</v>
      </c>
      <c r="BI40" s="103">
        <f t="shared" si="448"/>
        <v>0</v>
      </c>
      <c r="BJ40" s="103">
        <f>BJ41+BJ46+BJ47+BJ48+BJ49</f>
        <v>0</v>
      </c>
      <c r="BK40" s="103">
        <f t="shared" ref="BK40:BL40" si="449">BK41+BK46+BK47+BK48+BK49</f>
        <v>0</v>
      </c>
      <c r="BL40" s="103">
        <f t="shared" si="449"/>
        <v>0</v>
      </c>
      <c r="BM40" s="103">
        <f>BM41+BM46+BM47+BM48+BM49</f>
        <v>0</v>
      </c>
      <c r="BN40" s="103">
        <f t="shared" ref="BN40:BO40" si="450">BN41+BN46+BN47+BN48+BN49</f>
        <v>79902</v>
      </c>
      <c r="BO40" s="103">
        <f t="shared" si="450"/>
        <v>79902</v>
      </c>
      <c r="BP40" s="103">
        <f>BP41+BP46+BP47+BP48+BP49</f>
        <v>0</v>
      </c>
      <c r="BQ40" s="103">
        <f t="shared" ref="BQ40:BR40" si="451">BQ41+BQ46+BQ47+BQ48+BQ49</f>
        <v>0</v>
      </c>
      <c r="BR40" s="103">
        <f t="shared" si="451"/>
        <v>0</v>
      </c>
      <c r="BS40" s="103">
        <f>BS41+BS46+BS47+BS48+BS49</f>
        <v>0</v>
      </c>
      <c r="BT40" s="103">
        <f t="shared" ref="BT40:BU40" si="452">BT41+BT46+BT47+BT48+BT49</f>
        <v>0</v>
      </c>
      <c r="BU40" s="103">
        <f t="shared" si="452"/>
        <v>0</v>
      </c>
      <c r="BV40" s="103">
        <f>BV41+BV46+BV47+BV48+BV49</f>
        <v>0</v>
      </c>
      <c r="BW40" s="103">
        <f t="shared" ref="BW40:BX40" si="453">BW41+BW46+BW47+BW48+BW49</f>
        <v>0</v>
      </c>
      <c r="BX40" s="103">
        <f t="shared" si="453"/>
        <v>0</v>
      </c>
      <c r="BY40" s="103">
        <f>BY41+BY46+BY47+BY48+BY49</f>
        <v>0</v>
      </c>
      <c r="BZ40" s="103">
        <f t="shared" ref="BZ40:CA40" si="454">BZ41+BZ46+BZ47+BZ48+BZ49</f>
        <v>0</v>
      </c>
      <c r="CA40" s="103">
        <f t="shared" si="454"/>
        <v>0</v>
      </c>
      <c r="CB40" s="103">
        <f>CB41+CB46+CB47+CB48+CB49</f>
        <v>0</v>
      </c>
      <c r="CC40" s="103">
        <f t="shared" ref="CC40:CD40" si="455">CC41+CC46+CC47+CC48+CC49</f>
        <v>0</v>
      </c>
      <c r="CD40" s="103">
        <f t="shared" si="455"/>
        <v>0</v>
      </c>
      <c r="CE40" s="103">
        <f>CE41+CE46+CE47+CE48+CE49</f>
        <v>2181607</v>
      </c>
      <c r="CF40" s="103">
        <f t="shared" ref="CF40:CG40" si="456">CF41+CF46+CF47+CF48+CF49</f>
        <v>0</v>
      </c>
      <c r="CG40" s="103">
        <f t="shared" si="456"/>
        <v>2181607</v>
      </c>
      <c r="CH40" s="103">
        <f>CH41+CH46+CH47+CH48+CH49</f>
        <v>0</v>
      </c>
      <c r="CI40" s="103">
        <f t="shared" ref="CI40:CJ40" si="457">CI41+CI46+CI47+CI48+CI49</f>
        <v>0</v>
      </c>
      <c r="CJ40" s="103">
        <f t="shared" si="457"/>
        <v>0</v>
      </c>
      <c r="CK40" s="103">
        <f>CK41+CK46+CK47+CK48+CK49</f>
        <v>0</v>
      </c>
      <c r="CL40" s="103">
        <f t="shared" ref="CL40:CM40" si="458">CL41+CL46+CL47+CL48+CL49</f>
        <v>0</v>
      </c>
      <c r="CM40" s="103">
        <f t="shared" si="458"/>
        <v>0</v>
      </c>
      <c r="CN40" s="103">
        <f>CN41+CN46+CN47+CN48+CN49</f>
        <v>50150</v>
      </c>
      <c r="CO40" s="103">
        <f t="shared" ref="CO40:CP40" si="459">CO41+CO46+CO47+CO48+CO49</f>
        <v>341350</v>
      </c>
      <c r="CP40" s="103">
        <f t="shared" si="459"/>
        <v>391500</v>
      </c>
      <c r="CQ40" s="103">
        <f>CQ41+CQ46+CQ47+CQ48+CQ49</f>
        <v>0</v>
      </c>
      <c r="CR40" s="103">
        <f t="shared" ref="CR40:CS40" si="460">CR41+CR46+CR47+CR48+CR49</f>
        <v>0</v>
      </c>
      <c r="CS40" s="103">
        <f t="shared" si="460"/>
        <v>0</v>
      </c>
      <c r="CT40" s="103">
        <f>CT41+CT46+CT47+CT48+CT49</f>
        <v>0</v>
      </c>
      <c r="CU40" s="103">
        <f t="shared" ref="CU40:CV40" si="461">CU41+CU46+CU47+CU48+CU49</f>
        <v>0</v>
      </c>
      <c r="CV40" s="103">
        <f t="shared" si="461"/>
        <v>0</v>
      </c>
      <c r="CW40" s="103">
        <f>CW41+CW46+CW47+CW48+CW49</f>
        <v>0</v>
      </c>
      <c r="CX40" s="103">
        <f t="shared" ref="CX40:CY40" si="462">CX41+CX46+CX47+CX48+CX49</f>
        <v>0</v>
      </c>
      <c r="CY40" s="103">
        <f t="shared" si="462"/>
        <v>0</v>
      </c>
      <c r="CZ40" s="103">
        <f>CZ41+CZ46+CZ47+CZ48+CZ49</f>
        <v>0</v>
      </c>
      <c r="DA40" s="103">
        <f t="shared" ref="DA40:DB40" si="463">DA41+DA46+DA47+DA48+DA49</f>
        <v>0</v>
      </c>
      <c r="DB40" s="103">
        <f t="shared" si="463"/>
        <v>0</v>
      </c>
      <c r="DC40" s="103">
        <f>DC41+DC46+DC47+DC48+DC49</f>
        <v>240000</v>
      </c>
      <c r="DD40" s="103">
        <f t="shared" ref="DD40:DE40" si="464">DD41+DD46+DD47+DD48+DD49</f>
        <v>0</v>
      </c>
      <c r="DE40" s="103">
        <f t="shared" si="464"/>
        <v>240000</v>
      </c>
      <c r="DF40" s="103">
        <f>DF41+DF46+DF47+DF48+DF49</f>
        <v>0</v>
      </c>
      <c r="DG40" s="103">
        <f t="shared" ref="DG40:DH40" si="465">DG41+DG46+DG47+DG48+DG49</f>
        <v>0</v>
      </c>
      <c r="DH40" s="103">
        <f t="shared" si="465"/>
        <v>0</v>
      </c>
      <c r="DI40" s="103">
        <f>DI41+DI46+DI47+DI48+DI49</f>
        <v>0</v>
      </c>
      <c r="DJ40" s="103">
        <f t="shared" ref="DJ40:DK40" si="466">DJ41+DJ46+DJ47+DJ48+DJ49</f>
        <v>0</v>
      </c>
      <c r="DK40" s="103">
        <f t="shared" si="466"/>
        <v>0</v>
      </c>
      <c r="DL40" s="103">
        <f>DL41+DL46+DL47+DL48+DL49</f>
        <v>0</v>
      </c>
      <c r="DM40" s="103">
        <f t="shared" ref="DM40:DN40" si="467">DM41+DM46+DM47+DM48+DM49</f>
        <v>0</v>
      </c>
      <c r="DN40" s="103">
        <f t="shared" si="467"/>
        <v>0</v>
      </c>
      <c r="DO40" s="103">
        <f>DO41+DO46+DO47+DO48+DO49</f>
        <v>0</v>
      </c>
      <c r="DP40" s="103">
        <f t="shared" ref="DP40:GA40" si="468">DP41+DP46+DP47+DP48+DP49</f>
        <v>0</v>
      </c>
      <c r="DQ40" s="103">
        <f t="shared" si="468"/>
        <v>0</v>
      </c>
      <c r="DR40" s="103">
        <f t="shared" si="468"/>
        <v>2722257</v>
      </c>
      <c r="DS40" s="103">
        <f t="shared" si="468"/>
        <v>721252</v>
      </c>
      <c r="DT40" s="103">
        <f t="shared" si="468"/>
        <v>3443509</v>
      </c>
      <c r="DU40" s="103">
        <f t="shared" si="468"/>
        <v>0</v>
      </c>
      <c r="DV40" s="103">
        <f t="shared" si="468"/>
        <v>0</v>
      </c>
      <c r="DW40" s="103">
        <f t="shared" si="468"/>
        <v>0</v>
      </c>
      <c r="DX40" s="103">
        <f t="shared" si="468"/>
        <v>0</v>
      </c>
      <c r="DY40" s="103">
        <f t="shared" si="468"/>
        <v>0</v>
      </c>
      <c r="DZ40" s="103">
        <f t="shared" si="468"/>
        <v>0</v>
      </c>
      <c r="EA40" s="103">
        <f t="shared" si="468"/>
        <v>0</v>
      </c>
      <c r="EB40" s="103">
        <f t="shared" si="468"/>
        <v>0</v>
      </c>
      <c r="EC40" s="103">
        <f t="shared" si="468"/>
        <v>0</v>
      </c>
      <c r="ED40" s="103">
        <f t="shared" si="468"/>
        <v>0</v>
      </c>
      <c r="EE40" s="103">
        <f t="shared" si="468"/>
        <v>0</v>
      </c>
      <c r="EF40" s="103">
        <f t="shared" si="468"/>
        <v>0</v>
      </c>
      <c r="EG40" s="103">
        <f t="shared" si="468"/>
        <v>0</v>
      </c>
      <c r="EH40" s="103">
        <f t="shared" si="468"/>
        <v>0</v>
      </c>
      <c r="EI40" s="103">
        <f t="shared" si="468"/>
        <v>0</v>
      </c>
      <c r="EJ40" s="103">
        <f t="shared" si="468"/>
        <v>0</v>
      </c>
      <c r="EK40" s="103">
        <f t="shared" si="468"/>
        <v>0</v>
      </c>
      <c r="EL40" s="103">
        <f t="shared" si="468"/>
        <v>0</v>
      </c>
      <c r="EM40" s="103">
        <f t="shared" si="468"/>
        <v>0</v>
      </c>
      <c r="EN40" s="103">
        <f t="shared" si="468"/>
        <v>0</v>
      </c>
      <c r="EO40" s="103">
        <f t="shared" si="468"/>
        <v>0</v>
      </c>
      <c r="EP40" s="103">
        <f t="shared" si="468"/>
        <v>0</v>
      </c>
      <c r="EQ40" s="103">
        <f t="shared" si="468"/>
        <v>0</v>
      </c>
      <c r="ER40" s="103">
        <f t="shared" si="468"/>
        <v>0</v>
      </c>
      <c r="ES40" s="103">
        <f t="shared" si="468"/>
        <v>0</v>
      </c>
      <c r="ET40" s="103">
        <f t="shared" si="468"/>
        <v>0</v>
      </c>
      <c r="EU40" s="103">
        <f t="shared" si="468"/>
        <v>0</v>
      </c>
      <c r="EV40" s="103">
        <f t="shared" si="468"/>
        <v>0</v>
      </c>
      <c r="EW40" s="103">
        <f t="shared" si="468"/>
        <v>0</v>
      </c>
      <c r="EX40" s="103">
        <f t="shared" si="468"/>
        <v>0</v>
      </c>
      <c r="EY40" s="103">
        <f t="shared" si="468"/>
        <v>0</v>
      </c>
      <c r="EZ40" s="103">
        <f t="shared" si="468"/>
        <v>0</v>
      </c>
      <c r="FA40" s="103">
        <f t="shared" si="468"/>
        <v>0</v>
      </c>
      <c r="FB40" s="103">
        <f t="shared" si="468"/>
        <v>0</v>
      </c>
      <c r="FC40" s="103">
        <f t="shared" si="468"/>
        <v>0</v>
      </c>
      <c r="FD40" s="103">
        <f t="shared" si="468"/>
        <v>0</v>
      </c>
      <c r="FE40" s="103">
        <f t="shared" si="468"/>
        <v>0</v>
      </c>
      <c r="FF40" s="103">
        <f t="shared" si="468"/>
        <v>0</v>
      </c>
      <c r="FG40" s="103">
        <f t="shared" si="468"/>
        <v>0</v>
      </c>
      <c r="FH40" s="103">
        <f t="shared" si="468"/>
        <v>0</v>
      </c>
      <c r="FI40" s="103">
        <f t="shared" si="468"/>
        <v>0</v>
      </c>
      <c r="FJ40" s="103">
        <f t="shared" si="468"/>
        <v>0</v>
      </c>
      <c r="FK40" s="103">
        <f t="shared" si="468"/>
        <v>0</v>
      </c>
      <c r="FL40" s="103">
        <f t="shared" si="468"/>
        <v>0</v>
      </c>
      <c r="FM40" s="103">
        <f t="shared" si="468"/>
        <v>0</v>
      </c>
      <c r="FN40" s="103">
        <f t="shared" si="468"/>
        <v>0</v>
      </c>
      <c r="FO40" s="103">
        <f t="shared" si="468"/>
        <v>0</v>
      </c>
      <c r="FP40" s="103">
        <f t="shared" si="468"/>
        <v>0</v>
      </c>
      <c r="FQ40" s="103">
        <f t="shared" si="468"/>
        <v>0</v>
      </c>
      <c r="FR40" s="103">
        <f t="shared" si="468"/>
        <v>0</v>
      </c>
      <c r="FS40" s="103">
        <f t="shared" si="468"/>
        <v>0</v>
      </c>
      <c r="FT40" s="103">
        <f t="shared" si="468"/>
        <v>0</v>
      </c>
      <c r="FU40" s="103">
        <f t="shared" si="468"/>
        <v>0</v>
      </c>
      <c r="FV40" s="103">
        <f t="shared" si="468"/>
        <v>0</v>
      </c>
      <c r="FW40" s="103">
        <f t="shared" si="468"/>
        <v>0</v>
      </c>
      <c r="FX40" s="103">
        <f t="shared" si="468"/>
        <v>0</v>
      </c>
      <c r="FY40" s="103">
        <f t="shared" si="468"/>
        <v>0</v>
      </c>
      <c r="FZ40" s="103">
        <f t="shared" si="468"/>
        <v>0</v>
      </c>
      <c r="GA40" s="103">
        <f t="shared" si="468"/>
        <v>0</v>
      </c>
      <c r="GB40" s="103">
        <f t="shared" ref="GB40:HK40" si="469">GB41+GB46+GB47+GB48+GB49</f>
        <v>0</v>
      </c>
      <c r="GC40" s="103">
        <f t="shared" si="469"/>
        <v>0</v>
      </c>
      <c r="GD40" s="103">
        <f t="shared" si="469"/>
        <v>0</v>
      </c>
      <c r="GE40" s="103">
        <f t="shared" si="469"/>
        <v>0</v>
      </c>
      <c r="GF40" s="103">
        <f t="shared" si="469"/>
        <v>0</v>
      </c>
      <c r="GG40" s="103">
        <f t="shared" si="469"/>
        <v>0</v>
      </c>
      <c r="GH40" s="103">
        <f t="shared" si="469"/>
        <v>0</v>
      </c>
      <c r="GI40" s="103">
        <f t="shared" si="469"/>
        <v>0</v>
      </c>
      <c r="GJ40" s="103">
        <f t="shared" si="469"/>
        <v>0</v>
      </c>
      <c r="GK40" s="103">
        <f t="shared" si="469"/>
        <v>0</v>
      </c>
      <c r="GL40" s="103">
        <f t="shared" si="469"/>
        <v>0</v>
      </c>
      <c r="GM40" s="103">
        <f t="shared" si="469"/>
        <v>0</v>
      </c>
      <c r="GN40" s="103">
        <f t="shared" si="469"/>
        <v>0</v>
      </c>
      <c r="GO40" s="103">
        <f t="shared" si="469"/>
        <v>1724</v>
      </c>
      <c r="GP40" s="103">
        <f t="shared" si="469"/>
        <v>1407</v>
      </c>
      <c r="GQ40" s="103">
        <f t="shared" si="469"/>
        <v>3131</v>
      </c>
      <c r="GR40" s="103">
        <f t="shared" si="469"/>
        <v>0</v>
      </c>
      <c r="GS40" s="103">
        <f t="shared" si="469"/>
        <v>0</v>
      </c>
      <c r="GT40" s="103">
        <f t="shared" si="469"/>
        <v>0</v>
      </c>
      <c r="GU40" s="103">
        <f t="shared" si="469"/>
        <v>0</v>
      </c>
      <c r="GV40" s="103">
        <f t="shared" si="469"/>
        <v>3190</v>
      </c>
      <c r="GW40" s="103">
        <f t="shared" si="469"/>
        <v>3190</v>
      </c>
      <c r="GX40" s="103">
        <f t="shared" si="469"/>
        <v>1724</v>
      </c>
      <c r="GY40" s="103">
        <f t="shared" si="469"/>
        <v>4597</v>
      </c>
      <c r="GZ40" s="103">
        <f t="shared" si="469"/>
        <v>6321</v>
      </c>
      <c r="HA40" s="103">
        <f t="shared" si="469"/>
        <v>2723981</v>
      </c>
      <c r="HB40" s="103">
        <f t="shared" si="469"/>
        <v>725849</v>
      </c>
      <c r="HC40" s="104">
        <f t="shared" si="469"/>
        <v>3449830</v>
      </c>
      <c r="HE40" s="92"/>
      <c r="HF40" s="92"/>
    </row>
    <row r="41" spans="1:214" s="105" customFormat="1" ht="30" customHeight="1" x14ac:dyDescent="0.25">
      <c r="A41" s="113" t="s">
        <v>328</v>
      </c>
      <c r="B41" s="103">
        <f>B42+B43+B44+B45</f>
        <v>0</v>
      </c>
      <c r="C41" s="103">
        <f t="shared" ref="C41:D41" si="470">C42+C43+C44+C45</f>
        <v>0</v>
      </c>
      <c r="D41" s="103">
        <f t="shared" si="470"/>
        <v>0</v>
      </c>
      <c r="E41" s="103">
        <f>E42+E43+E44+E45</f>
        <v>0</v>
      </c>
      <c r="F41" s="103">
        <f t="shared" ref="F41:G41" si="471">F42+F43+F44+F45</f>
        <v>0</v>
      </c>
      <c r="G41" s="103">
        <f t="shared" si="471"/>
        <v>0</v>
      </c>
      <c r="H41" s="103">
        <f>H42+H43+H44+H45</f>
        <v>0</v>
      </c>
      <c r="I41" s="103">
        <f t="shared" ref="I41:J41" si="472">I42+I43+I44+I45</f>
        <v>0</v>
      </c>
      <c r="J41" s="103">
        <f t="shared" si="472"/>
        <v>0</v>
      </c>
      <c r="K41" s="103">
        <f>K42+K43+K44+K45</f>
        <v>0</v>
      </c>
      <c r="L41" s="103">
        <f t="shared" ref="L41:M41" si="473">L42+L43+L44+L45</f>
        <v>0</v>
      </c>
      <c r="M41" s="103">
        <f t="shared" si="473"/>
        <v>0</v>
      </c>
      <c r="N41" s="103">
        <f>N42+N43+N44+N45</f>
        <v>0</v>
      </c>
      <c r="O41" s="103">
        <f t="shared" ref="O41:P41" si="474">O42+O43+O44+O45</f>
        <v>0</v>
      </c>
      <c r="P41" s="103">
        <f t="shared" si="474"/>
        <v>0</v>
      </c>
      <c r="Q41" s="103">
        <f>Q42+Q43+Q44+Q45</f>
        <v>0</v>
      </c>
      <c r="R41" s="103">
        <f t="shared" ref="R41:S41" si="475">R42+R43+R44+R45</f>
        <v>0</v>
      </c>
      <c r="S41" s="103">
        <f t="shared" si="475"/>
        <v>0</v>
      </c>
      <c r="T41" s="103">
        <f>T42+T43+T44+T45</f>
        <v>0</v>
      </c>
      <c r="U41" s="103">
        <f t="shared" ref="U41:V41" si="476">U42+U43+U44+U45</f>
        <v>0</v>
      </c>
      <c r="V41" s="103">
        <f t="shared" si="476"/>
        <v>0</v>
      </c>
      <c r="W41" s="103">
        <f>W42+W43+W44+W45</f>
        <v>0</v>
      </c>
      <c r="X41" s="103">
        <f t="shared" ref="X41:Y41" si="477">X42+X43+X44+X45</f>
        <v>0</v>
      </c>
      <c r="Y41" s="103">
        <f t="shared" si="477"/>
        <v>0</v>
      </c>
      <c r="Z41" s="103">
        <f>Z42+Z43+Z44+Z45</f>
        <v>250000</v>
      </c>
      <c r="AA41" s="103">
        <f t="shared" ref="AA41:AB41" si="478">AA42+AA43+AA44+AA45</f>
        <v>300000</v>
      </c>
      <c r="AB41" s="103">
        <f t="shared" si="478"/>
        <v>550000</v>
      </c>
      <c r="AC41" s="103">
        <f>AC42+AC43+AC44+AC45</f>
        <v>0</v>
      </c>
      <c r="AD41" s="103">
        <f t="shared" ref="AD41:AE41" si="479">AD42+AD43+AD44+AD45</f>
        <v>0</v>
      </c>
      <c r="AE41" s="103">
        <f t="shared" si="479"/>
        <v>0</v>
      </c>
      <c r="AF41" s="103">
        <f>AF42+AF43+AF44+AF45</f>
        <v>0</v>
      </c>
      <c r="AG41" s="103">
        <f t="shared" ref="AG41:AH41" si="480">AG42+AG43+AG44+AG45</f>
        <v>0</v>
      </c>
      <c r="AH41" s="103">
        <f t="shared" si="480"/>
        <v>0</v>
      </c>
      <c r="AI41" s="103">
        <f>AI42+AI43+AI44+AI45</f>
        <v>0</v>
      </c>
      <c r="AJ41" s="103">
        <f t="shared" ref="AJ41:AK41" si="481">AJ42+AJ43+AJ44+AJ45</f>
        <v>0</v>
      </c>
      <c r="AK41" s="103">
        <f t="shared" si="481"/>
        <v>0</v>
      </c>
      <c r="AL41" s="103">
        <f>AL42+AL43+AL44+AL45</f>
        <v>0</v>
      </c>
      <c r="AM41" s="103">
        <f t="shared" ref="AM41:AN41" si="482">AM42+AM43+AM44+AM45</f>
        <v>0</v>
      </c>
      <c r="AN41" s="103">
        <f t="shared" si="482"/>
        <v>0</v>
      </c>
      <c r="AO41" s="103">
        <f>AO42+AO43+AO44+AO45</f>
        <v>0</v>
      </c>
      <c r="AP41" s="103">
        <f t="shared" ref="AP41:AQ41" si="483">AP42+AP43+AP44+AP45</f>
        <v>0</v>
      </c>
      <c r="AQ41" s="103">
        <f t="shared" si="483"/>
        <v>0</v>
      </c>
      <c r="AR41" s="103">
        <f>AR42+AR43+AR44+AR45</f>
        <v>0</v>
      </c>
      <c r="AS41" s="103">
        <f t="shared" ref="AS41:AT41" si="484">AS42+AS43+AS44+AS45</f>
        <v>0</v>
      </c>
      <c r="AT41" s="103">
        <f t="shared" si="484"/>
        <v>0</v>
      </c>
      <c r="AU41" s="103">
        <f>AU42+AU43+AU44+AU45</f>
        <v>0</v>
      </c>
      <c r="AV41" s="103">
        <f t="shared" ref="AV41:AW41" si="485">AV42+AV43+AV44+AV45</f>
        <v>0</v>
      </c>
      <c r="AW41" s="103">
        <f t="shared" si="485"/>
        <v>0</v>
      </c>
      <c r="AX41" s="103">
        <f>AX42+AX43+AX44+AX45</f>
        <v>0</v>
      </c>
      <c r="AY41" s="103">
        <f t="shared" ref="AY41:AZ41" si="486">AY42+AY43+AY44+AY45</f>
        <v>0</v>
      </c>
      <c r="AZ41" s="103">
        <f t="shared" si="486"/>
        <v>0</v>
      </c>
      <c r="BA41" s="103">
        <f>BA42+BA43+BA44+BA45</f>
        <v>0</v>
      </c>
      <c r="BB41" s="103">
        <f t="shared" ref="BB41:BC41" si="487">BB42+BB43+BB44+BB45</f>
        <v>0</v>
      </c>
      <c r="BC41" s="103">
        <f t="shared" si="487"/>
        <v>0</v>
      </c>
      <c r="BD41" s="103">
        <f>BD42+BD43+BD44+BD45</f>
        <v>0</v>
      </c>
      <c r="BE41" s="103">
        <f t="shared" ref="BE41:BF41" si="488">BE42+BE43+BE44+BE45</f>
        <v>0</v>
      </c>
      <c r="BF41" s="103">
        <f t="shared" si="488"/>
        <v>0</v>
      </c>
      <c r="BG41" s="103">
        <f>BG42+BG43+BG44+BG45</f>
        <v>0</v>
      </c>
      <c r="BH41" s="103">
        <f t="shared" ref="BH41:BI41" si="489">BH42+BH43+BH44+BH45</f>
        <v>0</v>
      </c>
      <c r="BI41" s="103">
        <f t="shared" si="489"/>
        <v>0</v>
      </c>
      <c r="BJ41" s="103">
        <f>BJ42+BJ43+BJ44+BJ45</f>
        <v>0</v>
      </c>
      <c r="BK41" s="103">
        <f t="shared" ref="BK41:BL41" si="490">BK42+BK43+BK44+BK45</f>
        <v>0</v>
      </c>
      <c r="BL41" s="103">
        <f t="shared" si="490"/>
        <v>0</v>
      </c>
      <c r="BM41" s="103">
        <f>BM42+BM43+BM44+BM45</f>
        <v>0</v>
      </c>
      <c r="BN41" s="103">
        <f t="shared" ref="BN41:BO41" si="491">BN42+BN43+BN44+BN45</f>
        <v>0</v>
      </c>
      <c r="BO41" s="103">
        <f t="shared" si="491"/>
        <v>0</v>
      </c>
      <c r="BP41" s="103">
        <f>BP42+BP43+BP44+BP45</f>
        <v>0</v>
      </c>
      <c r="BQ41" s="103">
        <f t="shared" ref="BQ41:BR41" si="492">BQ42+BQ43+BQ44+BQ45</f>
        <v>0</v>
      </c>
      <c r="BR41" s="103">
        <f t="shared" si="492"/>
        <v>0</v>
      </c>
      <c r="BS41" s="103">
        <f>BS42+BS43+BS44+BS45</f>
        <v>0</v>
      </c>
      <c r="BT41" s="103">
        <f t="shared" ref="BT41:BU41" si="493">BT42+BT43+BT44+BT45</f>
        <v>0</v>
      </c>
      <c r="BU41" s="103">
        <f t="shared" si="493"/>
        <v>0</v>
      </c>
      <c r="BV41" s="103">
        <f>BV42+BV43+BV44+BV45</f>
        <v>0</v>
      </c>
      <c r="BW41" s="103">
        <f t="shared" ref="BW41:BX41" si="494">BW42+BW43+BW44+BW45</f>
        <v>0</v>
      </c>
      <c r="BX41" s="103">
        <f t="shared" si="494"/>
        <v>0</v>
      </c>
      <c r="BY41" s="103">
        <f>BY42+BY43+BY44+BY45</f>
        <v>0</v>
      </c>
      <c r="BZ41" s="103">
        <f t="shared" ref="BZ41:CA41" si="495">BZ42+BZ43+BZ44+BZ45</f>
        <v>0</v>
      </c>
      <c r="CA41" s="103">
        <f t="shared" si="495"/>
        <v>0</v>
      </c>
      <c r="CB41" s="103">
        <f>CB42+CB43+CB44+CB45</f>
        <v>0</v>
      </c>
      <c r="CC41" s="103">
        <f t="shared" ref="CC41:CD41" si="496">CC42+CC43+CC44+CC45</f>
        <v>0</v>
      </c>
      <c r="CD41" s="103">
        <f t="shared" si="496"/>
        <v>0</v>
      </c>
      <c r="CE41" s="103">
        <f>CE42+CE43+CE44+CE45</f>
        <v>0</v>
      </c>
      <c r="CF41" s="103">
        <f t="shared" ref="CF41:CG41" si="497">CF42+CF43+CF44+CF45</f>
        <v>0</v>
      </c>
      <c r="CG41" s="103">
        <f t="shared" si="497"/>
        <v>0</v>
      </c>
      <c r="CH41" s="103">
        <f>CH42+CH43+CH44+CH45</f>
        <v>0</v>
      </c>
      <c r="CI41" s="103">
        <f t="shared" ref="CI41:CJ41" si="498">CI42+CI43+CI44+CI45</f>
        <v>0</v>
      </c>
      <c r="CJ41" s="103">
        <f t="shared" si="498"/>
        <v>0</v>
      </c>
      <c r="CK41" s="103">
        <f>CK42+CK43+CK44+CK45</f>
        <v>0</v>
      </c>
      <c r="CL41" s="103">
        <f t="shared" ref="CL41:CM41" si="499">CL42+CL43+CL44+CL45</f>
        <v>0</v>
      </c>
      <c r="CM41" s="103">
        <f t="shared" si="499"/>
        <v>0</v>
      </c>
      <c r="CN41" s="103">
        <f>CN42+CN43+CN44+CN45</f>
        <v>50150</v>
      </c>
      <c r="CO41" s="103">
        <f t="shared" ref="CO41:CP41" si="500">CO42+CO43+CO44+CO45</f>
        <v>341350</v>
      </c>
      <c r="CP41" s="103">
        <f t="shared" si="500"/>
        <v>391500</v>
      </c>
      <c r="CQ41" s="103">
        <f>CQ42+CQ43+CQ44+CQ45</f>
        <v>0</v>
      </c>
      <c r="CR41" s="103">
        <f t="shared" ref="CR41:CS41" si="501">CR42+CR43+CR44+CR45</f>
        <v>0</v>
      </c>
      <c r="CS41" s="103">
        <f t="shared" si="501"/>
        <v>0</v>
      </c>
      <c r="CT41" s="103">
        <f>CT42+CT43+CT44+CT45</f>
        <v>0</v>
      </c>
      <c r="CU41" s="103">
        <f t="shared" ref="CU41:CV41" si="502">CU42+CU43+CU44+CU45</f>
        <v>0</v>
      </c>
      <c r="CV41" s="103">
        <f t="shared" si="502"/>
        <v>0</v>
      </c>
      <c r="CW41" s="103">
        <f>CW42+CW43+CW44+CW45</f>
        <v>0</v>
      </c>
      <c r="CX41" s="103">
        <f t="shared" ref="CX41:CY41" si="503">CX42+CX43+CX44+CX45</f>
        <v>0</v>
      </c>
      <c r="CY41" s="103">
        <f t="shared" si="503"/>
        <v>0</v>
      </c>
      <c r="CZ41" s="103">
        <f>CZ42+CZ43+CZ44+CZ45</f>
        <v>0</v>
      </c>
      <c r="DA41" s="103">
        <f t="shared" ref="DA41:DB41" si="504">DA42+DA43+DA44+DA45</f>
        <v>0</v>
      </c>
      <c r="DB41" s="103">
        <f t="shared" si="504"/>
        <v>0</v>
      </c>
      <c r="DC41" s="103">
        <f>DC42+DC43+DC44+DC45</f>
        <v>0</v>
      </c>
      <c r="DD41" s="103">
        <f t="shared" ref="DD41:DE41" si="505">DD42+DD43+DD44+DD45</f>
        <v>0</v>
      </c>
      <c r="DE41" s="103">
        <f t="shared" si="505"/>
        <v>0</v>
      </c>
      <c r="DF41" s="103">
        <f>DF42+DF43+DF44+DF45</f>
        <v>0</v>
      </c>
      <c r="DG41" s="103">
        <f t="shared" ref="DG41:DH41" si="506">DG42+DG43+DG44+DG45</f>
        <v>0</v>
      </c>
      <c r="DH41" s="103">
        <f t="shared" si="506"/>
        <v>0</v>
      </c>
      <c r="DI41" s="103">
        <f>DI42+DI43+DI44+DI45</f>
        <v>0</v>
      </c>
      <c r="DJ41" s="103">
        <f t="shared" ref="DJ41:DK41" si="507">DJ42+DJ43+DJ44+DJ45</f>
        <v>0</v>
      </c>
      <c r="DK41" s="103">
        <f t="shared" si="507"/>
        <v>0</v>
      </c>
      <c r="DL41" s="103">
        <f>DL42+DL43+DL44+DL45</f>
        <v>0</v>
      </c>
      <c r="DM41" s="103">
        <f t="shared" ref="DM41:DN41" si="508">DM42+DM43+DM44+DM45</f>
        <v>0</v>
      </c>
      <c r="DN41" s="103">
        <f t="shared" si="508"/>
        <v>0</v>
      </c>
      <c r="DO41" s="103">
        <f>DO42+DO43+DO44+DO45</f>
        <v>0</v>
      </c>
      <c r="DP41" s="103">
        <f t="shared" ref="DP41:GA41" si="509">DP42+DP43+DP44+DP45</f>
        <v>0</v>
      </c>
      <c r="DQ41" s="103">
        <f t="shared" si="509"/>
        <v>0</v>
      </c>
      <c r="DR41" s="103">
        <f t="shared" si="509"/>
        <v>300150</v>
      </c>
      <c r="DS41" s="103">
        <f t="shared" si="509"/>
        <v>641350</v>
      </c>
      <c r="DT41" s="103">
        <f t="shared" si="509"/>
        <v>941500</v>
      </c>
      <c r="DU41" s="103">
        <f t="shared" si="509"/>
        <v>0</v>
      </c>
      <c r="DV41" s="103">
        <f t="shared" si="509"/>
        <v>0</v>
      </c>
      <c r="DW41" s="103">
        <f t="shared" si="509"/>
        <v>0</v>
      </c>
      <c r="DX41" s="103">
        <f t="shared" si="509"/>
        <v>0</v>
      </c>
      <c r="DY41" s="103">
        <f t="shared" si="509"/>
        <v>0</v>
      </c>
      <c r="DZ41" s="103">
        <f t="shared" si="509"/>
        <v>0</v>
      </c>
      <c r="EA41" s="103">
        <f t="shared" si="509"/>
        <v>0</v>
      </c>
      <c r="EB41" s="103">
        <f t="shared" si="509"/>
        <v>0</v>
      </c>
      <c r="EC41" s="103">
        <f t="shared" si="509"/>
        <v>0</v>
      </c>
      <c r="ED41" s="103">
        <f t="shared" si="509"/>
        <v>0</v>
      </c>
      <c r="EE41" s="103">
        <f t="shared" si="509"/>
        <v>0</v>
      </c>
      <c r="EF41" s="103">
        <f t="shared" si="509"/>
        <v>0</v>
      </c>
      <c r="EG41" s="103">
        <f t="shared" si="509"/>
        <v>0</v>
      </c>
      <c r="EH41" s="103">
        <f t="shared" si="509"/>
        <v>0</v>
      </c>
      <c r="EI41" s="103">
        <f t="shared" si="509"/>
        <v>0</v>
      </c>
      <c r="EJ41" s="103">
        <f t="shared" si="509"/>
        <v>0</v>
      </c>
      <c r="EK41" s="103">
        <f t="shared" si="509"/>
        <v>0</v>
      </c>
      <c r="EL41" s="103">
        <f t="shared" si="509"/>
        <v>0</v>
      </c>
      <c r="EM41" s="103">
        <f t="shared" si="509"/>
        <v>0</v>
      </c>
      <c r="EN41" s="103">
        <f t="shared" si="509"/>
        <v>0</v>
      </c>
      <c r="EO41" s="103">
        <f t="shared" si="509"/>
        <v>0</v>
      </c>
      <c r="EP41" s="103">
        <f t="shared" si="509"/>
        <v>0</v>
      </c>
      <c r="EQ41" s="103">
        <f t="shared" si="509"/>
        <v>0</v>
      </c>
      <c r="ER41" s="103">
        <f t="shared" si="509"/>
        <v>0</v>
      </c>
      <c r="ES41" s="103">
        <f t="shared" si="509"/>
        <v>0</v>
      </c>
      <c r="ET41" s="103">
        <f t="shared" si="509"/>
        <v>0</v>
      </c>
      <c r="EU41" s="103">
        <f t="shared" si="509"/>
        <v>0</v>
      </c>
      <c r="EV41" s="103">
        <f t="shared" si="509"/>
        <v>0</v>
      </c>
      <c r="EW41" s="103">
        <f t="shared" si="509"/>
        <v>0</v>
      </c>
      <c r="EX41" s="103">
        <f t="shared" si="509"/>
        <v>0</v>
      </c>
      <c r="EY41" s="103">
        <f t="shared" si="509"/>
        <v>0</v>
      </c>
      <c r="EZ41" s="103">
        <f t="shared" si="509"/>
        <v>0</v>
      </c>
      <c r="FA41" s="103">
        <f t="shared" si="509"/>
        <v>0</v>
      </c>
      <c r="FB41" s="103">
        <f t="shared" si="509"/>
        <v>0</v>
      </c>
      <c r="FC41" s="103">
        <f t="shared" si="509"/>
        <v>0</v>
      </c>
      <c r="FD41" s="103">
        <f t="shared" si="509"/>
        <v>0</v>
      </c>
      <c r="FE41" s="103">
        <f t="shared" si="509"/>
        <v>0</v>
      </c>
      <c r="FF41" s="103">
        <f t="shared" si="509"/>
        <v>0</v>
      </c>
      <c r="FG41" s="103">
        <f t="shared" si="509"/>
        <v>0</v>
      </c>
      <c r="FH41" s="103">
        <f t="shared" si="509"/>
        <v>0</v>
      </c>
      <c r="FI41" s="103">
        <f t="shared" si="509"/>
        <v>0</v>
      </c>
      <c r="FJ41" s="103">
        <f t="shared" si="509"/>
        <v>0</v>
      </c>
      <c r="FK41" s="103">
        <f t="shared" si="509"/>
        <v>0</v>
      </c>
      <c r="FL41" s="103">
        <f t="shared" si="509"/>
        <v>0</v>
      </c>
      <c r="FM41" s="103">
        <f t="shared" si="509"/>
        <v>0</v>
      </c>
      <c r="FN41" s="103">
        <f t="shared" si="509"/>
        <v>0</v>
      </c>
      <c r="FO41" s="103">
        <f t="shared" si="509"/>
        <v>0</v>
      </c>
      <c r="FP41" s="103">
        <f t="shared" si="509"/>
        <v>0</v>
      </c>
      <c r="FQ41" s="103">
        <f t="shared" si="509"/>
        <v>0</v>
      </c>
      <c r="FR41" s="103">
        <f t="shared" si="509"/>
        <v>0</v>
      </c>
      <c r="FS41" s="103">
        <f t="shared" si="509"/>
        <v>0</v>
      </c>
      <c r="FT41" s="103">
        <f t="shared" si="509"/>
        <v>0</v>
      </c>
      <c r="FU41" s="103">
        <f t="shared" si="509"/>
        <v>0</v>
      </c>
      <c r="FV41" s="103">
        <f t="shared" si="509"/>
        <v>0</v>
      </c>
      <c r="FW41" s="103">
        <f t="shared" si="509"/>
        <v>0</v>
      </c>
      <c r="FX41" s="103">
        <f t="shared" si="509"/>
        <v>0</v>
      </c>
      <c r="FY41" s="103">
        <f t="shared" si="509"/>
        <v>0</v>
      </c>
      <c r="FZ41" s="103">
        <f t="shared" si="509"/>
        <v>0</v>
      </c>
      <c r="GA41" s="103">
        <f t="shared" si="509"/>
        <v>0</v>
      </c>
      <c r="GB41" s="103">
        <f t="shared" ref="GB41:HK41" si="510">GB42+GB43+GB44+GB45</f>
        <v>0</v>
      </c>
      <c r="GC41" s="103">
        <f t="shared" si="510"/>
        <v>0</v>
      </c>
      <c r="GD41" s="103">
        <f t="shared" si="510"/>
        <v>0</v>
      </c>
      <c r="GE41" s="103">
        <f t="shared" si="510"/>
        <v>0</v>
      </c>
      <c r="GF41" s="103">
        <f t="shared" si="510"/>
        <v>0</v>
      </c>
      <c r="GG41" s="103">
        <f t="shared" si="510"/>
        <v>0</v>
      </c>
      <c r="GH41" s="103">
        <f t="shared" si="510"/>
        <v>0</v>
      </c>
      <c r="GI41" s="103">
        <f t="shared" si="510"/>
        <v>0</v>
      </c>
      <c r="GJ41" s="103">
        <f t="shared" si="510"/>
        <v>0</v>
      </c>
      <c r="GK41" s="103">
        <f t="shared" si="510"/>
        <v>0</v>
      </c>
      <c r="GL41" s="103">
        <f t="shared" si="510"/>
        <v>0</v>
      </c>
      <c r="GM41" s="103">
        <f t="shared" si="510"/>
        <v>0</v>
      </c>
      <c r="GN41" s="103">
        <f t="shared" si="510"/>
        <v>0</v>
      </c>
      <c r="GO41" s="103">
        <f t="shared" si="510"/>
        <v>1724</v>
      </c>
      <c r="GP41" s="103">
        <f t="shared" si="510"/>
        <v>0</v>
      </c>
      <c r="GQ41" s="103">
        <f t="shared" si="510"/>
        <v>1724</v>
      </c>
      <c r="GR41" s="103">
        <f t="shared" si="510"/>
        <v>0</v>
      </c>
      <c r="GS41" s="103">
        <f t="shared" si="510"/>
        <v>0</v>
      </c>
      <c r="GT41" s="103">
        <f t="shared" si="510"/>
        <v>0</v>
      </c>
      <c r="GU41" s="103">
        <f t="shared" si="510"/>
        <v>0</v>
      </c>
      <c r="GV41" s="103">
        <f t="shared" si="510"/>
        <v>0</v>
      </c>
      <c r="GW41" s="103">
        <f t="shared" si="510"/>
        <v>0</v>
      </c>
      <c r="GX41" s="103">
        <f t="shared" si="510"/>
        <v>1724</v>
      </c>
      <c r="GY41" s="103">
        <f t="shared" si="510"/>
        <v>0</v>
      </c>
      <c r="GZ41" s="103">
        <f t="shared" si="510"/>
        <v>1724</v>
      </c>
      <c r="HA41" s="103">
        <f t="shared" si="510"/>
        <v>301874</v>
      </c>
      <c r="HB41" s="103">
        <f t="shared" si="510"/>
        <v>641350</v>
      </c>
      <c r="HC41" s="104">
        <f t="shared" si="510"/>
        <v>943224</v>
      </c>
      <c r="HE41" s="92"/>
      <c r="HF41" s="92"/>
    </row>
    <row r="42" spans="1:214" ht="15" customHeight="1" x14ac:dyDescent="0.25">
      <c r="A42" s="114" t="s">
        <v>329</v>
      </c>
      <c r="B42" s="98">
        <f>SUM('[1]címrend kötelező'!B42+'[1]címrend önként'!B42+'[1]címrend államig'!B42)</f>
        <v>0</v>
      </c>
      <c r="C42" s="98">
        <f>SUM('[1]címrend kötelező'!C42+'[1]címrend önként'!C42+'[1]címrend államig'!C42)</f>
        <v>0</v>
      </c>
      <c r="D42" s="98">
        <f>SUM('[1]címrend kötelező'!D42+'[1]címrend önként'!D42+'[1]címrend államig'!D42)</f>
        <v>0</v>
      </c>
      <c r="E42" s="98">
        <f>SUM('[1]címrend kötelező'!E42+'[1]címrend önként'!E42+'[1]címrend államig'!E42)</f>
        <v>0</v>
      </c>
      <c r="F42" s="98">
        <f>SUM('[1]címrend kötelező'!F42+'[1]címrend önként'!F42+'[1]címrend államig'!F42)</f>
        <v>0</v>
      </c>
      <c r="G42" s="98">
        <f>SUM('[1]címrend kötelező'!G42+'[1]címrend önként'!G42+'[1]címrend államig'!G42)</f>
        <v>0</v>
      </c>
      <c r="H42" s="98">
        <f>SUM('[1]címrend kötelező'!H42+'[1]címrend önként'!H42+'[1]címrend államig'!H42)</f>
        <v>0</v>
      </c>
      <c r="I42" s="98">
        <f>SUM('[1]címrend kötelező'!I42+'[1]címrend önként'!I42+'[1]címrend államig'!I42)</f>
        <v>0</v>
      </c>
      <c r="J42" s="98">
        <f>SUM('[1]címrend kötelező'!J42+'[1]címrend önként'!J42+'[1]címrend államig'!J42)</f>
        <v>0</v>
      </c>
      <c r="K42" s="98">
        <f>SUM('[1]címrend kötelező'!K42+'[1]címrend önként'!K42+'[1]címrend államig'!K42)</f>
        <v>0</v>
      </c>
      <c r="L42" s="98">
        <f>SUM('[1]címrend kötelező'!L42+'[1]címrend önként'!L42+'[1]címrend államig'!L42)</f>
        <v>0</v>
      </c>
      <c r="M42" s="98">
        <f>SUM('[1]címrend kötelező'!M42+'[1]címrend önként'!M42+'[1]címrend államig'!M42)</f>
        <v>0</v>
      </c>
      <c r="N42" s="98">
        <f>SUM('[1]címrend kötelező'!N42+'[1]címrend önként'!N42+'[1]címrend államig'!N42)</f>
        <v>0</v>
      </c>
      <c r="O42" s="98">
        <f>SUM('[1]címrend kötelező'!O42+'[1]címrend önként'!O42+'[1]címrend államig'!O42)</f>
        <v>0</v>
      </c>
      <c r="P42" s="98">
        <f>SUM('[1]címrend kötelező'!P42+'[1]címrend önként'!P42+'[1]címrend államig'!P42)</f>
        <v>0</v>
      </c>
      <c r="Q42" s="98">
        <f>SUM('[1]címrend kötelező'!Q42+'[1]címrend önként'!Q42+'[1]címrend államig'!Q42)</f>
        <v>0</v>
      </c>
      <c r="R42" s="98">
        <f>SUM('[1]címrend kötelező'!R42+'[1]címrend önként'!R42+'[1]címrend államig'!R42)</f>
        <v>0</v>
      </c>
      <c r="S42" s="98">
        <f>SUM('[1]címrend kötelező'!S42+'[1]címrend önként'!S42+'[1]címrend államig'!S42)</f>
        <v>0</v>
      </c>
      <c r="T42" s="98">
        <f>SUM('[1]címrend kötelező'!T42+'[1]címrend önként'!T42+'[1]címrend államig'!T42)</f>
        <v>0</v>
      </c>
      <c r="U42" s="98">
        <f>SUM('[1]címrend kötelező'!U42+'[1]címrend önként'!U42+'[1]címrend államig'!U42)</f>
        <v>0</v>
      </c>
      <c r="V42" s="98">
        <f>SUM('[1]címrend kötelező'!V42+'[1]címrend önként'!V42+'[1]címrend államig'!V42)</f>
        <v>0</v>
      </c>
      <c r="W42" s="98">
        <f>SUM('[1]címrend kötelező'!W42+'[1]címrend önként'!W42+'[1]címrend államig'!W42)</f>
        <v>0</v>
      </c>
      <c r="X42" s="98">
        <f>SUM('[1]címrend kötelező'!X42+'[1]címrend önként'!X42+'[1]címrend államig'!X42)</f>
        <v>0</v>
      </c>
      <c r="Y42" s="98">
        <f>SUM('[1]címrend kötelező'!Y42+'[1]címrend önként'!Y42+'[1]címrend államig'!Y42)</f>
        <v>0</v>
      </c>
      <c r="Z42" s="98">
        <f>SUM('[1]címrend kötelező'!Z42+'[1]címrend önként'!Z42+'[1]címrend államig'!Z42)</f>
        <v>250000</v>
      </c>
      <c r="AA42" s="98">
        <f>SUM('[1]címrend kötelező'!AA42+'[1]címrend önként'!AA42+'[1]címrend államig'!AA42)</f>
        <v>300000</v>
      </c>
      <c r="AB42" s="98">
        <f>SUM('[1]címrend kötelező'!AB42+'[1]címrend önként'!AB42+'[1]címrend államig'!AB42)</f>
        <v>550000</v>
      </c>
      <c r="AC42" s="98">
        <f>SUM('[1]címrend kötelező'!AC42+'[1]címrend önként'!AC42+'[1]címrend államig'!AC42)</f>
        <v>0</v>
      </c>
      <c r="AD42" s="98">
        <f>SUM('[1]címrend kötelező'!AD42+'[1]címrend önként'!AD42+'[1]címrend államig'!AD42)</f>
        <v>0</v>
      </c>
      <c r="AE42" s="98">
        <f>SUM('[1]címrend kötelező'!AE42+'[1]címrend önként'!AE42+'[1]címrend államig'!AE42)</f>
        <v>0</v>
      </c>
      <c r="AF42" s="98">
        <f>SUM('[1]címrend kötelező'!AF42+'[1]címrend önként'!AF42+'[1]címrend államig'!AF42)</f>
        <v>0</v>
      </c>
      <c r="AG42" s="98">
        <f>SUM('[1]címrend kötelező'!AG42+'[1]címrend önként'!AG42+'[1]címrend államig'!AG42)</f>
        <v>0</v>
      </c>
      <c r="AH42" s="98">
        <f>SUM('[1]címrend kötelező'!AH42+'[1]címrend önként'!AH42+'[1]címrend államig'!AH42)</f>
        <v>0</v>
      </c>
      <c r="AI42" s="98">
        <f>SUM('[1]címrend kötelező'!AI42+'[1]címrend önként'!AI42+'[1]címrend államig'!AI42)</f>
        <v>0</v>
      </c>
      <c r="AJ42" s="98">
        <f>SUM('[1]címrend kötelező'!AJ42+'[1]címrend önként'!AJ42+'[1]címrend államig'!AJ42)</f>
        <v>0</v>
      </c>
      <c r="AK42" s="98">
        <f>SUM('[1]címrend kötelező'!AK42+'[1]címrend önként'!AK42+'[1]címrend államig'!AK42)</f>
        <v>0</v>
      </c>
      <c r="AL42" s="98">
        <f>SUM('[1]címrend kötelező'!AL42+'[1]címrend önként'!AL42+'[1]címrend államig'!AL42)</f>
        <v>0</v>
      </c>
      <c r="AM42" s="98">
        <f>SUM('[1]címrend kötelező'!AM42+'[1]címrend önként'!AM42+'[1]címrend államig'!AM42)</f>
        <v>0</v>
      </c>
      <c r="AN42" s="98">
        <f>SUM('[1]címrend kötelező'!AN42+'[1]címrend önként'!AN42+'[1]címrend államig'!AN42)</f>
        <v>0</v>
      </c>
      <c r="AO42" s="98">
        <f>SUM('[1]címrend kötelező'!AO42+'[1]címrend önként'!AO42+'[1]címrend államig'!AO42)</f>
        <v>0</v>
      </c>
      <c r="AP42" s="98">
        <f>SUM('[1]címrend kötelező'!AP42+'[1]címrend önként'!AP42+'[1]címrend államig'!AP42)</f>
        <v>0</v>
      </c>
      <c r="AQ42" s="98">
        <f>SUM('[1]címrend kötelező'!AQ42+'[1]címrend önként'!AQ42+'[1]címrend államig'!AQ42)</f>
        <v>0</v>
      </c>
      <c r="AR42" s="98">
        <f>SUM('[1]címrend kötelező'!AR42+'[1]címrend önként'!AR42+'[1]címrend államig'!AR42)</f>
        <v>0</v>
      </c>
      <c r="AS42" s="98">
        <f>SUM('[1]címrend kötelező'!AS42+'[1]címrend önként'!AS42+'[1]címrend államig'!AS42)</f>
        <v>0</v>
      </c>
      <c r="AT42" s="98">
        <f>SUM('[1]címrend kötelező'!AT42+'[1]címrend önként'!AT42+'[1]címrend államig'!AT42)</f>
        <v>0</v>
      </c>
      <c r="AU42" s="98">
        <f>SUM('[1]címrend kötelező'!AU42+'[1]címrend önként'!AU42+'[1]címrend államig'!AU42)</f>
        <v>0</v>
      </c>
      <c r="AV42" s="98">
        <f>SUM('[1]címrend kötelező'!AV42+'[1]címrend önként'!AV42+'[1]címrend államig'!AV42)</f>
        <v>0</v>
      </c>
      <c r="AW42" s="98">
        <f>SUM('[1]címrend kötelező'!AW42+'[1]címrend önként'!AW42+'[1]címrend államig'!AW42)</f>
        <v>0</v>
      </c>
      <c r="AX42" s="98">
        <f>SUM('[1]címrend kötelező'!AX42+'[1]címrend önként'!AX42+'[1]címrend államig'!AX42)</f>
        <v>0</v>
      </c>
      <c r="AY42" s="98">
        <f>SUM('[1]címrend kötelező'!AY42+'[1]címrend önként'!AY42+'[1]címrend államig'!AY42)</f>
        <v>0</v>
      </c>
      <c r="AZ42" s="98">
        <f>SUM('[1]címrend kötelező'!AZ42+'[1]címrend önként'!AZ42+'[1]címrend államig'!AZ42)</f>
        <v>0</v>
      </c>
      <c r="BA42" s="98">
        <f>SUM('[1]címrend kötelező'!BA42+'[1]címrend önként'!BA42+'[1]címrend államig'!BA42)</f>
        <v>0</v>
      </c>
      <c r="BB42" s="98">
        <f>SUM('[1]címrend kötelező'!BB42+'[1]címrend önként'!BB42+'[1]címrend államig'!BB42)</f>
        <v>0</v>
      </c>
      <c r="BC42" s="98">
        <f>SUM('[1]címrend kötelező'!BC42+'[1]címrend önként'!BC42+'[1]címrend államig'!BC42)</f>
        <v>0</v>
      </c>
      <c r="BD42" s="98">
        <f>SUM('[1]címrend kötelező'!BD42+'[1]címrend önként'!BD42+'[1]címrend államig'!BD42)</f>
        <v>0</v>
      </c>
      <c r="BE42" s="98">
        <f>SUM('[1]címrend kötelező'!BE42+'[1]címrend önként'!BE42+'[1]címrend államig'!BE42)</f>
        <v>0</v>
      </c>
      <c r="BF42" s="98">
        <f>SUM('[1]címrend kötelező'!BF42+'[1]címrend önként'!BF42+'[1]címrend államig'!BF42)</f>
        <v>0</v>
      </c>
      <c r="BG42" s="98">
        <f>SUM('[1]címrend kötelező'!BG42+'[1]címrend önként'!BG42+'[1]címrend államig'!BG42)</f>
        <v>0</v>
      </c>
      <c r="BH42" s="98">
        <f>SUM('[1]címrend kötelező'!BH42+'[1]címrend önként'!BH42+'[1]címrend államig'!BH42)</f>
        <v>0</v>
      </c>
      <c r="BI42" s="98">
        <f>SUM('[1]címrend kötelező'!BI42+'[1]címrend önként'!BI42+'[1]címrend államig'!BI42)</f>
        <v>0</v>
      </c>
      <c r="BJ42" s="98">
        <f>SUM('[1]címrend kötelező'!BJ42+'[1]címrend önként'!BJ42+'[1]címrend államig'!BJ42)</f>
        <v>0</v>
      </c>
      <c r="BK42" s="98">
        <f>SUM('[1]címrend kötelező'!BK42+'[1]címrend önként'!BK42+'[1]címrend államig'!BK42)</f>
        <v>0</v>
      </c>
      <c r="BL42" s="98">
        <f>SUM('[1]címrend kötelező'!BL42+'[1]címrend önként'!BL42+'[1]címrend államig'!BL42)</f>
        <v>0</v>
      </c>
      <c r="BM42" s="98">
        <f>SUM('[1]címrend kötelező'!BM42+'[1]címrend önként'!BM42+'[1]címrend államig'!BM42)</f>
        <v>0</v>
      </c>
      <c r="BN42" s="98">
        <f>SUM('[1]címrend kötelező'!BN42+'[1]címrend önként'!BN42+'[1]címrend államig'!BN42)</f>
        <v>0</v>
      </c>
      <c r="BO42" s="98">
        <f>SUM('[1]címrend kötelező'!BO42+'[1]címrend önként'!BO42+'[1]címrend államig'!BO42)</f>
        <v>0</v>
      </c>
      <c r="BP42" s="98">
        <f>SUM('[1]címrend kötelező'!BP42+'[1]címrend önként'!BP42+'[1]címrend államig'!BP42)</f>
        <v>0</v>
      </c>
      <c r="BQ42" s="98">
        <f>SUM('[1]címrend kötelező'!BQ42+'[1]címrend önként'!BQ42+'[1]címrend államig'!BQ42)</f>
        <v>0</v>
      </c>
      <c r="BR42" s="98">
        <f>SUM('[1]címrend kötelező'!BR42+'[1]címrend önként'!BR42+'[1]címrend államig'!BR42)</f>
        <v>0</v>
      </c>
      <c r="BS42" s="98">
        <f>SUM('[1]címrend kötelező'!BS42+'[1]címrend önként'!BS42+'[1]címrend államig'!BS42)</f>
        <v>0</v>
      </c>
      <c r="BT42" s="98">
        <f>SUM('[1]címrend kötelező'!BT42+'[1]címrend önként'!BT42+'[1]címrend államig'!BT42)</f>
        <v>0</v>
      </c>
      <c r="BU42" s="98">
        <f>SUM('[1]címrend kötelező'!BU42+'[1]címrend önként'!BU42+'[1]címrend államig'!BU42)</f>
        <v>0</v>
      </c>
      <c r="BV42" s="98">
        <f>SUM('[1]címrend kötelező'!BV42+'[1]címrend önként'!BV42+'[1]címrend államig'!BV42)</f>
        <v>0</v>
      </c>
      <c r="BW42" s="98">
        <f>SUM('[1]címrend kötelező'!BW42+'[1]címrend önként'!BW42+'[1]címrend államig'!BW42)</f>
        <v>0</v>
      </c>
      <c r="BX42" s="98">
        <f>SUM('[1]címrend kötelező'!BX42+'[1]címrend önként'!BX42+'[1]címrend államig'!BX42)</f>
        <v>0</v>
      </c>
      <c r="BY42" s="98">
        <f>SUM('[1]címrend kötelező'!BY42+'[1]címrend önként'!BY42+'[1]címrend államig'!BY42)</f>
        <v>0</v>
      </c>
      <c r="BZ42" s="98">
        <f>SUM('[1]címrend kötelező'!BZ42+'[1]címrend önként'!BZ42+'[1]címrend államig'!BZ42)</f>
        <v>0</v>
      </c>
      <c r="CA42" s="98">
        <f>SUM('[1]címrend kötelező'!CA42+'[1]címrend önként'!CA42+'[1]címrend államig'!CA42)</f>
        <v>0</v>
      </c>
      <c r="CB42" s="98">
        <f>SUM('[1]címrend kötelező'!CB42+'[1]címrend önként'!CB42+'[1]címrend államig'!CB42)</f>
        <v>0</v>
      </c>
      <c r="CC42" s="98">
        <f>SUM('[1]címrend kötelező'!CC42+'[1]címrend önként'!CC42+'[1]címrend államig'!CC42)</f>
        <v>0</v>
      </c>
      <c r="CD42" s="98">
        <f>SUM('[1]címrend kötelező'!CD42+'[1]címrend önként'!CD42+'[1]címrend államig'!CD42)</f>
        <v>0</v>
      </c>
      <c r="CE42" s="98">
        <f>SUM('[1]címrend kötelező'!CE42+'[1]címrend önként'!CE42+'[1]címrend államig'!CE42)</f>
        <v>0</v>
      </c>
      <c r="CF42" s="98">
        <f>SUM('[1]címrend kötelező'!CF42+'[1]címrend önként'!CF42+'[1]címrend államig'!CF42)</f>
        <v>0</v>
      </c>
      <c r="CG42" s="98">
        <f>SUM('[1]címrend kötelező'!CG42+'[1]címrend önként'!CG42+'[1]címrend államig'!CG42)</f>
        <v>0</v>
      </c>
      <c r="CH42" s="98">
        <f>SUM('[1]címrend kötelező'!CH42+'[1]címrend önként'!CH42+'[1]címrend államig'!CH42)</f>
        <v>0</v>
      </c>
      <c r="CI42" s="98">
        <f>SUM('[1]címrend kötelező'!CI42+'[1]címrend önként'!CI42+'[1]címrend államig'!CI42)</f>
        <v>0</v>
      </c>
      <c r="CJ42" s="98">
        <f>SUM('[1]címrend kötelező'!CJ42+'[1]címrend önként'!CJ42+'[1]címrend államig'!CJ42)</f>
        <v>0</v>
      </c>
      <c r="CK42" s="98">
        <f>SUM('[1]címrend kötelező'!CK42+'[1]címrend önként'!CK42+'[1]címrend államig'!CK42)</f>
        <v>0</v>
      </c>
      <c r="CL42" s="98">
        <f>SUM('[1]címrend kötelező'!CL42+'[1]címrend önként'!CL42+'[1]címrend államig'!CL42)</f>
        <v>0</v>
      </c>
      <c r="CM42" s="98">
        <f>SUM('[1]címrend kötelező'!CM42+'[1]címrend önként'!CM42+'[1]címrend államig'!CM42)</f>
        <v>0</v>
      </c>
      <c r="CN42" s="98">
        <f>SUM('[1]címrend kötelező'!CN42+'[1]címrend önként'!CN42+'[1]címrend államig'!CN42)</f>
        <v>0</v>
      </c>
      <c r="CO42" s="98">
        <f>SUM('[1]címrend kötelező'!CO42+'[1]címrend önként'!CO42+'[1]címrend államig'!CO42)</f>
        <v>0</v>
      </c>
      <c r="CP42" s="98">
        <f>SUM('[1]címrend kötelező'!CP42+'[1]címrend önként'!CP42+'[1]címrend államig'!CP42)</f>
        <v>0</v>
      </c>
      <c r="CQ42" s="98">
        <f>SUM('[1]címrend kötelező'!CQ42+'[1]címrend önként'!CQ42+'[1]címrend államig'!CQ42)</f>
        <v>0</v>
      </c>
      <c r="CR42" s="98">
        <f>SUM('[1]címrend kötelező'!CR42+'[1]címrend önként'!CR42+'[1]címrend államig'!CR42)</f>
        <v>0</v>
      </c>
      <c r="CS42" s="98">
        <f>SUM('[1]címrend kötelező'!CS42+'[1]címrend önként'!CS42+'[1]címrend államig'!CS42)</f>
        <v>0</v>
      </c>
      <c r="CT42" s="98">
        <f>SUM('[1]címrend kötelező'!CT42+'[1]címrend önként'!CT42+'[1]címrend államig'!CT42)</f>
        <v>0</v>
      </c>
      <c r="CU42" s="98">
        <f>SUM('[1]címrend kötelező'!CU42+'[1]címrend önként'!CU42+'[1]címrend államig'!CU42)</f>
        <v>0</v>
      </c>
      <c r="CV42" s="98">
        <f>SUM('[1]címrend kötelező'!CV42+'[1]címrend önként'!CV42+'[1]címrend államig'!CV42)</f>
        <v>0</v>
      </c>
      <c r="CW42" s="98">
        <f>SUM('[1]címrend kötelező'!CW42+'[1]címrend önként'!CW42+'[1]címrend államig'!CW42)</f>
        <v>0</v>
      </c>
      <c r="CX42" s="98">
        <f>SUM('[1]címrend kötelező'!CX42+'[1]címrend önként'!CX42+'[1]címrend államig'!CX42)</f>
        <v>0</v>
      </c>
      <c r="CY42" s="98">
        <f>SUM('[1]címrend kötelező'!CY42+'[1]címrend önként'!CY42+'[1]címrend államig'!CY42)</f>
        <v>0</v>
      </c>
      <c r="CZ42" s="98">
        <f>SUM('[1]címrend kötelező'!CZ42+'[1]címrend önként'!CZ42+'[1]címrend államig'!CZ42)</f>
        <v>0</v>
      </c>
      <c r="DA42" s="98">
        <f>SUM('[1]címrend kötelező'!DA42+'[1]címrend önként'!DA42+'[1]címrend államig'!DA42)</f>
        <v>0</v>
      </c>
      <c r="DB42" s="98">
        <f>SUM('[1]címrend kötelező'!DB42+'[1]címrend önként'!DB42+'[1]címrend államig'!DB42)</f>
        <v>0</v>
      </c>
      <c r="DC42" s="98">
        <f>SUM('[1]címrend kötelező'!DC42+'[1]címrend önként'!DC42+'[1]címrend államig'!DC42)</f>
        <v>0</v>
      </c>
      <c r="DD42" s="98">
        <f>SUM('[1]címrend kötelező'!DD42+'[1]címrend önként'!DD42+'[1]címrend államig'!DD42)</f>
        <v>0</v>
      </c>
      <c r="DE42" s="98">
        <f>SUM('[1]címrend kötelező'!DE42+'[1]címrend önként'!DE42+'[1]címrend államig'!DE42)</f>
        <v>0</v>
      </c>
      <c r="DF42" s="98">
        <f>SUM('[1]címrend kötelező'!DF42+'[1]címrend önként'!DF42+'[1]címrend államig'!DF42)</f>
        <v>0</v>
      </c>
      <c r="DG42" s="98">
        <f>SUM('[1]címrend kötelező'!DG42+'[1]címrend önként'!DG42+'[1]címrend államig'!DG42)</f>
        <v>0</v>
      </c>
      <c r="DH42" s="98">
        <f>SUM('[1]címrend kötelező'!DH42+'[1]címrend önként'!DH42+'[1]címrend államig'!DH42)</f>
        <v>0</v>
      </c>
      <c r="DI42" s="98">
        <f>SUM('[1]címrend kötelező'!DI42+'[1]címrend önként'!DI42+'[1]címrend államig'!DI42)</f>
        <v>0</v>
      </c>
      <c r="DJ42" s="98">
        <f>SUM('[1]címrend kötelező'!DJ42+'[1]címrend önként'!DJ42+'[1]címrend államig'!DJ42)</f>
        <v>0</v>
      </c>
      <c r="DK42" s="98">
        <f>SUM('[1]címrend kötelező'!DK42+'[1]címrend önként'!DK42+'[1]címrend államig'!DK42)</f>
        <v>0</v>
      </c>
      <c r="DL42" s="98">
        <f>SUM('[1]címrend kötelező'!DL42+'[1]címrend önként'!DL42+'[1]címrend államig'!DL42)</f>
        <v>0</v>
      </c>
      <c r="DM42" s="98">
        <f>SUM('[1]címrend kötelező'!DM42+'[1]címrend önként'!DM42+'[1]címrend államig'!DM42)</f>
        <v>0</v>
      </c>
      <c r="DN42" s="98">
        <f>SUM('[1]címrend kötelező'!DN42+'[1]címrend önként'!DN42+'[1]címrend államig'!DN42)</f>
        <v>0</v>
      </c>
      <c r="DO42" s="98">
        <f>SUM('[1]címrend kötelező'!DO42+'[1]címrend önként'!DO42+'[1]címrend államig'!DO42)</f>
        <v>0</v>
      </c>
      <c r="DP42" s="98">
        <f>SUM('[1]címrend kötelező'!DP42+'[1]címrend önként'!DP42+'[1]címrend államig'!DP42)</f>
        <v>0</v>
      </c>
      <c r="DQ42" s="98">
        <f>SUM('[1]címrend kötelező'!DQ42+'[1]címrend önként'!DQ42+'[1]címrend államig'!DQ42)</f>
        <v>0</v>
      </c>
      <c r="DR42" s="99">
        <f t="shared" ref="DR42:DT48" si="511">SUM(B42+E42+H42+K42+N42+Q42+T42+W42+Z42+AC42+AF42+AI42+AL42+AO42+AR42+AU42+AX42+BA42+BD42+BG42+BJ42+BM42+BP42+BS42+BV42+BY42+CB42+CE42+CH42+CK42+CN42+CQ42+CT42+CW42+CZ42+DC42+DF42+DI42+DL42+DO42)</f>
        <v>250000</v>
      </c>
      <c r="DS42" s="99">
        <f t="shared" si="511"/>
        <v>300000</v>
      </c>
      <c r="DT42" s="99">
        <f t="shared" si="511"/>
        <v>550000</v>
      </c>
      <c r="DU42" s="98">
        <f>SUM('[1]címrend kötelező'!DU42+'[1]címrend önként'!DU42+'[1]címrend államig'!DU42)</f>
        <v>0</v>
      </c>
      <c r="DV42" s="98">
        <f>SUM('[1]címrend kötelező'!DV42+'[1]címrend önként'!DV42+'[1]címrend államig'!DV42)</f>
        <v>0</v>
      </c>
      <c r="DW42" s="98">
        <f>SUM('[1]címrend kötelező'!DW42+'[1]címrend önként'!DW42+'[1]címrend államig'!DW42)</f>
        <v>0</v>
      </c>
      <c r="DX42" s="98">
        <f>SUM('[1]címrend kötelező'!DX42+'[1]címrend önként'!DX42+'[1]címrend államig'!DX42)</f>
        <v>0</v>
      </c>
      <c r="DY42" s="98">
        <f>SUM('[1]címrend kötelező'!DY42+'[1]címrend önként'!DY42+'[1]címrend államig'!DY42)</f>
        <v>0</v>
      </c>
      <c r="DZ42" s="98">
        <f>SUM('[1]címrend kötelező'!DZ42+'[1]címrend önként'!DZ42+'[1]címrend államig'!DZ42)</f>
        <v>0</v>
      </c>
      <c r="EA42" s="98">
        <f>SUM('[1]címrend kötelező'!EA42+'[1]címrend önként'!EA42+'[1]címrend államig'!EA42)</f>
        <v>0</v>
      </c>
      <c r="EB42" s="98">
        <f>SUM('[1]címrend kötelező'!EB42+'[1]címrend önként'!EB42+'[1]címrend államig'!EB42)</f>
        <v>0</v>
      </c>
      <c r="EC42" s="98">
        <f>SUM('[1]címrend kötelező'!EC42+'[1]címrend önként'!EC42+'[1]címrend államig'!EC42)</f>
        <v>0</v>
      </c>
      <c r="ED42" s="98">
        <f>SUM('[1]címrend kötelező'!ED42+'[1]címrend önként'!ED42+'[1]címrend államig'!ED42)</f>
        <v>0</v>
      </c>
      <c r="EE42" s="98">
        <f>SUM('[1]címrend kötelező'!EE42+'[1]címrend önként'!EE42+'[1]címrend államig'!EE42)</f>
        <v>0</v>
      </c>
      <c r="EF42" s="98">
        <f>SUM('[1]címrend kötelező'!EF42+'[1]címrend önként'!EF42+'[1]címrend államig'!EF42)</f>
        <v>0</v>
      </c>
      <c r="EG42" s="98">
        <f>SUM('[1]címrend kötelező'!EG42+'[1]címrend önként'!EG42+'[1]címrend államig'!EG42)</f>
        <v>0</v>
      </c>
      <c r="EH42" s="98">
        <f>SUM('[1]címrend kötelező'!EH42+'[1]címrend önként'!EH42+'[1]címrend államig'!EH42)</f>
        <v>0</v>
      </c>
      <c r="EI42" s="98">
        <f>SUM('[1]címrend kötelező'!EI42+'[1]címrend önként'!EI42+'[1]címrend államig'!EI42)</f>
        <v>0</v>
      </c>
      <c r="EJ42" s="98">
        <f>SUM('[1]címrend kötelező'!EJ42+'[1]címrend önként'!EJ42+'[1]címrend államig'!EJ42)</f>
        <v>0</v>
      </c>
      <c r="EK42" s="98">
        <f>SUM('[1]címrend kötelező'!EK42+'[1]címrend önként'!EK42+'[1]címrend államig'!EK42)</f>
        <v>0</v>
      </c>
      <c r="EL42" s="98">
        <f>SUM('[1]címrend kötelező'!EL42+'[1]címrend önként'!EL42+'[1]címrend államig'!EL42)</f>
        <v>0</v>
      </c>
      <c r="EM42" s="98">
        <f>SUM('[1]címrend kötelező'!EM42+'[1]címrend önként'!EM42+'[1]címrend államig'!EM42)</f>
        <v>0</v>
      </c>
      <c r="EN42" s="98">
        <f>SUM('[1]címrend kötelező'!EN42+'[1]címrend önként'!EN42+'[1]címrend államig'!EN42)</f>
        <v>0</v>
      </c>
      <c r="EO42" s="98">
        <f>SUM('[1]címrend kötelező'!EO42+'[1]címrend önként'!EO42+'[1]címrend államig'!EO42)</f>
        <v>0</v>
      </c>
      <c r="EP42" s="98">
        <f>SUM('[1]címrend kötelező'!EP42+'[1]címrend önként'!EP42+'[1]címrend államig'!EP42)</f>
        <v>0</v>
      </c>
      <c r="EQ42" s="98">
        <f>SUM('[1]címrend kötelező'!EQ42+'[1]címrend önként'!EQ42+'[1]címrend államig'!EQ42)</f>
        <v>0</v>
      </c>
      <c r="ER42" s="98">
        <f>SUM('[1]címrend kötelező'!ER42+'[1]címrend önként'!ER42+'[1]címrend államig'!ER42)</f>
        <v>0</v>
      </c>
      <c r="ES42" s="98">
        <f>SUM('[1]címrend kötelező'!ES42+'[1]címrend önként'!ES42+'[1]címrend államig'!ES42)</f>
        <v>0</v>
      </c>
      <c r="ET42" s="98">
        <f>SUM('[1]címrend kötelező'!ET42+'[1]címrend önként'!ET42+'[1]címrend államig'!ET42)</f>
        <v>0</v>
      </c>
      <c r="EU42" s="98">
        <f>SUM('[1]címrend kötelező'!EU42+'[1]címrend önként'!EU42+'[1]címrend államig'!EU42)</f>
        <v>0</v>
      </c>
      <c r="EV42" s="99">
        <f t="shared" ref="EV42:EX48" si="512">DU42+DX42+EA42+ED42+EG42+EJ42+EM42+EP42+ES42</f>
        <v>0</v>
      </c>
      <c r="EW42" s="99">
        <f t="shared" si="512"/>
        <v>0</v>
      </c>
      <c r="EX42" s="99">
        <f t="shared" si="512"/>
        <v>0</v>
      </c>
      <c r="EY42" s="99">
        <f>'[1]címrend kötelező'!EY42+'[1]címrend önként'!EY42+'[1]címrend államig'!EY42</f>
        <v>0</v>
      </c>
      <c r="EZ42" s="99">
        <f>'[1]címrend kötelező'!EZ42+'[1]címrend önként'!EZ42+'[1]címrend államig'!EZ42</f>
        <v>0</v>
      </c>
      <c r="FA42" s="99">
        <f>'[1]címrend kötelező'!FA42+'[1]címrend önként'!FA42+'[1]címrend államig'!FA42</f>
        <v>0</v>
      </c>
      <c r="FB42" s="99">
        <f>'[1]címrend kötelező'!FB42+'[1]címrend önként'!FB42+'[1]címrend államig'!FB42</f>
        <v>0</v>
      </c>
      <c r="FC42" s="99">
        <f>'[1]címrend kötelező'!FC42+'[1]címrend önként'!FC42+'[1]címrend államig'!FC42</f>
        <v>0</v>
      </c>
      <c r="FD42" s="99">
        <f>'[1]címrend kötelező'!FD42+'[1]címrend önként'!FD42+'[1]címrend államig'!FD42</f>
        <v>0</v>
      </c>
      <c r="FE42" s="99">
        <f>'[1]címrend kötelező'!FE42+'[1]címrend önként'!FE42+'[1]címrend államig'!FE42</f>
        <v>0</v>
      </c>
      <c r="FF42" s="99">
        <f>'[1]címrend kötelező'!FF42+'[1]címrend önként'!FF42+'[1]címrend államig'!FF42</f>
        <v>0</v>
      </c>
      <c r="FG42" s="99">
        <f>'[1]címrend kötelező'!FG42+'[1]címrend önként'!FG42+'[1]címrend államig'!FG42</f>
        <v>0</v>
      </c>
      <c r="FH42" s="99">
        <f>'[1]címrend kötelező'!FH42+'[1]címrend önként'!FH42+'[1]címrend államig'!FH42</f>
        <v>0</v>
      </c>
      <c r="FI42" s="99">
        <f>'[1]címrend kötelező'!FI42+'[1]címrend önként'!FI42+'[1]címrend államig'!FI42</f>
        <v>0</v>
      </c>
      <c r="FJ42" s="99">
        <f>'[1]címrend kötelező'!FJ42+'[1]címrend önként'!FJ42+'[1]címrend államig'!FJ42</f>
        <v>0</v>
      </c>
      <c r="FK42" s="99">
        <f>'[1]címrend kötelező'!FK42+'[1]címrend önként'!FK42+'[1]címrend államig'!FK42</f>
        <v>0</v>
      </c>
      <c r="FL42" s="99">
        <f>'[1]címrend kötelező'!FL42+'[1]címrend önként'!FL42+'[1]címrend államig'!FL42</f>
        <v>0</v>
      </c>
      <c r="FM42" s="99">
        <f>'[1]címrend kötelező'!FM42+'[1]címrend önként'!FM42+'[1]címrend államig'!FM42</f>
        <v>0</v>
      </c>
      <c r="FN42" s="99">
        <f>'[1]címrend kötelező'!FN42+'[1]címrend önként'!FN42+'[1]címrend államig'!FN42</f>
        <v>0</v>
      </c>
      <c r="FO42" s="99">
        <f>'[1]címrend kötelező'!FO42+'[1]címrend önként'!FO42+'[1]címrend államig'!FO42</f>
        <v>0</v>
      </c>
      <c r="FP42" s="99">
        <f>'[1]címrend kötelező'!FP42+'[1]címrend önként'!FP42+'[1]címrend államig'!FP42</f>
        <v>0</v>
      </c>
      <c r="FQ42" s="99">
        <f>'[1]címrend kötelező'!FQ42+'[1]címrend önként'!FQ42+'[1]címrend államig'!FQ42</f>
        <v>0</v>
      </c>
      <c r="FR42" s="99">
        <f>'[1]címrend kötelező'!FR42+'[1]címrend önként'!FR42+'[1]címrend államig'!FR42</f>
        <v>0</v>
      </c>
      <c r="FS42" s="99">
        <f>'[1]címrend kötelező'!FS42+'[1]címrend önként'!FS42+'[1]címrend államig'!FS42</f>
        <v>0</v>
      </c>
      <c r="FT42" s="99">
        <f>'[1]címrend kötelező'!FT42+'[1]címrend önként'!FT42+'[1]címrend államig'!FT42</f>
        <v>0</v>
      </c>
      <c r="FU42" s="99">
        <f>'[1]címrend kötelező'!FU42+'[1]címrend önként'!FU42+'[1]címrend államig'!FU42</f>
        <v>0</v>
      </c>
      <c r="FV42" s="99">
        <f>'[1]címrend kötelező'!FV42+'[1]címrend önként'!FV42+'[1]címrend államig'!FV42</f>
        <v>0</v>
      </c>
      <c r="FW42" s="99">
        <f>'[1]címrend kötelező'!FW42+'[1]címrend önként'!FW42+'[1]címrend államig'!FW42</f>
        <v>0</v>
      </c>
      <c r="FX42" s="99">
        <f>'[1]címrend kötelező'!FX42+'[1]címrend önként'!FX42+'[1]címrend államig'!FX42</f>
        <v>0</v>
      </c>
      <c r="FY42" s="99">
        <f>'[1]címrend kötelező'!FY42+'[1]címrend önként'!FY42+'[1]címrend államig'!FY42</f>
        <v>0</v>
      </c>
      <c r="FZ42" s="99">
        <f>'[1]címrend kötelező'!FZ42+'[1]címrend önként'!FZ42+'[1]címrend államig'!FZ42</f>
        <v>0</v>
      </c>
      <c r="GA42" s="99">
        <f>'[1]címrend kötelező'!GA42+'[1]címrend önként'!GA42+'[1]címrend államig'!GA42</f>
        <v>0</v>
      </c>
      <c r="GB42" s="99">
        <f>'[1]címrend kötelező'!GB42+'[1]címrend önként'!GB42+'[1]címrend államig'!GB42</f>
        <v>0</v>
      </c>
      <c r="GC42" s="99">
        <f>'[1]címrend kötelező'!GC42+'[1]címrend önként'!GC42+'[1]címrend államig'!GC42</f>
        <v>0</v>
      </c>
      <c r="GD42" s="99">
        <f>'[1]címrend kötelező'!GD42+'[1]címrend önként'!GD42+'[1]címrend államig'!GD42</f>
        <v>0</v>
      </c>
      <c r="GE42" s="99">
        <f>'[1]címrend kötelező'!GE42+'[1]címrend önként'!GE42+'[1]címrend államig'!GE42</f>
        <v>0</v>
      </c>
      <c r="GF42" s="99">
        <f>'[1]címrend kötelező'!GF42+'[1]címrend önként'!GF42+'[1]címrend államig'!GF42</f>
        <v>0</v>
      </c>
      <c r="GG42" s="99">
        <f>'[1]címrend kötelező'!GG42+'[1]címrend önként'!GG42+'[1]címrend államig'!GG42</f>
        <v>0</v>
      </c>
      <c r="GH42" s="99">
        <f>'[1]címrend kötelező'!GH42+'[1]címrend önként'!GH42+'[1]címrend államig'!GH42</f>
        <v>0</v>
      </c>
      <c r="GI42" s="99">
        <f>'[1]címrend kötelező'!GI42+'[1]címrend önként'!GI42+'[1]címrend államig'!GI42</f>
        <v>0</v>
      </c>
      <c r="GJ42" s="99">
        <f>'[1]címrend kötelező'!GJ42+'[1]címrend önként'!GJ42+'[1]címrend államig'!GJ42</f>
        <v>0</v>
      </c>
      <c r="GK42" s="99">
        <f>'[1]címrend kötelező'!GK42+'[1]címrend önként'!GK42+'[1]címrend államig'!GK42</f>
        <v>0</v>
      </c>
      <c r="GL42" s="99">
        <f t="shared" ref="GL42:GN48" si="513">EY42+FB42+FE42+FH42+FK42+FN42+FQ42+FT42+FW42+FZ42+GC42+GF42+GI42</f>
        <v>0</v>
      </c>
      <c r="GM42" s="99">
        <f t="shared" si="513"/>
        <v>0</v>
      </c>
      <c r="GN42" s="99">
        <f t="shared" si="513"/>
        <v>0</v>
      </c>
      <c r="GO42" s="99">
        <f>'[1]címrend kötelező'!GO42+'[1]címrend önként'!GO42+'[1]címrend államig'!GO42</f>
        <v>0</v>
      </c>
      <c r="GP42" s="99">
        <f>'[1]címrend kötelező'!GP42+'[1]címrend önként'!GP42+'[1]címrend államig'!GP42</f>
        <v>0</v>
      </c>
      <c r="GQ42" s="99">
        <f>'[1]címrend kötelező'!GQ42+'[1]címrend önként'!GQ42+'[1]címrend államig'!GQ42</f>
        <v>0</v>
      </c>
      <c r="GR42" s="99">
        <f>'[1]címrend kötelező'!GR42+'[1]címrend önként'!GR42+'[1]címrend államig'!GR42</f>
        <v>0</v>
      </c>
      <c r="GS42" s="99">
        <f>'[1]címrend kötelező'!GS42+'[1]címrend önként'!GS42+'[1]címrend államig'!GS42</f>
        <v>0</v>
      </c>
      <c r="GT42" s="99">
        <f>'[1]címrend kötelező'!GT42+'[1]címrend önként'!GT42+'[1]címrend államig'!GT42</f>
        <v>0</v>
      </c>
      <c r="GU42" s="99">
        <f>'[1]címrend kötelező'!GU42+'[1]címrend önként'!GU42+'[1]címrend államig'!GU42</f>
        <v>0</v>
      </c>
      <c r="GV42" s="99">
        <f>'[1]címrend kötelező'!GV42+'[1]címrend önként'!GV42+'[1]címrend államig'!GV42</f>
        <v>0</v>
      </c>
      <c r="GW42" s="99">
        <f>'[1]címrend kötelező'!GW42+'[1]címrend önként'!GW42+'[1]címrend államig'!GW42</f>
        <v>0</v>
      </c>
      <c r="GX42" s="99">
        <f t="shared" si="427"/>
        <v>0</v>
      </c>
      <c r="GY42" s="99">
        <f t="shared" si="427"/>
        <v>0</v>
      </c>
      <c r="GZ42" s="99">
        <f t="shared" si="427"/>
        <v>0</v>
      </c>
      <c r="HA42" s="100">
        <f t="shared" si="428"/>
        <v>250000</v>
      </c>
      <c r="HB42" s="100">
        <f t="shared" si="428"/>
        <v>300000</v>
      </c>
      <c r="HC42" s="101">
        <f t="shared" si="428"/>
        <v>550000</v>
      </c>
      <c r="HE42" s="92"/>
      <c r="HF42" s="92"/>
    </row>
    <row r="43" spans="1:214" ht="24.9" customHeight="1" x14ac:dyDescent="0.25">
      <c r="A43" s="114" t="s">
        <v>330</v>
      </c>
      <c r="B43" s="98">
        <f>SUM('[1]címrend kötelező'!B43+'[1]címrend önként'!B43+'[1]címrend államig'!B43)</f>
        <v>0</v>
      </c>
      <c r="C43" s="98">
        <f>SUM('[1]címrend kötelező'!C43+'[1]címrend önként'!C43+'[1]címrend államig'!C43)</f>
        <v>0</v>
      </c>
      <c r="D43" s="98">
        <f>SUM('[1]címrend kötelező'!D43+'[1]címrend önként'!D43+'[1]címrend államig'!D43)</f>
        <v>0</v>
      </c>
      <c r="E43" s="98">
        <f>SUM('[1]címrend kötelező'!E43+'[1]címrend önként'!E43+'[1]címrend államig'!E43)</f>
        <v>0</v>
      </c>
      <c r="F43" s="98">
        <f>SUM('[1]címrend kötelező'!F43+'[1]címrend önként'!F43+'[1]címrend államig'!F43)</f>
        <v>0</v>
      </c>
      <c r="G43" s="98">
        <f>SUM('[1]címrend kötelező'!G43+'[1]címrend önként'!G43+'[1]címrend államig'!G43)</f>
        <v>0</v>
      </c>
      <c r="H43" s="98">
        <f>SUM('[1]címrend kötelező'!H43+'[1]címrend önként'!H43+'[1]címrend államig'!H43)</f>
        <v>0</v>
      </c>
      <c r="I43" s="98">
        <f>SUM('[1]címrend kötelező'!I43+'[1]címrend önként'!I43+'[1]címrend államig'!I43)</f>
        <v>0</v>
      </c>
      <c r="J43" s="98">
        <f>SUM('[1]címrend kötelező'!J43+'[1]címrend önként'!J43+'[1]címrend államig'!J43)</f>
        <v>0</v>
      </c>
      <c r="K43" s="98">
        <f>SUM('[1]címrend kötelező'!K43+'[1]címrend önként'!K43+'[1]címrend államig'!K43)</f>
        <v>0</v>
      </c>
      <c r="L43" s="98">
        <f>SUM('[1]címrend kötelező'!L43+'[1]címrend önként'!L43+'[1]címrend államig'!L43)</f>
        <v>0</v>
      </c>
      <c r="M43" s="98">
        <f>SUM('[1]címrend kötelező'!M43+'[1]címrend önként'!M43+'[1]címrend államig'!M43)</f>
        <v>0</v>
      </c>
      <c r="N43" s="98">
        <f>SUM('[1]címrend kötelező'!N43+'[1]címrend önként'!N43+'[1]címrend államig'!N43)</f>
        <v>0</v>
      </c>
      <c r="O43" s="98">
        <f>SUM('[1]címrend kötelező'!O43+'[1]címrend önként'!O43+'[1]címrend államig'!O43)</f>
        <v>0</v>
      </c>
      <c r="P43" s="98">
        <f>SUM('[1]címrend kötelező'!P43+'[1]címrend önként'!P43+'[1]címrend államig'!P43)</f>
        <v>0</v>
      </c>
      <c r="Q43" s="98">
        <f>SUM('[1]címrend kötelező'!Q43+'[1]címrend önként'!Q43+'[1]címrend államig'!Q43)</f>
        <v>0</v>
      </c>
      <c r="R43" s="98">
        <f>SUM('[1]címrend kötelező'!R43+'[1]címrend önként'!R43+'[1]címrend államig'!R43)</f>
        <v>0</v>
      </c>
      <c r="S43" s="98">
        <f>SUM('[1]címrend kötelező'!S43+'[1]címrend önként'!S43+'[1]címrend államig'!S43)</f>
        <v>0</v>
      </c>
      <c r="T43" s="98">
        <f>SUM('[1]címrend kötelező'!T43+'[1]címrend önként'!T43+'[1]címrend államig'!T43)</f>
        <v>0</v>
      </c>
      <c r="U43" s="98">
        <f>SUM('[1]címrend kötelező'!U43+'[1]címrend önként'!U43+'[1]címrend államig'!U43)</f>
        <v>0</v>
      </c>
      <c r="V43" s="98">
        <f>SUM('[1]címrend kötelező'!V43+'[1]címrend önként'!V43+'[1]címrend államig'!V43)</f>
        <v>0</v>
      </c>
      <c r="W43" s="98">
        <f>SUM('[1]címrend kötelező'!W43+'[1]címrend önként'!W43+'[1]címrend államig'!W43)</f>
        <v>0</v>
      </c>
      <c r="X43" s="98">
        <f>SUM('[1]címrend kötelező'!X43+'[1]címrend önként'!X43+'[1]címrend államig'!X43)</f>
        <v>0</v>
      </c>
      <c r="Y43" s="98">
        <f>SUM('[1]címrend kötelező'!Y43+'[1]címrend önként'!Y43+'[1]címrend államig'!Y43)</f>
        <v>0</v>
      </c>
      <c r="Z43" s="98">
        <f>SUM('[1]címrend kötelező'!Z43+'[1]címrend önként'!Z43+'[1]címrend államig'!Z43)</f>
        <v>0</v>
      </c>
      <c r="AA43" s="98">
        <f>SUM('[1]címrend kötelező'!AA43+'[1]címrend önként'!AA43+'[1]címrend államig'!AA43)</f>
        <v>0</v>
      </c>
      <c r="AB43" s="98">
        <f>SUM('[1]címrend kötelező'!AB43+'[1]címrend önként'!AB43+'[1]címrend államig'!AB43)</f>
        <v>0</v>
      </c>
      <c r="AC43" s="98">
        <f>SUM('[1]címrend kötelező'!AC43+'[1]címrend önként'!AC43+'[1]címrend államig'!AC43)</f>
        <v>0</v>
      </c>
      <c r="AD43" s="98">
        <f>SUM('[1]címrend kötelező'!AD43+'[1]címrend önként'!AD43+'[1]címrend államig'!AD43)</f>
        <v>0</v>
      </c>
      <c r="AE43" s="98">
        <f>SUM('[1]címrend kötelező'!AE43+'[1]címrend önként'!AE43+'[1]címrend államig'!AE43)</f>
        <v>0</v>
      </c>
      <c r="AF43" s="98">
        <f>SUM('[1]címrend kötelező'!AF43+'[1]címrend önként'!AF43+'[1]címrend államig'!AF43)</f>
        <v>0</v>
      </c>
      <c r="AG43" s="98">
        <f>SUM('[1]címrend kötelező'!AG43+'[1]címrend önként'!AG43+'[1]címrend államig'!AG43)</f>
        <v>0</v>
      </c>
      <c r="AH43" s="98">
        <f>SUM('[1]címrend kötelező'!AH43+'[1]címrend önként'!AH43+'[1]címrend államig'!AH43)</f>
        <v>0</v>
      </c>
      <c r="AI43" s="98">
        <f>SUM('[1]címrend kötelező'!AI43+'[1]címrend önként'!AI43+'[1]címrend államig'!AI43)</f>
        <v>0</v>
      </c>
      <c r="AJ43" s="98">
        <f>SUM('[1]címrend kötelező'!AJ43+'[1]címrend önként'!AJ43+'[1]címrend államig'!AJ43)</f>
        <v>0</v>
      </c>
      <c r="AK43" s="98">
        <f>SUM('[1]címrend kötelező'!AK43+'[1]címrend önként'!AK43+'[1]címrend államig'!AK43)</f>
        <v>0</v>
      </c>
      <c r="AL43" s="98">
        <f>SUM('[1]címrend kötelező'!AL43+'[1]címrend önként'!AL43+'[1]címrend államig'!AL43)</f>
        <v>0</v>
      </c>
      <c r="AM43" s="98">
        <f>SUM('[1]címrend kötelező'!AM43+'[1]címrend önként'!AM43+'[1]címrend államig'!AM43)</f>
        <v>0</v>
      </c>
      <c r="AN43" s="98">
        <f>SUM('[1]címrend kötelező'!AN43+'[1]címrend önként'!AN43+'[1]címrend államig'!AN43)</f>
        <v>0</v>
      </c>
      <c r="AO43" s="98">
        <f>SUM('[1]címrend kötelező'!AO43+'[1]címrend önként'!AO43+'[1]címrend államig'!AO43)</f>
        <v>0</v>
      </c>
      <c r="AP43" s="98">
        <f>SUM('[1]címrend kötelező'!AP43+'[1]címrend önként'!AP43+'[1]címrend államig'!AP43)</f>
        <v>0</v>
      </c>
      <c r="AQ43" s="98">
        <f>SUM('[1]címrend kötelező'!AQ43+'[1]címrend önként'!AQ43+'[1]címrend államig'!AQ43)</f>
        <v>0</v>
      </c>
      <c r="AR43" s="98">
        <f>SUM('[1]címrend kötelező'!AR43+'[1]címrend önként'!AR43+'[1]címrend államig'!AR43)</f>
        <v>0</v>
      </c>
      <c r="AS43" s="98">
        <f>SUM('[1]címrend kötelező'!AS43+'[1]címrend önként'!AS43+'[1]címrend államig'!AS43)</f>
        <v>0</v>
      </c>
      <c r="AT43" s="98">
        <f>SUM('[1]címrend kötelező'!AT43+'[1]címrend önként'!AT43+'[1]címrend államig'!AT43)</f>
        <v>0</v>
      </c>
      <c r="AU43" s="98">
        <f>SUM('[1]címrend kötelező'!AU43+'[1]címrend önként'!AU43+'[1]címrend államig'!AU43)</f>
        <v>0</v>
      </c>
      <c r="AV43" s="98">
        <f>SUM('[1]címrend kötelező'!AV43+'[1]címrend önként'!AV43+'[1]címrend államig'!AV43)</f>
        <v>0</v>
      </c>
      <c r="AW43" s="98">
        <f>SUM('[1]címrend kötelező'!AW43+'[1]címrend önként'!AW43+'[1]címrend államig'!AW43)</f>
        <v>0</v>
      </c>
      <c r="AX43" s="98">
        <f>SUM('[1]címrend kötelező'!AX43+'[1]címrend önként'!AX43+'[1]címrend államig'!AX43)</f>
        <v>0</v>
      </c>
      <c r="AY43" s="98">
        <f>SUM('[1]címrend kötelező'!AY43+'[1]címrend önként'!AY43+'[1]címrend államig'!AY43)</f>
        <v>0</v>
      </c>
      <c r="AZ43" s="98">
        <f>SUM('[1]címrend kötelező'!AZ43+'[1]címrend önként'!AZ43+'[1]címrend államig'!AZ43)</f>
        <v>0</v>
      </c>
      <c r="BA43" s="98">
        <f>SUM('[1]címrend kötelező'!BA43+'[1]címrend önként'!BA43+'[1]címrend államig'!BA43)</f>
        <v>0</v>
      </c>
      <c r="BB43" s="98">
        <f>SUM('[1]címrend kötelező'!BB43+'[1]címrend önként'!BB43+'[1]címrend államig'!BB43)</f>
        <v>0</v>
      </c>
      <c r="BC43" s="98">
        <f>SUM('[1]címrend kötelező'!BC43+'[1]címrend önként'!BC43+'[1]címrend államig'!BC43)</f>
        <v>0</v>
      </c>
      <c r="BD43" s="98">
        <f>SUM('[1]címrend kötelező'!BD43+'[1]címrend önként'!BD43+'[1]címrend államig'!BD43)</f>
        <v>0</v>
      </c>
      <c r="BE43" s="98">
        <f>SUM('[1]címrend kötelező'!BE43+'[1]címrend önként'!BE43+'[1]címrend államig'!BE43)</f>
        <v>0</v>
      </c>
      <c r="BF43" s="98">
        <f>SUM('[1]címrend kötelező'!BF43+'[1]címrend önként'!BF43+'[1]címrend államig'!BF43)</f>
        <v>0</v>
      </c>
      <c r="BG43" s="98">
        <f>SUM('[1]címrend kötelező'!BG43+'[1]címrend önként'!BG43+'[1]címrend államig'!BG43)</f>
        <v>0</v>
      </c>
      <c r="BH43" s="98">
        <f>SUM('[1]címrend kötelező'!BH43+'[1]címrend önként'!BH43+'[1]címrend államig'!BH43)</f>
        <v>0</v>
      </c>
      <c r="BI43" s="98">
        <f>SUM('[1]címrend kötelező'!BI43+'[1]címrend önként'!BI43+'[1]címrend államig'!BI43)</f>
        <v>0</v>
      </c>
      <c r="BJ43" s="98">
        <f>SUM('[1]címrend kötelező'!BJ43+'[1]címrend önként'!BJ43+'[1]címrend államig'!BJ43)</f>
        <v>0</v>
      </c>
      <c r="BK43" s="98">
        <f>SUM('[1]címrend kötelező'!BK43+'[1]címrend önként'!BK43+'[1]címrend államig'!BK43)</f>
        <v>0</v>
      </c>
      <c r="BL43" s="98">
        <f>SUM('[1]címrend kötelező'!BL43+'[1]címrend önként'!BL43+'[1]címrend államig'!BL43)</f>
        <v>0</v>
      </c>
      <c r="BM43" s="98">
        <f>SUM('[1]címrend kötelező'!BM43+'[1]címrend önként'!BM43+'[1]címrend államig'!BM43)</f>
        <v>0</v>
      </c>
      <c r="BN43" s="98">
        <f>SUM('[1]címrend kötelező'!BN43+'[1]címrend önként'!BN43+'[1]címrend államig'!BN43)</f>
        <v>0</v>
      </c>
      <c r="BO43" s="98">
        <f>SUM('[1]címrend kötelező'!BO43+'[1]címrend önként'!BO43+'[1]címrend államig'!BO43)</f>
        <v>0</v>
      </c>
      <c r="BP43" s="98">
        <f>SUM('[1]címrend kötelező'!BP43+'[1]címrend önként'!BP43+'[1]címrend államig'!BP43)</f>
        <v>0</v>
      </c>
      <c r="BQ43" s="98">
        <f>SUM('[1]címrend kötelező'!BQ43+'[1]címrend önként'!BQ43+'[1]címrend államig'!BQ43)</f>
        <v>0</v>
      </c>
      <c r="BR43" s="98">
        <f>SUM('[1]címrend kötelező'!BR43+'[1]címrend önként'!BR43+'[1]címrend államig'!BR43)</f>
        <v>0</v>
      </c>
      <c r="BS43" s="98">
        <f>SUM('[1]címrend kötelező'!BS43+'[1]címrend önként'!BS43+'[1]címrend államig'!BS43)</f>
        <v>0</v>
      </c>
      <c r="BT43" s="98">
        <f>SUM('[1]címrend kötelező'!BT43+'[1]címrend önként'!BT43+'[1]címrend államig'!BT43)</f>
        <v>0</v>
      </c>
      <c r="BU43" s="98">
        <f>SUM('[1]címrend kötelező'!BU43+'[1]címrend önként'!BU43+'[1]címrend államig'!BU43)</f>
        <v>0</v>
      </c>
      <c r="BV43" s="98">
        <f>SUM('[1]címrend kötelező'!BV43+'[1]címrend önként'!BV43+'[1]címrend államig'!BV43)</f>
        <v>0</v>
      </c>
      <c r="BW43" s="98">
        <f>SUM('[1]címrend kötelező'!BW43+'[1]címrend önként'!BW43+'[1]címrend államig'!BW43)</f>
        <v>0</v>
      </c>
      <c r="BX43" s="98">
        <f>SUM('[1]címrend kötelező'!BX43+'[1]címrend önként'!BX43+'[1]címrend államig'!BX43)</f>
        <v>0</v>
      </c>
      <c r="BY43" s="98">
        <f>SUM('[1]címrend kötelező'!BY43+'[1]címrend önként'!BY43+'[1]címrend államig'!BY43)</f>
        <v>0</v>
      </c>
      <c r="BZ43" s="98">
        <f>SUM('[1]címrend kötelező'!BZ43+'[1]címrend önként'!BZ43+'[1]címrend államig'!BZ43)</f>
        <v>0</v>
      </c>
      <c r="CA43" s="98">
        <f>SUM('[1]címrend kötelező'!CA43+'[1]címrend önként'!CA43+'[1]címrend államig'!CA43)</f>
        <v>0</v>
      </c>
      <c r="CB43" s="98">
        <f>SUM('[1]címrend kötelező'!CB43+'[1]címrend önként'!CB43+'[1]címrend államig'!CB43)</f>
        <v>0</v>
      </c>
      <c r="CC43" s="98">
        <f>SUM('[1]címrend kötelező'!CC43+'[1]címrend önként'!CC43+'[1]címrend államig'!CC43)</f>
        <v>0</v>
      </c>
      <c r="CD43" s="98">
        <f>SUM('[1]címrend kötelező'!CD43+'[1]címrend önként'!CD43+'[1]címrend államig'!CD43)</f>
        <v>0</v>
      </c>
      <c r="CE43" s="98">
        <f>SUM('[1]címrend kötelező'!CE43+'[1]címrend önként'!CE43+'[1]címrend államig'!CE43)</f>
        <v>0</v>
      </c>
      <c r="CF43" s="98">
        <f>SUM('[1]címrend kötelező'!CF43+'[1]címrend önként'!CF43+'[1]címrend államig'!CF43)</f>
        <v>0</v>
      </c>
      <c r="CG43" s="98">
        <f>SUM('[1]címrend kötelező'!CG43+'[1]címrend önként'!CG43+'[1]címrend államig'!CG43)</f>
        <v>0</v>
      </c>
      <c r="CH43" s="98">
        <f>SUM('[1]címrend kötelező'!CH43+'[1]címrend önként'!CH43+'[1]címrend államig'!CH43)</f>
        <v>0</v>
      </c>
      <c r="CI43" s="98">
        <f>SUM('[1]címrend kötelező'!CI43+'[1]címrend önként'!CI43+'[1]címrend államig'!CI43)</f>
        <v>0</v>
      </c>
      <c r="CJ43" s="98">
        <f>SUM('[1]címrend kötelező'!CJ43+'[1]címrend önként'!CJ43+'[1]címrend államig'!CJ43)</f>
        <v>0</v>
      </c>
      <c r="CK43" s="98">
        <f>SUM('[1]címrend kötelező'!CK43+'[1]címrend önként'!CK43+'[1]címrend államig'!CK43)</f>
        <v>0</v>
      </c>
      <c r="CL43" s="98">
        <f>SUM('[1]címrend kötelező'!CL43+'[1]címrend önként'!CL43+'[1]címrend államig'!CL43)</f>
        <v>0</v>
      </c>
      <c r="CM43" s="98">
        <f>SUM('[1]címrend kötelező'!CM43+'[1]címrend önként'!CM43+'[1]címrend államig'!CM43)</f>
        <v>0</v>
      </c>
      <c r="CN43" s="98">
        <f>SUM('[1]címrend kötelező'!CN43+'[1]címrend önként'!CN43+'[1]címrend államig'!CN43)</f>
        <v>0</v>
      </c>
      <c r="CO43" s="98">
        <f>SUM('[1]címrend kötelező'!CO43+'[1]címrend önként'!CO43+'[1]címrend államig'!CO43)</f>
        <v>0</v>
      </c>
      <c r="CP43" s="98">
        <f>SUM('[1]címrend kötelező'!CP43+'[1]címrend önként'!CP43+'[1]címrend államig'!CP43)</f>
        <v>0</v>
      </c>
      <c r="CQ43" s="98">
        <f>SUM('[1]címrend kötelező'!CQ43+'[1]címrend önként'!CQ43+'[1]címrend államig'!CQ43)</f>
        <v>0</v>
      </c>
      <c r="CR43" s="98">
        <f>SUM('[1]címrend kötelező'!CR43+'[1]címrend önként'!CR43+'[1]címrend államig'!CR43)</f>
        <v>0</v>
      </c>
      <c r="CS43" s="98">
        <f>SUM('[1]címrend kötelező'!CS43+'[1]címrend önként'!CS43+'[1]címrend államig'!CS43)</f>
        <v>0</v>
      </c>
      <c r="CT43" s="98">
        <f>SUM('[1]címrend kötelező'!CT43+'[1]címrend önként'!CT43+'[1]címrend államig'!CT43)</f>
        <v>0</v>
      </c>
      <c r="CU43" s="98">
        <f>SUM('[1]címrend kötelező'!CU43+'[1]címrend önként'!CU43+'[1]címrend államig'!CU43)</f>
        <v>0</v>
      </c>
      <c r="CV43" s="98">
        <f>SUM('[1]címrend kötelező'!CV43+'[1]címrend önként'!CV43+'[1]címrend államig'!CV43)</f>
        <v>0</v>
      </c>
      <c r="CW43" s="98">
        <f>SUM('[1]címrend kötelező'!CW43+'[1]címrend önként'!CW43+'[1]címrend államig'!CW43)</f>
        <v>0</v>
      </c>
      <c r="CX43" s="98">
        <f>SUM('[1]címrend kötelező'!CX43+'[1]címrend önként'!CX43+'[1]címrend államig'!CX43)</f>
        <v>0</v>
      </c>
      <c r="CY43" s="98">
        <f>SUM('[1]címrend kötelező'!CY43+'[1]címrend önként'!CY43+'[1]címrend államig'!CY43)</f>
        <v>0</v>
      </c>
      <c r="CZ43" s="98">
        <f>SUM('[1]címrend kötelező'!CZ43+'[1]címrend önként'!CZ43+'[1]címrend államig'!CZ43)</f>
        <v>0</v>
      </c>
      <c r="DA43" s="98">
        <f>SUM('[1]címrend kötelező'!DA43+'[1]címrend önként'!DA43+'[1]címrend államig'!DA43)</f>
        <v>0</v>
      </c>
      <c r="DB43" s="98">
        <f>SUM('[1]címrend kötelező'!DB43+'[1]címrend önként'!DB43+'[1]címrend államig'!DB43)</f>
        <v>0</v>
      </c>
      <c r="DC43" s="98">
        <f>SUM('[1]címrend kötelező'!DC43+'[1]címrend önként'!DC43+'[1]címrend államig'!DC43)</f>
        <v>0</v>
      </c>
      <c r="DD43" s="98">
        <f>SUM('[1]címrend kötelező'!DD43+'[1]címrend önként'!DD43+'[1]címrend államig'!DD43)</f>
        <v>0</v>
      </c>
      <c r="DE43" s="98">
        <f>SUM('[1]címrend kötelező'!DE43+'[1]címrend önként'!DE43+'[1]címrend államig'!DE43)</f>
        <v>0</v>
      </c>
      <c r="DF43" s="98">
        <f>SUM('[1]címrend kötelező'!DF43+'[1]címrend önként'!DF43+'[1]címrend államig'!DF43)</f>
        <v>0</v>
      </c>
      <c r="DG43" s="98">
        <f>SUM('[1]címrend kötelező'!DG43+'[1]címrend önként'!DG43+'[1]címrend államig'!DG43)</f>
        <v>0</v>
      </c>
      <c r="DH43" s="98">
        <f>SUM('[1]címrend kötelező'!DH43+'[1]címrend önként'!DH43+'[1]címrend államig'!DH43)</f>
        <v>0</v>
      </c>
      <c r="DI43" s="98">
        <f>SUM('[1]címrend kötelező'!DI43+'[1]címrend önként'!DI43+'[1]címrend államig'!DI43)</f>
        <v>0</v>
      </c>
      <c r="DJ43" s="98">
        <f>SUM('[1]címrend kötelező'!DJ43+'[1]címrend önként'!DJ43+'[1]címrend államig'!DJ43)</f>
        <v>0</v>
      </c>
      <c r="DK43" s="98">
        <f>SUM('[1]címrend kötelező'!DK43+'[1]címrend önként'!DK43+'[1]címrend államig'!DK43)</f>
        <v>0</v>
      </c>
      <c r="DL43" s="98">
        <f>SUM('[1]címrend kötelező'!DL43+'[1]címrend önként'!DL43+'[1]címrend államig'!DL43)</f>
        <v>0</v>
      </c>
      <c r="DM43" s="98">
        <f>SUM('[1]címrend kötelező'!DM43+'[1]címrend önként'!DM43+'[1]címrend államig'!DM43)</f>
        <v>0</v>
      </c>
      <c r="DN43" s="98">
        <f>SUM('[1]címrend kötelező'!DN43+'[1]címrend önként'!DN43+'[1]címrend államig'!DN43)</f>
        <v>0</v>
      </c>
      <c r="DO43" s="98">
        <f>SUM('[1]címrend kötelező'!DO43+'[1]címrend önként'!DO43+'[1]címrend államig'!DO43)</f>
        <v>0</v>
      </c>
      <c r="DP43" s="98">
        <f>SUM('[1]címrend kötelező'!DP43+'[1]címrend önként'!DP43+'[1]címrend államig'!DP43)</f>
        <v>0</v>
      </c>
      <c r="DQ43" s="98">
        <f>SUM('[1]címrend kötelező'!DQ43+'[1]címrend önként'!DQ43+'[1]címrend államig'!DQ43)</f>
        <v>0</v>
      </c>
      <c r="DR43" s="99">
        <f t="shared" si="511"/>
        <v>0</v>
      </c>
      <c r="DS43" s="99">
        <f t="shared" si="511"/>
        <v>0</v>
      </c>
      <c r="DT43" s="99">
        <f t="shared" si="511"/>
        <v>0</v>
      </c>
      <c r="DU43" s="98">
        <f>SUM('[1]címrend kötelező'!DU43+'[1]címrend önként'!DU43+'[1]címrend államig'!DU43)</f>
        <v>0</v>
      </c>
      <c r="DV43" s="98">
        <f>SUM('[1]címrend kötelező'!DV43+'[1]címrend önként'!DV43+'[1]címrend államig'!DV43)</f>
        <v>0</v>
      </c>
      <c r="DW43" s="98">
        <f>SUM('[1]címrend kötelező'!DW43+'[1]címrend önként'!DW43+'[1]címrend államig'!DW43)</f>
        <v>0</v>
      </c>
      <c r="DX43" s="98">
        <f>SUM('[1]címrend kötelező'!DX43+'[1]címrend önként'!DX43+'[1]címrend államig'!DX43)</f>
        <v>0</v>
      </c>
      <c r="DY43" s="98">
        <f>SUM('[1]címrend kötelező'!DY43+'[1]címrend önként'!DY43+'[1]címrend államig'!DY43)</f>
        <v>0</v>
      </c>
      <c r="DZ43" s="98">
        <f>SUM('[1]címrend kötelező'!DZ43+'[1]címrend önként'!DZ43+'[1]címrend államig'!DZ43)</f>
        <v>0</v>
      </c>
      <c r="EA43" s="98">
        <f>SUM('[1]címrend kötelező'!EA43+'[1]címrend önként'!EA43+'[1]címrend államig'!EA43)</f>
        <v>0</v>
      </c>
      <c r="EB43" s="98">
        <f>SUM('[1]címrend kötelező'!EB43+'[1]címrend önként'!EB43+'[1]címrend államig'!EB43)</f>
        <v>0</v>
      </c>
      <c r="EC43" s="98">
        <f>SUM('[1]címrend kötelező'!EC43+'[1]címrend önként'!EC43+'[1]címrend államig'!EC43)</f>
        <v>0</v>
      </c>
      <c r="ED43" s="98">
        <f>SUM('[1]címrend kötelező'!ED43+'[1]címrend önként'!ED43+'[1]címrend államig'!ED43)</f>
        <v>0</v>
      </c>
      <c r="EE43" s="98">
        <f>SUM('[1]címrend kötelező'!EE43+'[1]címrend önként'!EE43+'[1]címrend államig'!EE43)</f>
        <v>0</v>
      </c>
      <c r="EF43" s="98">
        <f>SUM('[1]címrend kötelező'!EF43+'[1]címrend önként'!EF43+'[1]címrend államig'!EF43)</f>
        <v>0</v>
      </c>
      <c r="EG43" s="98">
        <f>SUM('[1]címrend kötelező'!EG43+'[1]címrend önként'!EG43+'[1]címrend államig'!EG43)</f>
        <v>0</v>
      </c>
      <c r="EH43" s="98">
        <f>SUM('[1]címrend kötelező'!EH43+'[1]címrend önként'!EH43+'[1]címrend államig'!EH43)</f>
        <v>0</v>
      </c>
      <c r="EI43" s="98">
        <f>SUM('[1]címrend kötelező'!EI43+'[1]címrend önként'!EI43+'[1]címrend államig'!EI43)</f>
        <v>0</v>
      </c>
      <c r="EJ43" s="98">
        <f>SUM('[1]címrend kötelező'!EJ43+'[1]címrend önként'!EJ43+'[1]címrend államig'!EJ43)</f>
        <v>0</v>
      </c>
      <c r="EK43" s="98">
        <f>SUM('[1]címrend kötelező'!EK43+'[1]címrend önként'!EK43+'[1]címrend államig'!EK43)</f>
        <v>0</v>
      </c>
      <c r="EL43" s="98">
        <f>SUM('[1]címrend kötelező'!EL43+'[1]címrend önként'!EL43+'[1]címrend államig'!EL43)</f>
        <v>0</v>
      </c>
      <c r="EM43" s="98">
        <f>SUM('[1]címrend kötelező'!EM43+'[1]címrend önként'!EM43+'[1]címrend államig'!EM43)</f>
        <v>0</v>
      </c>
      <c r="EN43" s="98">
        <f>SUM('[1]címrend kötelező'!EN43+'[1]címrend önként'!EN43+'[1]címrend államig'!EN43)</f>
        <v>0</v>
      </c>
      <c r="EO43" s="98">
        <f>SUM('[1]címrend kötelező'!EO43+'[1]címrend önként'!EO43+'[1]címrend államig'!EO43)</f>
        <v>0</v>
      </c>
      <c r="EP43" s="98">
        <f>SUM('[1]címrend kötelező'!EP43+'[1]címrend önként'!EP43+'[1]címrend államig'!EP43)</f>
        <v>0</v>
      </c>
      <c r="EQ43" s="98">
        <f>SUM('[1]címrend kötelező'!EQ43+'[1]címrend önként'!EQ43+'[1]címrend államig'!EQ43)</f>
        <v>0</v>
      </c>
      <c r="ER43" s="98">
        <f>SUM('[1]címrend kötelező'!ER43+'[1]címrend önként'!ER43+'[1]címrend államig'!ER43)</f>
        <v>0</v>
      </c>
      <c r="ES43" s="98">
        <f>SUM('[1]címrend kötelező'!ES43+'[1]címrend önként'!ES43+'[1]címrend államig'!ES43)</f>
        <v>0</v>
      </c>
      <c r="ET43" s="98">
        <f>SUM('[1]címrend kötelező'!ET43+'[1]címrend önként'!ET43+'[1]címrend államig'!ET43)</f>
        <v>0</v>
      </c>
      <c r="EU43" s="98">
        <f>SUM('[1]címrend kötelező'!EU43+'[1]címrend önként'!EU43+'[1]címrend államig'!EU43)</f>
        <v>0</v>
      </c>
      <c r="EV43" s="99">
        <f t="shared" si="512"/>
        <v>0</v>
      </c>
      <c r="EW43" s="99">
        <f t="shared" si="512"/>
        <v>0</v>
      </c>
      <c r="EX43" s="99">
        <f t="shared" si="512"/>
        <v>0</v>
      </c>
      <c r="EY43" s="99">
        <f>'[1]címrend kötelező'!EY43+'[1]címrend önként'!EY43+'[1]címrend államig'!EY43</f>
        <v>0</v>
      </c>
      <c r="EZ43" s="99">
        <f>'[1]címrend kötelező'!EZ43+'[1]címrend önként'!EZ43+'[1]címrend államig'!EZ43</f>
        <v>0</v>
      </c>
      <c r="FA43" s="99">
        <f>'[1]címrend kötelező'!FA43+'[1]címrend önként'!FA43+'[1]címrend államig'!FA43</f>
        <v>0</v>
      </c>
      <c r="FB43" s="99">
        <f>'[1]címrend kötelező'!FB43+'[1]címrend önként'!FB43+'[1]címrend államig'!FB43</f>
        <v>0</v>
      </c>
      <c r="FC43" s="99">
        <f>'[1]címrend kötelező'!FC43+'[1]címrend önként'!FC43+'[1]címrend államig'!FC43</f>
        <v>0</v>
      </c>
      <c r="FD43" s="99">
        <f>'[1]címrend kötelező'!FD43+'[1]címrend önként'!FD43+'[1]címrend államig'!FD43</f>
        <v>0</v>
      </c>
      <c r="FE43" s="99">
        <f>'[1]címrend kötelező'!FE43+'[1]címrend önként'!FE43+'[1]címrend államig'!FE43</f>
        <v>0</v>
      </c>
      <c r="FF43" s="99">
        <f>'[1]címrend kötelező'!FF43+'[1]címrend önként'!FF43+'[1]címrend államig'!FF43</f>
        <v>0</v>
      </c>
      <c r="FG43" s="99">
        <f>'[1]címrend kötelező'!FG43+'[1]címrend önként'!FG43+'[1]címrend államig'!FG43</f>
        <v>0</v>
      </c>
      <c r="FH43" s="99">
        <f>'[1]címrend kötelező'!FH43+'[1]címrend önként'!FH43+'[1]címrend államig'!FH43</f>
        <v>0</v>
      </c>
      <c r="FI43" s="99">
        <f>'[1]címrend kötelező'!FI43+'[1]címrend önként'!FI43+'[1]címrend államig'!FI43</f>
        <v>0</v>
      </c>
      <c r="FJ43" s="99">
        <f>'[1]címrend kötelező'!FJ43+'[1]címrend önként'!FJ43+'[1]címrend államig'!FJ43</f>
        <v>0</v>
      </c>
      <c r="FK43" s="99">
        <f>'[1]címrend kötelező'!FK43+'[1]címrend önként'!FK43+'[1]címrend államig'!FK43</f>
        <v>0</v>
      </c>
      <c r="FL43" s="99">
        <f>'[1]címrend kötelező'!FL43+'[1]címrend önként'!FL43+'[1]címrend államig'!FL43</f>
        <v>0</v>
      </c>
      <c r="FM43" s="99">
        <f>'[1]címrend kötelező'!FM43+'[1]címrend önként'!FM43+'[1]címrend államig'!FM43</f>
        <v>0</v>
      </c>
      <c r="FN43" s="99">
        <f>'[1]címrend kötelező'!FN43+'[1]címrend önként'!FN43+'[1]címrend államig'!FN43</f>
        <v>0</v>
      </c>
      <c r="FO43" s="99">
        <f>'[1]címrend kötelező'!FO43+'[1]címrend önként'!FO43+'[1]címrend államig'!FO43</f>
        <v>0</v>
      </c>
      <c r="FP43" s="99">
        <f>'[1]címrend kötelező'!FP43+'[1]címrend önként'!FP43+'[1]címrend államig'!FP43</f>
        <v>0</v>
      </c>
      <c r="FQ43" s="99">
        <f>'[1]címrend kötelező'!FQ43+'[1]címrend önként'!FQ43+'[1]címrend államig'!FQ43</f>
        <v>0</v>
      </c>
      <c r="FR43" s="99">
        <f>'[1]címrend kötelező'!FR43+'[1]címrend önként'!FR43+'[1]címrend államig'!FR43</f>
        <v>0</v>
      </c>
      <c r="FS43" s="99">
        <f>'[1]címrend kötelező'!FS43+'[1]címrend önként'!FS43+'[1]címrend államig'!FS43</f>
        <v>0</v>
      </c>
      <c r="FT43" s="99">
        <f>'[1]címrend kötelező'!FT43+'[1]címrend önként'!FT43+'[1]címrend államig'!FT43</f>
        <v>0</v>
      </c>
      <c r="FU43" s="99">
        <f>'[1]címrend kötelező'!FU43+'[1]címrend önként'!FU43+'[1]címrend államig'!FU43</f>
        <v>0</v>
      </c>
      <c r="FV43" s="99">
        <f>'[1]címrend kötelező'!FV43+'[1]címrend önként'!FV43+'[1]címrend államig'!FV43</f>
        <v>0</v>
      </c>
      <c r="FW43" s="99">
        <f>'[1]címrend kötelező'!FW43+'[1]címrend önként'!FW43+'[1]címrend államig'!FW43</f>
        <v>0</v>
      </c>
      <c r="FX43" s="99">
        <f>'[1]címrend kötelező'!FX43+'[1]címrend önként'!FX43+'[1]címrend államig'!FX43</f>
        <v>0</v>
      </c>
      <c r="FY43" s="99">
        <f>'[1]címrend kötelező'!FY43+'[1]címrend önként'!FY43+'[1]címrend államig'!FY43</f>
        <v>0</v>
      </c>
      <c r="FZ43" s="99">
        <f>'[1]címrend kötelező'!FZ43+'[1]címrend önként'!FZ43+'[1]címrend államig'!FZ43</f>
        <v>0</v>
      </c>
      <c r="GA43" s="99">
        <f>'[1]címrend kötelező'!GA43+'[1]címrend önként'!GA43+'[1]címrend államig'!GA43</f>
        <v>0</v>
      </c>
      <c r="GB43" s="99">
        <f>'[1]címrend kötelező'!GB43+'[1]címrend önként'!GB43+'[1]címrend államig'!GB43</f>
        <v>0</v>
      </c>
      <c r="GC43" s="99">
        <f>'[1]címrend kötelező'!GC43+'[1]címrend önként'!GC43+'[1]címrend államig'!GC43</f>
        <v>0</v>
      </c>
      <c r="GD43" s="99">
        <f>'[1]címrend kötelező'!GD43+'[1]címrend önként'!GD43+'[1]címrend államig'!GD43</f>
        <v>0</v>
      </c>
      <c r="GE43" s="99">
        <f>'[1]címrend kötelező'!GE43+'[1]címrend önként'!GE43+'[1]címrend államig'!GE43</f>
        <v>0</v>
      </c>
      <c r="GF43" s="99">
        <f>'[1]címrend kötelező'!GF43+'[1]címrend önként'!GF43+'[1]címrend államig'!GF43</f>
        <v>0</v>
      </c>
      <c r="GG43" s="99">
        <f>'[1]címrend kötelező'!GG43+'[1]címrend önként'!GG43+'[1]címrend államig'!GG43</f>
        <v>0</v>
      </c>
      <c r="GH43" s="99">
        <f>'[1]címrend kötelező'!GH43+'[1]címrend önként'!GH43+'[1]címrend államig'!GH43</f>
        <v>0</v>
      </c>
      <c r="GI43" s="99">
        <f>'[1]címrend kötelező'!GI43+'[1]címrend önként'!GI43+'[1]címrend államig'!GI43</f>
        <v>0</v>
      </c>
      <c r="GJ43" s="99">
        <f>'[1]címrend kötelező'!GJ43+'[1]címrend önként'!GJ43+'[1]címrend államig'!GJ43</f>
        <v>0</v>
      </c>
      <c r="GK43" s="99">
        <f>'[1]címrend kötelező'!GK43+'[1]címrend önként'!GK43+'[1]címrend államig'!GK43</f>
        <v>0</v>
      </c>
      <c r="GL43" s="99">
        <f t="shared" si="513"/>
        <v>0</v>
      </c>
      <c r="GM43" s="99">
        <f t="shared" si="513"/>
        <v>0</v>
      </c>
      <c r="GN43" s="99">
        <f t="shared" si="513"/>
        <v>0</v>
      </c>
      <c r="GO43" s="99">
        <f>'[1]címrend kötelező'!GO43+'[1]címrend önként'!GO43+'[1]címrend államig'!GO43</f>
        <v>0</v>
      </c>
      <c r="GP43" s="99">
        <f>'[1]címrend kötelező'!GP43+'[1]címrend önként'!GP43+'[1]címrend államig'!GP43</f>
        <v>0</v>
      </c>
      <c r="GQ43" s="99">
        <f>'[1]címrend kötelező'!GQ43+'[1]címrend önként'!GQ43+'[1]címrend államig'!GQ43</f>
        <v>0</v>
      </c>
      <c r="GR43" s="99">
        <f>'[1]címrend kötelező'!GR43+'[1]címrend önként'!GR43+'[1]címrend államig'!GR43</f>
        <v>0</v>
      </c>
      <c r="GS43" s="99">
        <f>'[1]címrend kötelező'!GS43+'[1]címrend önként'!GS43+'[1]címrend államig'!GS43</f>
        <v>0</v>
      </c>
      <c r="GT43" s="99">
        <f>'[1]címrend kötelező'!GT43+'[1]címrend önként'!GT43+'[1]címrend államig'!GT43</f>
        <v>0</v>
      </c>
      <c r="GU43" s="99">
        <f>'[1]címrend kötelező'!GU43+'[1]címrend önként'!GU43+'[1]címrend államig'!GU43</f>
        <v>0</v>
      </c>
      <c r="GV43" s="99">
        <f>'[1]címrend kötelező'!GV43+'[1]címrend önként'!GV43+'[1]címrend államig'!GV43</f>
        <v>0</v>
      </c>
      <c r="GW43" s="99">
        <f>'[1]címrend kötelező'!GW43+'[1]címrend önként'!GW43+'[1]címrend államig'!GW43</f>
        <v>0</v>
      </c>
      <c r="GX43" s="99">
        <f t="shared" si="427"/>
        <v>0</v>
      </c>
      <c r="GY43" s="99">
        <f t="shared" si="427"/>
        <v>0</v>
      </c>
      <c r="GZ43" s="99">
        <f t="shared" si="427"/>
        <v>0</v>
      </c>
      <c r="HA43" s="100">
        <f t="shared" si="428"/>
        <v>0</v>
      </c>
      <c r="HB43" s="100">
        <f t="shared" si="428"/>
        <v>0</v>
      </c>
      <c r="HC43" s="101">
        <f t="shared" si="428"/>
        <v>0</v>
      </c>
      <c r="HE43" s="92"/>
      <c r="HF43" s="92"/>
    </row>
    <row r="44" spans="1:214" ht="30" customHeight="1" x14ac:dyDescent="0.25">
      <c r="A44" s="114" t="s">
        <v>331</v>
      </c>
      <c r="B44" s="98">
        <f>SUM('[1]címrend kötelező'!B44+'[1]címrend önként'!B44+'[1]címrend államig'!B44)</f>
        <v>0</v>
      </c>
      <c r="C44" s="98">
        <f>SUM('[1]címrend kötelező'!C44+'[1]címrend önként'!C44+'[1]címrend államig'!C44)</f>
        <v>0</v>
      </c>
      <c r="D44" s="98">
        <f>SUM('[1]címrend kötelező'!D44+'[1]címrend önként'!D44+'[1]címrend államig'!D44)</f>
        <v>0</v>
      </c>
      <c r="E44" s="98">
        <f>SUM('[1]címrend kötelező'!E44+'[1]címrend önként'!E44+'[1]címrend államig'!E44)</f>
        <v>0</v>
      </c>
      <c r="F44" s="98">
        <f>SUM('[1]címrend kötelező'!F44+'[1]címrend önként'!F44+'[1]címrend államig'!F44)</f>
        <v>0</v>
      </c>
      <c r="G44" s="98">
        <f>SUM('[1]címrend kötelező'!G44+'[1]címrend önként'!G44+'[1]címrend államig'!G44)</f>
        <v>0</v>
      </c>
      <c r="H44" s="98">
        <f>SUM('[1]címrend kötelező'!H44+'[1]címrend önként'!H44+'[1]címrend államig'!H44)</f>
        <v>0</v>
      </c>
      <c r="I44" s="98">
        <f>SUM('[1]címrend kötelező'!I44+'[1]címrend önként'!I44+'[1]címrend államig'!I44)</f>
        <v>0</v>
      </c>
      <c r="J44" s="98">
        <f>SUM('[1]címrend kötelező'!J44+'[1]címrend önként'!J44+'[1]címrend államig'!J44)</f>
        <v>0</v>
      </c>
      <c r="K44" s="98">
        <f>SUM('[1]címrend kötelező'!K44+'[1]címrend önként'!K44+'[1]címrend államig'!K44)</f>
        <v>0</v>
      </c>
      <c r="L44" s="98">
        <f>SUM('[1]címrend kötelező'!L44+'[1]címrend önként'!L44+'[1]címrend államig'!L44)</f>
        <v>0</v>
      </c>
      <c r="M44" s="98">
        <f>SUM('[1]címrend kötelező'!M44+'[1]címrend önként'!M44+'[1]címrend államig'!M44)</f>
        <v>0</v>
      </c>
      <c r="N44" s="98">
        <f>SUM('[1]címrend kötelező'!N44+'[1]címrend önként'!N44+'[1]címrend államig'!N44)</f>
        <v>0</v>
      </c>
      <c r="O44" s="98">
        <f>SUM('[1]címrend kötelező'!O44+'[1]címrend önként'!O44+'[1]címrend államig'!O44)</f>
        <v>0</v>
      </c>
      <c r="P44" s="98">
        <f>SUM('[1]címrend kötelező'!P44+'[1]címrend önként'!P44+'[1]címrend államig'!P44)</f>
        <v>0</v>
      </c>
      <c r="Q44" s="98">
        <f>SUM('[1]címrend kötelező'!Q44+'[1]címrend önként'!Q44+'[1]címrend államig'!Q44)</f>
        <v>0</v>
      </c>
      <c r="R44" s="98">
        <f>SUM('[1]címrend kötelező'!R44+'[1]címrend önként'!R44+'[1]címrend államig'!R44)</f>
        <v>0</v>
      </c>
      <c r="S44" s="98">
        <f>SUM('[1]címrend kötelező'!S44+'[1]címrend önként'!S44+'[1]címrend államig'!S44)</f>
        <v>0</v>
      </c>
      <c r="T44" s="98">
        <f>SUM('[1]címrend kötelező'!T44+'[1]címrend önként'!T44+'[1]címrend államig'!T44)</f>
        <v>0</v>
      </c>
      <c r="U44" s="98">
        <f>SUM('[1]címrend kötelező'!U44+'[1]címrend önként'!U44+'[1]címrend államig'!U44)</f>
        <v>0</v>
      </c>
      <c r="V44" s="98">
        <f>SUM('[1]címrend kötelező'!V44+'[1]címrend önként'!V44+'[1]címrend államig'!V44)</f>
        <v>0</v>
      </c>
      <c r="W44" s="98">
        <f>SUM('[1]címrend kötelező'!W44+'[1]címrend önként'!W44+'[1]címrend államig'!W44)</f>
        <v>0</v>
      </c>
      <c r="X44" s="98">
        <f>SUM('[1]címrend kötelező'!X44+'[1]címrend önként'!X44+'[1]címrend államig'!X44)</f>
        <v>0</v>
      </c>
      <c r="Y44" s="98">
        <f>SUM('[1]címrend kötelező'!Y44+'[1]címrend önként'!Y44+'[1]címrend államig'!Y44)</f>
        <v>0</v>
      </c>
      <c r="Z44" s="98">
        <f>SUM('[1]címrend kötelező'!Z44+'[1]címrend önként'!Z44+'[1]címrend államig'!Z44)</f>
        <v>0</v>
      </c>
      <c r="AA44" s="98">
        <f>SUM('[1]címrend kötelező'!AA44+'[1]címrend önként'!AA44+'[1]címrend államig'!AA44)</f>
        <v>0</v>
      </c>
      <c r="AB44" s="98">
        <f>SUM('[1]címrend kötelező'!AB44+'[1]címrend önként'!AB44+'[1]címrend államig'!AB44)</f>
        <v>0</v>
      </c>
      <c r="AC44" s="98">
        <f>SUM('[1]címrend kötelező'!AC44+'[1]címrend önként'!AC44+'[1]címrend államig'!AC44)</f>
        <v>0</v>
      </c>
      <c r="AD44" s="98">
        <f>SUM('[1]címrend kötelező'!AD44+'[1]címrend önként'!AD44+'[1]címrend államig'!AD44)</f>
        <v>0</v>
      </c>
      <c r="AE44" s="98">
        <f>SUM('[1]címrend kötelező'!AE44+'[1]címrend önként'!AE44+'[1]címrend államig'!AE44)</f>
        <v>0</v>
      </c>
      <c r="AF44" s="98">
        <f>SUM('[1]címrend kötelező'!AF44+'[1]címrend önként'!AF44+'[1]címrend államig'!AF44)</f>
        <v>0</v>
      </c>
      <c r="AG44" s="98">
        <f>SUM('[1]címrend kötelező'!AG44+'[1]címrend önként'!AG44+'[1]címrend államig'!AG44)</f>
        <v>0</v>
      </c>
      <c r="AH44" s="98">
        <f>SUM('[1]címrend kötelező'!AH44+'[1]címrend önként'!AH44+'[1]címrend államig'!AH44)</f>
        <v>0</v>
      </c>
      <c r="AI44" s="98">
        <f>SUM('[1]címrend kötelező'!AI44+'[1]címrend önként'!AI44+'[1]címrend államig'!AI44)</f>
        <v>0</v>
      </c>
      <c r="AJ44" s="98">
        <f>SUM('[1]címrend kötelező'!AJ44+'[1]címrend önként'!AJ44+'[1]címrend államig'!AJ44)</f>
        <v>0</v>
      </c>
      <c r="AK44" s="98">
        <f>SUM('[1]címrend kötelező'!AK44+'[1]címrend önként'!AK44+'[1]címrend államig'!AK44)</f>
        <v>0</v>
      </c>
      <c r="AL44" s="98">
        <f>SUM('[1]címrend kötelező'!AL44+'[1]címrend önként'!AL44+'[1]címrend államig'!AL44)</f>
        <v>0</v>
      </c>
      <c r="AM44" s="98">
        <f>SUM('[1]címrend kötelező'!AM44+'[1]címrend önként'!AM44+'[1]címrend államig'!AM44)</f>
        <v>0</v>
      </c>
      <c r="AN44" s="98">
        <f>SUM('[1]címrend kötelező'!AN44+'[1]címrend önként'!AN44+'[1]címrend államig'!AN44)</f>
        <v>0</v>
      </c>
      <c r="AO44" s="98">
        <f>SUM('[1]címrend kötelező'!AO44+'[1]címrend önként'!AO44+'[1]címrend államig'!AO44)</f>
        <v>0</v>
      </c>
      <c r="AP44" s="98">
        <f>SUM('[1]címrend kötelező'!AP44+'[1]címrend önként'!AP44+'[1]címrend államig'!AP44)</f>
        <v>0</v>
      </c>
      <c r="AQ44" s="98">
        <f>SUM('[1]címrend kötelező'!AQ44+'[1]címrend önként'!AQ44+'[1]címrend államig'!AQ44)</f>
        <v>0</v>
      </c>
      <c r="AR44" s="98">
        <f>SUM('[1]címrend kötelező'!AR44+'[1]címrend önként'!AR44+'[1]címrend államig'!AR44)</f>
        <v>0</v>
      </c>
      <c r="AS44" s="98">
        <f>SUM('[1]címrend kötelező'!AS44+'[1]címrend önként'!AS44+'[1]címrend államig'!AS44)</f>
        <v>0</v>
      </c>
      <c r="AT44" s="98">
        <f>SUM('[1]címrend kötelező'!AT44+'[1]címrend önként'!AT44+'[1]címrend államig'!AT44)</f>
        <v>0</v>
      </c>
      <c r="AU44" s="98">
        <f>SUM('[1]címrend kötelező'!AU44+'[1]címrend önként'!AU44+'[1]címrend államig'!AU44)</f>
        <v>0</v>
      </c>
      <c r="AV44" s="98">
        <f>SUM('[1]címrend kötelező'!AV44+'[1]címrend önként'!AV44+'[1]címrend államig'!AV44)</f>
        <v>0</v>
      </c>
      <c r="AW44" s="98">
        <f>SUM('[1]címrend kötelező'!AW44+'[1]címrend önként'!AW44+'[1]címrend államig'!AW44)</f>
        <v>0</v>
      </c>
      <c r="AX44" s="98">
        <f>SUM('[1]címrend kötelező'!AX44+'[1]címrend önként'!AX44+'[1]címrend államig'!AX44)</f>
        <v>0</v>
      </c>
      <c r="AY44" s="98">
        <f>SUM('[1]címrend kötelező'!AY44+'[1]címrend önként'!AY44+'[1]címrend államig'!AY44)</f>
        <v>0</v>
      </c>
      <c r="AZ44" s="98">
        <f>SUM('[1]címrend kötelező'!AZ44+'[1]címrend önként'!AZ44+'[1]címrend államig'!AZ44)</f>
        <v>0</v>
      </c>
      <c r="BA44" s="98">
        <f>SUM('[1]címrend kötelező'!BA44+'[1]címrend önként'!BA44+'[1]címrend államig'!BA44)</f>
        <v>0</v>
      </c>
      <c r="BB44" s="98">
        <f>SUM('[1]címrend kötelező'!BB44+'[1]címrend önként'!BB44+'[1]címrend államig'!BB44)</f>
        <v>0</v>
      </c>
      <c r="BC44" s="98">
        <f>SUM('[1]címrend kötelező'!BC44+'[1]címrend önként'!BC44+'[1]címrend államig'!BC44)</f>
        <v>0</v>
      </c>
      <c r="BD44" s="98">
        <f>SUM('[1]címrend kötelező'!BD44+'[1]címrend önként'!BD44+'[1]címrend államig'!BD44)</f>
        <v>0</v>
      </c>
      <c r="BE44" s="98">
        <f>SUM('[1]címrend kötelező'!BE44+'[1]címrend önként'!BE44+'[1]címrend államig'!BE44)</f>
        <v>0</v>
      </c>
      <c r="BF44" s="98">
        <f>SUM('[1]címrend kötelező'!BF44+'[1]címrend önként'!BF44+'[1]címrend államig'!BF44)</f>
        <v>0</v>
      </c>
      <c r="BG44" s="98">
        <f>SUM('[1]címrend kötelező'!BG44+'[1]címrend önként'!BG44+'[1]címrend államig'!BG44)</f>
        <v>0</v>
      </c>
      <c r="BH44" s="98">
        <f>SUM('[1]címrend kötelező'!BH44+'[1]címrend önként'!BH44+'[1]címrend államig'!BH44)</f>
        <v>0</v>
      </c>
      <c r="BI44" s="98">
        <f>SUM('[1]címrend kötelező'!BI44+'[1]címrend önként'!BI44+'[1]címrend államig'!BI44)</f>
        <v>0</v>
      </c>
      <c r="BJ44" s="98">
        <f>SUM('[1]címrend kötelező'!BJ44+'[1]címrend önként'!BJ44+'[1]címrend államig'!BJ44)</f>
        <v>0</v>
      </c>
      <c r="BK44" s="98">
        <f>SUM('[1]címrend kötelező'!BK44+'[1]címrend önként'!BK44+'[1]címrend államig'!BK44)</f>
        <v>0</v>
      </c>
      <c r="BL44" s="98">
        <f>SUM('[1]címrend kötelező'!BL44+'[1]címrend önként'!BL44+'[1]címrend államig'!BL44)</f>
        <v>0</v>
      </c>
      <c r="BM44" s="98">
        <f>SUM('[1]címrend kötelező'!BM44+'[1]címrend önként'!BM44+'[1]címrend államig'!BM44)</f>
        <v>0</v>
      </c>
      <c r="BN44" s="98">
        <f>SUM('[1]címrend kötelező'!BN44+'[1]címrend önként'!BN44+'[1]címrend államig'!BN44)</f>
        <v>0</v>
      </c>
      <c r="BO44" s="98">
        <f>SUM('[1]címrend kötelező'!BO44+'[1]címrend önként'!BO44+'[1]címrend államig'!BO44)</f>
        <v>0</v>
      </c>
      <c r="BP44" s="98">
        <f>SUM('[1]címrend kötelező'!BP44+'[1]címrend önként'!BP44+'[1]címrend államig'!BP44)</f>
        <v>0</v>
      </c>
      <c r="BQ44" s="98">
        <f>SUM('[1]címrend kötelező'!BQ44+'[1]címrend önként'!BQ44+'[1]címrend államig'!BQ44)</f>
        <v>0</v>
      </c>
      <c r="BR44" s="98">
        <f>SUM('[1]címrend kötelező'!BR44+'[1]címrend önként'!BR44+'[1]címrend államig'!BR44)</f>
        <v>0</v>
      </c>
      <c r="BS44" s="98">
        <f>SUM('[1]címrend kötelező'!BS44+'[1]címrend önként'!BS44+'[1]címrend államig'!BS44)</f>
        <v>0</v>
      </c>
      <c r="BT44" s="98">
        <f>SUM('[1]címrend kötelező'!BT44+'[1]címrend önként'!BT44+'[1]címrend államig'!BT44)</f>
        <v>0</v>
      </c>
      <c r="BU44" s="98">
        <f>SUM('[1]címrend kötelező'!BU44+'[1]címrend önként'!BU44+'[1]címrend államig'!BU44)</f>
        <v>0</v>
      </c>
      <c r="BV44" s="98">
        <f>SUM('[1]címrend kötelező'!BV44+'[1]címrend önként'!BV44+'[1]címrend államig'!BV44)</f>
        <v>0</v>
      </c>
      <c r="BW44" s="98">
        <f>SUM('[1]címrend kötelező'!BW44+'[1]címrend önként'!BW44+'[1]címrend államig'!BW44)</f>
        <v>0</v>
      </c>
      <c r="BX44" s="98">
        <f>SUM('[1]címrend kötelező'!BX44+'[1]címrend önként'!BX44+'[1]címrend államig'!BX44)</f>
        <v>0</v>
      </c>
      <c r="BY44" s="98">
        <f>SUM('[1]címrend kötelező'!BY44+'[1]címrend önként'!BY44+'[1]címrend államig'!BY44)</f>
        <v>0</v>
      </c>
      <c r="BZ44" s="98">
        <f>SUM('[1]címrend kötelező'!BZ44+'[1]címrend önként'!BZ44+'[1]címrend államig'!BZ44)</f>
        <v>0</v>
      </c>
      <c r="CA44" s="98">
        <f>SUM('[1]címrend kötelező'!CA44+'[1]címrend önként'!CA44+'[1]címrend államig'!CA44)</f>
        <v>0</v>
      </c>
      <c r="CB44" s="98">
        <f>SUM('[1]címrend kötelező'!CB44+'[1]címrend önként'!CB44+'[1]címrend államig'!CB44)</f>
        <v>0</v>
      </c>
      <c r="CC44" s="98">
        <f>SUM('[1]címrend kötelező'!CC44+'[1]címrend önként'!CC44+'[1]címrend államig'!CC44)</f>
        <v>0</v>
      </c>
      <c r="CD44" s="98">
        <f>SUM('[1]címrend kötelező'!CD44+'[1]címrend önként'!CD44+'[1]címrend államig'!CD44)</f>
        <v>0</v>
      </c>
      <c r="CE44" s="98">
        <f>SUM('[1]címrend kötelező'!CE44+'[1]címrend önként'!CE44+'[1]címrend államig'!CE44)</f>
        <v>0</v>
      </c>
      <c r="CF44" s="98">
        <f>SUM('[1]címrend kötelező'!CF44+'[1]címrend önként'!CF44+'[1]címrend államig'!CF44)</f>
        <v>0</v>
      </c>
      <c r="CG44" s="98">
        <f>SUM('[1]címrend kötelező'!CG44+'[1]címrend önként'!CG44+'[1]címrend államig'!CG44)</f>
        <v>0</v>
      </c>
      <c r="CH44" s="98">
        <f>SUM('[1]címrend kötelező'!CH44+'[1]címrend önként'!CH44+'[1]címrend államig'!CH44)</f>
        <v>0</v>
      </c>
      <c r="CI44" s="98">
        <f>SUM('[1]címrend kötelező'!CI44+'[1]címrend önként'!CI44+'[1]címrend államig'!CI44)</f>
        <v>0</v>
      </c>
      <c r="CJ44" s="98">
        <f>SUM('[1]címrend kötelező'!CJ44+'[1]címrend önként'!CJ44+'[1]címrend államig'!CJ44)</f>
        <v>0</v>
      </c>
      <c r="CK44" s="98">
        <f>SUM('[1]címrend kötelező'!CK44+'[1]címrend önként'!CK44+'[1]címrend államig'!CK44)</f>
        <v>0</v>
      </c>
      <c r="CL44" s="98">
        <f>SUM('[1]címrend kötelező'!CL44+'[1]címrend önként'!CL44+'[1]címrend államig'!CL44)</f>
        <v>0</v>
      </c>
      <c r="CM44" s="98">
        <f>SUM('[1]címrend kötelező'!CM44+'[1]címrend önként'!CM44+'[1]címrend államig'!CM44)</f>
        <v>0</v>
      </c>
      <c r="CN44" s="98">
        <f>SUM('[1]címrend kötelező'!CN44+'[1]címrend önként'!CN44+'[1]címrend államig'!CN44)</f>
        <v>0</v>
      </c>
      <c r="CO44" s="98">
        <f>SUM('[1]címrend kötelező'!CO44+'[1]címrend önként'!CO44+'[1]címrend államig'!CO44)</f>
        <v>0</v>
      </c>
      <c r="CP44" s="98">
        <f>SUM('[1]címrend kötelező'!CP44+'[1]címrend önként'!CP44+'[1]címrend államig'!CP44)</f>
        <v>0</v>
      </c>
      <c r="CQ44" s="98">
        <f>SUM('[1]címrend kötelező'!CQ44+'[1]címrend önként'!CQ44+'[1]címrend államig'!CQ44)</f>
        <v>0</v>
      </c>
      <c r="CR44" s="98">
        <f>SUM('[1]címrend kötelező'!CR44+'[1]címrend önként'!CR44+'[1]címrend államig'!CR44)</f>
        <v>0</v>
      </c>
      <c r="CS44" s="98">
        <f>SUM('[1]címrend kötelező'!CS44+'[1]címrend önként'!CS44+'[1]címrend államig'!CS44)</f>
        <v>0</v>
      </c>
      <c r="CT44" s="98">
        <f>SUM('[1]címrend kötelező'!CT44+'[1]címrend önként'!CT44+'[1]címrend államig'!CT44)</f>
        <v>0</v>
      </c>
      <c r="CU44" s="98">
        <f>SUM('[1]címrend kötelező'!CU44+'[1]címrend önként'!CU44+'[1]címrend államig'!CU44)</f>
        <v>0</v>
      </c>
      <c r="CV44" s="98">
        <f>SUM('[1]címrend kötelező'!CV44+'[1]címrend önként'!CV44+'[1]címrend államig'!CV44)</f>
        <v>0</v>
      </c>
      <c r="CW44" s="98">
        <f>SUM('[1]címrend kötelező'!CW44+'[1]címrend önként'!CW44+'[1]címrend államig'!CW44)</f>
        <v>0</v>
      </c>
      <c r="CX44" s="98">
        <f>SUM('[1]címrend kötelező'!CX44+'[1]címrend önként'!CX44+'[1]címrend államig'!CX44)</f>
        <v>0</v>
      </c>
      <c r="CY44" s="98">
        <f>SUM('[1]címrend kötelező'!CY44+'[1]címrend önként'!CY44+'[1]címrend államig'!CY44)</f>
        <v>0</v>
      </c>
      <c r="CZ44" s="98">
        <f>SUM('[1]címrend kötelező'!CZ44+'[1]címrend önként'!CZ44+'[1]címrend államig'!CZ44)</f>
        <v>0</v>
      </c>
      <c r="DA44" s="98">
        <f>SUM('[1]címrend kötelező'!DA44+'[1]címrend önként'!DA44+'[1]címrend államig'!DA44)</f>
        <v>0</v>
      </c>
      <c r="DB44" s="98">
        <f>SUM('[1]címrend kötelező'!DB44+'[1]címrend önként'!DB44+'[1]címrend államig'!DB44)</f>
        <v>0</v>
      </c>
      <c r="DC44" s="98">
        <f>SUM('[1]címrend kötelező'!DC44+'[1]címrend önként'!DC44+'[1]címrend államig'!DC44)</f>
        <v>0</v>
      </c>
      <c r="DD44" s="98">
        <f>SUM('[1]címrend kötelező'!DD44+'[1]címrend önként'!DD44+'[1]címrend államig'!DD44)</f>
        <v>0</v>
      </c>
      <c r="DE44" s="98">
        <f>SUM('[1]címrend kötelező'!DE44+'[1]címrend önként'!DE44+'[1]címrend államig'!DE44)</f>
        <v>0</v>
      </c>
      <c r="DF44" s="98">
        <f>SUM('[1]címrend kötelező'!DF44+'[1]címrend önként'!DF44+'[1]címrend államig'!DF44)</f>
        <v>0</v>
      </c>
      <c r="DG44" s="98">
        <f>SUM('[1]címrend kötelező'!DG44+'[1]címrend önként'!DG44+'[1]címrend államig'!DG44)</f>
        <v>0</v>
      </c>
      <c r="DH44" s="98">
        <f>SUM('[1]címrend kötelező'!DH44+'[1]címrend önként'!DH44+'[1]címrend államig'!DH44)</f>
        <v>0</v>
      </c>
      <c r="DI44" s="98">
        <f>SUM('[1]címrend kötelező'!DI44+'[1]címrend önként'!DI44+'[1]címrend államig'!DI44)</f>
        <v>0</v>
      </c>
      <c r="DJ44" s="98">
        <f>SUM('[1]címrend kötelező'!DJ44+'[1]címrend önként'!DJ44+'[1]címrend államig'!DJ44)</f>
        <v>0</v>
      </c>
      <c r="DK44" s="98">
        <f>SUM('[1]címrend kötelező'!DK44+'[1]címrend önként'!DK44+'[1]címrend államig'!DK44)</f>
        <v>0</v>
      </c>
      <c r="DL44" s="98">
        <f>SUM('[1]címrend kötelező'!DL44+'[1]címrend önként'!DL44+'[1]címrend államig'!DL44)</f>
        <v>0</v>
      </c>
      <c r="DM44" s="98">
        <f>SUM('[1]címrend kötelező'!DM44+'[1]címrend önként'!DM44+'[1]címrend államig'!DM44)</f>
        <v>0</v>
      </c>
      <c r="DN44" s="98">
        <f>SUM('[1]címrend kötelező'!DN44+'[1]címrend önként'!DN44+'[1]címrend államig'!DN44)</f>
        <v>0</v>
      </c>
      <c r="DO44" s="98">
        <f>SUM('[1]címrend kötelező'!DO44+'[1]címrend önként'!DO44+'[1]címrend államig'!DO44)</f>
        <v>0</v>
      </c>
      <c r="DP44" s="98">
        <f>SUM('[1]címrend kötelező'!DP44+'[1]címrend önként'!DP44+'[1]címrend államig'!DP44)</f>
        <v>0</v>
      </c>
      <c r="DQ44" s="98">
        <f>SUM('[1]címrend kötelező'!DQ44+'[1]címrend önként'!DQ44+'[1]címrend államig'!DQ44)</f>
        <v>0</v>
      </c>
      <c r="DR44" s="99">
        <f t="shared" si="511"/>
        <v>0</v>
      </c>
      <c r="DS44" s="99">
        <f t="shared" si="511"/>
        <v>0</v>
      </c>
      <c r="DT44" s="99">
        <f t="shared" si="511"/>
        <v>0</v>
      </c>
      <c r="DU44" s="98">
        <f>SUM('[1]címrend kötelező'!DU44+'[1]címrend önként'!DU44+'[1]címrend államig'!DU44)</f>
        <v>0</v>
      </c>
      <c r="DV44" s="98">
        <f>SUM('[1]címrend kötelező'!DV44+'[1]címrend önként'!DV44+'[1]címrend államig'!DV44)</f>
        <v>0</v>
      </c>
      <c r="DW44" s="98">
        <f>SUM('[1]címrend kötelező'!DW44+'[1]címrend önként'!DW44+'[1]címrend államig'!DW44)</f>
        <v>0</v>
      </c>
      <c r="DX44" s="98">
        <f>SUM('[1]címrend kötelező'!DX44+'[1]címrend önként'!DX44+'[1]címrend államig'!DX44)</f>
        <v>0</v>
      </c>
      <c r="DY44" s="98">
        <f>SUM('[1]címrend kötelező'!DY44+'[1]címrend önként'!DY44+'[1]címrend államig'!DY44)</f>
        <v>0</v>
      </c>
      <c r="DZ44" s="98">
        <f>SUM('[1]címrend kötelező'!DZ44+'[1]címrend önként'!DZ44+'[1]címrend államig'!DZ44)</f>
        <v>0</v>
      </c>
      <c r="EA44" s="98">
        <f>SUM('[1]címrend kötelező'!EA44+'[1]címrend önként'!EA44+'[1]címrend államig'!EA44)</f>
        <v>0</v>
      </c>
      <c r="EB44" s="98">
        <f>SUM('[1]címrend kötelező'!EB44+'[1]címrend önként'!EB44+'[1]címrend államig'!EB44)</f>
        <v>0</v>
      </c>
      <c r="EC44" s="98">
        <f>SUM('[1]címrend kötelező'!EC44+'[1]címrend önként'!EC44+'[1]címrend államig'!EC44)</f>
        <v>0</v>
      </c>
      <c r="ED44" s="98">
        <f>SUM('[1]címrend kötelező'!ED44+'[1]címrend önként'!ED44+'[1]címrend államig'!ED44)</f>
        <v>0</v>
      </c>
      <c r="EE44" s="98">
        <f>SUM('[1]címrend kötelező'!EE44+'[1]címrend önként'!EE44+'[1]címrend államig'!EE44)</f>
        <v>0</v>
      </c>
      <c r="EF44" s="98">
        <f>SUM('[1]címrend kötelező'!EF44+'[1]címrend önként'!EF44+'[1]címrend államig'!EF44)</f>
        <v>0</v>
      </c>
      <c r="EG44" s="98">
        <f>SUM('[1]címrend kötelező'!EG44+'[1]címrend önként'!EG44+'[1]címrend államig'!EG44)</f>
        <v>0</v>
      </c>
      <c r="EH44" s="98">
        <f>SUM('[1]címrend kötelező'!EH44+'[1]címrend önként'!EH44+'[1]címrend államig'!EH44)</f>
        <v>0</v>
      </c>
      <c r="EI44" s="98">
        <f>SUM('[1]címrend kötelező'!EI44+'[1]címrend önként'!EI44+'[1]címrend államig'!EI44)</f>
        <v>0</v>
      </c>
      <c r="EJ44" s="98">
        <f>SUM('[1]címrend kötelező'!EJ44+'[1]címrend önként'!EJ44+'[1]címrend államig'!EJ44)</f>
        <v>0</v>
      </c>
      <c r="EK44" s="98">
        <f>SUM('[1]címrend kötelező'!EK44+'[1]címrend önként'!EK44+'[1]címrend államig'!EK44)</f>
        <v>0</v>
      </c>
      <c r="EL44" s="98">
        <f>SUM('[1]címrend kötelező'!EL44+'[1]címrend önként'!EL44+'[1]címrend államig'!EL44)</f>
        <v>0</v>
      </c>
      <c r="EM44" s="98">
        <f>SUM('[1]címrend kötelező'!EM44+'[1]címrend önként'!EM44+'[1]címrend államig'!EM44)</f>
        <v>0</v>
      </c>
      <c r="EN44" s="98">
        <f>SUM('[1]címrend kötelező'!EN44+'[1]címrend önként'!EN44+'[1]címrend államig'!EN44)</f>
        <v>0</v>
      </c>
      <c r="EO44" s="98">
        <f>SUM('[1]címrend kötelező'!EO44+'[1]címrend önként'!EO44+'[1]címrend államig'!EO44)</f>
        <v>0</v>
      </c>
      <c r="EP44" s="98">
        <f>SUM('[1]címrend kötelező'!EP44+'[1]címrend önként'!EP44+'[1]címrend államig'!EP44)</f>
        <v>0</v>
      </c>
      <c r="EQ44" s="98">
        <f>SUM('[1]címrend kötelező'!EQ44+'[1]címrend önként'!EQ44+'[1]címrend államig'!EQ44)</f>
        <v>0</v>
      </c>
      <c r="ER44" s="98">
        <f>SUM('[1]címrend kötelező'!ER44+'[1]címrend önként'!ER44+'[1]címrend államig'!ER44)</f>
        <v>0</v>
      </c>
      <c r="ES44" s="98">
        <f>SUM('[1]címrend kötelező'!ES44+'[1]címrend önként'!ES44+'[1]címrend államig'!ES44)</f>
        <v>0</v>
      </c>
      <c r="ET44" s="98">
        <f>SUM('[1]címrend kötelező'!ET44+'[1]címrend önként'!ET44+'[1]címrend államig'!ET44)</f>
        <v>0</v>
      </c>
      <c r="EU44" s="98">
        <f>SUM('[1]címrend kötelező'!EU44+'[1]címrend önként'!EU44+'[1]címrend államig'!EU44)</f>
        <v>0</v>
      </c>
      <c r="EV44" s="99">
        <f t="shared" si="512"/>
        <v>0</v>
      </c>
      <c r="EW44" s="99">
        <f t="shared" si="512"/>
        <v>0</v>
      </c>
      <c r="EX44" s="99">
        <f t="shared" si="512"/>
        <v>0</v>
      </c>
      <c r="EY44" s="99">
        <f>'[1]címrend kötelező'!EY44+'[1]címrend önként'!EY44+'[1]címrend államig'!EY44</f>
        <v>0</v>
      </c>
      <c r="EZ44" s="99">
        <f>'[1]címrend kötelező'!EZ44+'[1]címrend önként'!EZ44+'[1]címrend államig'!EZ44</f>
        <v>0</v>
      </c>
      <c r="FA44" s="99">
        <f>'[1]címrend kötelező'!FA44+'[1]címrend önként'!FA44+'[1]címrend államig'!FA44</f>
        <v>0</v>
      </c>
      <c r="FB44" s="99">
        <f>'[1]címrend kötelező'!FB44+'[1]címrend önként'!FB44+'[1]címrend államig'!FB44</f>
        <v>0</v>
      </c>
      <c r="FC44" s="99">
        <f>'[1]címrend kötelező'!FC44+'[1]címrend önként'!FC44+'[1]címrend államig'!FC44</f>
        <v>0</v>
      </c>
      <c r="FD44" s="99">
        <f>'[1]címrend kötelező'!FD44+'[1]címrend önként'!FD44+'[1]címrend államig'!FD44</f>
        <v>0</v>
      </c>
      <c r="FE44" s="99">
        <f>'[1]címrend kötelező'!FE44+'[1]címrend önként'!FE44+'[1]címrend államig'!FE44</f>
        <v>0</v>
      </c>
      <c r="FF44" s="99">
        <f>'[1]címrend kötelező'!FF44+'[1]címrend önként'!FF44+'[1]címrend államig'!FF44</f>
        <v>0</v>
      </c>
      <c r="FG44" s="99">
        <f>'[1]címrend kötelező'!FG44+'[1]címrend önként'!FG44+'[1]címrend államig'!FG44</f>
        <v>0</v>
      </c>
      <c r="FH44" s="99">
        <f>'[1]címrend kötelező'!FH44+'[1]címrend önként'!FH44+'[1]címrend államig'!FH44</f>
        <v>0</v>
      </c>
      <c r="FI44" s="99">
        <f>'[1]címrend kötelező'!FI44+'[1]címrend önként'!FI44+'[1]címrend államig'!FI44</f>
        <v>0</v>
      </c>
      <c r="FJ44" s="99">
        <f>'[1]címrend kötelező'!FJ44+'[1]címrend önként'!FJ44+'[1]címrend államig'!FJ44</f>
        <v>0</v>
      </c>
      <c r="FK44" s="99">
        <f>'[1]címrend kötelező'!FK44+'[1]címrend önként'!FK44+'[1]címrend államig'!FK44</f>
        <v>0</v>
      </c>
      <c r="FL44" s="99">
        <f>'[1]címrend kötelező'!FL44+'[1]címrend önként'!FL44+'[1]címrend államig'!FL44</f>
        <v>0</v>
      </c>
      <c r="FM44" s="99">
        <f>'[1]címrend kötelező'!FM44+'[1]címrend önként'!FM44+'[1]címrend államig'!FM44</f>
        <v>0</v>
      </c>
      <c r="FN44" s="99">
        <f>'[1]címrend kötelező'!FN44+'[1]címrend önként'!FN44+'[1]címrend államig'!FN44</f>
        <v>0</v>
      </c>
      <c r="FO44" s="99">
        <f>'[1]címrend kötelező'!FO44+'[1]címrend önként'!FO44+'[1]címrend államig'!FO44</f>
        <v>0</v>
      </c>
      <c r="FP44" s="99">
        <f>'[1]címrend kötelező'!FP44+'[1]címrend önként'!FP44+'[1]címrend államig'!FP44</f>
        <v>0</v>
      </c>
      <c r="FQ44" s="99">
        <f>'[1]címrend kötelező'!FQ44+'[1]címrend önként'!FQ44+'[1]címrend államig'!FQ44</f>
        <v>0</v>
      </c>
      <c r="FR44" s="99">
        <f>'[1]címrend kötelező'!FR44+'[1]címrend önként'!FR44+'[1]címrend államig'!FR44</f>
        <v>0</v>
      </c>
      <c r="FS44" s="99">
        <f>'[1]címrend kötelező'!FS44+'[1]címrend önként'!FS44+'[1]címrend államig'!FS44</f>
        <v>0</v>
      </c>
      <c r="FT44" s="99">
        <f>'[1]címrend kötelező'!FT44+'[1]címrend önként'!FT44+'[1]címrend államig'!FT44</f>
        <v>0</v>
      </c>
      <c r="FU44" s="99">
        <f>'[1]címrend kötelező'!FU44+'[1]címrend önként'!FU44+'[1]címrend államig'!FU44</f>
        <v>0</v>
      </c>
      <c r="FV44" s="99">
        <f>'[1]címrend kötelező'!FV44+'[1]címrend önként'!FV44+'[1]címrend államig'!FV44</f>
        <v>0</v>
      </c>
      <c r="FW44" s="99">
        <f>'[1]címrend kötelező'!FW44+'[1]címrend önként'!FW44+'[1]címrend államig'!FW44</f>
        <v>0</v>
      </c>
      <c r="FX44" s="99">
        <f>'[1]címrend kötelező'!FX44+'[1]címrend önként'!FX44+'[1]címrend államig'!FX44</f>
        <v>0</v>
      </c>
      <c r="FY44" s="99">
        <f>'[1]címrend kötelező'!FY44+'[1]címrend önként'!FY44+'[1]címrend államig'!FY44</f>
        <v>0</v>
      </c>
      <c r="FZ44" s="99">
        <f>'[1]címrend kötelező'!FZ44+'[1]címrend önként'!FZ44+'[1]címrend államig'!FZ44</f>
        <v>0</v>
      </c>
      <c r="GA44" s="99">
        <f>'[1]címrend kötelező'!GA44+'[1]címrend önként'!GA44+'[1]címrend államig'!GA44</f>
        <v>0</v>
      </c>
      <c r="GB44" s="99">
        <f>'[1]címrend kötelező'!GB44+'[1]címrend önként'!GB44+'[1]címrend államig'!GB44</f>
        <v>0</v>
      </c>
      <c r="GC44" s="99">
        <f>'[1]címrend kötelező'!GC44+'[1]címrend önként'!GC44+'[1]címrend államig'!GC44</f>
        <v>0</v>
      </c>
      <c r="GD44" s="99">
        <f>'[1]címrend kötelező'!GD44+'[1]címrend önként'!GD44+'[1]címrend államig'!GD44</f>
        <v>0</v>
      </c>
      <c r="GE44" s="99">
        <f>'[1]címrend kötelező'!GE44+'[1]címrend önként'!GE44+'[1]címrend államig'!GE44</f>
        <v>0</v>
      </c>
      <c r="GF44" s="99">
        <f>'[1]címrend kötelező'!GF44+'[1]címrend önként'!GF44+'[1]címrend államig'!GF44</f>
        <v>0</v>
      </c>
      <c r="GG44" s="99">
        <f>'[1]címrend kötelező'!GG44+'[1]címrend önként'!GG44+'[1]címrend államig'!GG44</f>
        <v>0</v>
      </c>
      <c r="GH44" s="99">
        <f>'[1]címrend kötelező'!GH44+'[1]címrend önként'!GH44+'[1]címrend államig'!GH44</f>
        <v>0</v>
      </c>
      <c r="GI44" s="99">
        <f>'[1]címrend kötelező'!GI44+'[1]címrend önként'!GI44+'[1]címrend államig'!GI44</f>
        <v>0</v>
      </c>
      <c r="GJ44" s="99">
        <f>'[1]címrend kötelező'!GJ44+'[1]címrend önként'!GJ44+'[1]címrend államig'!GJ44</f>
        <v>0</v>
      </c>
      <c r="GK44" s="99">
        <f>'[1]címrend kötelező'!GK44+'[1]címrend önként'!GK44+'[1]címrend államig'!GK44</f>
        <v>0</v>
      </c>
      <c r="GL44" s="99">
        <f t="shared" si="513"/>
        <v>0</v>
      </c>
      <c r="GM44" s="99">
        <f t="shared" si="513"/>
        <v>0</v>
      </c>
      <c r="GN44" s="99">
        <f t="shared" si="513"/>
        <v>0</v>
      </c>
      <c r="GO44" s="99">
        <f>'[1]címrend kötelező'!GO44+'[1]címrend önként'!GO44+'[1]címrend államig'!GO44</f>
        <v>0</v>
      </c>
      <c r="GP44" s="99">
        <f>'[1]címrend kötelező'!GP44+'[1]címrend önként'!GP44+'[1]címrend államig'!GP44</f>
        <v>0</v>
      </c>
      <c r="GQ44" s="99">
        <f>'[1]címrend kötelező'!GQ44+'[1]címrend önként'!GQ44+'[1]címrend államig'!GQ44</f>
        <v>0</v>
      </c>
      <c r="GR44" s="99">
        <f>'[1]címrend kötelező'!GR44+'[1]címrend önként'!GR44+'[1]címrend államig'!GR44</f>
        <v>0</v>
      </c>
      <c r="GS44" s="99">
        <f>'[1]címrend kötelező'!GS44+'[1]címrend önként'!GS44+'[1]címrend államig'!GS44</f>
        <v>0</v>
      </c>
      <c r="GT44" s="99">
        <f>'[1]címrend kötelező'!GT44+'[1]címrend önként'!GT44+'[1]címrend államig'!GT44</f>
        <v>0</v>
      </c>
      <c r="GU44" s="99">
        <f>'[1]címrend kötelező'!GU44+'[1]címrend önként'!GU44+'[1]címrend államig'!GU44</f>
        <v>0</v>
      </c>
      <c r="GV44" s="99">
        <f>'[1]címrend kötelező'!GV44+'[1]címrend önként'!GV44+'[1]címrend államig'!GV44</f>
        <v>0</v>
      </c>
      <c r="GW44" s="99">
        <f>'[1]címrend kötelező'!GW44+'[1]címrend önként'!GW44+'[1]címrend államig'!GW44</f>
        <v>0</v>
      </c>
      <c r="GX44" s="99">
        <f t="shared" si="427"/>
        <v>0</v>
      </c>
      <c r="GY44" s="99">
        <f t="shared" si="427"/>
        <v>0</v>
      </c>
      <c r="GZ44" s="99">
        <f t="shared" si="427"/>
        <v>0</v>
      </c>
      <c r="HA44" s="100">
        <f t="shared" si="428"/>
        <v>0</v>
      </c>
      <c r="HB44" s="100">
        <f t="shared" si="428"/>
        <v>0</v>
      </c>
      <c r="HC44" s="101">
        <f t="shared" si="428"/>
        <v>0</v>
      </c>
      <c r="HE44" s="92"/>
      <c r="HF44" s="92"/>
    </row>
    <row r="45" spans="1:214" ht="15" customHeight="1" x14ac:dyDescent="0.25">
      <c r="A45" s="114" t="s">
        <v>332</v>
      </c>
      <c r="B45" s="98">
        <f>SUM('[1]címrend kötelező'!B45+'[1]címrend önként'!B45+'[1]címrend államig'!B45)</f>
        <v>0</v>
      </c>
      <c r="C45" s="98">
        <f>SUM('[1]címrend kötelező'!C45+'[1]címrend önként'!C45+'[1]címrend államig'!C45)</f>
        <v>0</v>
      </c>
      <c r="D45" s="98">
        <f>SUM('[1]címrend kötelező'!D45+'[1]címrend önként'!D45+'[1]címrend államig'!D45)</f>
        <v>0</v>
      </c>
      <c r="E45" s="98">
        <f>SUM('[1]címrend kötelező'!E45+'[1]címrend önként'!E45+'[1]címrend államig'!E45)</f>
        <v>0</v>
      </c>
      <c r="F45" s="98">
        <f>SUM('[1]címrend kötelező'!F45+'[1]címrend önként'!F45+'[1]címrend államig'!F45)</f>
        <v>0</v>
      </c>
      <c r="G45" s="98">
        <f>SUM('[1]címrend kötelező'!G45+'[1]címrend önként'!G45+'[1]címrend államig'!G45)</f>
        <v>0</v>
      </c>
      <c r="H45" s="98">
        <f>SUM('[1]címrend kötelező'!H45+'[1]címrend önként'!H45+'[1]címrend államig'!H45)</f>
        <v>0</v>
      </c>
      <c r="I45" s="98">
        <f>SUM('[1]címrend kötelező'!I45+'[1]címrend önként'!I45+'[1]címrend államig'!I45)</f>
        <v>0</v>
      </c>
      <c r="J45" s="98">
        <f>SUM('[1]címrend kötelező'!J45+'[1]címrend önként'!J45+'[1]címrend államig'!J45)</f>
        <v>0</v>
      </c>
      <c r="K45" s="98">
        <f>SUM('[1]címrend kötelező'!K45+'[1]címrend önként'!K45+'[1]címrend államig'!K45)</f>
        <v>0</v>
      </c>
      <c r="L45" s="98">
        <f>SUM('[1]címrend kötelező'!L45+'[1]címrend önként'!L45+'[1]címrend államig'!L45)</f>
        <v>0</v>
      </c>
      <c r="M45" s="98">
        <f>SUM('[1]címrend kötelező'!M45+'[1]címrend önként'!M45+'[1]címrend államig'!M45)</f>
        <v>0</v>
      </c>
      <c r="N45" s="98">
        <f>SUM('[1]címrend kötelező'!N45+'[1]címrend önként'!N45+'[1]címrend államig'!N45)</f>
        <v>0</v>
      </c>
      <c r="O45" s="98">
        <f>SUM('[1]címrend kötelező'!O45+'[1]címrend önként'!O45+'[1]címrend államig'!O45)</f>
        <v>0</v>
      </c>
      <c r="P45" s="98">
        <f>SUM('[1]címrend kötelező'!P45+'[1]címrend önként'!P45+'[1]címrend államig'!P45)</f>
        <v>0</v>
      </c>
      <c r="Q45" s="98">
        <f>SUM('[1]címrend kötelező'!Q45+'[1]címrend önként'!Q45+'[1]címrend államig'!Q45)</f>
        <v>0</v>
      </c>
      <c r="R45" s="98">
        <f>SUM('[1]címrend kötelező'!R45+'[1]címrend önként'!R45+'[1]címrend államig'!R45)</f>
        <v>0</v>
      </c>
      <c r="S45" s="98">
        <f>SUM('[1]címrend kötelező'!S45+'[1]címrend önként'!S45+'[1]címrend államig'!S45)</f>
        <v>0</v>
      </c>
      <c r="T45" s="98">
        <f>SUM('[1]címrend kötelező'!T45+'[1]címrend önként'!T45+'[1]címrend államig'!T45)</f>
        <v>0</v>
      </c>
      <c r="U45" s="98">
        <f>SUM('[1]címrend kötelező'!U45+'[1]címrend önként'!U45+'[1]címrend államig'!U45)</f>
        <v>0</v>
      </c>
      <c r="V45" s="98">
        <f>SUM('[1]címrend kötelező'!V45+'[1]címrend önként'!V45+'[1]címrend államig'!V45)</f>
        <v>0</v>
      </c>
      <c r="W45" s="98">
        <f>SUM('[1]címrend kötelező'!W45+'[1]címrend önként'!W45+'[1]címrend államig'!W45)</f>
        <v>0</v>
      </c>
      <c r="X45" s="98">
        <f>SUM('[1]címrend kötelező'!X45+'[1]címrend önként'!X45+'[1]címrend államig'!X45)</f>
        <v>0</v>
      </c>
      <c r="Y45" s="98">
        <f>SUM('[1]címrend kötelező'!Y45+'[1]címrend önként'!Y45+'[1]címrend államig'!Y45)</f>
        <v>0</v>
      </c>
      <c r="Z45" s="98">
        <f>SUM('[1]címrend kötelező'!Z45+'[1]címrend önként'!Z45+'[1]címrend államig'!Z45)</f>
        <v>0</v>
      </c>
      <c r="AA45" s="98">
        <f>SUM('[1]címrend kötelező'!AA45+'[1]címrend önként'!AA45+'[1]címrend államig'!AA45)</f>
        <v>0</v>
      </c>
      <c r="AB45" s="98">
        <f>SUM('[1]címrend kötelező'!AB45+'[1]címrend önként'!AB45+'[1]címrend államig'!AB45)</f>
        <v>0</v>
      </c>
      <c r="AC45" s="98">
        <f>SUM('[1]címrend kötelező'!AC45+'[1]címrend önként'!AC45+'[1]címrend államig'!AC45)</f>
        <v>0</v>
      </c>
      <c r="AD45" s="98">
        <f>SUM('[1]címrend kötelező'!AD45+'[1]címrend önként'!AD45+'[1]címrend államig'!AD45)</f>
        <v>0</v>
      </c>
      <c r="AE45" s="98">
        <f>SUM('[1]címrend kötelező'!AE45+'[1]címrend önként'!AE45+'[1]címrend államig'!AE45)</f>
        <v>0</v>
      </c>
      <c r="AF45" s="98">
        <f>SUM('[1]címrend kötelező'!AF45+'[1]címrend önként'!AF45+'[1]címrend államig'!AF45)</f>
        <v>0</v>
      </c>
      <c r="AG45" s="98">
        <f>SUM('[1]címrend kötelező'!AG45+'[1]címrend önként'!AG45+'[1]címrend államig'!AG45)</f>
        <v>0</v>
      </c>
      <c r="AH45" s="98">
        <f>SUM('[1]címrend kötelező'!AH45+'[1]címrend önként'!AH45+'[1]címrend államig'!AH45)</f>
        <v>0</v>
      </c>
      <c r="AI45" s="98">
        <f>SUM('[1]címrend kötelező'!AI45+'[1]címrend önként'!AI45+'[1]címrend államig'!AI45)</f>
        <v>0</v>
      </c>
      <c r="AJ45" s="98">
        <f>SUM('[1]címrend kötelező'!AJ45+'[1]címrend önként'!AJ45+'[1]címrend államig'!AJ45)</f>
        <v>0</v>
      </c>
      <c r="AK45" s="98">
        <f>SUM('[1]címrend kötelező'!AK45+'[1]címrend önként'!AK45+'[1]címrend államig'!AK45)</f>
        <v>0</v>
      </c>
      <c r="AL45" s="98">
        <f>SUM('[1]címrend kötelező'!AL45+'[1]címrend önként'!AL45+'[1]címrend államig'!AL45)</f>
        <v>0</v>
      </c>
      <c r="AM45" s="98">
        <f>SUM('[1]címrend kötelező'!AM45+'[1]címrend önként'!AM45+'[1]címrend államig'!AM45)</f>
        <v>0</v>
      </c>
      <c r="AN45" s="98">
        <f>SUM('[1]címrend kötelező'!AN45+'[1]címrend önként'!AN45+'[1]címrend államig'!AN45)</f>
        <v>0</v>
      </c>
      <c r="AO45" s="98">
        <f>SUM('[1]címrend kötelező'!AO45+'[1]címrend önként'!AO45+'[1]címrend államig'!AO45)</f>
        <v>0</v>
      </c>
      <c r="AP45" s="98">
        <f>SUM('[1]címrend kötelező'!AP45+'[1]címrend önként'!AP45+'[1]címrend államig'!AP45)</f>
        <v>0</v>
      </c>
      <c r="AQ45" s="98">
        <f>SUM('[1]címrend kötelező'!AQ45+'[1]címrend önként'!AQ45+'[1]címrend államig'!AQ45)</f>
        <v>0</v>
      </c>
      <c r="AR45" s="98">
        <f>SUM('[1]címrend kötelező'!AR45+'[1]címrend önként'!AR45+'[1]címrend államig'!AR45)</f>
        <v>0</v>
      </c>
      <c r="AS45" s="98">
        <f>SUM('[1]címrend kötelező'!AS45+'[1]címrend önként'!AS45+'[1]címrend államig'!AS45)</f>
        <v>0</v>
      </c>
      <c r="AT45" s="98">
        <f>SUM('[1]címrend kötelező'!AT45+'[1]címrend önként'!AT45+'[1]címrend államig'!AT45)</f>
        <v>0</v>
      </c>
      <c r="AU45" s="98">
        <f>SUM('[1]címrend kötelező'!AU45+'[1]címrend önként'!AU45+'[1]címrend államig'!AU45)</f>
        <v>0</v>
      </c>
      <c r="AV45" s="98">
        <f>SUM('[1]címrend kötelező'!AV45+'[1]címrend önként'!AV45+'[1]címrend államig'!AV45)</f>
        <v>0</v>
      </c>
      <c r="AW45" s="98">
        <f>SUM('[1]címrend kötelező'!AW45+'[1]címrend önként'!AW45+'[1]címrend államig'!AW45)</f>
        <v>0</v>
      </c>
      <c r="AX45" s="98">
        <f>SUM('[1]címrend kötelező'!AX45+'[1]címrend önként'!AX45+'[1]címrend államig'!AX45)</f>
        <v>0</v>
      </c>
      <c r="AY45" s="98">
        <f>SUM('[1]címrend kötelező'!AY45+'[1]címrend önként'!AY45+'[1]címrend államig'!AY45)</f>
        <v>0</v>
      </c>
      <c r="AZ45" s="98">
        <f>SUM('[1]címrend kötelező'!AZ45+'[1]címrend önként'!AZ45+'[1]címrend államig'!AZ45)</f>
        <v>0</v>
      </c>
      <c r="BA45" s="98">
        <f>SUM('[1]címrend kötelező'!BA45+'[1]címrend önként'!BA45+'[1]címrend államig'!BA45)</f>
        <v>0</v>
      </c>
      <c r="BB45" s="98">
        <f>SUM('[1]címrend kötelező'!BB45+'[1]címrend önként'!BB45+'[1]címrend államig'!BB45)</f>
        <v>0</v>
      </c>
      <c r="BC45" s="98">
        <f>SUM('[1]címrend kötelező'!BC45+'[1]címrend önként'!BC45+'[1]címrend államig'!BC45)</f>
        <v>0</v>
      </c>
      <c r="BD45" s="98">
        <f>SUM('[1]címrend kötelező'!BD45+'[1]címrend önként'!BD45+'[1]címrend államig'!BD45)</f>
        <v>0</v>
      </c>
      <c r="BE45" s="98">
        <f>SUM('[1]címrend kötelező'!BE45+'[1]címrend önként'!BE45+'[1]címrend államig'!BE45)</f>
        <v>0</v>
      </c>
      <c r="BF45" s="98">
        <f>SUM('[1]címrend kötelező'!BF45+'[1]címrend önként'!BF45+'[1]címrend államig'!BF45)</f>
        <v>0</v>
      </c>
      <c r="BG45" s="98">
        <f>SUM('[1]címrend kötelező'!BG45+'[1]címrend önként'!BG45+'[1]címrend államig'!BG45)</f>
        <v>0</v>
      </c>
      <c r="BH45" s="98">
        <f>SUM('[1]címrend kötelező'!BH45+'[1]címrend önként'!BH45+'[1]címrend államig'!BH45)</f>
        <v>0</v>
      </c>
      <c r="BI45" s="98">
        <f>SUM('[1]címrend kötelező'!BI45+'[1]címrend önként'!BI45+'[1]címrend államig'!BI45)</f>
        <v>0</v>
      </c>
      <c r="BJ45" s="98">
        <f>SUM('[1]címrend kötelező'!BJ45+'[1]címrend önként'!BJ45+'[1]címrend államig'!BJ45)</f>
        <v>0</v>
      </c>
      <c r="BK45" s="98">
        <f>SUM('[1]címrend kötelező'!BK45+'[1]címrend önként'!BK45+'[1]címrend államig'!BK45)</f>
        <v>0</v>
      </c>
      <c r="BL45" s="98">
        <f>SUM('[1]címrend kötelező'!BL45+'[1]címrend önként'!BL45+'[1]címrend államig'!BL45)</f>
        <v>0</v>
      </c>
      <c r="BM45" s="98">
        <f>SUM('[1]címrend kötelező'!BM45+'[1]címrend önként'!BM45+'[1]címrend államig'!BM45)</f>
        <v>0</v>
      </c>
      <c r="BN45" s="98">
        <f>SUM('[1]címrend kötelező'!BN45+'[1]címrend önként'!BN45+'[1]címrend államig'!BN45)</f>
        <v>0</v>
      </c>
      <c r="BO45" s="98">
        <f>SUM('[1]címrend kötelező'!BO45+'[1]címrend önként'!BO45+'[1]címrend államig'!BO45)</f>
        <v>0</v>
      </c>
      <c r="BP45" s="98">
        <f>SUM('[1]címrend kötelező'!BP45+'[1]címrend önként'!BP45+'[1]címrend államig'!BP45)</f>
        <v>0</v>
      </c>
      <c r="BQ45" s="98">
        <f>SUM('[1]címrend kötelező'!BQ45+'[1]címrend önként'!BQ45+'[1]címrend államig'!BQ45)</f>
        <v>0</v>
      </c>
      <c r="BR45" s="98">
        <f>SUM('[1]címrend kötelező'!BR45+'[1]címrend önként'!BR45+'[1]címrend államig'!BR45)</f>
        <v>0</v>
      </c>
      <c r="BS45" s="98">
        <f>SUM('[1]címrend kötelező'!BS45+'[1]címrend önként'!BS45+'[1]címrend államig'!BS45)</f>
        <v>0</v>
      </c>
      <c r="BT45" s="98">
        <f>SUM('[1]címrend kötelező'!BT45+'[1]címrend önként'!BT45+'[1]címrend államig'!BT45)</f>
        <v>0</v>
      </c>
      <c r="BU45" s="98">
        <f>SUM('[1]címrend kötelező'!BU45+'[1]címrend önként'!BU45+'[1]címrend államig'!BU45)</f>
        <v>0</v>
      </c>
      <c r="BV45" s="98">
        <f>SUM('[1]címrend kötelező'!BV45+'[1]címrend önként'!BV45+'[1]címrend államig'!BV45)</f>
        <v>0</v>
      </c>
      <c r="BW45" s="98">
        <f>SUM('[1]címrend kötelező'!BW45+'[1]címrend önként'!BW45+'[1]címrend államig'!BW45)</f>
        <v>0</v>
      </c>
      <c r="BX45" s="98">
        <f>SUM('[1]címrend kötelező'!BX45+'[1]címrend önként'!BX45+'[1]címrend államig'!BX45)</f>
        <v>0</v>
      </c>
      <c r="BY45" s="98">
        <f>SUM('[1]címrend kötelező'!BY45+'[1]címrend önként'!BY45+'[1]címrend államig'!BY45)</f>
        <v>0</v>
      </c>
      <c r="BZ45" s="98">
        <f>SUM('[1]címrend kötelező'!BZ45+'[1]címrend önként'!BZ45+'[1]címrend államig'!BZ45)</f>
        <v>0</v>
      </c>
      <c r="CA45" s="98">
        <f>SUM('[1]címrend kötelező'!CA45+'[1]címrend önként'!CA45+'[1]címrend államig'!CA45)</f>
        <v>0</v>
      </c>
      <c r="CB45" s="98">
        <f>SUM('[1]címrend kötelező'!CB45+'[1]címrend önként'!CB45+'[1]címrend államig'!CB45)</f>
        <v>0</v>
      </c>
      <c r="CC45" s="98">
        <f>SUM('[1]címrend kötelező'!CC45+'[1]címrend önként'!CC45+'[1]címrend államig'!CC45)</f>
        <v>0</v>
      </c>
      <c r="CD45" s="98">
        <f>SUM('[1]címrend kötelező'!CD45+'[1]címrend önként'!CD45+'[1]címrend államig'!CD45)</f>
        <v>0</v>
      </c>
      <c r="CE45" s="98">
        <f>SUM('[1]címrend kötelező'!CE45+'[1]címrend önként'!CE45+'[1]címrend államig'!CE45)</f>
        <v>0</v>
      </c>
      <c r="CF45" s="98">
        <f>SUM('[1]címrend kötelező'!CF45+'[1]címrend önként'!CF45+'[1]címrend államig'!CF45)</f>
        <v>0</v>
      </c>
      <c r="CG45" s="98">
        <f>SUM('[1]címrend kötelező'!CG45+'[1]címrend önként'!CG45+'[1]címrend államig'!CG45)</f>
        <v>0</v>
      </c>
      <c r="CH45" s="98">
        <f>SUM('[1]címrend kötelező'!CH45+'[1]címrend önként'!CH45+'[1]címrend államig'!CH45)</f>
        <v>0</v>
      </c>
      <c r="CI45" s="98">
        <f>SUM('[1]címrend kötelező'!CI45+'[1]címrend önként'!CI45+'[1]címrend államig'!CI45)</f>
        <v>0</v>
      </c>
      <c r="CJ45" s="98">
        <f>SUM('[1]címrend kötelező'!CJ45+'[1]címrend önként'!CJ45+'[1]címrend államig'!CJ45)</f>
        <v>0</v>
      </c>
      <c r="CK45" s="98">
        <f>SUM('[1]címrend kötelező'!CK45+'[1]címrend önként'!CK45+'[1]címrend államig'!CK45)</f>
        <v>0</v>
      </c>
      <c r="CL45" s="98">
        <f>SUM('[1]címrend kötelező'!CL45+'[1]címrend önként'!CL45+'[1]címrend államig'!CL45)</f>
        <v>0</v>
      </c>
      <c r="CM45" s="98">
        <f>SUM('[1]címrend kötelező'!CM45+'[1]címrend önként'!CM45+'[1]címrend államig'!CM45)</f>
        <v>0</v>
      </c>
      <c r="CN45" s="98">
        <f>SUM('[1]címrend kötelező'!CN45+'[1]címrend önként'!CN45+'[1]címrend államig'!CN45)</f>
        <v>50150</v>
      </c>
      <c r="CO45" s="98">
        <f>SUM('[1]címrend kötelező'!CO45+'[1]címrend önként'!CO45+'[1]címrend államig'!CO45)</f>
        <v>341350</v>
      </c>
      <c r="CP45" s="98">
        <f>SUM('[1]címrend kötelező'!CP45+'[1]címrend önként'!CP45+'[1]címrend államig'!CP45)</f>
        <v>391500</v>
      </c>
      <c r="CQ45" s="98">
        <f>SUM('[1]címrend kötelező'!CQ45+'[1]címrend önként'!CQ45+'[1]címrend államig'!CQ45)</f>
        <v>0</v>
      </c>
      <c r="CR45" s="98">
        <f>SUM('[1]címrend kötelező'!CR45+'[1]címrend önként'!CR45+'[1]címrend államig'!CR45)</f>
        <v>0</v>
      </c>
      <c r="CS45" s="98">
        <f>SUM('[1]címrend kötelező'!CS45+'[1]címrend önként'!CS45+'[1]címrend államig'!CS45)</f>
        <v>0</v>
      </c>
      <c r="CT45" s="98">
        <f>SUM('[1]címrend kötelező'!CT45+'[1]címrend önként'!CT45+'[1]címrend államig'!CT45)</f>
        <v>0</v>
      </c>
      <c r="CU45" s="98">
        <f>SUM('[1]címrend kötelező'!CU45+'[1]címrend önként'!CU45+'[1]címrend államig'!CU45)</f>
        <v>0</v>
      </c>
      <c r="CV45" s="98">
        <f>SUM('[1]címrend kötelező'!CV45+'[1]címrend önként'!CV45+'[1]címrend államig'!CV45)</f>
        <v>0</v>
      </c>
      <c r="CW45" s="98">
        <f>SUM('[1]címrend kötelező'!CW45+'[1]címrend önként'!CW45+'[1]címrend államig'!CW45)</f>
        <v>0</v>
      </c>
      <c r="CX45" s="98">
        <f>SUM('[1]címrend kötelező'!CX45+'[1]címrend önként'!CX45+'[1]címrend államig'!CX45)</f>
        <v>0</v>
      </c>
      <c r="CY45" s="98">
        <f>SUM('[1]címrend kötelező'!CY45+'[1]címrend önként'!CY45+'[1]címrend államig'!CY45)</f>
        <v>0</v>
      </c>
      <c r="CZ45" s="98">
        <f>SUM('[1]címrend kötelező'!CZ45+'[1]címrend önként'!CZ45+'[1]címrend államig'!CZ45)</f>
        <v>0</v>
      </c>
      <c r="DA45" s="98">
        <f>SUM('[1]címrend kötelező'!DA45+'[1]címrend önként'!DA45+'[1]címrend államig'!DA45)</f>
        <v>0</v>
      </c>
      <c r="DB45" s="98">
        <f>SUM('[1]címrend kötelező'!DB45+'[1]címrend önként'!DB45+'[1]címrend államig'!DB45)</f>
        <v>0</v>
      </c>
      <c r="DC45" s="98">
        <f>SUM('[1]címrend kötelező'!DC45+'[1]címrend önként'!DC45+'[1]címrend államig'!DC45)</f>
        <v>0</v>
      </c>
      <c r="DD45" s="98">
        <f>SUM('[1]címrend kötelező'!DD45+'[1]címrend önként'!DD45+'[1]címrend államig'!DD45)</f>
        <v>0</v>
      </c>
      <c r="DE45" s="98">
        <f>SUM('[1]címrend kötelező'!DE45+'[1]címrend önként'!DE45+'[1]címrend államig'!DE45)</f>
        <v>0</v>
      </c>
      <c r="DF45" s="98">
        <f>SUM('[1]címrend kötelező'!DF45+'[1]címrend önként'!DF45+'[1]címrend államig'!DF45)</f>
        <v>0</v>
      </c>
      <c r="DG45" s="98">
        <f>SUM('[1]címrend kötelező'!DG45+'[1]címrend önként'!DG45+'[1]címrend államig'!DG45)</f>
        <v>0</v>
      </c>
      <c r="DH45" s="98">
        <f>SUM('[1]címrend kötelező'!DH45+'[1]címrend önként'!DH45+'[1]címrend államig'!DH45)</f>
        <v>0</v>
      </c>
      <c r="DI45" s="98">
        <f>SUM('[1]címrend kötelező'!DI45+'[1]címrend önként'!DI45+'[1]címrend államig'!DI45)</f>
        <v>0</v>
      </c>
      <c r="DJ45" s="98">
        <f>SUM('[1]címrend kötelező'!DJ45+'[1]címrend önként'!DJ45+'[1]címrend államig'!DJ45)</f>
        <v>0</v>
      </c>
      <c r="DK45" s="98">
        <f>SUM('[1]címrend kötelező'!DK45+'[1]címrend önként'!DK45+'[1]címrend államig'!DK45)</f>
        <v>0</v>
      </c>
      <c r="DL45" s="98">
        <f>SUM('[1]címrend kötelező'!DL45+'[1]címrend önként'!DL45+'[1]címrend államig'!DL45)</f>
        <v>0</v>
      </c>
      <c r="DM45" s="98">
        <f>SUM('[1]címrend kötelező'!DM45+'[1]címrend önként'!DM45+'[1]címrend államig'!DM45)</f>
        <v>0</v>
      </c>
      <c r="DN45" s="98">
        <f>SUM('[1]címrend kötelező'!DN45+'[1]címrend önként'!DN45+'[1]címrend államig'!DN45)</f>
        <v>0</v>
      </c>
      <c r="DO45" s="98">
        <f>SUM('[1]címrend kötelező'!DO45+'[1]címrend önként'!DO45+'[1]címrend államig'!DO45)</f>
        <v>0</v>
      </c>
      <c r="DP45" s="98">
        <f>SUM('[1]címrend kötelező'!DP45+'[1]címrend önként'!DP45+'[1]címrend államig'!DP45)</f>
        <v>0</v>
      </c>
      <c r="DQ45" s="98">
        <f>SUM('[1]címrend kötelező'!DQ45+'[1]címrend önként'!DQ45+'[1]címrend államig'!DQ45)</f>
        <v>0</v>
      </c>
      <c r="DR45" s="99">
        <f t="shared" si="511"/>
        <v>50150</v>
      </c>
      <c r="DS45" s="99">
        <f t="shared" si="511"/>
        <v>341350</v>
      </c>
      <c r="DT45" s="99">
        <f t="shared" si="511"/>
        <v>391500</v>
      </c>
      <c r="DU45" s="98">
        <f>SUM('[1]címrend kötelező'!DU45+'[1]címrend önként'!DU45+'[1]címrend államig'!DU45)</f>
        <v>0</v>
      </c>
      <c r="DV45" s="98">
        <f>SUM('[1]címrend kötelező'!DV45+'[1]címrend önként'!DV45+'[1]címrend államig'!DV45)</f>
        <v>0</v>
      </c>
      <c r="DW45" s="98">
        <f>SUM('[1]címrend kötelező'!DW45+'[1]címrend önként'!DW45+'[1]címrend államig'!DW45)</f>
        <v>0</v>
      </c>
      <c r="DX45" s="98">
        <f>SUM('[1]címrend kötelező'!DX45+'[1]címrend önként'!DX45+'[1]címrend államig'!DX45)</f>
        <v>0</v>
      </c>
      <c r="DY45" s="98">
        <f>SUM('[1]címrend kötelező'!DY45+'[1]címrend önként'!DY45+'[1]címrend államig'!DY45)</f>
        <v>0</v>
      </c>
      <c r="DZ45" s="98">
        <f>SUM('[1]címrend kötelező'!DZ45+'[1]címrend önként'!DZ45+'[1]címrend államig'!DZ45)</f>
        <v>0</v>
      </c>
      <c r="EA45" s="98">
        <f>SUM('[1]címrend kötelező'!EA45+'[1]címrend önként'!EA45+'[1]címrend államig'!EA45)</f>
        <v>0</v>
      </c>
      <c r="EB45" s="98">
        <f>SUM('[1]címrend kötelező'!EB45+'[1]címrend önként'!EB45+'[1]címrend államig'!EB45)</f>
        <v>0</v>
      </c>
      <c r="EC45" s="98">
        <f>SUM('[1]címrend kötelező'!EC45+'[1]címrend önként'!EC45+'[1]címrend államig'!EC45)</f>
        <v>0</v>
      </c>
      <c r="ED45" s="98">
        <f>SUM('[1]címrend kötelező'!ED45+'[1]címrend önként'!ED45+'[1]címrend államig'!ED45)</f>
        <v>0</v>
      </c>
      <c r="EE45" s="98">
        <f>SUM('[1]címrend kötelező'!EE45+'[1]címrend önként'!EE45+'[1]címrend államig'!EE45)</f>
        <v>0</v>
      </c>
      <c r="EF45" s="98">
        <f>SUM('[1]címrend kötelező'!EF45+'[1]címrend önként'!EF45+'[1]címrend államig'!EF45)</f>
        <v>0</v>
      </c>
      <c r="EG45" s="98">
        <f>SUM('[1]címrend kötelező'!EG45+'[1]címrend önként'!EG45+'[1]címrend államig'!EG45)</f>
        <v>0</v>
      </c>
      <c r="EH45" s="98">
        <f>SUM('[1]címrend kötelező'!EH45+'[1]címrend önként'!EH45+'[1]címrend államig'!EH45)</f>
        <v>0</v>
      </c>
      <c r="EI45" s="98">
        <f>SUM('[1]címrend kötelező'!EI45+'[1]címrend önként'!EI45+'[1]címrend államig'!EI45)</f>
        <v>0</v>
      </c>
      <c r="EJ45" s="98">
        <f>SUM('[1]címrend kötelező'!EJ45+'[1]címrend önként'!EJ45+'[1]címrend államig'!EJ45)</f>
        <v>0</v>
      </c>
      <c r="EK45" s="98">
        <f>SUM('[1]címrend kötelező'!EK45+'[1]címrend önként'!EK45+'[1]címrend államig'!EK45)</f>
        <v>0</v>
      </c>
      <c r="EL45" s="98">
        <f>SUM('[1]címrend kötelező'!EL45+'[1]címrend önként'!EL45+'[1]címrend államig'!EL45)</f>
        <v>0</v>
      </c>
      <c r="EM45" s="98">
        <f>SUM('[1]címrend kötelező'!EM45+'[1]címrend önként'!EM45+'[1]címrend államig'!EM45)</f>
        <v>0</v>
      </c>
      <c r="EN45" s="98">
        <f>SUM('[1]címrend kötelező'!EN45+'[1]címrend önként'!EN45+'[1]címrend államig'!EN45)</f>
        <v>0</v>
      </c>
      <c r="EO45" s="98">
        <f>SUM('[1]címrend kötelező'!EO45+'[1]címrend önként'!EO45+'[1]címrend államig'!EO45)</f>
        <v>0</v>
      </c>
      <c r="EP45" s="98">
        <f>SUM('[1]címrend kötelező'!EP45+'[1]címrend önként'!EP45+'[1]címrend államig'!EP45)</f>
        <v>0</v>
      </c>
      <c r="EQ45" s="98">
        <f>SUM('[1]címrend kötelező'!EQ45+'[1]címrend önként'!EQ45+'[1]címrend államig'!EQ45)</f>
        <v>0</v>
      </c>
      <c r="ER45" s="98">
        <f>SUM('[1]címrend kötelező'!ER45+'[1]címrend önként'!ER45+'[1]címrend államig'!ER45)</f>
        <v>0</v>
      </c>
      <c r="ES45" s="98">
        <f>SUM('[1]címrend kötelező'!ES45+'[1]címrend önként'!ES45+'[1]címrend államig'!ES45)</f>
        <v>0</v>
      </c>
      <c r="ET45" s="98">
        <f>SUM('[1]címrend kötelező'!ET45+'[1]címrend önként'!ET45+'[1]címrend államig'!ET45)</f>
        <v>0</v>
      </c>
      <c r="EU45" s="98">
        <f>SUM('[1]címrend kötelező'!EU45+'[1]címrend önként'!EU45+'[1]címrend államig'!EU45)</f>
        <v>0</v>
      </c>
      <c r="EV45" s="99">
        <f t="shared" si="512"/>
        <v>0</v>
      </c>
      <c r="EW45" s="99">
        <f t="shared" si="512"/>
        <v>0</v>
      </c>
      <c r="EX45" s="99">
        <f t="shared" si="512"/>
        <v>0</v>
      </c>
      <c r="EY45" s="99">
        <f>'[1]címrend kötelező'!EY45+'[1]címrend önként'!EY45+'[1]címrend államig'!EY45</f>
        <v>0</v>
      </c>
      <c r="EZ45" s="99">
        <f>'[1]címrend kötelező'!EZ45+'[1]címrend önként'!EZ45+'[1]címrend államig'!EZ45</f>
        <v>0</v>
      </c>
      <c r="FA45" s="99">
        <f>'[1]címrend kötelező'!FA45+'[1]címrend önként'!FA45+'[1]címrend államig'!FA45</f>
        <v>0</v>
      </c>
      <c r="FB45" s="99">
        <f>'[1]címrend kötelező'!FB45+'[1]címrend önként'!FB45+'[1]címrend államig'!FB45</f>
        <v>0</v>
      </c>
      <c r="FC45" s="99">
        <f>'[1]címrend kötelező'!FC45+'[1]címrend önként'!FC45+'[1]címrend államig'!FC45</f>
        <v>0</v>
      </c>
      <c r="FD45" s="99">
        <f>'[1]címrend kötelező'!FD45+'[1]címrend önként'!FD45+'[1]címrend államig'!FD45</f>
        <v>0</v>
      </c>
      <c r="FE45" s="99">
        <f>'[1]címrend kötelező'!FE45+'[1]címrend önként'!FE45+'[1]címrend államig'!FE45</f>
        <v>0</v>
      </c>
      <c r="FF45" s="99">
        <f>'[1]címrend kötelező'!FF45+'[1]címrend önként'!FF45+'[1]címrend államig'!FF45</f>
        <v>0</v>
      </c>
      <c r="FG45" s="99">
        <f>'[1]címrend kötelező'!FG45+'[1]címrend önként'!FG45+'[1]címrend államig'!FG45</f>
        <v>0</v>
      </c>
      <c r="FH45" s="99">
        <f>'[1]címrend kötelező'!FH45+'[1]címrend önként'!FH45+'[1]címrend államig'!FH45</f>
        <v>0</v>
      </c>
      <c r="FI45" s="99">
        <f>'[1]címrend kötelező'!FI45+'[1]címrend önként'!FI45+'[1]címrend államig'!FI45</f>
        <v>0</v>
      </c>
      <c r="FJ45" s="99">
        <f>'[1]címrend kötelező'!FJ45+'[1]címrend önként'!FJ45+'[1]címrend államig'!FJ45</f>
        <v>0</v>
      </c>
      <c r="FK45" s="99">
        <f>'[1]címrend kötelező'!FK45+'[1]címrend önként'!FK45+'[1]címrend államig'!FK45</f>
        <v>0</v>
      </c>
      <c r="FL45" s="99">
        <f>'[1]címrend kötelező'!FL45+'[1]címrend önként'!FL45+'[1]címrend államig'!FL45</f>
        <v>0</v>
      </c>
      <c r="FM45" s="99">
        <f>'[1]címrend kötelező'!FM45+'[1]címrend önként'!FM45+'[1]címrend államig'!FM45</f>
        <v>0</v>
      </c>
      <c r="FN45" s="99">
        <f>'[1]címrend kötelező'!FN45+'[1]címrend önként'!FN45+'[1]címrend államig'!FN45</f>
        <v>0</v>
      </c>
      <c r="FO45" s="99">
        <f>'[1]címrend kötelező'!FO45+'[1]címrend önként'!FO45+'[1]címrend államig'!FO45</f>
        <v>0</v>
      </c>
      <c r="FP45" s="99">
        <f>'[1]címrend kötelező'!FP45+'[1]címrend önként'!FP45+'[1]címrend államig'!FP45</f>
        <v>0</v>
      </c>
      <c r="FQ45" s="99">
        <f>'[1]címrend kötelező'!FQ45+'[1]címrend önként'!FQ45+'[1]címrend államig'!FQ45</f>
        <v>0</v>
      </c>
      <c r="FR45" s="99">
        <f>'[1]címrend kötelező'!FR45+'[1]címrend önként'!FR45+'[1]címrend államig'!FR45</f>
        <v>0</v>
      </c>
      <c r="FS45" s="99">
        <f>'[1]címrend kötelező'!FS45+'[1]címrend önként'!FS45+'[1]címrend államig'!FS45</f>
        <v>0</v>
      </c>
      <c r="FT45" s="99">
        <f>'[1]címrend kötelező'!FT45+'[1]címrend önként'!FT45+'[1]címrend államig'!FT45</f>
        <v>0</v>
      </c>
      <c r="FU45" s="99">
        <f>'[1]címrend kötelező'!FU45+'[1]címrend önként'!FU45+'[1]címrend államig'!FU45</f>
        <v>0</v>
      </c>
      <c r="FV45" s="99">
        <f>'[1]címrend kötelező'!FV45+'[1]címrend önként'!FV45+'[1]címrend államig'!FV45</f>
        <v>0</v>
      </c>
      <c r="FW45" s="99">
        <f>'[1]címrend kötelező'!FW45+'[1]címrend önként'!FW45+'[1]címrend államig'!FW45</f>
        <v>0</v>
      </c>
      <c r="FX45" s="99">
        <f>'[1]címrend kötelező'!FX45+'[1]címrend önként'!FX45+'[1]címrend államig'!FX45</f>
        <v>0</v>
      </c>
      <c r="FY45" s="99">
        <f>'[1]címrend kötelező'!FY45+'[1]címrend önként'!FY45+'[1]címrend államig'!FY45</f>
        <v>0</v>
      </c>
      <c r="FZ45" s="99">
        <f>'[1]címrend kötelező'!FZ45+'[1]címrend önként'!FZ45+'[1]címrend államig'!FZ45</f>
        <v>0</v>
      </c>
      <c r="GA45" s="99">
        <f>'[1]címrend kötelező'!GA45+'[1]címrend önként'!GA45+'[1]címrend államig'!GA45</f>
        <v>0</v>
      </c>
      <c r="GB45" s="99">
        <f>'[1]címrend kötelező'!GB45+'[1]címrend önként'!GB45+'[1]címrend államig'!GB45</f>
        <v>0</v>
      </c>
      <c r="GC45" s="99">
        <f>'[1]címrend kötelező'!GC45+'[1]címrend önként'!GC45+'[1]címrend államig'!GC45</f>
        <v>0</v>
      </c>
      <c r="GD45" s="99">
        <f>'[1]címrend kötelező'!GD45+'[1]címrend önként'!GD45+'[1]címrend államig'!GD45</f>
        <v>0</v>
      </c>
      <c r="GE45" s="99">
        <f>'[1]címrend kötelező'!GE45+'[1]címrend önként'!GE45+'[1]címrend államig'!GE45</f>
        <v>0</v>
      </c>
      <c r="GF45" s="99">
        <f>'[1]címrend kötelező'!GF45+'[1]címrend önként'!GF45+'[1]címrend államig'!GF45</f>
        <v>0</v>
      </c>
      <c r="GG45" s="99">
        <f>'[1]címrend kötelező'!GG45+'[1]címrend önként'!GG45+'[1]címrend államig'!GG45</f>
        <v>0</v>
      </c>
      <c r="GH45" s="99">
        <f>'[1]címrend kötelező'!GH45+'[1]címrend önként'!GH45+'[1]címrend államig'!GH45</f>
        <v>0</v>
      </c>
      <c r="GI45" s="99">
        <f>'[1]címrend kötelező'!GI45+'[1]címrend önként'!GI45+'[1]címrend államig'!GI45</f>
        <v>0</v>
      </c>
      <c r="GJ45" s="99">
        <f>'[1]címrend kötelező'!GJ45+'[1]címrend önként'!GJ45+'[1]címrend államig'!GJ45</f>
        <v>0</v>
      </c>
      <c r="GK45" s="99">
        <f>'[1]címrend kötelező'!GK45+'[1]címrend önként'!GK45+'[1]címrend államig'!GK45</f>
        <v>0</v>
      </c>
      <c r="GL45" s="99">
        <f t="shared" si="513"/>
        <v>0</v>
      </c>
      <c r="GM45" s="99">
        <f t="shared" si="513"/>
        <v>0</v>
      </c>
      <c r="GN45" s="99">
        <f t="shared" si="513"/>
        <v>0</v>
      </c>
      <c r="GO45" s="99">
        <f>'[1]címrend kötelező'!GO45+'[1]címrend önként'!GO45+'[1]címrend államig'!GO45</f>
        <v>1724</v>
      </c>
      <c r="GP45" s="99">
        <f>'[1]címrend kötelező'!GP45+'[1]címrend önként'!GP45+'[1]címrend államig'!GP45</f>
        <v>0</v>
      </c>
      <c r="GQ45" s="99">
        <f>'[1]címrend kötelező'!GQ45+'[1]címrend önként'!GQ45+'[1]címrend államig'!GQ45</f>
        <v>1724</v>
      </c>
      <c r="GR45" s="99">
        <f>'[1]címrend kötelező'!GR45+'[1]címrend önként'!GR45+'[1]címrend államig'!GR45</f>
        <v>0</v>
      </c>
      <c r="GS45" s="99">
        <f>'[1]címrend kötelező'!GS45+'[1]címrend önként'!GS45+'[1]címrend államig'!GS45</f>
        <v>0</v>
      </c>
      <c r="GT45" s="99">
        <f>'[1]címrend kötelező'!GT45+'[1]címrend önként'!GT45+'[1]címrend államig'!GT45</f>
        <v>0</v>
      </c>
      <c r="GU45" s="99">
        <f>'[1]címrend kötelező'!GU45+'[1]címrend önként'!GU45+'[1]címrend államig'!GU45</f>
        <v>0</v>
      </c>
      <c r="GV45" s="99">
        <f>'[1]címrend kötelező'!GV45+'[1]címrend önként'!GV45+'[1]címrend államig'!GV45</f>
        <v>0</v>
      </c>
      <c r="GW45" s="99">
        <f>'[1]címrend kötelező'!GW45+'[1]címrend önként'!GW45+'[1]címrend államig'!GW45</f>
        <v>0</v>
      </c>
      <c r="GX45" s="99">
        <f t="shared" si="427"/>
        <v>1724</v>
      </c>
      <c r="GY45" s="99">
        <f t="shared" si="427"/>
        <v>0</v>
      </c>
      <c r="GZ45" s="99">
        <f t="shared" si="427"/>
        <v>1724</v>
      </c>
      <c r="HA45" s="100">
        <f t="shared" si="428"/>
        <v>51874</v>
      </c>
      <c r="HB45" s="100">
        <f t="shared" si="428"/>
        <v>341350</v>
      </c>
      <c r="HC45" s="101">
        <f t="shared" si="428"/>
        <v>393224</v>
      </c>
      <c r="HE45" s="92"/>
      <c r="HF45" s="92"/>
    </row>
    <row r="46" spans="1:214" ht="15" customHeight="1" x14ac:dyDescent="0.25">
      <c r="A46" s="114" t="s">
        <v>333</v>
      </c>
      <c r="B46" s="98">
        <f>SUM('[1]címrend kötelező'!B46+'[1]címrend önként'!B46+'[1]címrend államig'!B46)</f>
        <v>0</v>
      </c>
      <c r="C46" s="98">
        <f>SUM('[1]címrend kötelező'!C46+'[1]címrend önként'!C46+'[1]címrend államig'!C46)</f>
        <v>0</v>
      </c>
      <c r="D46" s="98">
        <f>SUM('[1]címrend kötelező'!D46+'[1]címrend önként'!D46+'[1]címrend államig'!D46)</f>
        <v>0</v>
      </c>
      <c r="E46" s="98">
        <f>SUM('[1]címrend kötelező'!E46+'[1]címrend önként'!E46+'[1]címrend államig'!E46)</f>
        <v>0</v>
      </c>
      <c r="F46" s="98">
        <f>SUM('[1]címrend kötelező'!F46+'[1]címrend önként'!F46+'[1]címrend államig'!F46)</f>
        <v>0</v>
      </c>
      <c r="G46" s="98">
        <f>SUM('[1]címrend kötelező'!G46+'[1]címrend önként'!G46+'[1]címrend államig'!G46)</f>
        <v>0</v>
      </c>
      <c r="H46" s="98">
        <f>SUM('[1]címrend kötelező'!H46+'[1]címrend önként'!H46+'[1]címrend államig'!H46)</f>
        <v>0</v>
      </c>
      <c r="I46" s="98">
        <f>SUM('[1]címrend kötelező'!I46+'[1]címrend önként'!I46+'[1]címrend államig'!I46)</f>
        <v>0</v>
      </c>
      <c r="J46" s="98">
        <f>SUM('[1]címrend kötelező'!J46+'[1]címrend önként'!J46+'[1]címrend államig'!J46)</f>
        <v>0</v>
      </c>
      <c r="K46" s="98">
        <f>SUM('[1]címrend kötelező'!K46+'[1]címrend önként'!K46+'[1]címrend államig'!K46)</f>
        <v>0</v>
      </c>
      <c r="L46" s="98">
        <f>SUM('[1]címrend kötelező'!L46+'[1]címrend önként'!L46+'[1]címrend államig'!L46)</f>
        <v>0</v>
      </c>
      <c r="M46" s="98">
        <f>SUM('[1]címrend kötelező'!M46+'[1]címrend önként'!M46+'[1]címrend államig'!M46)</f>
        <v>0</v>
      </c>
      <c r="N46" s="98">
        <f>SUM('[1]címrend kötelező'!N46+'[1]címrend önként'!N46+'[1]címrend államig'!N46)</f>
        <v>0</v>
      </c>
      <c r="O46" s="98">
        <f>SUM('[1]címrend kötelező'!O46+'[1]címrend önként'!O46+'[1]címrend államig'!O46)</f>
        <v>0</v>
      </c>
      <c r="P46" s="98">
        <f>SUM('[1]címrend kötelező'!P46+'[1]címrend önként'!P46+'[1]címrend államig'!P46)</f>
        <v>0</v>
      </c>
      <c r="Q46" s="98">
        <f>SUM('[1]címrend kötelező'!Q46+'[1]címrend önként'!Q46+'[1]címrend államig'!Q46)</f>
        <v>0</v>
      </c>
      <c r="R46" s="98">
        <f>SUM('[1]címrend kötelező'!R46+'[1]címrend önként'!R46+'[1]címrend államig'!R46)</f>
        <v>0</v>
      </c>
      <c r="S46" s="98">
        <f>SUM('[1]címrend kötelező'!S46+'[1]címrend önként'!S46+'[1]címrend államig'!S46)</f>
        <v>0</v>
      </c>
      <c r="T46" s="98">
        <f>SUM('[1]címrend kötelező'!T46+'[1]címrend önként'!T46+'[1]címrend államig'!T46)</f>
        <v>0</v>
      </c>
      <c r="U46" s="98">
        <f>SUM('[1]címrend kötelező'!U46+'[1]címrend önként'!U46+'[1]címrend államig'!U46)</f>
        <v>0</v>
      </c>
      <c r="V46" s="98">
        <f>SUM('[1]címrend kötelező'!V46+'[1]címrend önként'!V46+'[1]címrend államig'!V46)</f>
        <v>0</v>
      </c>
      <c r="W46" s="98">
        <f>SUM('[1]címrend kötelező'!W46+'[1]címrend önként'!W46+'[1]címrend államig'!W46)</f>
        <v>0</v>
      </c>
      <c r="X46" s="98">
        <f>SUM('[1]címrend kötelező'!X46+'[1]címrend önként'!X46+'[1]címrend államig'!X46)</f>
        <v>0</v>
      </c>
      <c r="Y46" s="98">
        <f>SUM('[1]címrend kötelező'!Y46+'[1]címrend önként'!Y46+'[1]címrend államig'!Y46)</f>
        <v>0</v>
      </c>
      <c r="Z46" s="98">
        <f>SUM('[1]címrend kötelező'!Z46+'[1]címrend önként'!Z46+'[1]címrend államig'!Z46)</f>
        <v>0</v>
      </c>
      <c r="AA46" s="98">
        <f>SUM('[1]címrend kötelező'!AA46+'[1]címrend önként'!AA46+'[1]címrend államig'!AA46)</f>
        <v>0</v>
      </c>
      <c r="AB46" s="98">
        <f>SUM('[1]címrend kötelező'!AB46+'[1]címrend önként'!AB46+'[1]címrend államig'!AB46)</f>
        <v>0</v>
      </c>
      <c r="AC46" s="98">
        <f>SUM('[1]címrend kötelező'!AC46+'[1]címrend önként'!AC46+'[1]címrend államig'!AC46)</f>
        <v>0</v>
      </c>
      <c r="AD46" s="98">
        <f>SUM('[1]címrend kötelező'!AD46+'[1]címrend önként'!AD46+'[1]címrend államig'!AD46)</f>
        <v>0</v>
      </c>
      <c r="AE46" s="98">
        <f>SUM('[1]címrend kötelező'!AE46+'[1]címrend önként'!AE46+'[1]címrend államig'!AE46)</f>
        <v>0</v>
      </c>
      <c r="AF46" s="98">
        <f>SUM('[1]címrend kötelező'!AF46+'[1]címrend önként'!AF46+'[1]címrend államig'!AF46)</f>
        <v>0</v>
      </c>
      <c r="AG46" s="98">
        <f>SUM('[1]címrend kötelező'!AG46+'[1]címrend önként'!AG46+'[1]címrend államig'!AG46)</f>
        <v>0</v>
      </c>
      <c r="AH46" s="98">
        <f>SUM('[1]címrend kötelező'!AH46+'[1]címrend önként'!AH46+'[1]címrend államig'!AH46)</f>
        <v>0</v>
      </c>
      <c r="AI46" s="98">
        <f>SUM('[1]címrend kötelező'!AI46+'[1]címrend önként'!AI46+'[1]címrend államig'!AI46)</f>
        <v>0</v>
      </c>
      <c r="AJ46" s="98">
        <f>SUM('[1]címrend kötelező'!AJ46+'[1]címrend önként'!AJ46+'[1]címrend államig'!AJ46)</f>
        <v>0</v>
      </c>
      <c r="AK46" s="98">
        <f>SUM('[1]címrend kötelező'!AK46+'[1]címrend önként'!AK46+'[1]címrend államig'!AK46)</f>
        <v>0</v>
      </c>
      <c r="AL46" s="98">
        <f>SUM('[1]címrend kötelező'!AL46+'[1]címrend önként'!AL46+'[1]címrend államig'!AL46)</f>
        <v>0</v>
      </c>
      <c r="AM46" s="98">
        <f>SUM('[1]címrend kötelező'!AM46+'[1]címrend önként'!AM46+'[1]címrend államig'!AM46)</f>
        <v>0</v>
      </c>
      <c r="AN46" s="98">
        <f>SUM('[1]címrend kötelező'!AN46+'[1]címrend önként'!AN46+'[1]címrend államig'!AN46)</f>
        <v>0</v>
      </c>
      <c r="AO46" s="98">
        <f>SUM('[1]címrend kötelező'!AO46+'[1]címrend önként'!AO46+'[1]címrend államig'!AO46)</f>
        <v>0</v>
      </c>
      <c r="AP46" s="98">
        <f>SUM('[1]címrend kötelező'!AP46+'[1]címrend önként'!AP46+'[1]címrend államig'!AP46)</f>
        <v>0</v>
      </c>
      <c r="AQ46" s="98">
        <f>SUM('[1]címrend kötelező'!AQ46+'[1]címrend önként'!AQ46+'[1]címrend államig'!AQ46)</f>
        <v>0</v>
      </c>
      <c r="AR46" s="98">
        <f>SUM('[1]címrend kötelező'!AR46+'[1]címrend önként'!AR46+'[1]címrend államig'!AR46)</f>
        <v>0</v>
      </c>
      <c r="AS46" s="98">
        <f>SUM('[1]címrend kötelező'!AS46+'[1]címrend önként'!AS46+'[1]címrend államig'!AS46)</f>
        <v>0</v>
      </c>
      <c r="AT46" s="98">
        <f>SUM('[1]címrend kötelező'!AT46+'[1]címrend önként'!AT46+'[1]címrend államig'!AT46)</f>
        <v>0</v>
      </c>
      <c r="AU46" s="98">
        <f>SUM('[1]címrend kötelező'!AU46+'[1]címrend önként'!AU46+'[1]címrend államig'!AU46)</f>
        <v>0</v>
      </c>
      <c r="AV46" s="98">
        <f>SUM('[1]címrend kötelező'!AV46+'[1]címrend önként'!AV46+'[1]címrend államig'!AV46)</f>
        <v>0</v>
      </c>
      <c r="AW46" s="98">
        <f>SUM('[1]címrend kötelező'!AW46+'[1]címrend önként'!AW46+'[1]címrend államig'!AW46)</f>
        <v>0</v>
      </c>
      <c r="AX46" s="98">
        <f>SUM('[1]címrend kötelező'!AX46+'[1]címrend önként'!AX46+'[1]címrend államig'!AX46)</f>
        <v>0</v>
      </c>
      <c r="AY46" s="98">
        <f>SUM('[1]címrend kötelező'!AY46+'[1]címrend önként'!AY46+'[1]címrend államig'!AY46)</f>
        <v>0</v>
      </c>
      <c r="AZ46" s="98">
        <f>SUM('[1]címrend kötelező'!AZ46+'[1]címrend önként'!AZ46+'[1]címrend államig'!AZ46)</f>
        <v>0</v>
      </c>
      <c r="BA46" s="98">
        <f>SUM('[1]címrend kötelező'!BA46+'[1]címrend önként'!BA46+'[1]címrend államig'!BA46)</f>
        <v>0</v>
      </c>
      <c r="BB46" s="98">
        <f>SUM('[1]címrend kötelező'!BB46+'[1]címrend önként'!BB46+'[1]címrend államig'!BB46)</f>
        <v>0</v>
      </c>
      <c r="BC46" s="98">
        <f>SUM('[1]címrend kötelező'!BC46+'[1]címrend önként'!BC46+'[1]címrend államig'!BC46)</f>
        <v>0</v>
      </c>
      <c r="BD46" s="98">
        <f>SUM('[1]címrend kötelező'!BD46+'[1]címrend önként'!BD46+'[1]címrend államig'!BD46)</f>
        <v>0</v>
      </c>
      <c r="BE46" s="98">
        <f>SUM('[1]címrend kötelező'!BE46+'[1]címrend önként'!BE46+'[1]címrend államig'!BE46)</f>
        <v>0</v>
      </c>
      <c r="BF46" s="98">
        <f>SUM('[1]címrend kötelező'!BF46+'[1]címrend önként'!BF46+'[1]címrend államig'!BF46)</f>
        <v>0</v>
      </c>
      <c r="BG46" s="98">
        <f>SUM('[1]címrend kötelező'!BG46+'[1]címrend önként'!BG46+'[1]címrend államig'!BG46)</f>
        <v>0</v>
      </c>
      <c r="BH46" s="98">
        <f>SUM('[1]címrend kötelező'!BH46+'[1]címrend önként'!BH46+'[1]címrend államig'!BH46)</f>
        <v>0</v>
      </c>
      <c r="BI46" s="98">
        <f>SUM('[1]címrend kötelező'!BI46+'[1]címrend önként'!BI46+'[1]címrend államig'!BI46)</f>
        <v>0</v>
      </c>
      <c r="BJ46" s="98">
        <f>SUM('[1]címrend kötelező'!BJ46+'[1]címrend önként'!BJ46+'[1]címrend államig'!BJ46)</f>
        <v>0</v>
      </c>
      <c r="BK46" s="98">
        <f>SUM('[1]címrend kötelező'!BK46+'[1]címrend önként'!BK46+'[1]címrend államig'!BK46)</f>
        <v>0</v>
      </c>
      <c r="BL46" s="98">
        <f>SUM('[1]címrend kötelező'!BL46+'[1]címrend önként'!BL46+'[1]címrend államig'!BL46)</f>
        <v>0</v>
      </c>
      <c r="BM46" s="98">
        <f>SUM('[1]címrend kötelező'!BM46+'[1]címrend önként'!BM46+'[1]címrend államig'!BM46)</f>
        <v>0</v>
      </c>
      <c r="BN46" s="98">
        <f>SUM('[1]címrend kötelező'!BN46+'[1]címrend önként'!BN46+'[1]címrend államig'!BN46)</f>
        <v>0</v>
      </c>
      <c r="BO46" s="98">
        <f>SUM('[1]címrend kötelező'!BO46+'[1]címrend önként'!BO46+'[1]címrend államig'!BO46)</f>
        <v>0</v>
      </c>
      <c r="BP46" s="98">
        <f>SUM('[1]címrend kötelező'!BP46+'[1]címrend önként'!BP46+'[1]címrend államig'!BP46)</f>
        <v>0</v>
      </c>
      <c r="BQ46" s="98">
        <f>SUM('[1]címrend kötelező'!BQ46+'[1]címrend önként'!BQ46+'[1]címrend államig'!BQ46)</f>
        <v>0</v>
      </c>
      <c r="BR46" s="98">
        <f>SUM('[1]címrend kötelező'!BR46+'[1]címrend önként'!BR46+'[1]címrend államig'!BR46)</f>
        <v>0</v>
      </c>
      <c r="BS46" s="98">
        <f>SUM('[1]címrend kötelező'!BS46+'[1]címrend önként'!BS46+'[1]címrend államig'!BS46)</f>
        <v>0</v>
      </c>
      <c r="BT46" s="98">
        <f>SUM('[1]címrend kötelező'!BT46+'[1]címrend önként'!BT46+'[1]címrend államig'!BT46)</f>
        <v>0</v>
      </c>
      <c r="BU46" s="98">
        <f>SUM('[1]címrend kötelező'!BU46+'[1]címrend önként'!BU46+'[1]címrend államig'!BU46)</f>
        <v>0</v>
      </c>
      <c r="BV46" s="98">
        <f>SUM('[1]címrend kötelező'!BV46+'[1]címrend önként'!BV46+'[1]címrend államig'!BV46)</f>
        <v>0</v>
      </c>
      <c r="BW46" s="98">
        <f>SUM('[1]címrend kötelező'!BW46+'[1]címrend önként'!BW46+'[1]címrend államig'!BW46)</f>
        <v>0</v>
      </c>
      <c r="BX46" s="98">
        <f>SUM('[1]címrend kötelező'!BX46+'[1]címrend önként'!BX46+'[1]címrend államig'!BX46)</f>
        <v>0</v>
      </c>
      <c r="BY46" s="98">
        <f>SUM('[1]címrend kötelező'!BY46+'[1]címrend önként'!BY46+'[1]címrend államig'!BY46)</f>
        <v>0</v>
      </c>
      <c r="BZ46" s="98">
        <f>SUM('[1]címrend kötelező'!BZ46+'[1]címrend önként'!BZ46+'[1]címrend államig'!BZ46)</f>
        <v>0</v>
      </c>
      <c r="CA46" s="98">
        <f>SUM('[1]címrend kötelező'!CA46+'[1]címrend önként'!CA46+'[1]címrend államig'!CA46)</f>
        <v>0</v>
      </c>
      <c r="CB46" s="98">
        <f>SUM('[1]címrend kötelező'!CB46+'[1]címrend önként'!CB46+'[1]címrend államig'!CB46)</f>
        <v>0</v>
      </c>
      <c r="CC46" s="98">
        <f>SUM('[1]címrend kötelező'!CC46+'[1]címrend önként'!CC46+'[1]címrend államig'!CC46)</f>
        <v>0</v>
      </c>
      <c r="CD46" s="98">
        <f>SUM('[1]címrend kötelező'!CD46+'[1]címrend önként'!CD46+'[1]címrend államig'!CD46)</f>
        <v>0</v>
      </c>
      <c r="CE46" s="98">
        <f>SUM('[1]címrend kötelező'!CE46+'[1]címrend önként'!CE46+'[1]címrend államig'!CE46)</f>
        <v>2181607</v>
      </c>
      <c r="CF46" s="98">
        <f>SUM('[1]címrend kötelező'!CF46+'[1]címrend önként'!CF46+'[1]címrend államig'!CF46)</f>
        <v>0</v>
      </c>
      <c r="CG46" s="98">
        <f>SUM('[1]címrend kötelező'!CG46+'[1]címrend önként'!CG46+'[1]címrend államig'!CG46)</f>
        <v>2181607</v>
      </c>
      <c r="CH46" s="98">
        <f>SUM('[1]címrend kötelező'!CH46+'[1]címrend önként'!CH46+'[1]címrend államig'!CH46)</f>
        <v>0</v>
      </c>
      <c r="CI46" s="98">
        <f>SUM('[1]címrend kötelező'!CI46+'[1]címrend önként'!CI46+'[1]címrend államig'!CI46)</f>
        <v>0</v>
      </c>
      <c r="CJ46" s="98">
        <f>SUM('[1]címrend kötelező'!CJ46+'[1]címrend önként'!CJ46+'[1]címrend államig'!CJ46)</f>
        <v>0</v>
      </c>
      <c r="CK46" s="98">
        <f>SUM('[1]címrend kötelező'!CK46+'[1]címrend önként'!CK46+'[1]címrend államig'!CK46)</f>
        <v>0</v>
      </c>
      <c r="CL46" s="98">
        <f>SUM('[1]címrend kötelező'!CL46+'[1]címrend önként'!CL46+'[1]címrend államig'!CL46)</f>
        <v>0</v>
      </c>
      <c r="CM46" s="98">
        <f>SUM('[1]címrend kötelező'!CM46+'[1]címrend önként'!CM46+'[1]címrend államig'!CM46)</f>
        <v>0</v>
      </c>
      <c r="CN46" s="98">
        <f>SUM('[1]címrend kötelező'!CN46+'[1]címrend önként'!CN46+'[1]címrend államig'!CN46)</f>
        <v>0</v>
      </c>
      <c r="CO46" s="98">
        <f>SUM('[1]címrend kötelező'!CO46+'[1]címrend önként'!CO46+'[1]címrend államig'!CO46)</f>
        <v>0</v>
      </c>
      <c r="CP46" s="98">
        <f>SUM('[1]címrend kötelező'!CP46+'[1]címrend önként'!CP46+'[1]címrend államig'!CP46)</f>
        <v>0</v>
      </c>
      <c r="CQ46" s="98">
        <f>SUM('[1]címrend kötelező'!CQ46+'[1]címrend önként'!CQ46+'[1]címrend államig'!CQ46)</f>
        <v>0</v>
      </c>
      <c r="CR46" s="98">
        <f>SUM('[1]címrend kötelező'!CR46+'[1]címrend önként'!CR46+'[1]címrend államig'!CR46)</f>
        <v>0</v>
      </c>
      <c r="CS46" s="98">
        <f>SUM('[1]címrend kötelező'!CS46+'[1]címrend önként'!CS46+'[1]címrend államig'!CS46)</f>
        <v>0</v>
      </c>
      <c r="CT46" s="98">
        <f>SUM('[1]címrend kötelező'!CT46+'[1]címrend önként'!CT46+'[1]címrend államig'!CT46)</f>
        <v>0</v>
      </c>
      <c r="CU46" s="98">
        <f>SUM('[1]címrend kötelező'!CU46+'[1]címrend önként'!CU46+'[1]címrend államig'!CU46)</f>
        <v>0</v>
      </c>
      <c r="CV46" s="98">
        <f>SUM('[1]címrend kötelező'!CV46+'[1]címrend önként'!CV46+'[1]címrend államig'!CV46)</f>
        <v>0</v>
      </c>
      <c r="CW46" s="98">
        <f>SUM('[1]címrend kötelező'!CW46+'[1]címrend önként'!CW46+'[1]címrend államig'!CW46)</f>
        <v>0</v>
      </c>
      <c r="CX46" s="98">
        <f>SUM('[1]címrend kötelező'!CX46+'[1]címrend önként'!CX46+'[1]címrend államig'!CX46)</f>
        <v>0</v>
      </c>
      <c r="CY46" s="98">
        <f>SUM('[1]címrend kötelező'!CY46+'[1]címrend önként'!CY46+'[1]címrend államig'!CY46)</f>
        <v>0</v>
      </c>
      <c r="CZ46" s="98">
        <f>SUM('[1]címrend kötelező'!CZ46+'[1]címrend önként'!CZ46+'[1]címrend államig'!CZ46)</f>
        <v>0</v>
      </c>
      <c r="DA46" s="98">
        <f>SUM('[1]címrend kötelező'!DA46+'[1]címrend önként'!DA46+'[1]címrend államig'!DA46)</f>
        <v>0</v>
      </c>
      <c r="DB46" s="98">
        <f>SUM('[1]címrend kötelező'!DB46+'[1]címrend önként'!DB46+'[1]címrend államig'!DB46)</f>
        <v>0</v>
      </c>
      <c r="DC46" s="98">
        <f>SUM('[1]címrend kötelező'!DC46+'[1]címrend önként'!DC46+'[1]címrend államig'!DC46)</f>
        <v>0</v>
      </c>
      <c r="DD46" s="98">
        <f>SUM('[1]címrend kötelező'!DD46+'[1]címrend önként'!DD46+'[1]címrend államig'!DD46)</f>
        <v>0</v>
      </c>
      <c r="DE46" s="98">
        <f>SUM('[1]címrend kötelező'!DE46+'[1]címrend önként'!DE46+'[1]címrend államig'!DE46)</f>
        <v>0</v>
      </c>
      <c r="DF46" s="98">
        <f>SUM('[1]címrend kötelező'!DF46+'[1]címrend önként'!DF46+'[1]címrend államig'!DF46)</f>
        <v>0</v>
      </c>
      <c r="DG46" s="98">
        <f>SUM('[1]címrend kötelező'!DG46+'[1]címrend önként'!DG46+'[1]címrend államig'!DG46)</f>
        <v>0</v>
      </c>
      <c r="DH46" s="98">
        <f>SUM('[1]címrend kötelező'!DH46+'[1]címrend önként'!DH46+'[1]címrend államig'!DH46)</f>
        <v>0</v>
      </c>
      <c r="DI46" s="98">
        <f>SUM('[1]címrend kötelező'!DI46+'[1]címrend önként'!DI46+'[1]címrend államig'!DI46)</f>
        <v>0</v>
      </c>
      <c r="DJ46" s="98">
        <f>SUM('[1]címrend kötelező'!DJ46+'[1]címrend önként'!DJ46+'[1]címrend államig'!DJ46)</f>
        <v>0</v>
      </c>
      <c r="DK46" s="98">
        <f>SUM('[1]címrend kötelező'!DK46+'[1]címrend önként'!DK46+'[1]címrend államig'!DK46)</f>
        <v>0</v>
      </c>
      <c r="DL46" s="98">
        <f>SUM('[1]címrend kötelező'!DL46+'[1]címrend önként'!DL46+'[1]címrend államig'!DL46)</f>
        <v>0</v>
      </c>
      <c r="DM46" s="98">
        <f>SUM('[1]címrend kötelező'!DM46+'[1]címrend önként'!DM46+'[1]címrend államig'!DM46)</f>
        <v>0</v>
      </c>
      <c r="DN46" s="98">
        <f>SUM('[1]címrend kötelező'!DN46+'[1]címrend önként'!DN46+'[1]címrend államig'!DN46)</f>
        <v>0</v>
      </c>
      <c r="DO46" s="98">
        <f>SUM('[1]címrend kötelező'!DO46+'[1]címrend önként'!DO46+'[1]címrend államig'!DO46)</f>
        <v>0</v>
      </c>
      <c r="DP46" s="98">
        <f>SUM('[1]címrend kötelező'!DP46+'[1]címrend önként'!DP46+'[1]címrend államig'!DP46)</f>
        <v>0</v>
      </c>
      <c r="DQ46" s="98">
        <f>SUM('[1]címrend kötelező'!DQ46+'[1]címrend önként'!DQ46+'[1]címrend államig'!DQ46)</f>
        <v>0</v>
      </c>
      <c r="DR46" s="99">
        <f t="shared" si="511"/>
        <v>2181607</v>
      </c>
      <c r="DS46" s="99">
        <f t="shared" si="511"/>
        <v>0</v>
      </c>
      <c r="DT46" s="99">
        <f t="shared" si="511"/>
        <v>2181607</v>
      </c>
      <c r="DU46" s="98">
        <f>SUM('[1]címrend kötelező'!DU46+'[1]címrend önként'!DU46+'[1]címrend államig'!DU46)</f>
        <v>0</v>
      </c>
      <c r="DV46" s="98">
        <f>SUM('[1]címrend kötelező'!DV46+'[1]címrend önként'!DV46+'[1]címrend államig'!DV46)</f>
        <v>0</v>
      </c>
      <c r="DW46" s="98">
        <f>SUM('[1]címrend kötelező'!DW46+'[1]címrend önként'!DW46+'[1]címrend államig'!DW46)</f>
        <v>0</v>
      </c>
      <c r="DX46" s="98">
        <f>SUM('[1]címrend kötelező'!DX46+'[1]címrend önként'!DX46+'[1]címrend államig'!DX46)</f>
        <v>0</v>
      </c>
      <c r="DY46" s="98">
        <f>SUM('[1]címrend kötelező'!DY46+'[1]címrend önként'!DY46+'[1]címrend államig'!DY46)</f>
        <v>0</v>
      </c>
      <c r="DZ46" s="98">
        <f>SUM('[1]címrend kötelező'!DZ46+'[1]címrend önként'!DZ46+'[1]címrend államig'!DZ46)</f>
        <v>0</v>
      </c>
      <c r="EA46" s="98">
        <f>SUM('[1]címrend kötelező'!EA46+'[1]címrend önként'!EA46+'[1]címrend államig'!EA46)</f>
        <v>0</v>
      </c>
      <c r="EB46" s="98">
        <f>SUM('[1]címrend kötelező'!EB46+'[1]címrend önként'!EB46+'[1]címrend államig'!EB46)</f>
        <v>0</v>
      </c>
      <c r="EC46" s="98">
        <f>SUM('[1]címrend kötelező'!EC46+'[1]címrend önként'!EC46+'[1]címrend államig'!EC46)</f>
        <v>0</v>
      </c>
      <c r="ED46" s="98">
        <f>SUM('[1]címrend kötelező'!ED46+'[1]címrend önként'!ED46+'[1]címrend államig'!ED46)</f>
        <v>0</v>
      </c>
      <c r="EE46" s="98">
        <f>SUM('[1]címrend kötelező'!EE46+'[1]címrend önként'!EE46+'[1]címrend államig'!EE46)</f>
        <v>0</v>
      </c>
      <c r="EF46" s="98">
        <f>SUM('[1]címrend kötelező'!EF46+'[1]címrend önként'!EF46+'[1]címrend államig'!EF46)</f>
        <v>0</v>
      </c>
      <c r="EG46" s="98">
        <f>SUM('[1]címrend kötelező'!EG46+'[1]címrend önként'!EG46+'[1]címrend államig'!EG46)</f>
        <v>0</v>
      </c>
      <c r="EH46" s="98">
        <f>SUM('[1]címrend kötelező'!EH46+'[1]címrend önként'!EH46+'[1]címrend államig'!EH46)</f>
        <v>0</v>
      </c>
      <c r="EI46" s="98">
        <f>SUM('[1]címrend kötelező'!EI46+'[1]címrend önként'!EI46+'[1]címrend államig'!EI46)</f>
        <v>0</v>
      </c>
      <c r="EJ46" s="98">
        <f>SUM('[1]címrend kötelező'!EJ46+'[1]címrend önként'!EJ46+'[1]címrend államig'!EJ46)</f>
        <v>0</v>
      </c>
      <c r="EK46" s="98">
        <f>SUM('[1]címrend kötelező'!EK46+'[1]címrend önként'!EK46+'[1]címrend államig'!EK46)</f>
        <v>0</v>
      </c>
      <c r="EL46" s="98">
        <f>SUM('[1]címrend kötelező'!EL46+'[1]címrend önként'!EL46+'[1]címrend államig'!EL46)</f>
        <v>0</v>
      </c>
      <c r="EM46" s="98">
        <f>SUM('[1]címrend kötelező'!EM46+'[1]címrend önként'!EM46+'[1]címrend államig'!EM46)</f>
        <v>0</v>
      </c>
      <c r="EN46" s="98">
        <f>SUM('[1]címrend kötelező'!EN46+'[1]címrend önként'!EN46+'[1]címrend államig'!EN46)</f>
        <v>0</v>
      </c>
      <c r="EO46" s="98">
        <f>SUM('[1]címrend kötelező'!EO46+'[1]címrend önként'!EO46+'[1]címrend államig'!EO46)</f>
        <v>0</v>
      </c>
      <c r="EP46" s="98">
        <f>SUM('[1]címrend kötelező'!EP46+'[1]címrend önként'!EP46+'[1]címrend államig'!EP46)</f>
        <v>0</v>
      </c>
      <c r="EQ46" s="98">
        <f>SUM('[1]címrend kötelező'!EQ46+'[1]címrend önként'!EQ46+'[1]címrend államig'!EQ46)</f>
        <v>0</v>
      </c>
      <c r="ER46" s="98">
        <f>SUM('[1]címrend kötelező'!ER46+'[1]címrend önként'!ER46+'[1]címrend államig'!ER46)</f>
        <v>0</v>
      </c>
      <c r="ES46" s="98">
        <f>SUM('[1]címrend kötelező'!ES46+'[1]címrend önként'!ES46+'[1]címrend államig'!ES46)</f>
        <v>0</v>
      </c>
      <c r="ET46" s="98">
        <f>SUM('[1]címrend kötelező'!ET46+'[1]címrend önként'!ET46+'[1]címrend államig'!ET46)</f>
        <v>0</v>
      </c>
      <c r="EU46" s="98">
        <f>SUM('[1]címrend kötelező'!EU46+'[1]címrend önként'!EU46+'[1]címrend államig'!EU46)</f>
        <v>0</v>
      </c>
      <c r="EV46" s="99">
        <f t="shared" si="512"/>
        <v>0</v>
      </c>
      <c r="EW46" s="99">
        <f t="shared" si="512"/>
        <v>0</v>
      </c>
      <c r="EX46" s="99">
        <f t="shared" si="512"/>
        <v>0</v>
      </c>
      <c r="EY46" s="99">
        <f>'[1]címrend kötelező'!EY46+'[1]címrend önként'!EY46+'[1]címrend államig'!EY46</f>
        <v>0</v>
      </c>
      <c r="EZ46" s="99">
        <f>'[1]címrend kötelező'!EZ46+'[1]címrend önként'!EZ46+'[1]címrend államig'!EZ46</f>
        <v>0</v>
      </c>
      <c r="FA46" s="99">
        <f>'[1]címrend kötelező'!FA46+'[1]címrend önként'!FA46+'[1]címrend államig'!FA46</f>
        <v>0</v>
      </c>
      <c r="FB46" s="99">
        <f>'[1]címrend kötelező'!FB46+'[1]címrend önként'!FB46+'[1]címrend államig'!FB46</f>
        <v>0</v>
      </c>
      <c r="FC46" s="99">
        <f>'[1]címrend kötelező'!FC46+'[1]címrend önként'!FC46+'[1]címrend államig'!FC46</f>
        <v>0</v>
      </c>
      <c r="FD46" s="99">
        <f>'[1]címrend kötelező'!FD46+'[1]címrend önként'!FD46+'[1]címrend államig'!FD46</f>
        <v>0</v>
      </c>
      <c r="FE46" s="99">
        <f>'[1]címrend kötelező'!FE46+'[1]címrend önként'!FE46+'[1]címrend államig'!FE46</f>
        <v>0</v>
      </c>
      <c r="FF46" s="99">
        <f>'[1]címrend kötelező'!FF46+'[1]címrend önként'!FF46+'[1]címrend államig'!FF46</f>
        <v>0</v>
      </c>
      <c r="FG46" s="99">
        <f>'[1]címrend kötelező'!FG46+'[1]címrend önként'!FG46+'[1]címrend államig'!FG46</f>
        <v>0</v>
      </c>
      <c r="FH46" s="99">
        <f>'[1]címrend kötelező'!FH46+'[1]címrend önként'!FH46+'[1]címrend államig'!FH46</f>
        <v>0</v>
      </c>
      <c r="FI46" s="99">
        <f>'[1]címrend kötelező'!FI46+'[1]címrend önként'!FI46+'[1]címrend államig'!FI46</f>
        <v>0</v>
      </c>
      <c r="FJ46" s="99">
        <f>'[1]címrend kötelező'!FJ46+'[1]címrend önként'!FJ46+'[1]címrend államig'!FJ46</f>
        <v>0</v>
      </c>
      <c r="FK46" s="99">
        <f>'[1]címrend kötelező'!FK46+'[1]címrend önként'!FK46+'[1]címrend államig'!FK46</f>
        <v>0</v>
      </c>
      <c r="FL46" s="99">
        <f>'[1]címrend kötelező'!FL46+'[1]címrend önként'!FL46+'[1]címrend államig'!FL46</f>
        <v>0</v>
      </c>
      <c r="FM46" s="99">
        <f>'[1]címrend kötelező'!FM46+'[1]címrend önként'!FM46+'[1]címrend államig'!FM46</f>
        <v>0</v>
      </c>
      <c r="FN46" s="99">
        <f>'[1]címrend kötelező'!FN46+'[1]címrend önként'!FN46+'[1]címrend államig'!FN46</f>
        <v>0</v>
      </c>
      <c r="FO46" s="99">
        <f>'[1]címrend kötelező'!FO46+'[1]címrend önként'!FO46+'[1]címrend államig'!FO46</f>
        <v>0</v>
      </c>
      <c r="FP46" s="99">
        <f>'[1]címrend kötelező'!FP46+'[1]címrend önként'!FP46+'[1]címrend államig'!FP46</f>
        <v>0</v>
      </c>
      <c r="FQ46" s="99">
        <f>'[1]címrend kötelező'!FQ46+'[1]címrend önként'!FQ46+'[1]címrend államig'!FQ46</f>
        <v>0</v>
      </c>
      <c r="FR46" s="99">
        <f>'[1]címrend kötelező'!FR46+'[1]címrend önként'!FR46+'[1]címrend államig'!FR46</f>
        <v>0</v>
      </c>
      <c r="FS46" s="99">
        <f>'[1]címrend kötelező'!FS46+'[1]címrend önként'!FS46+'[1]címrend államig'!FS46</f>
        <v>0</v>
      </c>
      <c r="FT46" s="99">
        <f>'[1]címrend kötelező'!FT46+'[1]címrend önként'!FT46+'[1]címrend államig'!FT46</f>
        <v>0</v>
      </c>
      <c r="FU46" s="99">
        <f>'[1]címrend kötelező'!FU46+'[1]címrend önként'!FU46+'[1]címrend államig'!FU46</f>
        <v>0</v>
      </c>
      <c r="FV46" s="99">
        <f>'[1]címrend kötelező'!FV46+'[1]címrend önként'!FV46+'[1]címrend államig'!FV46</f>
        <v>0</v>
      </c>
      <c r="FW46" s="99">
        <f>'[1]címrend kötelező'!FW46+'[1]címrend önként'!FW46+'[1]címrend államig'!FW46</f>
        <v>0</v>
      </c>
      <c r="FX46" s="99">
        <f>'[1]címrend kötelező'!FX46+'[1]címrend önként'!FX46+'[1]címrend államig'!FX46</f>
        <v>0</v>
      </c>
      <c r="FY46" s="99">
        <f>'[1]címrend kötelező'!FY46+'[1]címrend önként'!FY46+'[1]címrend államig'!FY46</f>
        <v>0</v>
      </c>
      <c r="FZ46" s="99">
        <f>'[1]címrend kötelező'!FZ46+'[1]címrend önként'!FZ46+'[1]címrend államig'!FZ46</f>
        <v>0</v>
      </c>
      <c r="GA46" s="99">
        <f>'[1]címrend kötelező'!GA46+'[1]címrend önként'!GA46+'[1]címrend államig'!GA46</f>
        <v>0</v>
      </c>
      <c r="GB46" s="99">
        <f>'[1]címrend kötelező'!GB46+'[1]címrend önként'!GB46+'[1]címrend államig'!GB46</f>
        <v>0</v>
      </c>
      <c r="GC46" s="99">
        <f>'[1]címrend kötelező'!GC46+'[1]címrend önként'!GC46+'[1]címrend államig'!GC46</f>
        <v>0</v>
      </c>
      <c r="GD46" s="99">
        <f>'[1]címrend kötelező'!GD46+'[1]címrend önként'!GD46+'[1]címrend államig'!GD46</f>
        <v>0</v>
      </c>
      <c r="GE46" s="99">
        <f>'[1]címrend kötelező'!GE46+'[1]címrend önként'!GE46+'[1]címrend államig'!GE46</f>
        <v>0</v>
      </c>
      <c r="GF46" s="99">
        <f>'[1]címrend kötelező'!GF46+'[1]címrend önként'!GF46+'[1]címrend államig'!GF46</f>
        <v>0</v>
      </c>
      <c r="GG46" s="99">
        <f>'[1]címrend kötelező'!GG46+'[1]címrend önként'!GG46+'[1]címrend államig'!GG46</f>
        <v>0</v>
      </c>
      <c r="GH46" s="99">
        <f>'[1]címrend kötelező'!GH46+'[1]címrend önként'!GH46+'[1]címrend államig'!GH46</f>
        <v>0</v>
      </c>
      <c r="GI46" s="99">
        <f>'[1]címrend kötelező'!GI46+'[1]címrend önként'!GI46+'[1]címrend államig'!GI46</f>
        <v>0</v>
      </c>
      <c r="GJ46" s="99">
        <f>'[1]címrend kötelező'!GJ46+'[1]címrend önként'!GJ46+'[1]címrend államig'!GJ46</f>
        <v>0</v>
      </c>
      <c r="GK46" s="99">
        <f>'[1]címrend kötelező'!GK46+'[1]címrend önként'!GK46+'[1]címrend államig'!GK46</f>
        <v>0</v>
      </c>
      <c r="GL46" s="99">
        <f t="shared" si="513"/>
        <v>0</v>
      </c>
      <c r="GM46" s="99">
        <f t="shared" si="513"/>
        <v>0</v>
      </c>
      <c r="GN46" s="99">
        <f t="shared" si="513"/>
        <v>0</v>
      </c>
      <c r="GO46" s="99">
        <f>'[1]címrend kötelező'!GO46+'[1]címrend önként'!GO46+'[1]címrend államig'!GO46</f>
        <v>0</v>
      </c>
      <c r="GP46" s="99">
        <f>'[1]címrend kötelező'!GP46+'[1]címrend önként'!GP46+'[1]címrend államig'!GP46</f>
        <v>0</v>
      </c>
      <c r="GQ46" s="99">
        <f>'[1]címrend kötelező'!GQ46+'[1]címrend önként'!GQ46+'[1]címrend államig'!GQ46</f>
        <v>0</v>
      </c>
      <c r="GR46" s="99">
        <f>'[1]címrend kötelező'!GR46+'[1]címrend önként'!GR46+'[1]címrend államig'!GR46</f>
        <v>0</v>
      </c>
      <c r="GS46" s="99">
        <f>'[1]címrend kötelező'!GS46+'[1]címrend önként'!GS46+'[1]címrend államig'!GS46</f>
        <v>0</v>
      </c>
      <c r="GT46" s="99">
        <f>'[1]címrend kötelező'!GT46+'[1]címrend önként'!GT46+'[1]címrend államig'!GT46</f>
        <v>0</v>
      </c>
      <c r="GU46" s="99">
        <f>'[1]címrend kötelező'!GU46+'[1]címrend önként'!GU46+'[1]címrend államig'!GU46</f>
        <v>0</v>
      </c>
      <c r="GV46" s="99">
        <f>'[1]címrend kötelező'!GV46+'[1]címrend önként'!GV46+'[1]címrend államig'!GV46</f>
        <v>0</v>
      </c>
      <c r="GW46" s="99">
        <f>'[1]címrend kötelező'!GW46+'[1]címrend önként'!GW46+'[1]címrend államig'!GW46</f>
        <v>0</v>
      </c>
      <c r="GX46" s="99">
        <f t="shared" si="427"/>
        <v>0</v>
      </c>
      <c r="GY46" s="99">
        <f t="shared" si="427"/>
        <v>0</v>
      </c>
      <c r="GZ46" s="99">
        <f t="shared" si="427"/>
        <v>0</v>
      </c>
      <c r="HA46" s="100">
        <f t="shared" si="428"/>
        <v>2181607</v>
      </c>
      <c r="HB46" s="100">
        <f t="shared" si="428"/>
        <v>0</v>
      </c>
      <c r="HC46" s="101">
        <f t="shared" si="428"/>
        <v>2181607</v>
      </c>
      <c r="HE46" s="92"/>
      <c r="HF46" s="92"/>
    </row>
    <row r="47" spans="1:214" ht="15" customHeight="1" x14ac:dyDescent="0.25">
      <c r="A47" s="114" t="s">
        <v>334</v>
      </c>
      <c r="B47" s="98">
        <f>SUM('[1]címrend kötelező'!B47+'[1]címrend önként'!B47+'[1]címrend államig'!B47)</f>
        <v>0</v>
      </c>
      <c r="C47" s="98">
        <f>SUM('[1]címrend kötelező'!C47+'[1]címrend önként'!C47+'[1]címrend államig'!C47)</f>
        <v>0</v>
      </c>
      <c r="D47" s="98">
        <f>SUM('[1]címrend kötelező'!D47+'[1]címrend önként'!D47+'[1]címrend államig'!D47)</f>
        <v>0</v>
      </c>
      <c r="E47" s="98">
        <f>SUM('[1]címrend kötelező'!E47+'[1]címrend önként'!E47+'[1]címrend államig'!E47)</f>
        <v>0</v>
      </c>
      <c r="F47" s="98">
        <f>SUM('[1]címrend kötelező'!F47+'[1]címrend önként'!F47+'[1]címrend államig'!F47)</f>
        <v>0</v>
      </c>
      <c r="G47" s="98">
        <f>SUM('[1]címrend kötelező'!G47+'[1]címrend önként'!G47+'[1]címrend államig'!G47)</f>
        <v>0</v>
      </c>
      <c r="H47" s="98">
        <f>SUM('[1]címrend kötelező'!H47+'[1]címrend önként'!H47+'[1]címrend államig'!H47)</f>
        <v>0</v>
      </c>
      <c r="I47" s="98">
        <f>SUM('[1]címrend kötelező'!I47+'[1]címrend önként'!I47+'[1]címrend államig'!I47)</f>
        <v>0</v>
      </c>
      <c r="J47" s="98">
        <f>SUM('[1]címrend kötelező'!J47+'[1]címrend önként'!J47+'[1]címrend államig'!J47)</f>
        <v>0</v>
      </c>
      <c r="K47" s="98">
        <f>SUM('[1]címrend kötelező'!K47+'[1]címrend önként'!K47+'[1]címrend államig'!K47)</f>
        <v>0</v>
      </c>
      <c r="L47" s="98">
        <f>SUM('[1]címrend kötelező'!L47+'[1]címrend önként'!L47+'[1]címrend államig'!L47)</f>
        <v>0</v>
      </c>
      <c r="M47" s="98">
        <f>SUM('[1]címrend kötelező'!M47+'[1]címrend önként'!M47+'[1]címrend államig'!M47)</f>
        <v>0</v>
      </c>
      <c r="N47" s="98">
        <f>SUM('[1]címrend kötelező'!N47+'[1]címrend önként'!N47+'[1]címrend államig'!N47)</f>
        <v>0</v>
      </c>
      <c r="O47" s="98">
        <f>SUM('[1]címrend kötelező'!O47+'[1]címrend önként'!O47+'[1]címrend államig'!O47)</f>
        <v>0</v>
      </c>
      <c r="P47" s="98">
        <f>SUM('[1]címrend kötelező'!P47+'[1]címrend önként'!P47+'[1]címrend államig'!P47)</f>
        <v>0</v>
      </c>
      <c r="Q47" s="98">
        <f>SUM('[1]címrend kötelező'!Q47+'[1]címrend önként'!Q47+'[1]címrend államig'!Q47)</f>
        <v>0</v>
      </c>
      <c r="R47" s="98">
        <f>SUM('[1]címrend kötelező'!R47+'[1]címrend önként'!R47+'[1]címrend államig'!R47)</f>
        <v>0</v>
      </c>
      <c r="S47" s="98">
        <f>SUM('[1]címrend kötelező'!S47+'[1]címrend önként'!S47+'[1]címrend államig'!S47)</f>
        <v>0</v>
      </c>
      <c r="T47" s="98">
        <f>SUM('[1]címrend kötelező'!T47+'[1]címrend önként'!T47+'[1]címrend államig'!T47)</f>
        <v>0</v>
      </c>
      <c r="U47" s="98">
        <f>SUM('[1]címrend kötelező'!U47+'[1]címrend önként'!U47+'[1]címrend államig'!U47)</f>
        <v>0</v>
      </c>
      <c r="V47" s="98">
        <f>SUM('[1]címrend kötelező'!V47+'[1]címrend önként'!V47+'[1]címrend államig'!V47)</f>
        <v>0</v>
      </c>
      <c r="W47" s="98">
        <f>SUM('[1]címrend kötelező'!W47+'[1]címrend önként'!W47+'[1]címrend államig'!W47)</f>
        <v>0</v>
      </c>
      <c r="X47" s="98">
        <f>SUM('[1]címrend kötelező'!X47+'[1]címrend önként'!X47+'[1]címrend államig'!X47)</f>
        <v>0</v>
      </c>
      <c r="Y47" s="98">
        <f>SUM('[1]címrend kötelező'!Y47+'[1]címrend önként'!Y47+'[1]címrend államig'!Y47)</f>
        <v>0</v>
      </c>
      <c r="Z47" s="98">
        <f>SUM('[1]címrend kötelező'!Z47+'[1]címrend önként'!Z47+'[1]címrend államig'!Z47)</f>
        <v>0</v>
      </c>
      <c r="AA47" s="98">
        <f>SUM('[1]címrend kötelező'!AA47+'[1]címrend önként'!AA47+'[1]címrend államig'!AA47)</f>
        <v>0</v>
      </c>
      <c r="AB47" s="98">
        <f>SUM('[1]címrend kötelező'!AB47+'[1]címrend önként'!AB47+'[1]címrend államig'!AB47)</f>
        <v>0</v>
      </c>
      <c r="AC47" s="98">
        <f>SUM('[1]címrend kötelező'!AC47+'[1]címrend önként'!AC47+'[1]címrend államig'!AC47)</f>
        <v>0</v>
      </c>
      <c r="AD47" s="98">
        <f>SUM('[1]címrend kötelező'!AD47+'[1]címrend önként'!AD47+'[1]címrend államig'!AD47)</f>
        <v>0</v>
      </c>
      <c r="AE47" s="98">
        <f>SUM('[1]címrend kötelező'!AE47+'[1]címrend önként'!AE47+'[1]címrend államig'!AE47)</f>
        <v>0</v>
      </c>
      <c r="AF47" s="98">
        <f>SUM('[1]címrend kötelező'!AF47+'[1]címrend önként'!AF47+'[1]címrend államig'!AF47)</f>
        <v>0</v>
      </c>
      <c r="AG47" s="98">
        <f>SUM('[1]címrend kötelező'!AG47+'[1]címrend önként'!AG47+'[1]címrend államig'!AG47)</f>
        <v>0</v>
      </c>
      <c r="AH47" s="98">
        <f>SUM('[1]címrend kötelező'!AH47+'[1]címrend önként'!AH47+'[1]címrend államig'!AH47)</f>
        <v>0</v>
      </c>
      <c r="AI47" s="98">
        <f>SUM('[1]címrend kötelező'!AI47+'[1]címrend önként'!AI47+'[1]címrend államig'!AI47)</f>
        <v>0</v>
      </c>
      <c r="AJ47" s="98">
        <f>SUM('[1]címrend kötelező'!AJ47+'[1]címrend önként'!AJ47+'[1]címrend államig'!AJ47)</f>
        <v>0</v>
      </c>
      <c r="AK47" s="98">
        <f>SUM('[1]címrend kötelező'!AK47+'[1]címrend önként'!AK47+'[1]címrend államig'!AK47)</f>
        <v>0</v>
      </c>
      <c r="AL47" s="98">
        <f>SUM('[1]címrend kötelező'!AL47+'[1]címrend önként'!AL47+'[1]címrend államig'!AL47)</f>
        <v>0</v>
      </c>
      <c r="AM47" s="98">
        <f>SUM('[1]címrend kötelező'!AM47+'[1]címrend önként'!AM47+'[1]címrend államig'!AM47)</f>
        <v>0</v>
      </c>
      <c r="AN47" s="98">
        <f>SUM('[1]címrend kötelező'!AN47+'[1]címrend önként'!AN47+'[1]címrend államig'!AN47)</f>
        <v>0</v>
      </c>
      <c r="AO47" s="98">
        <f>SUM('[1]címrend kötelező'!AO47+'[1]címrend önként'!AO47+'[1]címrend államig'!AO47)</f>
        <v>0</v>
      </c>
      <c r="AP47" s="98">
        <f>SUM('[1]címrend kötelező'!AP47+'[1]címrend önként'!AP47+'[1]címrend államig'!AP47)</f>
        <v>0</v>
      </c>
      <c r="AQ47" s="98">
        <f>SUM('[1]címrend kötelező'!AQ47+'[1]címrend önként'!AQ47+'[1]címrend államig'!AQ47)</f>
        <v>0</v>
      </c>
      <c r="AR47" s="98">
        <f>SUM('[1]címrend kötelező'!AR47+'[1]címrend önként'!AR47+'[1]címrend államig'!AR47)</f>
        <v>0</v>
      </c>
      <c r="AS47" s="98">
        <f>SUM('[1]címrend kötelező'!AS47+'[1]címrend önként'!AS47+'[1]címrend államig'!AS47)</f>
        <v>0</v>
      </c>
      <c r="AT47" s="98">
        <f>SUM('[1]címrend kötelező'!AT47+'[1]címrend önként'!AT47+'[1]címrend államig'!AT47)</f>
        <v>0</v>
      </c>
      <c r="AU47" s="98">
        <f>SUM('[1]címrend kötelező'!AU47+'[1]címrend önként'!AU47+'[1]címrend államig'!AU47)</f>
        <v>0</v>
      </c>
      <c r="AV47" s="98">
        <f>SUM('[1]címrend kötelező'!AV47+'[1]címrend önként'!AV47+'[1]címrend államig'!AV47)</f>
        <v>0</v>
      </c>
      <c r="AW47" s="98">
        <f>SUM('[1]címrend kötelező'!AW47+'[1]címrend önként'!AW47+'[1]címrend államig'!AW47)</f>
        <v>0</v>
      </c>
      <c r="AX47" s="98">
        <f>SUM('[1]címrend kötelező'!AX47+'[1]címrend önként'!AX47+'[1]címrend államig'!AX47)</f>
        <v>0</v>
      </c>
      <c r="AY47" s="98">
        <f>SUM('[1]címrend kötelező'!AY47+'[1]címrend önként'!AY47+'[1]címrend államig'!AY47)</f>
        <v>0</v>
      </c>
      <c r="AZ47" s="98">
        <f>SUM('[1]címrend kötelező'!AZ47+'[1]címrend önként'!AZ47+'[1]címrend államig'!AZ47)</f>
        <v>0</v>
      </c>
      <c r="BA47" s="98">
        <f>SUM('[1]címrend kötelező'!BA47+'[1]címrend önként'!BA47+'[1]címrend államig'!BA47)</f>
        <v>0</v>
      </c>
      <c r="BB47" s="98">
        <f>SUM('[1]címrend kötelező'!BB47+'[1]címrend önként'!BB47+'[1]címrend államig'!BB47)</f>
        <v>0</v>
      </c>
      <c r="BC47" s="98">
        <f>SUM('[1]címrend kötelező'!BC47+'[1]címrend önként'!BC47+'[1]címrend államig'!BC47)</f>
        <v>0</v>
      </c>
      <c r="BD47" s="98">
        <f>SUM('[1]címrend kötelező'!BD47+'[1]címrend önként'!BD47+'[1]címrend államig'!BD47)</f>
        <v>0</v>
      </c>
      <c r="BE47" s="98">
        <f>SUM('[1]címrend kötelező'!BE47+'[1]címrend önként'!BE47+'[1]címrend államig'!BE47)</f>
        <v>0</v>
      </c>
      <c r="BF47" s="98">
        <f>SUM('[1]címrend kötelező'!BF47+'[1]címrend önként'!BF47+'[1]címrend államig'!BF47)</f>
        <v>0</v>
      </c>
      <c r="BG47" s="98">
        <f>SUM('[1]címrend kötelező'!BG47+'[1]címrend önként'!BG47+'[1]címrend államig'!BG47)</f>
        <v>0</v>
      </c>
      <c r="BH47" s="98">
        <f>SUM('[1]címrend kötelező'!BH47+'[1]címrend önként'!BH47+'[1]címrend államig'!BH47)</f>
        <v>0</v>
      </c>
      <c r="BI47" s="98">
        <f>SUM('[1]címrend kötelező'!BI47+'[1]címrend önként'!BI47+'[1]címrend államig'!BI47)</f>
        <v>0</v>
      </c>
      <c r="BJ47" s="98">
        <f>SUM('[1]címrend kötelező'!BJ47+'[1]címrend önként'!BJ47+'[1]címrend államig'!BJ47)</f>
        <v>0</v>
      </c>
      <c r="BK47" s="98">
        <f>SUM('[1]címrend kötelező'!BK47+'[1]címrend önként'!BK47+'[1]címrend államig'!BK47)</f>
        <v>0</v>
      </c>
      <c r="BL47" s="98">
        <f>SUM('[1]címrend kötelező'!BL47+'[1]címrend önként'!BL47+'[1]címrend államig'!BL47)</f>
        <v>0</v>
      </c>
      <c r="BM47" s="98">
        <f>SUM('[1]címrend kötelező'!BM47+'[1]címrend önként'!BM47+'[1]címrend államig'!BM47)</f>
        <v>0</v>
      </c>
      <c r="BN47" s="98">
        <f>SUM('[1]címrend kötelező'!BN47+'[1]címrend önként'!BN47+'[1]címrend államig'!BN47)</f>
        <v>0</v>
      </c>
      <c r="BO47" s="98">
        <f>SUM('[1]címrend kötelező'!BO47+'[1]címrend önként'!BO47+'[1]címrend államig'!BO47)</f>
        <v>0</v>
      </c>
      <c r="BP47" s="98">
        <f>SUM('[1]címrend kötelező'!BP47+'[1]címrend önként'!BP47+'[1]címrend államig'!BP47)</f>
        <v>0</v>
      </c>
      <c r="BQ47" s="98">
        <f>SUM('[1]címrend kötelező'!BQ47+'[1]címrend önként'!BQ47+'[1]címrend államig'!BQ47)</f>
        <v>0</v>
      </c>
      <c r="BR47" s="98">
        <f>SUM('[1]címrend kötelező'!BR47+'[1]címrend önként'!BR47+'[1]címrend államig'!BR47)</f>
        <v>0</v>
      </c>
      <c r="BS47" s="98">
        <f>SUM('[1]címrend kötelező'!BS47+'[1]címrend önként'!BS47+'[1]címrend államig'!BS47)</f>
        <v>0</v>
      </c>
      <c r="BT47" s="98">
        <f>SUM('[1]címrend kötelező'!BT47+'[1]címrend önként'!BT47+'[1]címrend államig'!BT47)</f>
        <v>0</v>
      </c>
      <c r="BU47" s="98">
        <f>SUM('[1]címrend kötelező'!BU47+'[1]címrend önként'!BU47+'[1]címrend államig'!BU47)</f>
        <v>0</v>
      </c>
      <c r="BV47" s="98">
        <f>SUM('[1]címrend kötelező'!BV47+'[1]címrend önként'!BV47+'[1]címrend államig'!BV47)</f>
        <v>0</v>
      </c>
      <c r="BW47" s="98">
        <f>SUM('[1]címrend kötelező'!BW47+'[1]címrend önként'!BW47+'[1]címrend államig'!BW47)</f>
        <v>0</v>
      </c>
      <c r="BX47" s="98">
        <f>SUM('[1]címrend kötelező'!BX47+'[1]címrend önként'!BX47+'[1]címrend államig'!BX47)</f>
        <v>0</v>
      </c>
      <c r="BY47" s="98">
        <f>SUM('[1]címrend kötelező'!BY47+'[1]címrend önként'!BY47+'[1]címrend államig'!BY47)</f>
        <v>0</v>
      </c>
      <c r="BZ47" s="98">
        <f>SUM('[1]címrend kötelező'!BZ47+'[1]címrend önként'!BZ47+'[1]címrend államig'!BZ47)</f>
        <v>0</v>
      </c>
      <c r="CA47" s="98">
        <f>SUM('[1]címrend kötelező'!CA47+'[1]címrend önként'!CA47+'[1]címrend államig'!CA47)</f>
        <v>0</v>
      </c>
      <c r="CB47" s="98">
        <f>SUM('[1]címrend kötelező'!CB47+'[1]címrend önként'!CB47+'[1]címrend államig'!CB47)</f>
        <v>0</v>
      </c>
      <c r="CC47" s="98">
        <f>SUM('[1]címrend kötelező'!CC47+'[1]címrend önként'!CC47+'[1]címrend államig'!CC47)</f>
        <v>0</v>
      </c>
      <c r="CD47" s="98">
        <f>SUM('[1]címrend kötelező'!CD47+'[1]címrend önként'!CD47+'[1]címrend államig'!CD47)</f>
        <v>0</v>
      </c>
      <c r="CE47" s="98">
        <f>SUM('[1]címrend kötelező'!CE47+'[1]címrend önként'!CE47+'[1]címrend államig'!CE47)</f>
        <v>0</v>
      </c>
      <c r="CF47" s="98">
        <f>SUM('[1]címrend kötelező'!CF47+'[1]címrend önként'!CF47+'[1]címrend államig'!CF47)</f>
        <v>0</v>
      </c>
      <c r="CG47" s="98">
        <f>SUM('[1]címrend kötelező'!CG47+'[1]címrend önként'!CG47+'[1]címrend államig'!CG47)</f>
        <v>0</v>
      </c>
      <c r="CH47" s="98">
        <f>SUM('[1]címrend kötelező'!CH47+'[1]címrend önként'!CH47+'[1]címrend államig'!CH47)</f>
        <v>0</v>
      </c>
      <c r="CI47" s="98">
        <f>SUM('[1]címrend kötelező'!CI47+'[1]címrend önként'!CI47+'[1]címrend államig'!CI47)</f>
        <v>0</v>
      </c>
      <c r="CJ47" s="98">
        <f>SUM('[1]címrend kötelező'!CJ47+'[1]címrend önként'!CJ47+'[1]címrend államig'!CJ47)</f>
        <v>0</v>
      </c>
      <c r="CK47" s="98">
        <f>SUM('[1]címrend kötelező'!CK47+'[1]címrend önként'!CK47+'[1]címrend államig'!CK47)</f>
        <v>0</v>
      </c>
      <c r="CL47" s="98">
        <f>SUM('[1]címrend kötelező'!CL47+'[1]címrend önként'!CL47+'[1]címrend államig'!CL47)</f>
        <v>0</v>
      </c>
      <c r="CM47" s="98">
        <f>SUM('[1]címrend kötelező'!CM47+'[1]címrend önként'!CM47+'[1]címrend államig'!CM47)</f>
        <v>0</v>
      </c>
      <c r="CN47" s="98">
        <f>SUM('[1]címrend kötelező'!CN47+'[1]címrend önként'!CN47+'[1]címrend államig'!CN47)</f>
        <v>0</v>
      </c>
      <c r="CO47" s="98">
        <f>SUM('[1]címrend kötelező'!CO47+'[1]címrend önként'!CO47+'[1]címrend államig'!CO47)</f>
        <v>0</v>
      </c>
      <c r="CP47" s="98">
        <f>SUM('[1]címrend kötelező'!CP47+'[1]címrend önként'!CP47+'[1]címrend államig'!CP47)</f>
        <v>0</v>
      </c>
      <c r="CQ47" s="98">
        <f>SUM('[1]címrend kötelező'!CQ47+'[1]címrend önként'!CQ47+'[1]címrend államig'!CQ47)</f>
        <v>0</v>
      </c>
      <c r="CR47" s="98">
        <f>SUM('[1]címrend kötelező'!CR47+'[1]címrend önként'!CR47+'[1]címrend államig'!CR47)</f>
        <v>0</v>
      </c>
      <c r="CS47" s="98">
        <f>SUM('[1]címrend kötelező'!CS47+'[1]címrend önként'!CS47+'[1]címrend államig'!CS47)</f>
        <v>0</v>
      </c>
      <c r="CT47" s="98">
        <f>SUM('[1]címrend kötelező'!CT47+'[1]címrend önként'!CT47+'[1]címrend államig'!CT47)</f>
        <v>0</v>
      </c>
      <c r="CU47" s="98">
        <f>SUM('[1]címrend kötelező'!CU47+'[1]címrend önként'!CU47+'[1]címrend államig'!CU47)</f>
        <v>0</v>
      </c>
      <c r="CV47" s="98">
        <f>SUM('[1]címrend kötelező'!CV47+'[1]címrend önként'!CV47+'[1]címrend államig'!CV47)</f>
        <v>0</v>
      </c>
      <c r="CW47" s="98">
        <f>SUM('[1]címrend kötelező'!CW47+'[1]címrend önként'!CW47+'[1]címrend államig'!CW47)</f>
        <v>0</v>
      </c>
      <c r="CX47" s="98">
        <f>SUM('[1]címrend kötelező'!CX47+'[1]címrend önként'!CX47+'[1]címrend államig'!CX47)</f>
        <v>0</v>
      </c>
      <c r="CY47" s="98">
        <f>SUM('[1]címrend kötelező'!CY47+'[1]címrend önként'!CY47+'[1]címrend államig'!CY47)</f>
        <v>0</v>
      </c>
      <c r="CZ47" s="98">
        <f>SUM('[1]címrend kötelező'!CZ47+'[1]címrend önként'!CZ47+'[1]címrend államig'!CZ47)</f>
        <v>0</v>
      </c>
      <c r="DA47" s="98">
        <f>SUM('[1]címrend kötelező'!DA47+'[1]címrend önként'!DA47+'[1]címrend államig'!DA47)</f>
        <v>0</v>
      </c>
      <c r="DB47" s="98">
        <f>SUM('[1]címrend kötelező'!DB47+'[1]címrend önként'!DB47+'[1]címrend államig'!DB47)</f>
        <v>0</v>
      </c>
      <c r="DC47" s="98">
        <f>SUM('[1]címrend kötelező'!DC47+'[1]címrend önként'!DC47+'[1]címrend államig'!DC47)</f>
        <v>0</v>
      </c>
      <c r="DD47" s="98">
        <f>SUM('[1]címrend kötelező'!DD47+'[1]címrend önként'!DD47+'[1]címrend államig'!DD47)</f>
        <v>0</v>
      </c>
      <c r="DE47" s="98">
        <f>SUM('[1]címrend kötelező'!DE47+'[1]címrend önként'!DE47+'[1]címrend államig'!DE47)</f>
        <v>0</v>
      </c>
      <c r="DF47" s="98">
        <f>SUM('[1]címrend kötelező'!DF47+'[1]címrend önként'!DF47+'[1]címrend államig'!DF47)</f>
        <v>0</v>
      </c>
      <c r="DG47" s="98">
        <f>SUM('[1]címrend kötelező'!DG47+'[1]címrend önként'!DG47+'[1]címrend államig'!DG47)</f>
        <v>0</v>
      </c>
      <c r="DH47" s="98">
        <f>SUM('[1]címrend kötelező'!DH47+'[1]címrend önként'!DH47+'[1]címrend államig'!DH47)</f>
        <v>0</v>
      </c>
      <c r="DI47" s="98">
        <f>SUM('[1]címrend kötelező'!DI47+'[1]címrend önként'!DI47+'[1]címrend államig'!DI47)</f>
        <v>0</v>
      </c>
      <c r="DJ47" s="98">
        <f>SUM('[1]címrend kötelező'!DJ47+'[1]címrend önként'!DJ47+'[1]címrend államig'!DJ47)</f>
        <v>0</v>
      </c>
      <c r="DK47" s="98">
        <f>SUM('[1]címrend kötelező'!DK47+'[1]címrend önként'!DK47+'[1]címrend államig'!DK47)</f>
        <v>0</v>
      </c>
      <c r="DL47" s="98">
        <f>SUM('[1]címrend kötelező'!DL47+'[1]címrend önként'!DL47+'[1]címrend államig'!DL47)</f>
        <v>0</v>
      </c>
      <c r="DM47" s="98">
        <f>SUM('[1]címrend kötelező'!DM47+'[1]címrend önként'!DM47+'[1]címrend államig'!DM47)</f>
        <v>0</v>
      </c>
      <c r="DN47" s="98">
        <f>SUM('[1]címrend kötelező'!DN47+'[1]címrend önként'!DN47+'[1]címrend államig'!DN47)</f>
        <v>0</v>
      </c>
      <c r="DO47" s="98">
        <f>SUM('[1]címrend kötelező'!DO47+'[1]címrend önként'!DO47+'[1]címrend államig'!DO47)</f>
        <v>0</v>
      </c>
      <c r="DP47" s="98">
        <f>SUM('[1]címrend kötelező'!DP47+'[1]címrend önként'!DP47+'[1]címrend államig'!DP47)</f>
        <v>0</v>
      </c>
      <c r="DQ47" s="98">
        <f>SUM('[1]címrend kötelező'!DQ47+'[1]címrend önként'!DQ47+'[1]címrend államig'!DQ47)</f>
        <v>0</v>
      </c>
      <c r="DR47" s="99">
        <f t="shared" si="511"/>
        <v>0</v>
      </c>
      <c r="DS47" s="99">
        <f t="shared" si="511"/>
        <v>0</v>
      </c>
      <c r="DT47" s="99">
        <f t="shared" si="511"/>
        <v>0</v>
      </c>
      <c r="DU47" s="98">
        <f>SUM('[1]címrend kötelező'!DU47+'[1]címrend önként'!DU47+'[1]címrend államig'!DU47)</f>
        <v>0</v>
      </c>
      <c r="DV47" s="98">
        <f>SUM('[1]címrend kötelező'!DV47+'[1]címrend önként'!DV47+'[1]címrend államig'!DV47)</f>
        <v>0</v>
      </c>
      <c r="DW47" s="98">
        <f>SUM('[1]címrend kötelező'!DW47+'[1]címrend önként'!DW47+'[1]címrend államig'!DW47)</f>
        <v>0</v>
      </c>
      <c r="DX47" s="98">
        <f>SUM('[1]címrend kötelező'!DX47+'[1]címrend önként'!DX47+'[1]címrend államig'!DX47)</f>
        <v>0</v>
      </c>
      <c r="DY47" s="98">
        <f>SUM('[1]címrend kötelező'!DY47+'[1]címrend önként'!DY47+'[1]címrend államig'!DY47)</f>
        <v>0</v>
      </c>
      <c r="DZ47" s="98">
        <f>SUM('[1]címrend kötelező'!DZ47+'[1]címrend önként'!DZ47+'[1]címrend államig'!DZ47)</f>
        <v>0</v>
      </c>
      <c r="EA47" s="98">
        <f>SUM('[1]címrend kötelező'!EA47+'[1]címrend önként'!EA47+'[1]címrend államig'!EA47)</f>
        <v>0</v>
      </c>
      <c r="EB47" s="98">
        <f>SUM('[1]címrend kötelező'!EB47+'[1]címrend önként'!EB47+'[1]címrend államig'!EB47)</f>
        <v>0</v>
      </c>
      <c r="EC47" s="98">
        <f>SUM('[1]címrend kötelező'!EC47+'[1]címrend önként'!EC47+'[1]címrend államig'!EC47)</f>
        <v>0</v>
      </c>
      <c r="ED47" s="98">
        <f>SUM('[1]címrend kötelező'!ED47+'[1]címrend önként'!ED47+'[1]címrend államig'!ED47)</f>
        <v>0</v>
      </c>
      <c r="EE47" s="98">
        <f>SUM('[1]címrend kötelező'!EE47+'[1]címrend önként'!EE47+'[1]címrend államig'!EE47)</f>
        <v>0</v>
      </c>
      <c r="EF47" s="98">
        <f>SUM('[1]címrend kötelező'!EF47+'[1]címrend önként'!EF47+'[1]címrend államig'!EF47)</f>
        <v>0</v>
      </c>
      <c r="EG47" s="98">
        <f>SUM('[1]címrend kötelező'!EG47+'[1]címrend önként'!EG47+'[1]címrend államig'!EG47)</f>
        <v>0</v>
      </c>
      <c r="EH47" s="98">
        <f>SUM('[1]címrend kötelező'!EH47+'[1]címrend önként'!EH47+'[1]címrend államig'!EH47)</f>
        <v>0</v>
      </c>
      <c r="EI47" s="98">
        <f>SUM('[1]címrend kötelező'!EI47+'[1]címrend önként'!EI47+'[1]címrend államig'!EI47)</f>
        <v>0</v>
      </c>
      <c r="EJ47" s="98">
        <f>SUM('[1]címrend kötelező'!EJ47+'[1]címrend önként'!EJ47+'[1]címrend államig'!EJ47)</f>
        <v>0</v>
      </c>
      <c r="EK47" s="98">
        <f>SUM('[1]címrend kötelező'!EK47+'[1]címrend önként'!EK47+'[1]címrend államig'!EK47)</f>
        <v>0</v>
      </c>
      <c r="EL47" s="98">
        <f>SUM('[1]címrend kötelező'!EL47+'[1]címrend önként'!EL47+'[1]címrend államig'!EL47)</f>
        <v>0</v>
      </c>
      <c r="EM47" s="98">
        <f>SUM('[1]címrend kötelező'!EM47+'[1]címrend önként'!EM47+'[1]címrend államig'!EM47)</f>
        <v>0</v>
      </c>
      <c r="EN47" s="98">
        <f>SUM('[1]címrend kötelező'!EN47+'[1]címrend önként'!EN47+'[1]címrend államig'!EN47)</f>
        <v>0</v>
      </c>
      <c r="EO47" s="98">
        <f>SUM('[1]címrend kötelező'!EO47+'[1]címrend önként'!EO47+'[1]címrend államig'!EO47)</f>
        <v>0</v>
      </c>
      <c r="EP47" s="98">
        <f>SUM('[1]címrend kötelező'!EP47+'[1]címrend önként'!EP47+'[1]címrend államig'!EP47)</f>
        <v>0</v>
      </c>
      <c r="EQ47" s="98">
        <f>SUM('[1]címrend kötelező'!EQ47+'[1]címrend önként'!EQ47+'[1]címrend államig'!EQ47)</f>
        <v>0</v>
      </c>
      <c r="ER47" s="98">
        <f>SUM('[1]címrend kötelező'!ER47+'[1]címrend önként'!ER47+'[1]címrend államig'!ER47)</f>
        <v>0</v>
      </c>
      <c r="ES47" s="98">
        <f>SUM('[1]címrend kötelező'!ES47+'[1]címrend önként'!ES47+'[1]címrend államig'!ES47)</f>
        <v>0</v>
      </c>
      <c r="ET47" s="98">
        <f>SUM('[1]címrend kötelező'!ET47+'[1]címrend önként'!ET47+'[1]címrend államig'!ET47)</f>
        <v>0</v>
      </c>
      <c r="EU47" s="98">
        <f>SUM('[1]címrend kötelező'!EU47+'[1]címrend önként'!EU47+'[1]címrend államig'!EU47)</f>
        <v>0</v>
      </c>
      <c r="EV47" s="99">
        <f t="shared" si="512"/>
        <v>0</v>
      </c>
      <c r="EW47" s="99">
        <f t="shared" si="512"/>
        <v>0</v>
      </c>
      <c r="EX47" s="99">
        <f t="shared" si="512"/>
        <v>0</v>
      </c>
      <c r="EY47" s="99">
        <f>'[1]címrend kötelező'!EY47+'[1]címrend önként'!EY47+'[1]címrend államig'!EY47</f>
        <v>0</v>
      </c>
      <c r="EZ47" s="99">
        <f>'[1]címrend kötelező'!EZ47+'[1]címrend önként'!EZ47+'[1]címrend államig'!EZ47</f>
        <v>0</v>
      </c>
      <c r="FA47" s="99">
        <f>'[1]címrend kötelező'!FA47+'[1]címrend önként'!FA47+'[1]címrend államig'!FA47</f>
        <v>0</v>
      </c>
      <c r="FB47" s="99">
        <f>'[1]címrend kötelező'!FB47+'[1]címrend önként'!FB47+'[1]címrend államig'!FB47</f>
        <v>0</v>
      </c>
      <c r="FC47" s="99">
        <f>'[1]címrend kötelező'!FC47+'[1]címrend önként'!FC47+'[1]címrend államig'!FC47</f>
        <v>0</v>
      </c>
      <c r="FD47" s="99">
        <f>'[1]címrend kötelező'!FD47+'[1]címrend önként'!FD47+'[1]címrend államig'!FD47</f>
        <v>0</v>
      </c>
      <c r="FE47" s="99">
        <f>'[1]címrend kötelező'!FE47+'[1]címrend önként'!FE47+'[1]címrend államig'!FE47</f>
        <v>0</v>
      </c>
      <c r="FF47" s="99">
        <f>'[1]címrend kötelező'!FF47+'[1]címrend önként'!FF47+'[1]címrend államig'!FF47</f>
        <v>0</v>
      </c>
      <c r="FG47" s="99">
        <f>'[1]címrend kötelező'!FG47+'[1]címrend önként'!FG47+'[1]címrend államig'!FG47</f>
        <v>0</v>
      </c>
      <c r="FH47" s="99">
        <f>'[1]címrend kötelező'!FH47+'[1]címrend önként'!FH47+'[1]címrend államig'!FH47</f>
        <v>0</v>
      </c>
      <c r="FI47" s="99">
        <f>'[1]címrend kötelező'!FI47+'[1]címrend önként'!FI47+'[1]címrend államig'!FI47</f>
        <v>0</v>
      </c>
      <c r="FJ47" s="99">
        <f>'[1]címrend kötelező'!FJ47+'[1]címrend önként'!FJ47+'[1]címrend államig'!FJ47</f>
        <v>0</v>
      </c>
      <c r="FK47" s="99">
        <f>'[1]címrend kötelező'!FK47+'[1]címrend önként'!FK47+'[1]címrend államig'!FK47</f>
        <v>0</v>
      </c>
      <c r="FL47" s="99">
        <f>'[1]címrend kötelező'!FL47+'[1]címrend önként'!FL47+'[1]címrend államig'!FL47</f>
        <v>0</v>
      </c>
      <c r="FM47" s="99">
        <f>'[1]címrend kötelező'!FM47+'[1]címrend önként'!FM47+'[1]címrend államig'!FM47</f>
        <v>0</v>
      </c>
      <c r="FN47" s="99">
        <f>'[1]címrend kötelező'!FN47+'[1]címrend önként'!FN47+'[1]címrend államig'!FN47</f>
        <v>0</v>
      </c>
      <c r="FO47" s="99">
        <f>'[1]címrend kötelező'!FO47+'[1]címrend önként'!FO47+'[1]címrend államig'!FO47</f>
        <v>0</v>
      </c>
      <c r="FP47" s="99">
        <f>'[1]címrend kötelező'!FP47+'[1]címrend önként'!FP47+'[1]címrend államig'!FP47</f>
        <v>0</v>
      </c>
      <c r="FQ47" s="99">
        <f>'[1]címrend kötelező'!FQ47+'[1]címrend önként'!FQ47+'[1]címrend államig'!FQ47</f>
        <v>0</v>
      </c>
      <c r="FR47" s="99">
        <f>'[1]címrend kötelező'!FR47+'[1]címrend önként'!FR47+'[1]címrend államig'!FR47</f>
        <v>0</v>
      </c>
      <c r="FS47" s="99">
        <f>'[1]címrend kötelező'!FS47+'[1]címrend önként'!FS47+'[1]címrend államig'!FS47</f>
        <v>0</v>
      </c>
      <c r="FT47" s="99">
        <f>'[1]címrend kötelező'!FT47+'[1]címrend önként'!FT47+'[1]címrend államig'!FT47</f>
        <v>0</v>
      </c>
      <c r="FU47" s="99">
        <f>'[1]címrend kötelező'!FU47+'[1]címrend önként'!FU47+'[1]címrend államig'!FU47</f>
        <v>0</v>
      </c>
      <c r="FV47" s="99">
        <f>'[1]címrend kötelező'!FV47+'[1]címrend önként'!FV47+'[1]címrend államig'!FV47</f>
        <v>0</v>
      </c>
      <c r="FW47" s="99">
        <f>'[1]címrend kötelező'!FW47+'[1]címrend önként'!FW47+'[1]címrend államig'!FW47</f>
        <v>0</v>
      </c>
      <c r="FX47" s="99">
        <f>'[1]címrend kötelező'!FX47+'[1]címrend önként'!FX47+'[1]címrend államig'!FX47</f>
        <v>0</v>
      </c>
      <c r="FY47" s="99">
        <f>'[1]címrend kötelező'!FY47+'[1]címrend önként'!FY47+'[1]címrend államig'!FY47</f>
        <v>0</v>
      </c>
      <c r="FZ47" s="99">
        <f>'[1]címrend kötelező'!FZ47+'[1]címrend önként'!FZ47+'[1]címrend államig'!FZ47</f>
        <v>0</v>
      </c>
      <c r="GA47" s="99">
        <f>'[1]címrend kötelező'!GA47+'[1]címrend önként'!GA47+'[1]címrend államig'!GA47</f>
        <v>0</v>
      </c>
      <c r="GB47" s="99">
        <f>'[1]címrend kötelező'!GB47+'[1]címrend önként'!GB47+'[1]címrend államig'!GB47</f>
        <v>0</v>
      </c>
      <c r="GC47" s="99">
        <f>'[1]címrend kötelező'!GC47+'[1]címrend önként'!GC47+'[1]címrend államig'!GC47</f>
        <v>0</v>
      </c>
      <c r="GD47" s="99">
        <f>'[1]címrend kötelező'!GD47+'[1]címrend önként'!GD47+'[1]címrend államig'!GD47</f>
        <v>0</v>
      </c>
      <c r="GE47" s="99">
        <f>'[1]címrend kötelező'!GE47+'[1]címrend önként'!GE47+'[1]címrend államig'!GE47</f>
        <v>0</v>
      </c>
      <c r="GF47" s="99">
        <f>'[1]címrend kötelező'!GF47+'[1]címrend önként'!GF47+'[1]címrend államig'!GF47</f>
        <v>0</v>
      </c>
      <c r="GG47" s="99">
        <f>'[1]címrend kötelező'!GG47+'[1]címrend önként'!GG47+'[1]címrend államig'!GG47</f>
        <v>0</v>
      </c>
      <c r="GH47" s="99">
        <f>'[1]címrend kötelező'!GH47+'[1]címrend önként'!GH47+'[1]címrend államig'!GH47</f>
        <v>0</v>
      </c>
      <c r="GI47" s="99">
        <f>'[1]címrend kötelező'!GI47+'[1]címrend önként'!GI47+'[1]címrend államig'!GI47</f>
        <v>0</v>
      </c>
      <c r="GJ47" s="99">
        <f>'[1]címrend kötelező'!GJ47+'[1]címrend önként'!GJ47+'[1]címrend államig'!GJ47</f>
        <v>0</v>
      </c>
      <c r="GK47" s="99">
        <f>'[1]címrend kötelező'!GK47+'[1]címrend önként'!GK47+'[1]címrend államig'!GK47</f>
        <v>0</v>
      </c>
      <c r="GL47" s="99">
        <f t="shared" si="513"/>
        <v>0</v>
      </c>
      <c r="GM47" s="99">
        <f t="shared" si="513"/>
        <v>0</v>
      </c>
      <c r="GN47" s="99">
        <f t="shared" si="513"/>
        <v>0</v>
      </c>
      <c r="GO47" s="99">
        <f>'[1]címrend kötelező'!GO47+'[1]címrend önként'!GO47+'[1]címrend államig'!GO47</f>
        <v>0</v>
      </c>
      <c r="GP47" s="99">
        <f>'[1]címrend kötelező'!GP47+'[1]címrend önként'!GP47+'[1]címrend államig'!GP47</f>
        <v>0</v>
      </c>
      <c r="GQ47" s="99">
        <f>'[1]címrend kötelező'!GQ47+'[1]címrend önként'!GQ47+'[1]címrend államig'!GQ47</f>
        <v>0</v>
      </c>
      <c r="GR47" s="99">
        <f>'[1]címrend kötelező'!GR47+'[1]címrend önként'!GR47+'[1]címrend államig'!GR47</f>
        <v>0</v>
      </c>
      <c r="GS47" s="99">
        <f>'[1]címrend kötelező'!GS47+'[1]címrend önként'!GS47+'[1]címrend államig'!GS47</f>
        <v>0</v>
      </c>
      <c r="GT47" s="99">
        <f>'[1]címrend kötelező'!GT47+'[1]címrend önként'!GT47+'[1]címrend államig'!GT47</f>
        <v>0</v>
      </c>
      <c r="GU47" s="99">
        <f>'[1]címrend kötelező'!GU47+'[1]címrend önként'!GU47+'[1]címrend államig'!GU47</f>
        <v>0</v>
      </c>
      <c r="GV47" s="99">
        <f>'[1]címrend kötelező'!GV47+'[1]címrend önként'!GV47+'[1]címrend államig'!GV47</f>
        <v>0</v>
      </c>
      <c r="GW47" s="99">
        <f>'[1]címrend kötelező'!GW47+'[1]címrend önként'!GW47+'[1]címrend államig'!GW47</f>
        <v>0</v>
      </c>
      <c r="GX47" s="99">
        <f t="shared" si="427"/>
        <v>0</v>
      </c>
      <c r="GY47" s="99">
        <f t="shared" si="427"/>
        <v>0</v>
      </c>
      <c r="GZ47" s="99">
        <f t="shared" si="427"/>
        <v>0</v>
      </c>
      <c r="HA47" s="100">
        <f t="shared" si="428"/>
        <v>0</v>
      </c>
      <c r="HB47" s="100">
        <f t="shared" si="428"/>
        <v>0</v>
      </c>
      <c r="HC47" s="101">
        <f t="shared" si="428"/>
        <v>0</v>
      </c>
      <c r="HE47" s="92"/>
      <c r="HF47" s="92"/>
    </row>
    <row r="48" spans="1:214" ht="24.9" customHeight="1" x14ac:dyDescent="0.25">
      <c r="A48" s="114" t="s">
        <v>335</v>
      </c>
      <c r="B48" s="98">
        <f>SUM('[1]címrend kötelező'!B48+'[1]címrend önként'!B48+'[1]címrend államig'!B48)</f>
        <v>0</v>
      </c>
      <c r="C48" s="98">
        <f>SUM('[1]címrend kötelező'!C48+'[1]címrend önként'!C48+'[1]címrend államig'!C48)</f>
        <v>0</v>
      </c>
      <c r="D48" s="98">
        <f>SUM('[1]címrend kötelező'!D48+'[1]címrend önként'!D48+'[1]címrend államig'!D48)</f>
        <v>0</v>
      </c>
      <c r="E48" s="98">
        <f>SUM('[1]címrend kötelező'!E48+'[1]címrend önként'!E48+'[1]címrend államig'!E48)</f>
        <v>0</v>
      </c>
      <c r="F48" s="98">
        <f>SUM('[1]címrend kötelező'!F48+'[1]címrend önként'!F48+'[1]címrend államig'!F48)</f>
        <v>0</v>
      </c>
      <c r="G48" s="98">
        <f>SUM('[1]címrend kötelező'!G48+'[1]címrend önként'!G48+'[1]címrend államig'!G48)</f>
        <v>0</v>
      </c>
      <c r="H48" s="98">
        <f>SUM('[1]címrend kötelező'!H48+'[1]címrend önként'!H48+'[1]címrend államig'!H48)</f>
        <v>0</v>
      </c>
      <c r="I48" s="98">
        <f>SUM('[1]címrend kötelező'!I48+'[1]címrend önként'!I48+'[1]címrend államig'!I48)</f>
        <v>0</v>
      </c>
      <c r="J48" s="98">
        <f>SUM('[1]címrend kötelező'!J48+'[1]címrend önként'!J48+'[1]címrend államig'!J48)</f>
        <v>0</v>
      </c>
      <c r="K48" s="98">
        <f>SUM('[1]címrend kötelező'!K48+'[1]címrend önként'!K48+'[1]címrend államig'!K48)</f>
        <v>0</v>
      </c>
      <c r="L48" s="98">
        <f>SUM('[1]címrend kötelező'!L48+'[1]címrend önként'!L48+'[1]címrend államig'!L48)</f>
        <v>0</v>
      </c>
      <c r="M48" s="98">
        <f>SUM('[1]címrend kötelező'!M48+'[1]címrend önként'!M48+'[1]címrend államig'!M48)</f>
        <v>0</v>
      </c>
      <c r="N48" s="98">
        <f>SUM('[1]címrend kötelező'!N48+'[1]címrend önként'!N48+'[1]címrend államig'!N48)</f>
        <v>0</v>
      </c>
      <c r="O48" s="98">
        <f>SUM('[1]címrend kötelező'!O48+'[1]címrend önként'!O48+'[1]címrend államig'!O48)</f>
        <v>0</v>
      </c>
      <c r="P48" s="98">
        <f>SUM('[1]címrend kötelező'!P48+'[1]címrend önként'!P48+'[1]címrend államig'!P48)</f>
        <v>0</v>
      </c>
      <c r="Q48" s="98">
        <f>SUM('[1]címrend kötelező'!Q48+'[1]címrend önként'!Q48+'[1]címrend államig'!Q48)</f>
        <v>0</v>
      </c>
      <c r="R48" s="98">
        <f>SUM('[1]címrend kötelező'!R48+'[1]címrend önként'!R48+'[1]címrend államig'!R48)</f>
        <v>0</v>
      </c>
      <c r="S48" s="98">
        <f>SUM('[1]címrend kötelező'!S48+'[1]címrend önként'!S48+'[1]címrend államig'!S48)</f>
        <v>0</v>
      </c>
      <c r="T48" s="98">
        <f>SUM('[1]címrend kötelező'!T48+'[1]címrend önként'!T48+'[1]címrend államig'!T48)</f>
        <v>0</v>
      </c>
      <c r="U48" s="98">
        <f>SUM('[1]címrend kötelező'!U48+'[1]címrend önként'!U48+'[1]címrend államig'!U48)</f>
        <v>0</v>
      </c>
      <c r="V48" s="98">
        <f>SUM('[1]címrend kötelező'!V48+'[1]címrend önként'!V48+'[1]címrend államig'!V48)</f>
        <v>0</v>
      </c>
      <c r="W48" s="98">
        <f>SUM('[1]címrend kötelező'!W48+'[1]címrend önként'!W48+'[1]címrend államig'!W48)</f>
        <v>0</v>
      </c>
      <c r="X48" s="98">
        <f>SUM('[1]címrend kötelező'!X48+'[1]címrend önként'!X48+'[1]címrend államig'!X48)</f>
        <v>0</v>
      </c>
      <c r="Y48" s="98">
        <f>SUM('[1]címrend kötelező'!Y48+'[1]címrend önként'!Y48+'[1]címrend államig'!Y48)</f>
        <v>0</v>
      </c>
      <c r="Z48" s="98">
        <f>SUM('[1]címrend kötelező'!Z48+'[1]címrend önként'!Z48+'[1]címrend államig'!Z48)</f>
        <v>0</v>
      </c>
      <c r="AA48" s="98">
        <f>SUM('[1]címrend kötelező'!AA48+'[1]címrend önként'!AA48+'[1]címrend államig'!AA48)</f>
        <v>0</v>
      </c>
      <c r="AB48" s="98">
        <f>SUM('[1]címrend kötelező'!AB48+'[1]címrend önként'!AB48+'[1]címrend államig'!AB48)</f>
        <v>0</v>
      </c>
      <c r="AC48" s="98">
        <f>SUM('[1]címrend kötelező'!AC48+'[1]címrend önként'!AC48+'[1]címrend államig'!AC48)</f>
        <v>0</v>
      </c>
      <c r="AD48" s="98">
        <f>SUM('[1]címrend kötelező'!AD48+'[1]címrend önként'!AD48+'[1]címrend államig'!AD48)</f>
        <v>0</v>
      </c>
      <c r="AE48" s="98">
        <f>SUM('[1]címrend kötelező'!AE48+'[1]címrend önként'!AE48+'[1]címrend államig'!AE48)</f>
        <v>0</v>
      </c>
      <c r="AF48" s="98">
        <f>SUM('[1]címrend kötelező'!AF48+'[1]címrend önként'!AF48+'[1]címrend államig'!AF48)</f>
        <v>0</v>
      </c>
      <c r="AG48" s="98">
        <f>SUM('[1]címrend kötelező'!AG48+'[1]címrend önként'!AG48+'[1]címrend államig'!AG48)</f>
        <v>0</v>
      </c>
      <c r="AH48" s="98">
        <f>SUM('[1]címrend kötelező'!AH48+'[1]címrend önként'!AH48+'[1]címrend államig'!AH48)</f>
        <v>0</v>
      </c>
      <c r="AI48" s="98">
        <f>SUM('[1]címrend kötelező'!AI48+'[1]címrend önként'!AI48+'[1]címrend államig'!AI48)</f>
        <v>0</v>
      </c>
      <c r="AJ48" s="98">
        <f>SUM('[1]címrend kötelező'!AJ48+'[1]címrend önként'!AJ48+'[1]címrend államig'!AJ48)</f>
        <v>0</v>
      </c>
      <c r="AK48" s="98">
        <f>SUM('[1]címrend kötelező'!AK48+'[1]címrend önként'!AK48+'[1]címrend államig'!AK48)</f>
        <v>0</v>
      </c>
      <c r="AL48" s="98">
        <f>SUM('[1]címrend kötelező'!AL48+'[1]címrend önként'!AL48+'[1]címrend államig'!AL48)</f>
        <v>0</v>
      </c>
      <c r="AM48" s="98">
        <f>SUM('[1]címrend kötelező'!AM48+'[1]címrend önként'!AM48+'[1]címrend államig'!AM48)</f>
        <v>0</v>
      </c>
      <c r="AN48" s="98">
        <f>SUM('[1]címrend kötelező'!AN48+'[1]címrend önként'!AN48+'[1]címrend államig'!AN48)</f>
        <v>0</v>
      </c>
      <c r="AO48" s="98">
        <f>SUM('[1]címrend kötelező'!AO48+'[1]címrend önként'!AO48+'[1]címrend államig'!AO48)</f>
        <v>0</v>
      </c>
      <c r="AP48" s="98">
        <f>SUM('[1]címrend kötelező'!AP48+'[1]címrend önként'!AP48+'[1]címrend államig'!AP48)</f>
        <v>0</v>
      </c>
      <c r="AQ48" s="98">
        <f>SUM('[1]címrend kötelező'!AQ48+'[1]címrend önként'!AQ48+'[1]címrend államig'!AQ48)</f>
        <v>0</v>
      </c>
      <c r="AR48" s="98">
        <f>SUM('[1]címrend kötelező'!AR48+'[1]címrend önként'!AR48+'[1]címrend államig'!AR48)</f>
        <v>0</v>
      </c>
      <c r="AS48" s="98">
        <f>SUM('[1]címrend kötelező'!AS48+'[1]címrend önként'!AS48+'[1]címrend államig'!AS48)</f>
        <v>0</v>
      </c>
      <c r="AT48" s="98">
        <f>SUM('[1]címrend kötelező'!AT48+'[1]címrend önként'!AT48+'[1]címrend államig'!AT48)</f>
        <v>0</v>
      </c>
      <c r="AU48" s="98">
        <f>SUM('[1]címrend kötelező'!AU48+'[1]címrend önként'!AU48+'[1]címrend államig'!AU48)</f>
        <v>0</v>
      </c>
      <c r="AV48" s="98">
        <f>SUM('[1]címrend kötelező'!AV48+'[1]címrend önként'!AV48+'[1]címrend államig'!AV48)</f>
        <v>0</v>
      </c>
      <c r="AW48" s="98">
        <f>SUM('[1]címrend kötelező'!AW48+'[1]címrend önként'!AW48+'[1]címrend államig'!AW48)</f>
        <v>0</v>
      </c>
      <c r="AX48" s="98">
        <f>SUM('[1]címrend kötelező'!AX48+'[1]címrend önként'!AX48+'[1]címrend államig'!AX48)</f>
        <v>0</v>
      </c>
      <c r="AY48" s="98">
        <f>SUM('[1]címrend kötelező'!AY48+'[1]címrend önként'!AY48+'[1]címrend államig'!AY48)</f>
        <v>0</v>
      </c>
      <c r="AZ48" s="98">
        <f>SUM('[1]címrend kötelező'!AZ48+'[1]címrend önként'!AZ48+'[1]címrend államig'!AZ48)</f>
        <v>0</v>
      </c>
      <c r="BA48" s="98">
        <f>SUM('[1]címrend kötelező'!BA48+'[1]címrend önként'!BA48+'[1]címrend államig'!BA48)</f>
        <v>0</v>
      </c>
      <c r="BB48" s="98">
        <f>SUM('[1]címrend kötelező'!BB48+'[1]címrend önként'!BB48+'[1]címrend államig'!BB48)</f>
        <v>0</v>
      </c>
      <c r="BC48" s="98">
        <f>SUM('[1]címrend kötelező'!BC48+'[1]címrend önként'!BC48+'[1]címrend államig'!BC48)</f>
        <v>0</v>
      </c>
      <c r="BD48" s="98">
        <f>SUM('[1]címrend kötelező'!BD48+'[1]címrend önként'!BD48+'[1]címrend államig'!BD48)</f>
        <v>0</v>
      </c>
      <c r="BE48" s="98">
        <f>SUM('[1]címrend kötelező'!BE48+'[1]címrend önként'!BE48+'[1]címrend államig'!BE48)</f>
        <v>0</v>
      </c>
      <c r="BF48" s="98">
        <f>SUM('[1]címrend kötelező'!BF48+'[1]címrend önként'!BF48+'[1]címrend államig'!BF48)</f>
        <v>0</v>
      </c>
      <c r="BG48" s="98">
        <f>SUM('[1]címrend kötelező'!BG48+'[1]címrend önként'!BG48+'[1]címrend államig'!BG48)</f>
        <v>0</v>
      </c>
      <c r="BH48" s="98">
        <f>SUM('[1]címrend kötelező'!BH48+'[1]címrend önként'!BH48+'[1]címrend államig'!BH48)</f>
        <v>0</v>
      </c>
      <c r="BI48" s="98">
        <f>SUM('[1]címrend kötelező'!BI48+'[1]címrend önként'!BI48+'[1]címrend államig'!BI48)</f>
        <v>0</v>
      </c>
      <c r="BJ48" s="98">
        <f>SUM('[1]címrend kötelező'!BJ48+'[1]címrend önként'!BJ48+'[1]címrend államig'!BJ48)</f>
        <v>0</v>
      </c>
      <c r="BK48" s="98">
        <f>SUM('[1]címrend kötelező'!BK48+'[1]címrend önként'!BK48+'[1]címrend államig'!BK48)</f>
        <v>0</v>
      </c>
      <c r="BL48" s="98">
        <f>SUM('[1]címrend kötelező'!BL48+'[1]címrend önként'!BL48+'[1]címrend államig'!BL48)</f>
        <v>0</v>
      </c>
      <c r="BM48" s="98">
        <f>SUM('[1]címrend kötelező'!BM48+'[1]címrend önként'!BM48+'[1]címrend államig'!BM48)</f>
        <v>0</v>
      </c>
      <c r="BN48" s="98">
        <f>SUM('[1]címrend kötelező'!BN48+'[1]címrend önként'!BN48+'[1]címrend államig'!BN48)</f>
        <v>0</v>
      </c>
      <c r="BO48" s="98">
        <f>SUM('[1]címrend kötelező'!BO48+'[1]címrend önként'!BO48+'[1]címrend államig'!BO48)</f>
        <v>0</v>
      </c>
      <c r="BP48" s="98">
        <f>SUM('[1]címrend kötelező'!BP48+'[1]címrend önként'!BP48+'[1]címrend államig'!BP48)</f>
        <v>0</v>
      </c>
      <c r="BQ48" s="98">
        <f>SUM('[1]címrend kötelező'!BQ48+'[1]címrend önként'!BQ48+'[1]címrend államig'!BQ48)</f>
        <v>0</v>
      </c>
      <c r="BR48" s="98">
        <f>SUM('[1]címrend kötelező'!BR48+'[1]címrend önként'!BR48+'[1]címrend államig'!BR48)</f>
        <v>0</v>
      </c>
      <c r="BS48" s="98">
        <f>SUM('[1]címrend kötelező'!BS48+'[1]címrend önként'!BS48+'[1]címrend államig'!BS48)</f>
        <v>0</v>
      </c>
      <c r="BT48" s="98">
        <f>SUM('[1]címrend kötelező'!BT48+'[1]címrend önként'!BT48+'[1]címrend államig'!BT48)</f>
        <v>0</v>
      </c>
      <c r="BU48" s="98">
        <f>SUM('[1]címrend kötelező'!BU48+'[1]címrend önként'!BU48+'[1]címrend államig'!BU48)</f>
        <v>0</v>
      </c>
      <c r="BV48" s="98">
        <f>SUM('[1]címrend kötelező'!BV48+'[1]címrend önként'!BV48+'[1]címrend államig'!BV48)</f>
        <v>0</v>
      </c>
      <c r="BW48" s="98">
        <f>SUM('[1]címrend kötelező'!BW48+'[1]címrend önként'!BW48+'[1]címrend államig'!BW48)</f>
        <v>0</v>
      </c>
      <c r="BX48" s="98">
        <f>SUM('[1]címrend kötelező'!BX48+'[1]címrend önként'!BX48+'[1]címrend államig'!BX48)</f>
        <v>0</v>
      </c>
      <c r="BY48" s="98">
        <f>SUM('[1]címrend kötelező'!BY48+'[1]címrend önként'!BY48+'[1]címrend államig'!BY48)</f>
        <v>0</v>
      </c>
      <c r="BZ48" s="98">
        <f>SUM('[1]címrend kötelező'!BZ48+'[1]címrend önként'!BZ48+'[1]címrend államig'!BZ48)</f>
        <v>0</v>
      </c>
      <c r="CA48" s="98">
        <f>SUM('[1]címrend kötelező'!CA48+'[1]címrend önként'!CA48+'[1]címrend államig'!CA48)</f>
        <v>0</v>
      </c>
      <c r="CB48" s="98">
        <f>SUM('[1]címrend kötelező'!CB48+'[1]címrend önként'!CB48+'[1]címrend államig'!CB48)</f>
        <v>0</v>
      </c>
      <c r="CC48" s="98">
        <f>SUM('[1]címrend kötelező'!CC48+'[1]címrend önként'!CC48+'[1]címrend államig'!CC48)</f>
        <v>0</v>
      </c>
      <c r="CD48" s="98">
        <f>SUM('[1]címrend kötelező'!CD48+'[1]címrend önként'!CD48+'[1]címrend államig'!CD48)</f>
        <v>0</v>
      </c>
      <c r="CE48" s="98">
        <f>SUM('[1]címrend kötelező'!CE48+'[1]címrend önként'!CE48+'[1]címrend államig'!CE48)</f>
        <v>0</v>
      </c>
      <c r="CF48" s="98">
        <f>SUM('[1]címrend kötelező'!CF48+'[1]címrend önként'!CF48+'[1]címrend államig'!CF48)</f>
        <v>0</v>
      </c>
      <c r="CG48" s="98">
        <f>SUM('[1]címrend kötelező'!CG48+'[1]címrend önként'!CG48+'[1]címrend államig'!CG48)</f>
        <v>0</v>
      </c>
      <c r="CH48" s="98">
        <f>SUM('[1]címrend kötelező'!CH48+'[1]címrend önként'!CH48+'[1]címrend államig'!CH48)</f>
        <v>0</v>
      </c>
      <c r="CI48" s="98">
        <f>SUM('[1]címrend kötelező'!CI48+'[1]címrend önként'!CI48+'[1]címrend államig'!CI48)</f>
        <v>0</v>
      </c>
      <c r="CJ48" s="98">
        <f>SUM('[1]címrend kötelező'!CJ48+'[1]címrend önként'!CJ48+'[1]címrend államig'!CJ48)</f>
        <v>0</v>
      </c>
      <c r="CK48" s="98">
        <f>SUM('[1]címrend kötelező'!CK48+'[1]címrend önként'!CK48+'[1]címrend államig'!CK48)</f>
        <v>0</v>
      </c>
      <c r="CL48" s="98">
        <f>SUM('[1]címrend kötelező'!CL48+'[1]címrend önként'!CL48+'[1]címrend államig'!CL48)</f>
        <v>0</v>
      </c>
      <c r="CM48" s="98">
        <f>SUM('[1]címrend kötelező'!CM48+'[1]címrend önként'!CM48+'[1]címrend államig'!CM48)</f>
        <v>0</v>
      </c>
      <c r="CN48" s="98">
        <f>SUM('[1]címrend kötelező'!CN48+'[1]címrend önként'!CN48+'[1]címrend államig'!CN48)</f>
        <v>0</v>
      </c>
      <c r="CO48" s="98">
        <f>SUM('[1]címrend kötelező'!CO48+'[1]címrend önként'!CO48+'[1]címrend államig'!CO48)</f>
        <v>0</v>
      </c>
      <c r="CP48" s="98">
        <f>SUM('[1]címrend kötelező'!CP48+'[1]címrend önként'!CP48+'[1]címrend államig'!CP48)</f>
        <v>0</v>
      </c>
      <c r="CQ48" s="98">
        <f>SUM('[1]címrend kötelező'!CQ48+'[1]címrend önként'!CQ48+'[1]címrend államig'!CQ48)</f>
        <v>0</v>
      </c>
      <c r="CR48" s="98">
        <f>SUM('[1]címrend kötelező'!CR48+'[1]címrend önként'!CR48+'[1]címrend államig'!CR48)</f>
        <v>0</v>
      </c>
      <c r="CS48" s="98">
        <f>SUM('[1]címrend kötelező'!CS48+'[1]címrend önként'!CS48+'[1]címrend államig'!CS48)</f>
        <v>0</v>
      </c>
      <c r="CT48" s="98">
        <f>SUM('[1]címrend kötelező'!CT48+'[1]címrend önként'!CT48+'[1]címrend államig'!CT48)</f>
        <v>0</v>
      </c>
      <c r="CU48" s="98">
        <f>SUM('[1]címrend kötelező'!CU48+'[1]címrend önként'!CU48+'[1]címrend államig'!CU48)</f>
        <v>0</v>
      </c>
      <c r="CV48" s="98">
        <f>SUM('[1]címrend kötelező'!CV48+'[1]címrend önként'!CV48+'[1]címrend államig'!CV48)</f>
        <v>0</v>
      </c>
      <c r="CW48" s="98">
        <f>SUM('[1]címrend kötelező'!CW48+'[1]címrend önként'!CW48+'[1]címrend államig'!CW48)</f>
        <v>0</v>
      </c>
      <c r="CX48" s="98">
        <f>SUM('[1]címrend kötelező'!CX48+'[1]címrend önként'!CX48+'[1]címrend államig'!CX48)</f>
        <v>0</v>
      </c>
      <c r="CY48" s="98">
        <f>SUM('[1]címrend kötelező'!CY48+'[1]címrend önként'!CY48+'[1]címrend államig'!CY48)</f>
        <v>0</v>
      </c>
      <c r="CZ48" s="98">
        <f>SUM('[1]címrend kötelező'!CZ48+'[1]címrend önként'!CZ48+'[1]címrend államig'!CZ48)</f>
        <v>0</v>
      </c>
      <c r="DA48" s="98">
        <f>SUM('[1]címrend kötelező'!DA48+'[1]címrend önként'!DA48+'[1]címrend államig'!DA48)</f>
        <v>0</v>
      </c>
      <c r="DB48" s="98">
        <f>SUM('[1]címrend kötelező'!DB48+'[1]címrend önként'!DB48+'[1]címrend államig'!DB48)</f>
        <v>0</v>
      </c>
      <c r="DC48" s="98">
        <f>SUM('[1]címrend kötelező'!DC48+'[1]címrend önként'!DC48+'[1]címrend államig'!DC48)</f>
        <v>0</v>
      </c>
      <c r="DD48" s="98">
        <f>SUM('[1]címrend kötelező'!DD48+'[1]címrend önként'!DD48+'[1]címrend államig'!DD48)</f>
        <v>0</v>
      </c>
      <c r="DE48" s="98">
        <f>SUM('[1]címrend kötelező'!DE48+'[1]címrend önként'!DE48+'[1]címrend államig'!DE48)</f>
        <v>0</v>
      </c>
      <c r="DF48" s="98">
        <f>SUM('[1]címrend kötelező'!DF48+'[1]címrend önként'!DF48+'[1]címrend államig'!DF48)</f>
        <v>0</v>
      </c>
      <c r="DG48" s="98">
        <f>SUM('[1]címrend kötelező'!DG48+'[1]címrend önként'!DG48+'[1]címrend államig'!DG48)</f>
        <v>0</v>
      </c>
      <c r="DH48" s="98">
        <f>SUM('[1]címrend kötelező'!DH48+'[1]címrend önként'!DH48+'[1]címrend államig'!DH48)</f>
        <v>0</v>
      </c>
      <c r="DI48" s="98">
        <f>SUM('[1]címrend kötelező'!DI48+'[1]címrend önként'!DI48+'[1]címrend államig'!DI48)</f>
        <v>0</v>
      </c>
      <c r="DJ48" s="98">
        <f>SUM('[1]címrend kötelező'!DJ48+'[1]címrend önként'!DJ48+'[1]címrend államig'!DJ48)</f>
        <v>0</v>
      </c>
      <c r="DK48" s="98">
        <f>SUM('[1]címrend kötelező'!DK48+'[1]címrend önként'!DK48+'[1]címrend államig'!DK48)</f>
        <v>0</v>
      </c>
      <c r="DL48" s="98">
        <f>SUM('[1]címrend kötelező'!DL48+'[1]címrend önként'!DL48+'[1]címrend államig'!DL48)</f>
        <v>0</v>
      </c>
      <c r="DM48" s="98">
        <f>SUM('[1]címrend kötelező'!DM48+'[1]címrend önként'!DM48+'[1]címrend államig'!DM48)</f>
        <v>0</v>
      </c>
      <c r="DN48" s="98">
        <f>SUM('[1]címrend kötelező'!DN48+'[1]címrend önként'!DN48+'[1]címrend államig'!DN48)</f>
        <v>0</v>
      </c>
      <c r="DO48" s="98">
        <f>SUM('[1]címrend kötelező'!DO48+'[1]címrend önként'!DO48+'[1]címrend államig'!DO48)</f>
        <v>0</v>
      </c>
      <c r="DP48" s="98">
        <f>SUM('[1]címrend kötelező'!DP48+'[1]címrend önként'!DP48+'[1]címrend államig'!DP48)</f>
        <v>0</v>
      </c>
      <c r="DQ48" s="98">
        <f>SUM('[1]címrend kötelező'!DQ48+'[1]címrend önként'!DQ48+'[1]címrend államig'!DQ48)</f>
        <v>0</v>
      </c>
      <c r="DR48" s="99">
        <f t="shared" si="511"/>
        <v>0</v>
      </c>
      <c r="DS48" s="99">
        <f t="shared" si="511"/>
        <v>0</v>
      </c>
      <c r="DT48" s="99">
        <f t="shared" si="511"/>
        <v>0</v>
      </c>
      <c r="DU48" s="98">
        <f>SUM('[1]címrend kötelező'!DU48+'[1]címrend önként'!DU48+'[1]címrend államig'!DU48)</f>
        <v>0</v>
      </c>
      <c r="DV48" s="98">
        <f>SUM('[1]címrend kötelező'!DV48+'[1]címrend önként'!DV48+'[1]címrend államig'!DV48)</f>
        <v>0</v>
      </c>
      <c r="DW48" s="98">
        <f>SUM('[1]címrend kötelező'!DW48+'[1]címrend önként'!DW48+'[1]címrend államig'!DW48)</f>
        <v>0</v>
      </c>
      <c r="DX48" s="98">
        <f>SUM('[1]címrend kötelező'!DX48+'[1]címrend önként'!DX48+'[1]címrend államig'!DX48)</f>
        <v>0</v>
      </c>
      <c r="DY48" s="98">
        <f>SUM('[1]címrend kötelező'!DY48+'[1]címrend önként'!DY48+'[1]címrend államig'!DY48)</f>
        <v>0</v>
      </c>
      <c r="DZ48" s="98">
        <f>SUM('[1]címrend kötelező'!DZ48+'[1]címrend önként'!DZ48+'[1]címrend államig'!DZ48)</f>
        <v>0</v>
      </c>
      <c r="EA48" s="98">
        <f>SUM('[1]címrend kötelező'!EA48+'[1]címrend önként'!EA48+'[1]címrend államig'!EA48)</f>
        <v>0</v>
      </c>
      <c r="EB48" s="98">
        <f>SUM('[1]címrend kötelező'!EB48+'[1]címrend önként'!EB48+'[1]címrend államig'!EB48)</f>
        <v>0</v>
      </c>
      <c r="EC48" s="98">
        <f>SUM('[1]címrend kötelező'!EC48+'[1]címrend önként'!EC48+'[1]címrend államig'!EC48)</f>
        <v>0</v>
      </c>
      <c r="ED48" s="98">
        <f>SUM('[1]címrend kötelező'!ED48+'[1]címrend önként'!ED48+'[1]címrend államig'!ED48)</f>
        <v>0</v>
      </c>
      <c r="EE48" s="98">
        <f>SUM('[1]címrend kötelező'!EE48+'[1]címrend önként'!EE48+'[1]címrend államig'!EE48)</f>
        <v>0</v>
      </c>
      <c r="EF48" s="98">
        <f>SUM('[1]címrend kötelező'!EF48+'[1]címrend önként'!EF48+'[1]címrend államig'!EF48)</f>
        <v>0</v>
      </c>
      <c r="EG48" s="98">
        <f>SUM('[1]címrend kötelező'!EG48+'[1]címrend önként'!EG48+'[1]címrend államig'!EG48)</f>
        <v>0</v>
      </c>
      <c r="EH48" s="98">
        <f>SUM('[1]címrend kötelező'!EH48+'[1]címrend önként'!EH48+'[1]címrend államig'!EH48)</f>
        <v>0</v>
      </c>
      <c r="EI48" s="98">
        <f>SUM('[1]címrend kötelező'!EI48+'[1]címrend önként'!EI48+'[1]címrend államig'!EI48)</f>
        <v>0</v>
      </c>
      <c r="EJ48" s="98">
        <f>SUM('[1]címrend kötelező'!EJ48+'[1]címrend önként'!EJ48+'[1]címrend államig'!EJ48)</f>
        <v>0</v>
      </c>
      <c r="EK48" s="98">
        <f>SUM('[1]címrend kötelező'!EK48+'[1]címrend önként'!EK48+'[1]címrend államig'!EK48)</f>
        <v>0</v>
      </c>
      <c r="EL48" s="98">
        <f>SUM('[1]címrend kötelező'!EL48+'[1]címrend önként'!EL48+'[1]címrend államig'!EL48)</f>
        <v>0</v>
      </c>
      <c r="EM48" s="98">
        <f>SUM('[1]címrend kötelező'!EM48+'[1]címrend önként'!EM48+'[1]címrend államig'!EM48)</f>
        <v>0</v>
      </c>
      <c r="EN48" s="98">
        <f>SUM('[1]címrend kötelező'!EN48+'[1]címrend önként'!EN48+'[1]címrend államig'!EN48)</f>
        <v>0</v>
      </c>
      <c r="EO48" s="98">
        <f>SUM('[1]címrend kötelező'!EO48+'[1]címrend önként'!EO48+'[1]címrend államig'!EO48)</f>
        <v>0</v>
      </c>
      <c r="EP48" s="98">
        <f>SUM('[1]címrend kötelező'!EP48+'[1]címrend önként'!EP48+'[1]címrend államig'!EP48)</f>
        <v>0</v>
      </c>
      <c r="EQ48" s="98">
        <f>SUM('[1]címrend kötelező'!EQ48+'[1]címrend önként'!EQ48+'[1]címrend államig'!EQ48)</f>
        <v>0</v>
      </c>
      <c r="ER48" s="98">
        <f>SUM('[1]címrend kötelező'!ER48+'[1]címrend önként'!ER48+'[1]címrend államig'!ER48)</f>
        <v>0</v>
      </c>
      <c r="ES48" s="98">
        <f>SUM('[1]címrend kötelező'!ES48+'[1]címrend önként'!ES48+'[1]címrend államig'!ES48)</f>
        <v>0</v>
      </c>
      <c r="ET48" s="98">
        <f>SUM('[1]címrend kötelező'!ET48+'[1]címrend önként'!ET48+'[1]címrend államig'!ET48)</f>
        <v>0</v>
      </c>
      <c r="EU48" s="98">
        <f>SUM('[1]címrend kötelező'!EU48+'[1]címrend önként'!EU48+'[1]címrend államig'!EU48)</f>
        <v>0</v>
      </c>
      <c r="EV48" s="99">
        <f t="shared" si="512"/>
        <v>0</v>
      </c>
      <c r="EW48" s="99">
        <f t="shared" si="512"/>
        <v>0</v>
      </c>
      <c r="EX48" s="99">
        <f t="shared" si="512"/>
        <v>0</v>
      </c>
      <c r="EY48" s="99">
        <f>'[1]címrend kötelező'!EY48+'[1]címrend önként'!EY48+'[1]címrend államig'!EY48</f>
        <v>0</v>
      </c>
      <c r="EZ48" s="99">
        <f>'[1]címrend kötelező'!EZ48+'[1]címrend önként'!EZ48+'[1]címrend államig'!EZ48</f>
        <v>0</v>
      </c>
      <c r="FA48" s="99">
        <f>'[1]címrend kötelező'!FA48+'[1]címrend önként'!FA48+'[1]címrend államig'!FA48</f>
        <v>0</v>
      </c>
      <c r="FB48" s="99">
        <f>'[1]címrend kötelező'!FB48+'[1]címrend önként'!FB48+'[1]címrend államig'!FB48</f>
        <v>0</v>
      </c>
      <c r="FC48" s="99">
        <f>'[1]címrend kötelező'!FC48+'[1]címrend önként'!FC48+'[1]címrend államig'!FC48</f>
        <v>0</v>
      </c>
      <c r="FD48" s="99">
        <f>'[1]címrend kötelező'!FD48+'[1]címrend önként'!FD48+'[1]címrend államig'!FD48</f>
        <v>0</v>
      </c>
      <c r="FE48" s="99">
        <f>'[1]címrend kötelező'!FE48+'[1]címrend önként'!FE48+'[1]címrend államig'!FE48</f>
        <v>0</v>
      </c>
      <c r="FF48" s="99">
        <f>'[1]címrend kötelező'!FF48+'[1]címrend önként'!FF48+'[1]címrend államig'!FF48</f>
        <v>0</v>
      </c>
      <c r="FG48" s="99">
        <f>'[1]címrend kötelező'!FG48+'[1]címrend önként'!FG48+'[1]címrend államig'!FG48</f>
        <v>0</v>
      </c>
      <c r="FH48" s="99">
        <f>'[1]címrend kötelező'!FH48+'[1]címrend önként'!FH48+'[1]címrend államig'!FH48</f>
        <v>0</v>
      </c>
      <c r="FI48" s="99">
        <f>'[1]címrend kötelező'!FI48+'[1]címrend önként'!FI48+'[1]címrend államig'!FI48</f>
        <v>0</v>
      </c>
      <c r="FJ48" s="99">
        <f>'[1]címrend kötelező'!FJ48+'[1]címrend önként'!FJ48+'[1]címrend államig'!FJ48</f>
        <v>0</v>
      </c>
      <c r="FK48" s="99">
        <f>'[1]címrend kötelező'!FK48+'[1]címrend önként'!FK48+'[1]címrend államig'!FK48</f>
        <v>0</v>
      </c>
      <c r="FL48" s="99">
        <f>'[1]címrend kötelező'!FL48+'[1]címrend önként'!FL48+'[1]címrend államig'!FL48</f>
        <v>0</v>
      </c>
      <c r="FM48" s="99">
        <f>'[1]címrend kötelező'!FM48+'[1]címrend önként'!FM48+'[1]címrend államig'!FM48</f>
        <v>0</v>
      </c>
      <c r="FN48" s="99">
        <f>'[1]címrend kötelező'!FN48+'[1]címrend önként'!FN48+'[1]címrend államig'!FN48</f>
        <v>0</v>
      </c>
      <c r="FO48" s="99">
        <f>'[1]címrend kötelező'!FO48+'[1]címrend önként'!FO48+'[1]címrend államig'!FO48</f>
        <v>0</v>
      </c>
      <c r="FP48" s="99">
        <f>'[1]címrend kötelező'!FP48+'[1]címrend önként'!FP48+'[1]címrend államig'!FP48</f>
        <v>0</v>
      </c>
      <c r="FQ48" s="99">
        <f>'[1]címrend kötelező'!FQ48+'[1]címrend önként'!FQ48+'[1]címrend államig'!FQ48</f>
        <v>0</v>
      </c>
      <c r="FR48" s="99">
        <f>'[1]címrend kötelező'!FR48+'[1]címrend önként'!FR48+'[1]címrend államig'!FR48</f>
        <v>0</v>
      </c>
      <c r="FS48" s="99">
        <f>'[1]címrend kötelező'!FS48+'[1]címrend önként'!FS48+'[1]címrend államig'!FS48</f>
        <v>0</v>
      </c>
      <c r="FT48" s="99">
        <f>'[1]címrend kötelező'!FT48+'[1]címrend önként'!FT48+'[1]címrend államig'!FT48</f>
        <v>0</v>
      </c>
      <c r="FU48" s="99">
        <f>'[1]címrend kötelező'!FU48+'[1]címrend önként'!FU48+'[1]címrend államig'!FU48</f>
        <v>0</v>
      </c>
      <c r="FV48" s="99">
        <f>'[1]címrend kötelező'!FV48+'[1]címrend önként'!FV48+'[1]címrend államig'!FV48</f>
        <v>0</v>
      </c>
      <c r="FW48" s="99">
        <f>'[1]címrend kötelező'!FW48+'[1]címrend önként'!FW48+'[1]címrend államig'!FW48</f>
        <v>0</v>
      </c>
      <c r="FX48" s="99">
        <f>'[1]címrend kötelező'!FX48+'[1]címrend önként'!FX48+'[1]címrend államig'!FX48</f>
        <v>0</v>
      </c>
      <c r="FY48" s="99">
        <f>'[1]címrend kötelező'!FY48+'[1]címrend önként'!FY48+'[1]címrend államig'!FY48</f>
        <v>0</v>
      </c>
      <c r="FZ48" s="99">
        <f>'[1]címrend kötelező'!FZ48+'[1]címrend önként'!FZ48+'[1]címrend államig'!FZ48</f>
        <v>0</v>
      </c>
      <c r="GA48" s="99">
        <f>'[1]címrend kötelező'!GA48+'[1]címrend önként'!GA48+'[1]címrend államig'!GA48</f>
        <v>0</v>
      </c>
      <c r="GB48" s="99">
        <f>'[1]címrend kötelező'!GB48+'[1]címrend önként'!GB48+'[1]címrend államig'!GB48</f>
        <v>0</v>
      </c>
      <c r="GC48" s="99">
        <f>'[1]címrend kötelező'!GC48+'[1]címrend önként'!GC48+'[1]címrend államig'!GC48</f>
        <v>0</v>
      </c>
      <c r="GD48" s="99">
        <f>'[1]címrend kötelező'!GD48+'[1]címrend önként'!GD48+'[1]címrend államig'!GD48</f>
        <v>0</v>
      </c>
      <c r="GE48" s="99">
        <f>'[1]címrend kötelező'!GE48+'[1]címrend önként'!GE48+'[1]címrend államig'!GE48</f>
        <v>0</v>
      </c>
      <c r="GF48" s="99">
        <f>'[1]címrend kötelező'!GF48+'[1]címrend önként'!GF48+'[1]címrend államig'!GF48</f>
        <v>0</v>
      </c>
      <c r="GG48" s="99">
        <f>'[1]címrend kötelező'!GG48+'[1]címrend önként'!GG48+'[1]címrend államig'!GG48</f>
        <v>0</v>
      </c>
      <c r="GH48" s="99">
        <f>'[1]címrend kötelező'!GH48+'[1]címrend önként'!GH48+'[1]címrend államig'!GH48</f>
        <v>0</v>
      </c>
      <c r="GI48" s="99">
        <f>'[1]címrend kötelező'!GI48+'[1]címrend önként'!GI48+'[1]címrend államig'!GI48</f>
        <v>0</v>
      </c>
      <c r="GJ48" s="99">
        <f>'[1]címrend kötelező'!GJ48+'[1]címrend önként'!GJ48+'[1]címrend államig'!GJ48</f>
        <v>0</v>
      </c>
      <c r="GK48" s="99">
        <f>'[1]címrend kötelező'!GK48+'[1]címrend önként'!GK48+'[1]címrend államig'!GK48</f>
        <v>0</v>
      </c>
      <c r="GL48" s="99">
        <f t="shared" si="513"/>
        <v>0</v>
      </c>
      <c r="GM48" s="99">
        <f t="shared" si="513"/>
        <v>0</v>
      </c>
      <c r="GN48" s="99">
        <f t="shared" si="513"/>
        <v>0</v>
      </c>
      <c r="GO48" s="99">
        <f>'[1]címrend kötelező'!GO48+'[1]címrend önként'!GO48+'[1]címrend államig'!GO48</f>
        <v>0</v>
      </c>
      <c r="GP48" s="99">
        <f>'[1]címrend kötelező'!GP48+'[1]címrend önként'!GP48+'[1]címrend államig'!GP48</f>
        <v>0</v>
      </c>
      <c r="GQ48" s="99">
        <f>'[1]címrend kötelező'!GQ48+'[1]címrend önként'!GQ48+'[1]címrend államig'!GQ48</f>
        <v>0</v>
      </c>
      <c r="GR48" s="99">
        <f>'[1]címrend kötelező'!GR48+'[1]címrend önként'!GR48+'[1]címrend államig'!GR48</f>
        <v>0</v>
      </c>
      <c r="GS48" s="99">
        <f>'[1]címrend kötelező'!GS48+'[1]címrend önként'!GS48+'[1]címrend államig'!GS48</f>
        <v>0</v>
      </c>
      <c r="GT48" s="99">
        <f>'[1]címrend kötelező'!GT48+'[1]címrend önként'!GT48+'[1]címrend államig'!GT48</f>
        <v>0</v>
      </c>
      <c r="GU48" s="99">
        <f>'[1]címrend kötelező'!GU48+'[1]címrend önként'!GU48+'[1]címrend államig'!GU48</f>
        <v>0</v>
      </c>
      <c r="GV48" s="99">
        <f>'[1]címrend kötelező'!GV48+'[1]címrend önként'!GV48+'[1]címrend államig'!GV48</f>
        <v>0</v>
      </c>
      <c r="GW48" s="99">
        <f>'[1]címrend kötelező'!GW48+'[1]címrend önként'!GW48+'[1]címrend államig'!GW48</f>
        <v>0</v>
      </c>
      <c r="GX48" s="99">
        <f t="shared" si="427"/>
        <v>0</v>
      </c>
      <c r="GY48" s="99">
        <f t="shared" si="427"/>
        <v>0</v>
      </c>
      <c r="GZ48" s="99">
        <f t="shared" si="427"/>
        <v>0</v>
      </c>
      <c r="HA48" s="100">
        <f t="shared" si="428"/>
        <v>0</v>
      </c>
      <c r="HB48" s="100">
        <f t="shared" si="428"/>
        <v>0</v>
      </c>
      <c r="HC48" s="101">
        <f t="shared" si="428"/>
        <v>0</v>
      </c>
      <c r="HE48" s="92"/>
      <c r="HF48" s="92"/>
    </row>
    <row r="49" spans="1:214" s="105" customFormat="1" ht="15" customHeight="1" x14ac:dyDescent="0.25">
      <c r="A49" s="113" t="s">
        <v>336</v>
      </c>
      <c r="B49" s="103">
        <f>B50+B51</f>
        <v>0</v>
      </c>
      <c r="C49" s="103">
        <f t="shared" ref="C49:D49" si="514">C50+C51</f>
        <v>0</v>
      </c>
      <c r="D49" s="103">
        <f t="shared" si="514"/>
        <v>0</v>
      </c>
      <c r="E49" s="103">
        <f>E50+E51</f>
        <v>0</v>
      </c>
      <c r="F49" s="103">
        <f t="shared" ref="F49:G49" si="515">F50+F51</f>
        <v>0</v>
      </c>
      <c r="G49" s="103">
        <f t="shared" si="515"/>
        <v>0</v>
      </c>
      <c r="H49" s="103">
        <f>H50+H51</f>
        <v>0</v>
      </c>
      <c r="I49" s="103">
        <f t="shared" ref="I49:J49" si="516">I50+I51</f>
        <v>0</v>
      </c>
      <c r="J49" s="103">
        <f t="shared" si="516"/>
        <v>0</v>
      </c>
      <c r="K49" s="103">
        <f>K50+K51</f>
        <v>500</v>
      </c>
      <c r="L49" s="103">
        <f t="shared" ref="L49:M49" si="517">L50+L51</f>
        <v>0</v>
      </c>
      <c r="M49" s="103">
        <f t="shared" si="517"/>
        <v>500</v>
      </c>
      <c r="N49" s="103">
        <f>N50+N51</f>
        <v>0</v>
      </c>
      <c r="O49" s="103">
        <f t="shared" ref="O49:P49" si="518">O50+O51</f>
        <v>0</v>
      </c>
      <c r="P49" s="103">
        <f t="shared" si="518"/>
        <v>0</v>
      </c>
      <c r="Q49" s="103">
        <f>Q50+Q51</f>
        <v>0</v>
      </c>
      <c r="R49" s="103">
        <f t="shared" ref="R49:S49" si="519">R50+R51</f>
        <v>0</v>
      </c>
      <c r="S49" s="103">
        <f t="shared" si="519"/>
        <v>0</v>
      </c>
      <c r="T49" s="103">
        <f>T50+T51</f>
        <v>0</v>
      </c>
      <c r="U49" s="103">
        <f t="shared" ref="U49:V49" si="520">U50+U51</f>
        <v>0</v>
      </c>
      <c r="V49" s="103">
        <f t="shared" si="520"/>
        <v>0</v>
      </c>
      <c r="W49" s="103">
        <f>W50+W51</f>
        <v>0</v>
      </c>
      <c r="X49" s="103">
        <f t="shared" ref="X49:Y49" si="521">X50+X51</f>
        <v>0</v>
      </c>
      <c r="Y49" s="103">
        <f t="shared" si="521"/>
        <v>0</v>
      </c>
      <c r="Z49" s="103">
        <f>Z50+Z51</f>
        <v>0</v>
      </c>
      <c r="AA49" s="103">
        <f t="shared" ref="AA49:AB49" si="522">AA50+AA51</f>
        <v>0</v>
      </c>
      <c r="AB49" s="103">
        <f t="shared" si="522"/>
        <v>0</v>
      </c>
      <c r="AC49" s="103">
        <f>AC50+AC51</f>
        <v>0</v>
      </c>
      <c r="AD49" s="103">
        <f t="shared" ref="AD49:AE49" si="523">AD50+AD51</f>
        <v>0</v>
      </c>
      <c r="AE49" s="103">
        <f t="shared" si="523"/>
        <v>0</v>
      </c>
      <c r="AF49" s="103">
        <f>AF50+AF51</f>
        <v>0</v>
      </c>
      <c r="AG49" s="103">
        <f t="shared" ref="AG49:AH49" si="524">AG50+AG51</f>
        <v>0</v>
      </c>
      <c r="AH49" s="103">
        <f t="shared" si="524"/>
        <v>0</v>
      </c>
      <c r="AI49" s="103">
        <f>AI50+AI51</f>
        <v>0</v>
      </c>
      <c r="AJ49" s="103">
        <f t="shared" ref="AJ49:AK49" si="525">AJ50+AJ51</f>
        <v>0</v>
      </c>
      <c r="AK49" s="103">
        <f t="shared" si="525"/>
        <v>0</v>
      </c>
      <c r="AL49" s="103">
        <f>AL50+AL51</f>
        <v>0</v>
      </c>
      <c r="AM49" s="103">
        <f t="shared" ref="AM49:AN49" si="526">AM50+AM51</f>
        <v>0</v>
      </c>
      <c r="AN49" s="103">
        <f t="shared" si="526"/>
        <v>0</v>
      </c>
      <c r="AO49" s="103">
        <f>AO50+AO51</f>
        <v>0</v>
      </c>
      <c r="AP49" s="103">
        <f t="shared" ref="AP49:AQ49" si="527">AP50+AP51</f>
        <v>0</v>
      </c>
      <c r="AQ49" s="103">
        <f t="shared" si="527"/>
        <v>0</v>
      </c>
      <c r="AR49" s="103">
        <f>AR50+AR51</f>
        <v>0</v>
      </c>
      <c r="AS49" s="103">
        <f t="shared" ref="AS49:AT49" si="528">AS50+AS51</f>
        <v>0</v>
      </c>
      <c r="AT49" s="103">
        <f t="shared" si="528"/>
        <v>0</v>
      </c>
      <c r="AU49" s="103">
        <f>AU50+AU51</f>
        <v>0</v>
      </c>
      <c r="AV49" s="103">
        <f t="shared" ref="AV49:AW49" si="529">AV50+AV51</f>
        <v>0</v>
      </c>
      <c r="AW49" s="103">
        <f t="shared" si="529"/>
        <v>0</v>
      </c>
      <c r="AX49" s="103">
        <f>AX50+AX51</f>
        <v>0</v>
      </c>
      <c r="AY49" s="103">
        <f t="shared" ref="AY49:AZ49" si="530">AY50+AY51</f>
        <v>0</v>
      </c>
      <c r="AZ49" s="103">
        <f t="shared" si="530"/>
        <v>0</v>
      </c>
      <c r="BA49" s="103">
        <f>BA50+BA51</f>
        <v>0</v>
      </c>
      <c r="BB49" s="103">
        <f t="shared" ref="BB49:BC49" si="531">BB50+BB51</f>
        <v>0</v>
      </c>
      <c r="BC49" s="103">
        <f t="shared" si="531"/>
        <v>0</v>
      </c>
      <c r="BD49" s="103">
        <f>BD50+BD51</f>
        <v>0</v>
      </c>
      <c r="BE49" s="103">
        <f t="shared" ref="BE49:BF49" si="532">BE50+BE51</f>
        <v>0</v>
      </c>
      <c r="BF49" s="103">
        <f t="shared" si="532"/>
        <v>0</v>
      </c>
      <c r="BG49" s="103">
        <f>BG50+BG51</f>
        <v>0</v>
      </c>
      <c r="BH49" s="103">
        <f t="shared" ref="BH49:BI49" si="533">BH50+BH51</f>
        <v>0</v>
      </c>
      <c r="BI49" s="103">
        <f t="shared" si="533"/>
        <v>0</v>
      </c>
      <c r="BJ49" s="103">
        <f>BJ50+BJ51</f>
        <v>0</v>
      </c>
      <c r="BK49" s="103">
        <f t="shared" ref="BK49:BL49" si="534">BK50+BK51</f>
        <v>0</v>
      </c>
      <c r="BL49" s="103">
        <f t="shared" si="534"/>
        <v>0</v>
      </c>
      <c r="BM49" s="103">
        <f>BM50+BM51</f>
        <v>0</v>
      </c>
      <c r="BN49" s="103">
        <f t="shared" ref="BN49:BO49" si="535">BN50+BN51</f>
        <v>79902</v>
      </c>
      <c r="BO49" s="103">
        <f t="shared" si="535"/>
        <v>79902</v>
      </c>
      <c r="BP49" s="103">
        <f>BP50+BP51</f>
        <v>0</v>
      </c>
      <c r="BQ49" s="103">
        <f t="shared" ref="BQ49:BR49" si="536">BQ50+BQ51</f>
        <v>0</v>
      </c>
      <c r="BR49" s="103">
        <f t="shared" si="536"/>
        <v>0</v>
      </c>
      <c r="BS49" s="103">
        <f>BS50+BS51</f>
        <v>0</v>
      </c>
      <c r="BT49" s="103">
        <f t="shared" ref="BT49:BU49" si="537">BT50+BT51</f>
        <v>0</v>
      </c>
      <c r="BU49" s="103">
        <f t="shared" si="537"/>
        <v>0</v>
      </c>
      <c r="BV49" s="103">
        <f>BV50+BV51</f>
        <v>0</v>
      </c>
      <c r="BW49" s="103">
        <f t="shared" ref="BW49:BX49" si="538">BW50+BW51</f>
        <v>0</v>
      </c>
      <c r="BX49" s="103">
        <f t="shared" si="538"/>
        <v>0</v>
      </c>
      <c r="BY49" s="103">
        <f>BY50+BY51</f>
        <v>0</v>
      </c>
      <c r="BZ49" s="103">
        <f t="shared" ref="BZ49:CA49" si="539">BZ50+BZ51</f>
        <v>0</v>
      </c>
      <c r="CA49" s="103">
        <f t="shared" si="539"/>
        <v>0</v>
      </c>
      <c r="CB49" s="103">
        <f>CB50+CB51</f>
        <v>0</v>
      </c>
      <c r="CC49" s="103">
        <f t="shared" ref="CC49:CD49" si="540">CC50+CC51</f>
        <v>0</v>
      </c>
      <c r="CD49" s="103">
        <f t="shared" si="540"/>
        <v>0</v>
      </c>
      <c r="CE49" s="103">
        <f>CE50+CE51</f>
        <v>0</v>
      </c>
      <c r="CF49" s="103">
        <f t="shared" ref="CF49:CG49" si="541">CF50+CF51</f>
        <v>0</v>
      </c>
      <c r="CG49" s="103">
        <f t="shared" si="541"/>
        <v>0</v>
      </c>
      <c r="CH49" s="103">
        <f>CH50+CH51</f>
        <v>0</v>
      </c>
      <c r="CI49" s="103">
        <f t="shared" ref="CI49:CJ49" si="542">CI50+CI51</f>
        <v>0</v>
      </c>
      <c r="CJ49" s="103">
        <f t="shared" si="542"/>
        <v>0</v>
      </c>
      <c r="CK49" s="103">
        <f>CK50+CK51</f>
        <v>0</v>
      </c>
      <c r="CL49" s="103">
        <f t="shared" ref="CL49:CM49" si="543">CL50+CL51</f>
        <v>0</v>
      </c>
      <c r="CM49" s="103">
        <f t="shared" si="543"/>
        <v>0</v>
      </c>
      <c r="CN49" s="103">
        <f>CN50+CN51</f>
        <v>0</v>
      </c>
      <c r="CO49" s="103">
        <f t="shared" ref="CO49:CP49" si="544">CO50+CO51</f>
        <v>0</v>
      </c>
      <c r="CP49" s="103">
        <f t="shared" si="544"/>
        <v>0</v>
      </c>
      <c r="CQ49" s="103">
        <f>CQ50+CQ51</f>
        <v>0</v>
      </c>
      <c r="CR49" s="103">
        <f t="shared" ref="CR49:CS49" si="545">CR50+CR51</f>
        <v>0</v>
      </c>
      <c r="CS49" s="103">
        <f t="shared" si="545"/>
        <v>0</v>
      </c>
      <c r="CT49" s="103">
        <f>CT50+CT51</f>
        <v>0</v>
      </c>
      <c r="CU49" s="103">
        <f t="shared" ref="CU49:CV49" si="546">CU50+CU51</f>
        <v>0</v>
      </c>
      <c r="CV49" s="103">
        <f t="shared" si="546"/>
        <v>0</v>
      </c>
      <c r="CW49" s="103">
        <f>CW50+CW51</f>
        <v>0</v>
      </c>
      <c r="CX49" s="103">
        <f t="shared" ref="CX49:CY49" si="547">CX50+CX51</f>
        <v>0</v>
      </c>
      <c r="CY49" s="103">
        <f t="shared" si="547"/>
        <v>0</v>
      </c>
      <c r="CZ49" s="103">
        <f>CZ50+CZ51</f>
        <v>0</v>
      </c>
      <c r="DA49" s="103">
        <f t="shared" ref="DA49:DB49" si="548">DA50+DA51</f>
        <v>0</v>
      </c>
      <c r="DB49" s="103">
        <f t="shared" si="548"/>
        <v>0</v>
      </c>
      <c r="DC49" s="103">
        <f>DC50+DC51</f>
        <v>240000</v>
      </c>
      <c r="DD49" s="103">
        <f t="shared" ref="DD49:DE49" si="549">DD50+DD51</f>
        <v>0</v>
      </c>
      <c r="DE49" s="103">
        <f t="shared" si="549"/>
        <v>240000</v>
      </c>
      <c r="DF49" s="103">
        <f>DF50+DF51</f>
        <v>0</v>
      </c>
      <c r="DG49" s="103">
        <f t="shared" ref="DG49:DH49" si="550">DG50+DG51</f>
        <v>0</v>
      </c>
      <c r="DH49" s="103">
        <f t="shared" si="550"/>
        <v>0</v>
      </c>
      <c r="DI49" s="103">
        <f>DI50+DI51</f>
        <v>0</v>
      </c>
      <c r="DJ49" s="103">
        <f t="shared" ref="DJ49:DK49" si="551">DJ50+DJ51</f>
        <v>0</v>
      </c>
      <c r="DK49" s="103">
        <f t="shared" si="551"/>
        <v>0</v>
      </c>
      <c r="DL49" s="103">
        <f>DL50+DL51</f>
        <v>0</v>
      </c>
      <c r="DM49" s="103">
        <f t="shared" ref="DM49:DN49" si="552">DM50+DM51</f>
        <v>0</v>
      </c>
      <c r="DN49" s="103">
        <f t="shared" si="552"/>
        <v>0</v>
      </c>
      <c r="DO49" s="103">
        <f>DO50+DO51</f>
        <v>0</v>
      </c>
      <c r="DP49" s="103">
        <f t="shared" ref="DP49:GA49" si="553">DP50+DP51</f>
        <v>0</v>
      </c>
      <c r="DQ49" s="103">
        <f t="shared" si="553"/>
        <v>0</v>
      </c>
      <c r="DR49" s="103">
        <f t="shared" si="553"/>
        <v>240500</v>
      </c>
      <c r="DS49" s="103">
        <f t="shared" si="553"/>
        <v>79902</v>
      </c>
      <c r="DT49" s="103">
        <f t="shared" si="553"/>
        <v>320402</v>
      </c>
      <c r="DU49" s="103">
        <f t="shared" si="553"/>
        <v>0</v>
      </c>
      <c r="DV49" s="103">
        <f t="shared" si="553"/>
        <v>0</v>
      </c>
      <c r="DW49" s="103">
        <f t="shared" si="553"/>
        <v>0</v>
      </c>
      <c r="DX49" s="103">
        <f t="shared" si="553"/>
        <v>0</v>
      </c>
      <c r="DY49" s="103">
        <f t="shared" si="553"/>
        <v>0</v>
      </c>
      <c r="DZ49" s="103">
        <f t="shared" si="553"/>
        <v>0</v>
      </c>
      <c r="EA49" s="103">
        <f t="shared" si="553"/>
        <v>0</v>
      </c>
      <c r="EB49" s="103">
        <f t="shared" si="553"/>
        <v>0</v>
      </c>
      <c r="EC49" s="103">
        <f t="shared" si="553"/>
        <v>0</v>
      </c>
      <c r="ED49" s="103">
        <f t="shared" si="553"/>
        <v>0</v>
      </c>
      <c r="EE49" s="103">
        <f t="shared" si="553"/>
        <v>0</v>
      </c>
      <c r="EF49" s="103">
        <f t="shared" si="553"/>
        <v>0</v>
      </c>
      <c r="EG49" s="103">
        <f t="shared" si="553"/>
        <v>0</v>
      </c>
      <c r="EH49" s="103">
        <f t="shared" si="553"/>
        <v>0</v>
      </c>
      <c r="EI49" s="103">
        <f t="shared" si="553"/>
        <v>0</v>
      </c>
      <c r="EJ49" s="103">
        <f t="shared" si="553"/>
        <v>0</v>
      </c>
      <c r="EK49" s="103">
        <f t="shared" si="553"/>
        <v>0</v>
      </c>
      <c r="EL49" s="103">
        <f t="shared" si="553"/>
        <v>0</v>
      </c>
      <c r="EM49" s="103">
        <f t="shared" si="553"/>
        <v>0</v>
      </c>
      <c r="EN49" s="103">
        <f t="shared" si="553"/>
        <v>0</v>
      </c>
      <c r="EO49" s="103">
        <f t="shared" si="553"/>
        <v>0</v>
      </c>
      <c r="EP49" s="103">
        <f t="shared" si="553"/>
        <v>0</v>
      </c>
      <c r="EQ49" s="103">
        <f t="shared" si="553"/>
        <v>0</v>
      </c>
      <c r="ER49" s="103">
        <f t="shared" si="553"/>
        <v>0</v>
      </c>
      <c r="ES49" s="103">
        <f t="shared" si="553"/>
        <v>0</v>
      </c>
      <c r="ET49" s="103">
        <f t="shared" si="553"/>
        <v>0</v>
      </c>
      <c r="EU49" s="103">
        <f t="shared" si="553"/>
        <v>0</v>
      </c>
      <c r="EV49" s="103">
        <f t="shared" si="553"/>
        <v>0</v>
      </c>
      <c r="EW49" s="103">
        <f t="shared" si="553"/>
        <v>0</v>
      </c>
      <c r="EX49" s="103">
        <f t="shared" si="553"/>
        <v>0</v>
      </c>
      <c r="EY49" s="103">
        <f t="shared" si="553"/>
        <v>0</v>
      </c>
      <c r="EZ49" s="103">
        <f t="shared" si="553"/>
        <v>0</v>
      </c>
      <c r="FA49" s="103">
        <f t="shared" si="553"/>
        <v>0</v>
      </c>
      <c r="FB49" s="103">
        <f t="shared" si="553"/>
        <v>0</v>
      </c>
      <c r="FC49" s="103">
        <f t="shared" si="553"/>
        <v>0</v>
      </c>
      <c r="FD49" s="103">
        <f t="shared" si="553"/>
        <v>0</v>
      </c>
      <c r="FE49" s="103">
        <f t="shared" si="553"/>
        <v>0</v>
      </c>
      <c r="FF49" s="103">
        <f t="shared" si="553"/>
        <v>0</v>
      </c>
      <c r="FG49" s="103">
        <f t="shared" si="553"/>
        <v>0</v>
      </c>
      <c r="FH49" s="103">
        <f t="shared" si="553"/>
        <v>0</v>
      </c>
      <c r="FI49" s="103">
        <f t="shared" si="553"/>
        <v>0</v>
      </c>
      <c r="FJ49" s="103">
        <f t="shared" si="553"/>
        <v>0</v>
      </c>
      <c r="FK49" s="103">
        <f t="shared" si="553"/>
        <v>0</v>
      </c>
      <c r="FL49" s="103">
        <f t="shared" si="553"/>
        <v>0</v>
      </c>
      <c r="FM49" s="103">
        <f t="shared" si="553"/>
        <v>0</v>
      </c>
      <c r="FN49" s="103">
        <f t="shared" si="553"/>
        <v>0</v>
      </c>
      <c r="FO49" s="103">
        <f t="shared" si="553"/>
        <v>0</v>
      </c>
      <c r="FP49" s="103">
        <f t="shared" si="553"/>
        <v>0</v>
      </c>
      <c r="FQ49" s="103">
        <f t="shared" si="553"/>
        <v>0</v>
      </c>
      <c r="FR49" s="103">
        <f t="shared" si="553"/>
        <v>0</v>
      </c>
      <c r="FS49" s="103">
        <f t="shared" si="553"/>
        <v>0</v>
      </c>
      <c r="FT49" s="103">
        <f t="shared" si="553"/>
        <v>0</v>
      </c>
      <c r="FU49" s="103">
        <f t="shared" si="553"/>
        <v>0</v>
      </c>
      <c r="FV49" s="103">
        <f t="shared" si="553"/>
        <v>0</v>
      </c>
      <c r="FW49" s="103">
        <f t="shared" si="553"/>
        <v>0</v>
      </c>
      <c r="FX49" s="103">
        <f t="shared" si="553"/>
        <v>0</v>
      </c>
      <c r="FY49" s="103">
        <f t="shared" si="553"/>
        <v>0</v>
      </c>
      <c r="FZ49" s="103">
        <f t="shared" si="553"/>
        <v>0</v>
      </c>
      <c r="GA49" s="103">
        <f t="shared" si="553"/>
        <v>0</v>
      </c>
      <c r="GB49" s="103">
        <f t="shared" ref="GB49:HK49" si="554">GB50+GB51</f>
        <v>0</v>
      </c>
      <c r="GC49" s="103">
        <f t="shared" si="554"/>
        <v>0</v>
      </c>
      <c r="GD49" s="103">
        <f t="shared" si="554"/>
        <v>0</v>
      </c>
      <c r="GE49" s="103">
        <f t="shared" si="554"/>
        <v>0</v>
      </c>
      <c r="GF49" s="103">
        <f t="shared" si="554"/>
        <v>0</v>
      </c>
      <c r="GG49" s="103">
        <f t="shared" si="554"/>
        <v>0</v>
      </c>
      <c r="GH49" s="103">
        <f t="shared" si="554"/>
        <v>0</v>
      </c>
      <c r="GI49" s="103">
        <f t="shared" si="554"/>
        <v>0</v>
      </c>
      <c r="GJ49" s="103">
        <f t="shared" si="554"/>
        <v>0</v>
      </c>
      <c r="GK49" s="103">
        <f t="shared" si="554"/>
        <v>0</v>
      </c>
      <c r="GL49" s="103">
        <f t="shared" si="554"/>
        <v>0</v>
      </c>
      <c r="GM49" s="103">
        <f t="shared" si="554"/>
        <v>0</v>
      </c>
      <c r="GN49" s="103">
        <f t="shared" si="554"/>
        <v>0</v>
      </c>
      <c r="GO49" s="103">
        <f t="shared" si="554"/>
        <v>0</v>
      </c>
      <c r="GP49" s="103">
        <f t="shared" si="554"/>
        <v>1407</v>
      </c>
      <c r="GQ49" s="103">
        <f t="shared" si="554"/>
        <v>1407</v>
      </c>
      <c r="GR49" s="103">
        <f t="shared" si="554"/>
        <v>0</v>
      </c>
      <c r="GS49" s="103">
        <f t="shared" si="554"/>
        <v>0</v>
      </c>
      <c r="GT49" s="103">
        <f t="shared" si="554"/>
        <v>0</v>
      </c>
      <c r="GU49" s="103">
        <f t="shared" si="554"/>
        <v>0</v>
      </c>
      <c r="GV49" s="103">
        <f t="shared" si="554"/>
        <v>3190</v>
      </c>
      <c r="GW49" s="103">
        <f t="shared" si="554"/>
        <v>3190</v>
      </c>
      <c r="GX49" s="103">
        <f t="shared" si="554"/>
        <v>0</v>
      </c>
      <c r="GY49" s="103">
        <f t="shared" si="554"/>
        <v>4597</v>
      </c>
      <c r="GZ49" s="103">
        <f t="shared" si="554"/>
        <v>4597</v>
      </c>
      <c r="HA49" s="103">
        <f t="shared" si="554"/>
        <v>240500</v>
      </c>
      <c r="HB49" s="103">
        <f t="shared" si="554"/>
        <v>84499</v>
      </c>
      <c r="HC49" s="104">
        <f t="shared" si="554"/>
        <v>324999</v>
      </c>
      <c r="HE49" s="92"/>
      <c r="HF49" s="92"/>
    </row>
    <row r="50" spans="1:214" ht="24.9" customHeight="1" x14ac:dyDescent="0.25">
      <c r="A50" s="114" t="s">
        <v>337</v>
      </c>
      <c r="B50" s="98">
        <f>SUM('[1]címrend kötelező'!B50+'[1]címrend önként'!B50+'[1]címrend államig'!B50)</f>
        <v>0</v>
      </c>
      <c r="C50" s="98">
        <f>SUM('[1]címrend kötelező'!C50+'[1]címrend önként'!C50+'[1]címrend államig'!C50)</f>
        <v>0</v>
      </c>
      <c r="D50" s="98">
        <f>SUM('[1]címrend kötelező'!D50+'[1]címrend önként'!D50+'[1]címrend államig'!D50)</f>
        <v>0</v>
      </c>
      <c r="E50" s="98">
        <f>SUM('[1]címrend kötelező'!E50+'[1]címrend önként'!E50+'[1]címrend államig'!E50)</f>
        <v>0</v>
      </c>
      <c r="F50" s="98">
        <f>SUM('[1]címrend kötelező'!F50+'[1]címrend önként'!F50+'[1]címrend államig'!F50)</f>
        <v>0</v>
      </c>
      <c r="G50" s="98">
        <f>SUM('[1]címrend kötelező'!G50+'[1]címrend önként'!G50+'[1]címrend államig'!G50)</f>
        <v>0</v>
      </c>
      <c r="H50" s="98">
        <f>SUM('[1]címrend kötelező'!H50+'[1]címrend önként'!H50+'[1]címrend államig'!H50)</f>
        <v>0</v>
      </c>
      <c r="I50" s="98">
        <f>SUM('[1]címrend kötelező'!I50+'[1]címrend önként'!I50+'[1]címrend államig'!I50)</f>
        <v>0</v>
      </c>
      <c r="J50" s="98">
        <f>SUM('[1]címrend kötelező'!J50+'[1]címrend önként'!J50+'[1]címrend államig'!J50)</f>
        <v>0</v>
      </c>
      <c r="K50" s="98">
        <f>SUM('[1]címrend kötelező'!K50+'[1]címrend önként'!K50+'[1]címrend államig'!K50)</f>
        <v>500</v>
      </c>
      <c r="L50" s="98">
        <f>SUM('[1]címrend kötelező'!L50+'[1]címrend önként'!L50+'[1]címrend államig'!L50)</f>
        <v>0</v>
      </c>
      <c r="M50" s="98">
        <f>SUM('[1]címrend kötelező'!M50+'[1]címrend önként'!M50+'[1]címrend államig'!M50)</f>
        <v>500</v>
      </c>
      <c r="N50" s="98">
        <f>SUM('[1]címrend kötelező'!N50+'[1]címrend önként'!N50+'[1]címrend államig'!N50)</f>
        <v>0</v>
      </c>
      <c r="O50" s="98">
        <f>SUM('[1]címrend kötelező'!O50+'[1]címrend önként'!O50+'[1]címrend államig'!O50)</f>
        <v>0</v>
      </c>
      <c r="P50" s="98">
        <f>SUM('[1]címrend kötelező'!P50+'[1]címrend önként'!P50+'[1]címrend államig'!P50)</f>
        <v>0</v>
      </c>
      <c r="Q50" s="98">
        <f>SUM('[1]címrend kötelező'!Q50+'[1]címrend önként'!Q50+'[1]címrend államig'!Q50)</f>
        <v>0</v>
      </c>
      <c r="R50" s="98">
        <f>SUM('[1]címrend kötelező'!R50+'[1]címrend önként'!R50+'[1]címrend államig'!R50)</f>
        <v>0</v>
      </c>
      <c r="S50" s="98">
        <f>SUM('[1]címrend kötelező'!S50+'[1]címrend önként'!S50+'[1]címrend államig'!S50)</f>
        <v>0</v>
      </c>
      <c r="T50" s="98">
        <f>SUM('[1]címrend kötelező'!T50+'[1]címrend önként'!T50+'[1]címrend államig'!T50)</f>
        <v>0</v>
      </c>
      <c r="U50" s="98">
        <f>SUM('[1]címrend kötelező'!U50+'[1]címrend önként'!U50+'[1]címrend államig'!U50)</f>
        <v>0</v>
      </c>
      <c r="V50" s="98">
        <f>SUM('[1]címrend kötelező'!V50+'[1]címrend önként'!V50+'[1]címrend államig'!V50)</f>
        <v>0</v>
      </c>
      <c r="W50" s="98">
        <f>SUM('[1]címrend kötelező'!W50+'[1]címrend önként'!W50+'[1]címrend államig'!W50)</f>
        <v>0</v>
      </c>
      <c r="X50" s="98">
        <f>SUM('[1]címrend kötelező'!X50+'[1]címrend önként'!X50+'[1]címrend államig'!X50)</f>
        <v>0</v>
      </c>
      <c r="Y50" s="98">
        <f>SUM('[1]címrend kötelező'!Y50+'[1]címrend önként'!Y50+'[1]címrend államig'!Y50)</f>
        <v>0</v>
      </c>
      <c r="Z50" s="98">
        <f>SUM('[1]címrend kötelező'!Z50+'[1]címrend önként'!Z50+'[1]címrend államig'!Z50)</f>
        <v>0</v>
      </c>
      <c r="AA50" s="98">
        <f>SUM('[1]címrend kötelező'!AA50+'[1]címrend önként'!AA50+'[1]címrend államig'!AA50)</f>
        <v>0</v>
      </c>
      <c r="AB50" s="98">
        <f>SUM('[1]címrend kötelező'!AB50+'[1]címrend önként'!AB50+'[1]címrend államig'!AB50)</f>
        <v>0</v>
      </c>
      <c r="AC50" s="98">
        <f>SUM('[1]címrend kötelező'!AC50+'[1]címrend önként'!AC50+'[1]címrend államig'!AC50)</f>
        <v>0</v>
      </c>
      <c r="AD50" s="98">
        <f>SUM('[1]címrend kötelező'!AD50+'[1]címrend önként'!AD50+'[1]címrend államig'!AD50)</f>
        <v>0</v>
      </c>
      <c r="AE50" s="98">
        <f>SUM('[1]címrend kötelező'!AE50+'[1]címrend önként'!AE50+'[1]címrend államig'!AE50)</f>
        <v>0</v>
      </c>
      <c r="AF50" s="98">
        <f>SUM('[1]címrend kötelező'!AF50+'[1]címrend önként'!AF50+'[1]címrend államig'!AF50)</f>
        <v>0</v>
      </c>
      <c r="AG50" s="98">
        <f>SUM('[1]címrend kötelező'!AG50+'[1]címrend önként'!AG50+'[1]címrend államig'!AG50)</f>
        <v>0</v>
      </c>
      <c r="AH50" s="98">
        <f>SUM('[1]címrend kötelező'!AH50+'[1]címrend önként'!AH50+'[1]címrend államig'!AH50)</f>
        <v>0</v>
      </c>
      <c r="AI50" s="98">
        <f>SUM('[1]címrend kötelező'!AI50+'[1]címrend önként'!AI50+'[1]címrend államig'!AI50)</f>
        <v>0</v>
      </c>
      <c r="AJ50" s="98">
        <f>SUM('[1]címrend kötelező'!AJ50+'[1]címrend önként'!AJ50+'[1]címrend államig'!AJ50)</f>
        <v>0</v>
      </c>
      <c r="AK50" s="98">
        <f>SUM('[1]címrend kötelező'!AK50+'[1]címrend önként'!AK50+'[1]címrend államig'!AK50)</f>
        <v>0</v>
      </c>
      <c r="AL50" s="98">
        <f>SUM('[1]címrend kötelező'!AL50+'[1]címrend önként'!AL50+'[1]címrend államig'!AL50)</f>
        <v>0</v>
      </c>
      <c r="AM50" s="98">
        <f>SUM('[1]címrend kötelező'!AM50+'[1]címrend önként'!AM50+'[1]címrend államig'!AM50)</f>
        <v>0</v>
      </c>
      <c r="AN50" s="98">
        <f>SUM('[1]címrend kötelező'!AN50+'[1]címrend önként'!AN50+'[1]címrend államig'!AN50)</f>
        <v>0</v>
      </c>
      <c r="AO50" s="98">
        <f>SUM('[1]címrend kötelező'!AO50+'[1]címrend önként'!AO50+'[1]címrend államig'!AO50)</f>
        <v>0</v>
      </c>
      <c r="AP50" s="98">
        <f>SUM('[1]címrend kötelező'!AP50+'[1]címrend önként'!AP50+'[1]címrend államig'!AP50)</f>
        <v>0</v>
      </c>
      <c r="AQ50" s="98">
        <f>SUM('[1]címrend kötelező'!AQ50+'[1]címrend önként'!AQ50+'[1]címrend államig'!AQ50)</f>
        <v>0</v>
      </c>
      <c r="AR50" s="98">
        <f>SUM('[1]címrend kötelező'!AR50+'[1]címrend önként'!AR50+'[1]címrend államig'!AR50)</f>
        <v>0</v>
      </c>
      <c r="AS50" s="98">
        <f>SUM('[1]címrend kötelező'!AS50+'[1]címrend önként'!AS50+'[1]címrend államig'!AS50)</f>
        <v>0</v>
      </c>
      <c r="AT50" s="98">
        <f>SUM('[1]címrend kötelező'!AT50+'[1]címrend önként'!AT50+'[1]címrend államig'!AT50)</f>
        <v>0</v>
      </c>
      <c r="AU50" s="98">
        <f>SUM('[1]címrend kötelező'!AU50+'[1]címrend önként'!AU50+'[1]címrend államig'!AU50)</f>
        <v>0</v>
      </c>
      <c r="AV50" s="98">
        <f>SUM('[1]címrend kötelező'!AV50+'[1]címrend önként'!AV50+'[1]címrend államig'!AV50)</f>
        <v>0</v>
      </c>
      <c r="AW50" s="98">
        <f>SUM('[1]címrend kötelező'!AW50+'[1]címrend önként'!AW50+'[1]címrend államig'!AW50)</f>
        <v>0</v>
      </c>
      <c r="AX50" s="98">
        <f>SUM('[1]címrend kötelező'!AX50+'[1]címrend önként'!AX50+'[1]címrend államig'!AX50)</f>
        <v>0</v>
      </c>
      <c r="AY50" s="98">
        <f>SUM('[1]címrend kötelező'!AY50+'[1]címrend önként'!AY50+'[1]címrend államig'!AY50)</f>
        <v>0</v>
      </c>
      <c r="AZ50" s="98">
        <f>SUM('[1]címrend kötelező'!AZ50+'[1]címrend önként'!AZ50+'[1]címrend államig'!AZ50)</f>
        <v>0</v>
      </c>
      <c r="BA50" s="98">
        <f>SUM('[1]címrend kötelező'!BA50+'[1]címrend önként'!BA50+'[1]címrend államig'!BA50)</f>
        <v>0</v>
      </c>
      <c r="BB50" s="98">
        <f>SUM('[1]címrend kötelező'!BB50+'[1]címrend önként'!BB50+'[1]címrend államig'!BB50)</f>
        <v>0</v>
      </c>
      <c r="BC50" s="98">
        <f>SUM('[1]címrend kötelező'!BC50+'[1]címrend önként'!BC50+'[1]címrend államig'!BC50)</f>
        <v>0</v>
      </c>
      <c r="BD50" s="98">
        <f>SUM('[1]címrend kötelező'!BD50+'[1]címrend önként'!BD50+'[1]címrend államig'!BD50)</f>
        <v>0</v>
      </c>
      <c r="BE50" s="98">
        <f>SUM('[1]címrend kötelező'!BE50+'[1]címrend önként'!BE50+'[1]címrend államig'!BE50)</f>
        <v>0</v>
      </c>
      <c r="BF50" s="98">
        <f>SUM('[1]címrend kötelező'!BF50+'[1]címrend önként'!BF50+'[1]címrend államig'!BF50)</f>
        <v>0</v>
      </c>
      <c r="BG50" s="98">
        <f>SUM('[1]címrend kötelező'!BG50+'[1]címrend önként'!BG50+'[1]címrend államig'!BG50)</f>
        <v>0</v>
      </c>
      <c r="BH50" s="98">
        <f>SUM('[1]címrend kötelező'!BH50+'[1]címrend önként'!BH50+'[1]címrend államig'!BH50)</f>
        <v>0</v>
      </c>
      <c r="BI50" s="98">
        <f>SUM('[1]címrend kötelező'!BI50+'[1]címrend önként'!BI50+'[1]címrend államig'!BI50)</f>
        <v>0</v>
      </c>
      <c r="BJ50" s="98">
        <f>SUM('[1]címrend kötelező'!BJ50+'[1]címrend önként'!BJ50+'[1]címrend államig'!BJ50)</f>
        <v>0</v>
      </c>
      <c r="BK50" s="98">
        <f>SUM('[1]címrend kötelező'!BK50+'[1]címrend önként'!BK50+'[1]címrend államig'!BK50)</f>
        <v>0</v>
      </c>
      <c r="BL50" s="98">
        <f>SUM('[1]címrend kötelező'!BL50+'[1]címrend önként'!BL50+'[1]címrend államig'!BL50)</f>
        <v>0</v>
      </c>
      <c r="BM50" s="98">
        <f>SUM('[1]címrend kötelező'!BM50+'[1]címrend önként'!BM50+'[1]címrend államig'!BM50)</f>
        <v>0</v>
      </c>
      <c r="BN50" s="98">
        <f>SUM('[1]címrend kötelező'!BN50+'[1]címrend önként'!BN50+'[1]címrend államig'!BN50)</f>
        <v>0</v>
      </c>
      <c r="BO50" s="98">
        <f>SUM('[1]címrend kötelező'!BO50+'[1]címrend önként'!BO50+'[1]címrend államig'!BO50)</f>
        <v>0</v>
      </c>
      <c r="BP50" s="98">
        <f>SUM('[1]címrend kötelező'!BP50+'[1]címrend önként'!BP50+'[1]címrend államig'!BP50)</f>
        <v>0</v>
      </c>
      <c r="BQ50" s="98">
        <f>SUM('[1]címrend kötelező'!BQ50+'[1]címrend önként'!BQ50+'[1]címrend államig'!BQ50)</f>
        <v>0</v>
      </c>
      <c r="BR50" s="98">
        <f>SUM('[1]címrend kötelező'!BR50+'[1]címrend önként'!BR50+'[1]címrend államig'!BR50)</f>
        <v>0</v>
      </c>
      <c r="BS50" s="98">
        <f>SUM('[1]címrend kötelező'!BS50+'[1]címrend önként'!BS50+'[1]címrend államig'!BS50)</f>
        <v>0</v>
      </c>
      <c r="BT50" s="98">
        <f>SUM('[1]címrend kötelező'!BT50+'[1]címrend önként'!BT50+'[1]címrend államig'!BT50)</f>
        <v>0</v>
      </c>
      <c r="BU50" s="98">
        <f>SUM('[1]címrend kötelező'!BU50+'[1]címrend önként'!BU50+'[1]címrend államig'!BU50)</f>
        <v>0</v>
      </c>
      <c r="BV50" s="98">
        <f>SUM('[1]címrend kötelező'!BV50+'[1]címrend önként'!BV50+'[1]címrend államig'!BV50)</f>
        <v>0</v>
      </c>
      <c r="BW50" s="98">
        <f>SUM('[1]címrend kötelező'!BW50+'[1]címrend önként'!BW50+'[1]címrend államig'!BW50)</f>
        <v>0</v>
      </c>
      <c r="BX50" s="98">
        <f>SUM('[1]címrend kötelező'!BX50+'[1]címrend önként'!BX50+'[1]címrend államig'!BX50)</f>
        <v>0</v>
      </c>
      <c r="BY50" s="98">
        <f>SUM('[1]címrend kötelező'!BY50+'[1]címrend önként'!BY50+'[1]címrend államig'!BY50)</f>
        <v>0</v>
      </c>
      <c r="BZ50" s="98">
        <f>SUM('[1]címrend kötelező'!BZ50+'[1]címrend önként'!BZ50+'[1]címrend államig'!BZ50)</f>
        <v>0</v>
      </c>
      <c r="CA50" s="98">
        <f>SUM('[1]címrend kötelező'!CA50+'[1]címrend önként'!CA50+'[1]címrend államig'!CA50)</f>
        <v>0</v>
      </c>
      <c r="CB50" s="98">
        <f>SUM('[1]címrend kötelező'!CB50+'[1]címrend önként'!CB50+'[1]címrend államig'!CB50)</f>
        <v>0</v>
      </c>
      <c r="CC50" s="98">
        <f>SUM('[1]címrend kötelező'!CC50+'[1]címrend önként'!CC50+'[1]címrend államig'!CC50)</f>
        <v>0</v>
      </c>
      <c r="CD50" s="98">
        <f>SUM('[1]címrend kötelező'!CD50+'[1]címrend önként'!CD50+'[1]címrend államig'!CD50)</f>
        <v>0</v>
      </c>
      <c r="CE50" s="98">
        <f>SUM('[1]címrend kötelező'!CE50+'[1]címrend önként'!CE50+'[1]címrend államig'!CE50)</f>
        <v>0</v>
      </c>
      <c r="CF50" s="98">
        <f>SUM('[1]címrend kötelező'!CF50+'[1]címrend önként'!CF50+'[1]címrend államig'!CF50)</f>
        <v>0</v>
      </c>
      <c r="CG50" s="98">
        <f>SUM('[1]címrend kötelező'!CG50+'[1]címrend önként'!CG50+'[1]címrend államig'!CG50)</f>
        <v>0</v>
      </c>
      <c r="CH50" s="98">
        <f>SUM('[1]címrend kötelező'!CH50+'[1]címrend önként'!CH50+'[1]címrend államig'!CH50)</f>
        <v>0</v>
      </c>
      <c r="CI50" s="98">
        <f>SUM('[1]címrend kötelező'!CI50+'[1]címrend önként'!CI50+'[1]címrend államig'!CI50)</f>
        <v>0</v>
      </c>
      <c r="CJ50" s="98">
        <f>SUM('[1]címrend kötelező'!CJ50+'[1]címrend önként'!CJ50+'[1]címrend államig'!CJ50)</f>
        <v>0</v>
      </c>
      <c r="CK50" s="98">
        <f>SUM('[1]címrend kötelező'!CK50+'[1]címrend önként'!CK50+'[1]címrend államig'!CK50)</f>
        <v>0</v>
      </c>
      <c r="CL50" s="98">
        <f>SUM('[1]címrend kötelező'!CL50+'[1]címrend önként'!CL50+'[1]címrend államig'!CL50)</f>
        <v>0</v>
      </c>
      <c r="CM50" s="98">
        <f>SUM('[1]címrend kötelező'!CM50+'[1]címrend önként'!CM50+'[1]címrend államig'!CM50)</f>
        <v>0</v>
      </c>
      <c r="CN50" s="98">
        <f>SUM('[1]címrend kötelező'!CN50+'[1]címrend önként'!CN50+'[1]címrend államig'!CN50)</f>
        <v>0</v>
      </c>
      <c r="CO50" s="98">
        <f>SUM('[1]címrend kötelező'!CO50+'[1]címrend önként'!CO50+'[1]címrend államig'!CO50)</f>
        <v>0</v>
      </c>
      <c r="CP50" s="98">
        <f>SUM('[1]címrend kötelező'!CP50+'[1]címrend önként'!CP50+'[1]címrend államig'!CP50)</f>
        <v>0</v>
      </c>
      <c r="CQ50" s="98">
        <f>SUM('[1]címrend kötelező'!CQ50+'[1]címrend önként'!CQ50+'[1]címrend államig'!CQ50)</f>
        <v>0</v>
      </c>
      <c r="CR50" s="98">
        <f>SUM('[1]címrend kötelező'!CR50+'[1]címrend önként'!CR50+'[1]címrend államig'!CR50)</f>
        <v>0</v>
      </c>
      <c r="CS50" s="98">
        <f>SUM('[1]címrend kötelező'!CS50+'[1]címrend önként'!CS50+'[1]címrend államig'!CS50)</f>
        <v>0</v>
      </c>
      <c r="CT50" s="98">
        <f>SUM('[1]címrend kötelező'!CT50+'[1]címrend önként'!CT50+'[1]címrend államig'!CT50)</f>
        <v>0</v>
      </c>
      <c r="CU50" s="98">
        <f>SUM('[1]címrend kötelező'!CU50+'[1]címrend önként'!CU50+'[1]címrend államig'!CU50)</f>
        <v>0</v>
      </c>
      <c r="CV50" s="98">
        <f>SUM('[1]címrend kötelező'!CV50+'[1]címrend önként'!CV50+'[1]címrend államig'!CV50)</f>
        <v>0</v>
      </c>
      <c r="CW50" s="98">
        <f>SUM('[1]címrend kötelező'!CW50+'[1]címrend önként'!CW50+'[1]címrend államig'!CW50)</f>
        <v>0</v>
      </c>
      <c r="CX50" s="98">
        <f>SUM('[1]címrend kötelező'!CX50+'[1]címrend önként'!CX50+'[1]címrend államig'!CX50)</f>
        <v>0</v>
      </c>
      <c r="CY50" s="98">
        <f>SUM('[1]címrend kötelező'!CY50+'[1]címrend önként'!CY50+'[1]címrend államig'!CY50)</f>
        <v>0</v>
      </c>
      <c r="CZ50" s="98">
        <f>SUM('[1]címrend kötelező'!CZ50+'[1]címrend önként'!CZ50+'[1]címrend államig'!CZ50)</f>
        <v>0</v>
      </c>
      <c r="DA50" s="98">
        <f>SUM('[1]címrend kötelező'!DA50+'[1]címrend önként'!DA50+'[1]címrend államig'!DA50)</f>
        <v>0</v>
      </c>
      <c r="DB50" s="98">
        <f>SUM('[1]címrend kötelező'!DB50+'[1]címrend önként'!DB50+'[1]címrend államig'!DB50)</f>
        <v>0</v>
      </c>
      <c r="DC50" s="98">
        <f>SUM('[1]címrend kötelező'!DC50+'[1]címrend önként'!DC50+'[1]címrend államig'!DC50)</f>
        <v>240000</v>
      </c>
      <c r="DD50" s="98">
        <f>SUM('[1]címrend kötelező'!DD50+'[1]címrend önként'!DD50+'[1]címrend államig'!DD50)</f>
        <v>0</v>
      </c>
      <c r="DE50" s="98">
        <f>SUM('[1]címrend kötelező'!DE50+'[1]címrend önként'!DE50+'[1]címrend államig'!DE50)</f>
        <v>240000</v>
      </c>
      <c r="DF50" s="98">
        <f>SUM('[1]címrend kötelező'!DF50+'[1]címrend önként'!DF50+'[1]címrend államig'!DF50)</f>
        <v>0</v>
      </c>
      <c r="DG50" s="98">
        <f>SUM('[1]címrend kötelező'!DG50+'[1]címrend önként'!DG50+'[1]címrend államig'!DG50)</f>
        <v>0</v>
      </c>
      <c r="DH50" s="98">
        <f>SUM('[1]címrend kötelező'!DH50+'[1]címrend önként'!DH50+'[1]címrend államig'!DH50)</f>
        <v>0</v>
      </c>
      <c r="DI50" s="98">
        <f>SUM('[1]címrend kötelező'!DI50+'[1]címrend önként'!DI50+'[1]címrend államig'!DI50)</f>
        <v>0</v>
      </c>
      <c r="DJ50" s="98">
        <f>SUM('[1]címrend kötelező'!DJ50+'[1]címrend önként'!DJ50+'[1]címrend államig'!DJ50)</f>
        <v>0</v>
      </c>
      <c r="DK50" s="98">
        <f>SUM('[1]címrend kötelező'!DK50+'[1]címrend önként'!DK50+'[1]címrend államig'!DK50)</f>
        <v>0</v>
      </c>
      <c r="DL50" s="98">
        <f>SUM('[1]címrend kötelező'!DL50+'[1]címrend önként'!DL50+'[1]címrend államig'!DL50)</f>
        <v>0</v>
      </c>
      <c r="DM50" s="98">
        <f>SUM('[1]címrend kötelező'!DM50+'[1]címrend önként'!DM50+'[1]címrend államig'!DM50)</f>
        <v>0</v>
      </c>
      <c r="DN50" s="98">
        <f>SUM('[1]címrend kötelező'!DN50+'[1]címrend önként'!DN50+'[1]címrend államig'!DN50)</f>
        <v>0</v>
      </c>
      <c r="DO50" s="98">
        <f>SUM('[1]címrend kötelező'!DO50+'[1]címrend önként'!DO50+'[1]címrend államig'!DO50)</f>
        <v>0</v>
      </c>
      <c r="DP50" s="98">
        <f>SUM('[1]címrend kötelező'!DP50+'[1]címrend önként'!DP50+'[1]címrend államig'!DP50)</f>
        <v>0</v>
      </c>
      <c r="DQ50" s="98">
        <f>SUM('[1]címrend kötelező'!DQ50+'[1]címrend önként'!DQ50+'[1]címrend államig'!DQ50)</f>
        <v>0</v>
      </c>
      <c r="DR50" s="99">
        <f t="shared" ref="DR50:DT51" si="555">SUM(B50+E50+H50+K50+N50+Q50+T50+W50+Z50+AC50+AF50+AI50+AL50+AO50+AR50+AU50+AX50+BA50+BD50+BG50+BJ50+BM50+BP50+BS50+BV50+BY50+CB50+CE50+CH50+CK50+CN50+CQ50+CT50+CW50+CZ50+DC50+DF50+DI50+DL50+DO50)</f>
        <v>240500</v>
      </c>
      <c r="DS50" s="99">
        <f t="shared" si="555"/>
        <v>0</v>
      </c>
      <c r="DT50" s="99">
        <f t="shared" si="555"/>
        <v>240500</v>
      </c>
      <c r="DU50" s="98">
        <f>SUM('[1]címrend kötelező'!DU50+'[1]címrend önként'!DU50+'[1]címrend államig'!DU50)</f>
        <v>0</v>
      </c>
      <c r="DV50" s="98">
        <f>SUM('[1]címrend kötelező'!DV50+'[1]címrend önként'!DV50+'[1]címrend államig'!DV50)</f>
        <v>0</v>
      </c>
      <c r="DW50" s="98">
        <f>SUM('[1]címrend kötelező'!DW50+'[1]címrend önként'!DW50+'[1]címrend államig'!DW50)</f>
        <v>0</v>
      </c>
      <c r="DX50" s="98">
        <f>SUM('[1]címrend kötelező'!DX50+'[1]címrend önként'!DX50+'[1]címrend államig'!DX50)</f>
        <v>0</v>
      </c>
      <c r="DY50" s="98">
        <f>SUM('[1]címrend kötelező'!DY50+'[1]címrend önként'!DY50+'[1]címrend államig'!DY50)</f>
        <v>0</v>
      </c>
      <c r="DZ50" s="98">
        <f>SUM('[1]címrend kötelező'!DZ50+'[1]címrend önként'!DZ50+'[1]címrend államig'!DZ50)</f>
        <v>0</v>
      </c>
      <c r="EA50" s="98">
        <f>SUM('[1]címrend kötelező'!EA50+'[1]címrend önként'!EA50+'[1]címrend államig'!EA50)</f>
        <v>0</v>
      </c>
      <c r="EB50" s="98">
        <f>SUM('[1]címrend kötelező'!EB50+'[1]címrend önként'!EB50+'[1]címrend államig'!EB50)</f>
        <v>0</v>
      </c>
      <c r="EC50" s="98">
        <f>SUM('[1]címrend kötelező'!EC50+'[1]címrend önként'!EC50+'[1]címrend államig'!EC50)</f>
        <v>0</v>
      </c>
      <c r="ED50" s="98">
        <f>SUM('[1]címrend kötelező'!ED50+'[1]címrend önként'!ED50+'[1]címrend államig'!ED50)</f>
        <v>0</v>
      </c>
      <c r="EE50" s="98">
        <f>SUM('[1]címrend kötelező'!EE50+'[1]címrend önként'!EE50+'[1]címrend államig'!EE50)</f>
        <v>0</v>
      </c>
      <c r="EF50" s="98">
        <f>SUM('[1]címrend kötelező'!EF50+'[1]címrend önként'!EF50+'[1]címrend államig'!EF50)</f>
        <v>0</v>
      </c>
      <c r="EG50" s="98">
        <f>SUM('[1]címrend kötelező'!EG50+'[1]címrend önként'!EG50+'[1]címrend államig'!EG50)</f>
        <v>0</v>
      </c>
      <c r="EH50" s="98">
        <f>SUM('[1]címrend kötelező'!EH50+'[1]címrend önként'!EH50+'[1]címrend államig'!EH50)</f>
        <v>0</v>
      </c>
      <c r="EI50" s="98">
        <f>SUM('[1]címrend kötelező'!EI50+'[1]címrend önként'!EI50+'[1]címrend államig'!EI50)</f>
        <v>0</v>
      </c>
      <c r="EJ50" s="98">
        <f>SUM('[1]címrend kötelező'!EJ50+'[1]címrend önként'!EJ50+'[1]címrend államig'!EJ50)</f>
        <v>0</v>
      </c>
      <c r="EK50" s="98">
        <f>SUM('[1]címrend kötelező'!EK50+'[1]címrend önként'!EK50+'[1]címrend államig'!EK50)</f>
        <v>0</v>
      </c>
      <c r="EL50" s="98">
        <f>SUM('[1]címrend kötelező'!EL50+'[1]címrend önként'!EL50+'[1]címrend államig'!EL50)</f>
        <v>0</v>
      </c>
      <c r="EM50" s="98">
        <f>SUM('[1]címrend kötelező'!EM50+'[1]címrend önként'!EM50+'[1]címrend államig'!EM50)</f>
        <v>0</v>
      </c>
      <c r="EN50" s="98">
        <f>SUM('[1]címrend kötelező'!EN50+'[1]címrend önként'!EN50+'[1]címrend államig'!EN50)</f>
        <v>0</v>
      </c>
      <c r="EO50" s="98">
        <f>SUM('[1]címrend kötelező'!EO50+'[1]címrend önként'!EO50+'[1]címrend államig'!EO50)</f>
        <v>0</v>
      </c>
      <c r="EP50" s="98">
        <f>SUM('[1]címrend kötelező'!EP50+'[1]címrend önként'!EP50+'[1]címrend államig'!EP50)</f>
        <v>0</v>
      </c>
      <c r="EQ50" s="98">
        <f>SUM('[1]címrend kötelező'!EQ50+'[1]címrend önként'!EQ50+'[1]címrend államig'!EQ50)</f>
        <v>0</v>
      </c>
      <c r="ER50" s="98">
        <f>SUM('[1]címrend kötelező'!ER50+'[1]címrend önként'!ER50+'[1]címrend államig'!ER50)</f>
        <v>0</v>
      </c>
      <c r="ES50" s="98">
        <f>SUM('[1]címrend kötelező'!ES50+'[1]címrend önként'!ES50+'[1]címrend államig'!ES50)</f>
        <v>0</v>
      </c>
      <c r="ET50" s="98">
        <f>SUM('[1]címrend kötelező'!ET50+'[1]címrend önként'!ET50+'[1]címrend államig'!ET50)</f>
        <v>0</v>
      </c>
      <c r="EU50" s="98">
        <f>SUM('[1]címrend kötelező'!EU50+'[1]címrend önként'!EU50+'[1]címrend államig'!EU50)</f>
        <v>0</v>
      </c>
      <c r="EV50" s="99">
        <f t="shared" ref="EV50:EX51" si="556">DU50+DX50+EA50+ED50+EG50+EJ50+EM50+EP50+ES50</f>
        <v>0</v>
      </c>
      <c r="EW50" s="99">
        <f t="shared" si="556"/>
        <v>0</v>
      </c>
      <c r="EX50" s="99">
        <f t="shared" si="556"/>
        <v>0</v>
      </c>
      <c r="EY50" s="99">
        <f>'[1]címrend kötelező'!EY50+'[1]címrend önként'!EY50+'[1]címrend államig'!EY50</f>
        <v>0</v>
      </c>
      <c r="EZ50" s="99">
        <f>'[1]címrend kötelező'!EZ50+'[1]címrend önként'!EZ50+'[1]címrend államig'!EZ50</f>
        <v>0</v>
      </c>
      <c r="FA50" s="99">
        <f>'[1]címrend kötelező'!FA50+'[1]címrend önként'!FA50+'[1]címrend államig'!FA50</f>
        <v>0</v>
      </c>
      <c r="FB50" s="99">
        <f>'[1]címrend kötelező'!FB50+'[1]címrend önként'!FB50+'[1]címrend államig'!FB50</f>
        <v>0</v>
      </c>
      <c r="FC50" s="99">
        <f>'[1]címrend kötelező'!FC50+'[1]címrend önként'!FC50+'[1]címrend államig'!FC50</f>
        <v>0</v>
      </c>
      <c r="FD50" s="99">
        <f>'[1]címrend kötelező'!FD50+'[1]címrend önként'!FD50+'[1]címrend államig'!FD50</f>
        <v>0</v>
      </c>
      <c r="FE50" s="99">
        <f>'[1]címrend kötelező'!FE50+'[1]címrend önként'!FE50+'[1]címrend államig'!FE50</f>
        <v>0</v>
      </c>
      <c r="FF50" s="99">
        <f>'[1]címrend kötelező'!FF50+'[1]címrend önként'!FF50+'[1]címrend államig'!FF50</f>
        <v>0</v>
      </c>
      <c r="FG50" s="99">
        <f>'[1]címrend kötelező'!FG50+'[1]címrend önként'!FG50+'[1]címrend államig'!FG50</f>
        <v>0</v>
      </c>
      <c r="FH50" s="99">
        <f>'[1]címrend kötelező'!FH50+'[1]címrend önként'!FH50+'[1]címrend államig'!FH50</f>
        <v>0</v>
      </c>
      <c r="FI50" s="99">
        <f>'[1]címrend kötelező'!FI50+'[1]címrend önként'!FI50+'[1]címrend államig'!FI50</f>
        <v>0</v>
      </c>
      <c r="FJ50" s="99">
        <f>'[1]címrend kötelező'!FJ50+'[1]címrend önként'!FJ50+'[1]címrend államig'!FJ50</f>
        <v>0</v>
      </c>
      <c r="FK50" s="99">
        <f>'[1]címrend kötelező'!FK50+'[1]címrend önként'!FK50+'[1]címrend államig'!FK50</f>
        <v>0</v>
      </c>
      <c r="FL50" s="99">
        <f>'[1]címrend kötelező'!FL50+'[1]címrend önként'!FL50+'[1]címrend államig'!FL50</f>
        <v>0</v>
      </c>
      <c r="FM50" s="99">
        <f>'[1]címrend kötelező'!FM50+'[1]címrend önként'!FM50+'[1]címrend államig'!FM50</f>
        <v>0</v>
      </c>
      <c r="FN50" s="99">
        <f>'[1]címrend kötelező'!FN50+'[1]címrend önként'!FN50+'[1]címrend államig'!FN50</f>
        <v>0</v>
      </c>
      <c r="FO50" s="99">
        <f>'[1]címrend kötelező'!FO50+'[1]címrend önként'!FO50+'[1]címrend államig'!FO50</f>
        <v>0</v>
      </c>
      <c r="FP50" s="99">
        <f>'[1]címrend kötelező'!FP50+'[1]címrend önként'!FP50+'[1]címrend államig'!FP50</f>
        <v>0</v>
      </c>
      <c r="FQ50" s="99">
        <f>'[1]címrend kötelező'!FQ50+'[1]címrend önként'!FQ50+'[1]címrend államig'!FQ50</f>
        <v>0</v>
      </c>
      <c r="FR50" s="99">
        <f>'[1]címrend kötelező'!FR50+'[1]címrend önként'!FR50+'[1]címrend államig'!FR50</f>
        <v>0</v>
      </c>
      <c r="FS50" s="99">
        <f>'[1]címrend kötelező'!FS50+'[1]címrend önként'!FS50+'[1]címrend államig'!FS50</f>
        <v>0</v>
      </c>
      <c r="FT50" s="99">
        <f>'[1]címrend kötelező'!FT50+'[1]címrend önként'!FT50+'[1]címrend államig'!FT50</f>
        <v>0</v>
      </c>
      <c r="FU50" s="99">
        <f>'[1]címrend kötelező'!FU50+'[1]címrend önként'!FU50+'[1]címrend államig'!FU50</f>
        <v>0</v>
      </c>
      <c r="FV50" s="99">
        <f>'[1]címrend kötelező'!FV50+'[1]címrend önként'!FV50+'[1]címrend államig'!FV50</f>
        <v>0</v>
      </c>
      <c r="FW50" s="99">
        <f>'[1]címrend kötelező'!FW50+'[1]címrend önként'!FW50+'[1]címrend államig'!FW50</f>
        <v>0</v>
      </c>
      <c r="FX50" s="99">
        <f>'[1]címrend kötelező'!FX50+'[1]címrend önként'!FX50+'[1]címrend államig'!FX50</f>
        <v>0</v>
      </c>
      <c r="FY50" s="99">
        <f>'[1]címrend kötelező'!FY50+'[1]címrend önként'!FY50+'[1]címrend államig'!FY50</f>
        <v>0</v>
      </c>
      <c r="FZ50" s="99">
        <f>'[1]címrend kötelező'!FZ50+'[1]címrend önként'!FZ50+'[1]címrend államig'!FZ50</f>
        <v>0</v>
      </c>
      <c r="GA50" s="99">
        <f>'[1]címrend kötelező'!GA50+'[1]címrend önként'!GA50+'[1]címrend államig'!GA50</f>
        <v>0</v>
      </c>
      <c r="GB50" s="99">
        <f>'[1]címrend kötelező'!GB50+'[1]címrend önként'!GB50+'[1]címrend államig'!GB50</f>
        <v>0</v>
      </c>
      <c r="GC50" s="99">
        <f>'[1]címrend kötelező'!GC50+'[1]címrend önként'!GC50+'[1]címrend államig'!GC50</f>
        <v>0</v>
      </c>
      <c r="GD50" s="99">
        <f>'[1]címrend kötelező'!GD50+'[1]címrend önként'!GD50+'[1]címrend államig'!GD50</f>
        <v>0</v>
      </c>
      <c r="GE50" s="99">
        <f>'[1]címrend kötelező'!GE50+'[1]címrend önként'!GE50+'[1]címrend államig'!GE50</f>
        <v>0</v>
      </c>
      <c r="GF50" s="99">
        <f>'[1]címrend kötelező'!GF50+'[1]címrend önként'!GF50+'[1]címrend államig'!GF50</f>
        <v>0</v>
      </c>
      <c r="GG50" s="99">
        <f>'[1]címrend kötelező'!GG50+'[1]címrend önként'!GG50+'[1]címrend államig'!GG50</f>
        <v>0</v>
      </c>
      <c r="GH50" s="99">
        <f>'[1]címrend kötelező'!GH50+'[1]címrend önként'!GH50+'[1]címrend államig'!GH50</f>
        <v>0</v>
      </c>
      <c r="GI50" s="99">
        <f>'[1]címrend kötelező'!GI50+'[1]címrend önként'!GI50+'[1]címrend államig'!GI50</f>
        <v>0</v>
      </c>
      <c r="GJ50" s="99">
        <f>'[1]címrend kötelező'!GJ50+'[1]címrend önként'!GJ50+'[1]címrend államig'!GJ50</f>
        <v>0</v>
      </c>
      <c r="GK50" s="99">
        <f>'[1]címrend kötelező'!GK50+'[1]címrend önként'!GK50+'[1]címrend államig'!GK50</f>
        <v>0</v>
      </c>
      <c r="GL50" s="99">
        <f>EY50+FB50+FE50+FH50+FK50+FN50+FQ50+FT50+FW50+FZ50+GC50+GF50+GI50</f>
        <v>0</v>
      </c>
      <c r="GM50" s="99">
        <f t="shared" ref="GM50:GN51" si="557">EZ50+FC50+FF50+FI50+FL50+FO50+FR50+FU50+FX50+GA50+GD50+GG50+GJ50</f>
        <v>0</v>
      </c>
      <c r="GN50" s="99">
        <f t="shared" si="557"/>
        <v>0</v>
      </c>
      <c r="GO50" s="99">
        <f>'[1]címrend kötelező'!GO50+'[1]címrend önként'!GO50+'[1]címrend államig'!GO50</f>
        <v>0</v>
      </c>
      <c r="GP50" s="99">
        <f>'[1]címrend kötelező'!GP50+'[1]címrend önként'!GP50+'[1]címrend államig'!GP50</f>
        <v>0</v>
      </c>
      <c r="GQ50" s="99">
        <f>'[1]címrend kötelező'!GQ50+'[1]címrend önként'!GQ50+'[1]címrend államig'!GQ50</f>
        <v>0</v>
      </c>
      <c r="GR50" s="99">
        <f>'[1]címrend kötelező'!GR50+'[1]címrend önként'!GR50+'[1]címrend államig'!GR50</f>
        <v>0</v>
      </c>
      <c r="GS50" s="99">
        <f>'[1]címrend kötelező'!GS50+'[1]címrend önként'!GS50+'[1]címrend államig'!GS50</f>
        <v>0</v>
      </c>
      <c r="GT50" s="99">
        <f>'[1]címrend kötelező'!GT50+'[1]címrend önként'!GT50+'[1]címrend államig'!GT50</f>
        <v>0</v>
      </c>
      <c r="GU50" s="99">
        <f>'[1]címrend kötelező'!GU50+'[1]címrend önként'!GU50+'[1]címrend államig'!GU50</f>
        <v>0</v>
      </c>
      <c r="GV50" s="99">
        <f>'[1]címrend kötelező'!GV50+'[1]címrend önként'!GV50+'[1]címrend államig'!GV50</f>
        <v>0</v>
      </c>
      <c r="GW50" s="99">
        <f>'[1]címrend kötelező'!GW50+'[1]címrend önként'!GW50+'[1]címrend államig'!GW50</f>
        <v>0</v>
      </c>
      <c r="GX50" s="99">
        <f t="shared" si="427"/>
        <v>0</v>
      </c>
      <c r="GY50" s="99">
        <f t="shared" si="427"/>
        <v>0</v>
      </c>
      <c r="GZ50" s="99">
        <f t="shared" si="427"/>
        <v>0</v>
      </c>
      <c r="HA50" s="100">
        <f t="shared" si="428"/>
        <v>240500</v>
      </c>
      <c r="HB50" s="100">
        <f t="shared" si="428"/>
        <v>0</v>
      </c>
      <c r="HC50" s="101">
        <f t="shared" si="428"/>
        <v>240500</v>
      </c>
      <c r="HE50" s="92"/>
      <c r="HF50" s="92"/>
    </row>
    <row r="51" spans="1:214" ht="15" customHeight="1" x14ac:dyDescent="0.25">
      <c r="A51" s="114" t="s">
        <v>338</v>
      </c>
      <c r="B51" s="98">
        <f>SUM('[1]címrend kötelező'!B51+'[1]címrend önként'!B51+'[1]címrend államig'!B51)</f>
        <v>0</v>
      </c>
      <c r="C51" s="98">
        <f>SUM('[1]címrend kötelező'!C51+'[1]címrend önként'!C51+'[1]címrend államig'!C51)</f>
        <v>0</v>
      </c>
      <c r="D51" s="98">
        <f>SUM('[1]címrend kötelező'!D51+'[1]címrend önként'!D51+'[1]címrend államig'!D51)</f>
        <v>0</v>
      </c>
      <c r="E51" s="98">
        <f>SUM('[1]címrend kötelező'!E51+'[1]címrend önként'!E51+'[1]címrend államig'!E51)</f>
        <v>0</v>
      </c>
      <c r="F51" s="98">
        <f>SUM('[1]címrend kötelező'!F51+'[1]címrend önként'!F51+'[1]címrend államig'!F51)</f>
        <v>0</v>
      </c>
      <c r="G51" s="98">
        <f>SUM('[1]címrend kötelező'!G51+'[1]címrend önként'!G51+'[1]címrend államig'!G51)</f>
        <v>0</v>
      </c>
      <c r="H51" s="98">
        <f>SUM('[1]címrend kötelező'!H51+'[1]címrend önként'!H51+'[1]címrend államig'!H51)</f>
        <v>0</v>
      </c>
      <c r="I51" s="98">
        <f>SUM('[1]címrend kötelező'!I51+'[1]címrend önként'!I51+'[1]címrend államig'!I51)</f>
        <v>0</v>
      </c>
      <c r="J51" s="98">
        <f>SUM('[1]címrend kötelező'!J51+'[1]címrend önként'!J51+'[1]címrend államig'!J51)</f>
        <v>0</v>
      </c>
      <c r="K51" s="98">
        <f>SUM('[1]címrend kötelező'!K51+'[1]címrend önként'!K51+'[1]címrend államig'!K51)</f>
        <v>0</v>
      </c>
      <c r="L51" s="98">
        <f>SUM('[1]címrend kötelező'!L51+'[1]címrend önként'!L51+'[1]címrend államig'!L51)</f>
        <v>0</v>
      </c>
      <c r="M51" s="98">
        <f>SUM('[1]címrend kötelező'!M51+'[1]címrend önként'!M51+'[1]címrend államig'!M51)</f>
        <v>0</v>
      </c>
      <c r="N51" s="98">
        <f>SUM('[1]címrend kötelező'!N51+'[1]címrend önként'!N51+'[1]címrend államig'!N51)</f>
        <v>0</v>
      </c>
      <c r="O51" s="98">
        <f>SUM('[1]címrend kötelező'!O51+'[1]címrend önként'!O51+'[1]címrend államig'!O51)</f>
        <v>0</v>
      </c>
      <c r="P51" s="98">
        <f>SUM('[1]címrend kötelező'!P51+'[1]címrend önként'!P51+'[1]címrend államig'!P51)</f>
        <v>0</v>
      </c>
      <c r="Q51" s="98">
        <f>SUM('[1]címrend kötelező'!Q51+'[1]címrend önként'!Q51+'[1]címrend államig'!Q51)</f>
        <v>0</v>
      </c>
      <c r="R51" s="98">
        <f>SUM('[1]címrend kötelező'!R51+'[1]címrend önként'!R51+'[1]címrend államig'!R51)</f>
        <v>0</v>
      </c>
      <c r="S51" s="98">
        <f>SUM('[1]címrend kötelező'!S51+'[1]címrend önként'!S51+'[1]címrend államig'!S51)</f>
        <v>0</v>
      </c>
      <c r="T51" s="98">
        <f>SUM('[1]címrend kötelező'!T51+'[1]címrend önként'!T51+'[1]címrend államig'!T51)</f>
        <v>0</v>
      </c>
      <c r="U51" s="98">
        <f>SUM('[1]címrend kötelező'!U51+'[1]címrend önként'!U51+'[1]címrend államig'!U51)</f>
        <v>0</v>
      </c>
      <c r="V51" s="98">
        <f>SUM('[1]címrend kötelező'!V51+'[1]címrend önként'!V51+'[1]címrend államig'!V51)</f>
        <v>0</v>
      </c>
      <c r="W51" s="98">
        <f>SUM('[1]címrend kötelező'!W51+'[1]címrend önként'!W51+'[1]címrend államig'!W51)</f>
        <v>0</v>
      </c>
      <c r="X51" s="98">
        <f>SUM('[1]címrend kötelező'!X51+'[1]címrend önként'!X51+'[1]címrend államig'!X51)</f>
        <v>0</v>
      </c>
      <c r="Y51" s="98">
        <f>SUM('[1]címrend kötelező'!Y51+'[1]címrend önként'!Y51+'[1]címrend államig'!Y51)</f>
        <v>0</v>
      </c>
      <c r="Z51" s="98">
        <f>SUM('[1]címrend kötelező'!Z51+'[1]címrend önként'!Z51+'[1]címrend államig'!Z51)</f>
        <v>0</v>
      </c>
      <c r="AA51" s="98">
        <f>SUM('[1]címrend kötelező'!AA51+'[1]címrend önként'!AA51+'[1]címrend államig'!AA51)</f>
        <v>0</v>
      </c>
      <c r="AB51" s="98">
        <f>SUM('[1]címrend kötelező'!AB51+'[1]címrend önként'!AB51+'[1]címrend államig'!AB51)</f>
        <v>0</v>
      </c>
      <c r="AC51" s="98">
        <f>SUM('[1]címrend kötelező'!AC51+'[1]címrend önként'!AC51+'[1]címrend államig'!AC51)</f>
        <v>0</v>
      </c>
      <c r="AD51" s="98">
        <f>SUM('[1]címrend kötelező'!AD51+'[1]címrend önként'!AD51+'[1]címrend államig'!AD51)</f>
        <v>0</v>
      </c>
      <c r="AE51" s="98">
        <f>SUM('[1]címrend kötelező'!AE51+'[1]címrend önként'!AE51+'[1]címrend államig'!AE51)</f>
        <v>0</v>
      </c>
      <c r="AF51" s="98">
        <f>SUM('[1]címrend kötelező'!AF51+'[1]címrend önként'!AF51+'[1]címrend államig'!AF51)</f>
        <v>0</v>
      </c>
      <c r="AG51" s="98">
        <f>SUM('[1]címrend kötelező'!AG51+'[1]címrend önként'!AG51+'[1]címrend államig'!AG51)</f>
        <v>0</v>
      </c>
      <c r="AH51" s="98">
        <f>SUM('[1]címrend kötelező'!AH51+'[1]címrend önként'!AH51+'[1]címrend államig'!AH51)</f>
        <v>0</v>
      </c>
      <c r="AI51" s="98">
        <f>SUM('[1]címrend kötelező'!AI51+'[1]címrend önként'!AI51+'[1]címrend államig'!AI51)</f>
        <v>0</v>
      </c>
      <c r="AJ51" s="98">
        <f>SUM('[1]címrend kötelező'!AJ51+'[1]címrend önként'!AJ51+'[1]címrend államig'!AJ51)</f>
        <v>0</v>
      </c>
      <c r="AK51" s="98">
        <f>SUM('[1]címrend kötelező'!AK51+'[1]címrend önként'!AK51+'[1]címrend államig'!AK51)</f>
        <v>0</v>
      </c>
      <c r="AL51" s="98">
        <f>SUM('[1]címrend kötelező'!AL51+'[1]címrend önként'!AL51+'[1]címrend államig'!AL51)</f>
        <v>0</v>
      </c>
      <c r="AM51" s="98">
        <f>SUM('[1]címrend kötelező'!AM51+'[1]címrend önként'!AM51+'[1]címrend államig'!AM51)</f>
        <v>0</v>
      </c>
      <c r="AN51" s="98">
        <f>SUM('[1]címrend kötelező'!AN51+'[1]címrend önként'!AN51+'[1]címrend államig'!AN51)</f>
        <v>0</v>
      </c>
      <c r="AO51" s="98">
        <f>SUM('[1]címrend kötelező'!AO51+'[1]címrend önként'!AO51+'[1]címrend államig'!AO51)</f>
        <v>0</v>
      </c>
      <c r="AP51" s="98">
        <f>SUM('[1]címrend kötelező'!AP51+'[1]címrend önként'!AP51+'[1]címrend államig'!AP51)</f>
        <v>0</v>
      </c>
      <c r="AQ51" s="98">
        <f>SUM('[1]címrend kötelező'!AQ51+'[1]címrend önként'!AQ51+'[1]címrend államig'!AQ51)</f>
        <v>0</v>
      </c>
      <c r="AR51" s="98">
        <f>SUM('[1]címrend kötelező'!AR51+'[1]címrend önként'!AR51+'[1]címrend államig'!AR51)</f>
        <v>0</v>
      </c>
      <c r="AS51" s="98">
        <f>SUM('[1]címrend kötelező'!AS51+'[1]címrend önként'!AS51+'[1]címrend államig'!AS51)</f>
        <v>0</v>
      </c>
      <c r="AT51" s="98">
        <f>SUM('[1]címrend kötelező'!AT51+'[1]címrend önként'!AT51+'[1]címrend államig'!AT51)</f>
        <v>0</v>
      </c>
      <c r="AU51" s="98">
        <f>SUM('[1]címrend kötelező'!AU51+'[1]címrend önként'!AU51+'[1]címrend államig'!AU51)</f>
        <v>0</v>
      </c>
      <c r="AV51" s="98">
        <f>SUM('[1]címrend kötelező'!AV51+'[1]címrend önként'!AV51+'[1]címrend államig'!AV51)</f>
        <v>0</v>
      </c>
      <c r="AW51" s="98">
        <f>SUM('[1]címrend kötelező'!AW51+'[1]címrend önként'!AW51+'[1]címrend államig'!AW51)</f>
        <v>0</v>
      </c>
      <c r="AX51" s="98">
        <f>SUM('[1]címrend kötelező'!AX51+'[1]címrend önként'!AX51+'[1]címrend államig'!AX51)</f>
        <v>0</v>
      </c>
      <c r="AY51" s="98">
        <f>SUM('[1]címrend kötelező'!AY51+'[1]címrend önként'!AY51+'[1]címrend államig'!AY51)</f>
        <v>0</v>
      </c>
      <c r="AZ51" s="98">
        <f>SUM('[1]címrend kötelező'!AZ51+'[1]címrend önként'!AZ51+'[1]címrend államig'!AZ51)</f>
        <v>0</v>
      </c>
      <c r="BA51" s="98">
        <f>SUM('[1]címrend kötelező'!BA51+'[1]címrend önként'!BA51+'[1]címrend államig'!BA51)</f>
        <v>0</v>
      </c>
      <c r="BB51" s="98">
        <f>SUM('[1]címrend kötelező'!BB51+'[1]címrend önként'!BB51+'[1]címrend államig'!BB51)</f>
        <v>0</v>
      </c>
      <c r="BC51" s="98">
        <f>SUM('[1]címrend kötelező'!BC51+'[1]címrend önként'!BC51+'[1]címrend államig'!BC51)</f>
        <v>0</v>
      </c>
      <c r="BD51" s="98">
        <f>SUM('[1]címrend kötelező'!BD51+'[1]címrend önként'!BD51+'[1]címrend államig'!BD51)</f>
        <v>0</v>
      </c>
      <c r="BE51" s="98">
        <f>SUM('[1]címrend kötelező'!BE51+'[1]címrend önként'!BE51+'[1]címrend államig'!BE51)</f>
        <v>0</v>
      </c>
      <c r="BF51" s="98">
        <f>SUM('[1]címrend kötelező'!BF51+'[1]címrend önként'!BF51+'[1]címrend államig'!BF51)</f>
        <v>0</v>
      </c>
      <c r="BG51" s="98">
        <f>SUM('[1]címrend kötelező'!BG51+'[1]címrend önként'!BG51+'[1]címrend államig'!BG51)</f>
        <v>0</v>
      </c>
      <c r="BH51" s="98">
        <f>SUM('[1]címrend kötelező'!BH51+'[1]címrend önként'!BH51+'[1]címrend államig'!BH51)</f>
        <v>0</v>
      </c>
      <c r="BI51" s="98">
        <f>SUM('[1]címrend kötelező'!BI51+'[1]címrend önként'!BI51+'[1]címrend államig'!BI51)</f>
        <v>0</v>
      </c>
      <c r="BJ51" s="98">
        <f>SUM('[1]címrend kötelező'!BJ51+'[1]címrend önként'!BJ51+'[1]címrend államig'!BJ51)</f>
        <v>0</v>
      </c>
      <c r="BK51" s="98">
        <f>SUM('[1]címrend kötelező'!BK51+'[1]címrend önként'!BK51+'[1]címrend államig'!BK51)</f>
        <v>0</v>
      </c>
      <c r="BL51" s="98">
        <f>SUM('[1]címrend kötelező'!BL51+'[1]címrend önként'!BL51+'[1]címrend államig'!BL51)</f>
        <v>0</v>
      </c>
      <c r="BM51" s="98">
        <f>SUM('[1]címrend kötelező'!BM51+'[1]címrend önként'!BM51+'[1]címrend államig'!BM51)</f>
        <v>0</v>
      </c>
      <c r="BN51" s="98">
        <f>SUM('[1]címrend kötelező'!BN51+'[1]címrend önként'!BN51+'[1]címrend államig'!BN51)</f>
        <v>79902</v>
      </c>
      <c r="BO51" s="98">
        <f>SUM('[1]címrend kötelező'!BO51+'[1]címrend önként'!BO51+'[1]címrend államig'!BO51)</f>
        <v>79902</v>
      </c>
      <c r="BP51" s="98">
        <f>SUM('[1]címrend kötelező'!BP51+'[1]címrend önként'!BP51+'[1]címrend államig'!BP51)</f>
        <v>0</v>
      </c>
      <c r="BQ51" s="98">
        <f>SUM('[1]címrend kötelező'!BQ51+'[1]címrend önként'!BQ51+'[1]címrend államig'!BQ51)</f>
        <v>0</v>
      </c>
      <c r="BR51" s="98">
        <f>SUM('[1]címrend kötelező'!BR51+'[1]címrend önként'!BR51+'[1]címrend államig'!BR51)</f>
        <v>0</v>
      </c>
      <c r="BS51" s="98">
        <f>SUM('[1]címrend kötelező'!BS51+'[1]címrend önként'!BS51+'[1]címrend államig'!BS51)</f>
        <v>0</v>
      </c>
      <c r="BT51" s="98">
        <f>SUM('[1]címrend kötelező'!BT51+'[1]címrend önként'!BT51+'[1]címrend államig'!BT51)</f>
        <v>0</v>
      </c>
      <c r="BU51" s="98">
        <f>SUM('[1]címrend kötelező'!BU51+'[1]címrend önként'!BU51+'[1]címrend államig'!BU51)</f>
        <v>0</v>
      </c>
      <c r="BV51" s="98">
        <f>SUM('[1]címrend kötelező'!BV51+'[1]címrend önként'!BV51+'[1]címrend államig'!BV51)</f>
        <v>0</v>
      </c>
      <c r="BW51" s="98">
        <f>SUM('[1]címrend kötelező'!BW51+'[1]címrend önként'!BW51+'[1]címrend államig'!BW51)</f>
        <v>0</v>
      </c>
      <c r="BX51" s="98">
        <f>SUM('[1]címrend kötelező'!BX51+'[1]címrend önként'!BX51+'[1]címrend államig'!BX51)</f>
        <v>0</v>
      </c>
      <c r="BY51" s="98">
        <f>SUM('[1]címrend kötelező'!BY51+'[1]címrend önként'!BY51+'[1]címrend államig'!BY51)</f>
        <v>0</v>
      </c>
      <c r="BZ51" s="98">
        <f>SUM('[1]címrend kötelező'!BZ51+'[1]címrend önként'!BZ51+'[1]címrend államig'!BZ51)</f>
        <v>0</v>
      </c>
      <c r="CA51" s="98">
        <f>SUM('[1]címrend kötelező'!CA51+'[1]címrend önként'!CA51+'[1]címrend államig'!CA51)</f>
        <v>0</v>
      </c>
      <c r="CB51" s="98">
        <f>SUM('[1]címrend kötelező'!CB51+'[1]címrend önként'!CB51+'[1]címrend államig'!CB51)</f>
        <v>0</v>
      </c>
      <c r="CC51" s="98">
        <f>SUM('[1]címrend kötelező'!CC51+'[1]címrend önként'!CC51+'[1]címrend államig'!CC51)</f>
        <v>0</v>
      </c>
      <c r="CD51" s="98">
        <f>SUM('[1]címrend kötelező'!CD51+'[1]címrend önként'!CD51+'[1]címrend államig'!CD51)</f>
        <v>0</v>
      </c>
      <c r="CE51" s="98">
        <f>SUM('[1]címrend kötelező'!CE51+'[1]címrend önként'!CE51+'[1]címrend államig'!CE51)</f>
        <v>0</v>
      </c>
      <c r="CF51" s="98">
        <f>SUM('[1]címrend kötelező'!CF51+'[1]címrend önként'!CF51+'[1]címrend államig'!CF51)</f>
        <v>0</v>
      </c>
      <c r="CG51" s="98">
        <f>SUM('[1]címrend kötelező'!CG51+'[1]címrend önként'!CG51+'[1]címrend államig'!CG51)</f>
        <v>0</v>
      </c>
      <c r="CH51" s="98">
        <f>SUM('[1]címrend kötelező'!CH51+'[1]címrend önként'!CH51+'[1]címrend államig'!CH51)</f>
        <v>0</v>
      </c>
      <c r="CI51" s="98">
        <f>SUM('[1]címrend kötelező'!CI51+'[1]címrend önként'!CI51+'[1]címrend államig'!CI51)</f>
        <v>0</v>
      </c>
      <c r="CJ51" s="98">
        <f>SUM('[1]címrend kötelező'!CJ51+'[1]címrend önként'!CJ51+'[1]címrend államig'!CJ51)</f>
        <v>0</v>
      </c>
      <c r="CK51" s="98">
        <f>SUM('[1]címrend kötelező'!CK51+'[1]címrend önként'!CK51+'[1]címrend államig'!CK51)</f>
        <v>0</v>
      </c>
      <c r="CL51" s="98">
        <f>SUM('[1]címrend kötelező'!CL51+'[1]címrend önként'!CL51+'[1]címrend államig'!CL51)</f>
        <v>0</v>
      </c>
      <c r="CM51" s="98">
        <f>SUM('[1]címrend kötelező'!CM51+'[1]címrend önként'!CM51+'[1]címrend államig'!CM51)</f>
        <v>0</v>
      </c>
      <c r="CN51" s="98">
        <f>SUM('[1]címrend kötelező'!CN51+'[1]címrend önként'!CN51+'[1]címrend államig'!CN51)</f>
        <v>0</v>
      </c>
      <c r="CO51" s="98">
        <f>SUM('[1]címrend kötelező'!CO51+'[1]címrend önként'!CO51+'[1]címrend államig'!CO51)</f>
        <v>0</v>
      </c>
      <c r="CP51" s="98">
        <f>SUM('[1]címrend kötelező'!CP51+'[1]címrend önként'!CP51+'[1]címrend államig'!CP51)</f>
        <v>0</v>
      </c>
      <c r="CQ51" s="98">
        <f>SUM('[1]címrend kötelező'!CQ51+'[1]címrend önként'!CQ51+'[1]címrend államig'!CQ51)</f>
        <v>0</v>
      </c>
      <c r="CR51" s="98">
        <f>SUM('[1]címrend kötelező'!CR51+'[1]címrend önként'!CR51+'[1]címrend államig'!CR51)</f>
        <v>0</v>
      </c>
      <c r="CS51" s="98">
        <f>SUM('[1]címrend kötelező'!CS51+'[1]címrend önként'!CS51+'[1]címrend államig'!CS51)</f>
        <v>0</v>
      </c>
      <c r="CT51" s="98">
        <f>SUM('[1]címrend kötelező'!CT51+'[1]címrend önként'!CT51+'[1]címrend államig'!CT51)</f>
        <v>0</v>
      </c>
      <c r="CU51" s="98">
        <f>SUM('[1]címrend kötelező'!CU51+'[1]címrend önként'!CU51+'[1]címrend államig'!CU51)</f>
        <v>0</v>
      </c>
      <c r="CV51" s="98">
        <f>SUM('[1]címrend kötelező'!CV51+'[1]címrend önként'!CV51+'[1]címrend államig'!CV51)</f>
        <v>0</v>
      </c>
      <c r="CW51" s="98">
        <f>SUM('[1]címrend kötelező'!CW51+'[1]címrend önként'!CW51+'[1]címrend államig'!CW51)</f>
        <v>0</v>
      </c>
      <c r="CX51" s="98">
        <f>SUM('[1]címrend kötelező'!CX51+'[1]címrend önként'!CX51+'[1]címrend államig'!CX51)</f>
        <v>0</v>
      </c>
      <c r="CY51" s="98">
        <f>SUM('[1]címrend kötelező'!CY51+'[1]címrend önként'!CY51+'[1]címrend államig'!CY51)</f>
        <v>0</v>
      </c>
      <c r="CZ51" s="98">
        <f>SUM('[1]címrend kötelező'!CZ51+'[1]címrend önként'!CZ51+'[1]címrend államig'!CZ51)</f>
        <v>0</v>
      </c>
      <c r="DA51" s="98">
        <f>SUM('[1]címrend kötelező'!DA51+'[1]címrend önként'!DA51+'[1]címrend államig'!DA51)</f>
        <v>0</v>
      </c>
      <c r="DB51" s="98">
        <f>SUM('[1]címrend kötelező'!DB51+'[1]címrend önként'!DB51+'[1]címrend államig'!DB51)</f>
        <v>0</v>
      </c>
      <c r="DC51" s="98">
        <f>SUM('[1]címrend kötelező'!DC51+'[1]címrend önként'!DC51+'[1]címrend államig'!DC51)</f>
        <v>0</v>
      </c>
      <c r="DD51" s="98">
        <f>SUM('[1]címrend kötelező'!DD51+'[1]címrend önként'!DD51+'[1]címrend államig'!DD51)</f>
        <v>0</v>
      </c>
      <c r="DE51" s="98">
        <f>SUM('[1]címrend kötelező'!DE51+'[1]címrend önként'!DE51+'[1]címrend államig'!DE51)</f>
        <v>0</v>
      </c>
      <c r="DF51" s="98">
        <f>SUM('[1]címrend kötelező'!DF51+'[1]címrend önként'!DF51+'[1]címrend államig'!DF51)</f>
        <v>0</v>
      </c>
      <c r="DG51" s="98">
        <f>SUM('[1]címrend kötelező'!DG51+'[1]címrend önként'!DG51+'[1]címrend államig'!DG51)</f>
        <v>0</v>
      </c>
      <c r="DH51" s="98">
        <f>SUM('[1]címrend kötelező'!DH51+'[1]címrend önként'!DH51+'[1]címrend államig'!DH51)</f>
        <v>0</v>
      </c>
      <c r="DI51" s="98">
        <f>SUM('[1]címrend kötelező'!DI51+'[1]címrend önként'!DI51+'[1]címrend államig'!DI51)</f>
        <v>0</v>
      </c>
      <c r="DJ51" s="98">
        <f>SUM('[1]címrend kötelező'!DJ51+'[1]címrend önként'!DJ51+'[1]címrend államig'!DJ51)</f>
        <v>0</v>
      </c>
      <c r="DK51" s="98">
        <f>SUM('[1]címrend kötelező'!DK51+'[1]címrend önként'!DK51+'[1]címrend államig'!DK51)</f>
        <v>0</v>
      </c>
      <c r="DL51" s="98">
        <f>SUM('[1]címrend kötelező'!DL51+'[1]címrend önként'!DL51+'[1]címrend államig'!DL51)</f>
        <v>0</v>
      </c>
      <c r="DM51" s="98">
        <f>SUM('[1]címrend kötelező'!DM51+'[1]címrend önként'!DM51+'[1]címrend államig'!DM51)</f>
        <v>0</v>
      </c>
      <c r="DN51" s="98">
        <f>SUM('[1]címrend kötelező'!DN51+'[1]címrend önként'!DN51+'[1]címrend államig'!DN51)</f>
        <v>0</v>
      </c>
      <c r="DO51" s="98">
        <f>SUM('[1]címrend kötelező'!DO51+'[1]címrend önként'!DO51+'[1]címrend államig'!DO51)</f>
        <v>0</v>
      </c>
      <c r="DP51" s="98">
        <f>SUM('[1]címrend kötelező'!DP51+'[1]címrend önként'!DP51+'[1]címrend államig'!DP51)</f>
        <v>0</v>
      </c>
      <c r="DQ51" s="98">
        <f>SUM('[1]címrend kötelező'!DQ51+'[1]címrend önként'!DQ51+'[1]címrend államig'!DQ51)</f>
        <v>0</v>
      </c>
      <c r="DR51" s="99">
        <f t="shared" si="555"/>
        <v>0</v>
      </c>
      <c r="DS51" s="99">
        <f t="shared" si="555"/>
        <v>79902</v>
      </c>
      <c r="DT51" s="99">
        <f t="shared" si="555"/>
        <v>79902</v>
      </c>
      <c r="DU51" s="98">
        <f>SUM('[1]címrend kötelező'!DU51+'[1]címrend önként'!DU51+'[1]címrend államig'!DU51)</f>
        <v>0</v>
      </c>
      <c r="DV51" s="98">
        <f>SUM('[1]címrend kötelező'!DV51+'[1]címrend önként'!DV51+'[1]címrend államig'!DV51)</f>
        <v>0</v>
      </c>
      <c r="DW51" s="98">
        <f>SUM('[1]címrend kötelező'!DW51+'[1]címrend önként'!DW51+'[1]címrend államig'!DW51)</f>
        <v>0</v>
      </c>
      <c r="DX51" s="98">
        <f>SUM('[1]címrend kötelező'!DX51+'[1]címrend önként'!DX51+'[1]címrend államig'!DX51)</f>
        <v>0</v>
      </c>
      <c r="DY51" s="98">
        <f>SUM('[1]címrend kötelező'!DY51+'[1]címrend önként'!DY51+'[1]címrend államig'!DY51)</f>
        <v>0</v>
      </c>
      <c r="DZ51" s="98">
        <f>SUM('[1]címrend kötelező'!DZ51+'[1]címrend önként'!DZ51+'[1]címrend államig'!DZ51)</f>
        <v>0</v>
      </c>
      <c r="EA51" s="98">
        <f>SUM('[1]címrend kötelező'!EA51+'[1]címrend önként'!EA51+'[1]címrend államig'!EA51)</f>
        <v>0</v>
      </c>
      <c r="EB51" s="98">
        <f>SUM('[1]címrend kötelező'!EB51+'[1]címrend önként'!EB51+'[1]címrend államig'!EB51)</f>
        <v>0</v>
      </c>
      <c r="EC51" s="98">
        <f>SUM('[1]címrend kötelező'!EC51+'[1]címrend önként'!EC51+'[1]címrend államig'!EC51)</f>
        <v>0</v>
      </c>
      <c r="ED51" s="98">
        <f>SUM('[1]címrend kötelező'!ED51+'[1]címrend önként'!ED51+'[1]címrend államig'!ED51)</f>
        <v>0</v>
      </c>
      <c r="EE51" s="98">
        <f>SUM('[1]címrend kötelező'!EE51+'[1]címrend önként'!EE51+'[1]címrend államig'!EE51)</f>
        <v>0</v>
      </c>
      <c r="EF51" s="98">
        <f>SUM('[1]címrend kötelező'!EF51+'[1]címrend önként'!EF51+'[1]címrend államig'!EF51)</f>
        <v>0</v>
      </c>
      <c r="EG51" s="98">
        <f>SUM('[1]címrend kötelező'!EG51+'[1]címrend önként'!EG51+'[1]címrend államig'!EG51)</f>
        <v>0</v>
      </c>
      <c r="EH51" s="98">
        <f>SUM('[1]címrend kötelező'!EH51+'[1]címrend önként'!EH51+'[1]címrend államig'!EH51)</f>
        <v>0</v>
      </c>
      <c r="EI51" s="98">
        <f>SUM('[1]címrend kötelező'!EI51+'[1]címrend önként'!EI51+'[1]címrend államig'!EI51)</f>
        <v>0</v>
      </c>
      <c r="EJ51" s="98">
        <f>SUM('[1]címrend kötelező'!EJ51+'[1]címrend önként'!EJ51+'[1]címrend államig'!EJ51)</f>
        <v>0</v>
      </c>
      <c r="EK51" s="98">
        <f>SUM('[1]címrend kötelező'!EK51+'[1]címrend önként'!EK51+'[1]címrend államig'!EK51)</f>
        <v>0</v>
      </c>
      <c r="EL51" s="98">
        <f>SUM('[1]címrend kötelező'!EL51+'[1]címrend önként'!EL51+'[1]címrend államig'!EL51)</f>
        <v>0</v>
      </c>
      <c r="EM51" s="98">
        <f>SUM('[1]címrend kötelező'!EM51+'[1]címrend önként'!EM51+'[1]címrend államig'!EM51)</f>
        <v>0</v>
      </c>
      <c r="EN51" s="98">
        <f>SUM('[1]címrend kötelező'!EN51+'[1]címrend önként'!EN51+'[1]címrend államig'!EN51)</f>
        <v>0</v>
      </c>
      <c r="EO51" s="98">
        <f>SUM('[1]címrend kötelező'!EO51+'[1]címrend önként'!EO51+'[1]címrend államig'!EO51)</f>
        <v>0</v>
      </c>
      <c r="EP51" s="98">
        <f>SUM('[1]címrend kötelező'!EP51+'[1]címrend önként'!EP51+'[1]címrend államig'!EP51)</f>
        <v>0</v>
      </c>
      <c r="EQ51" s="98">
        <f>SUM('[1]címrend kötelező'!EQ51+'[1]címrend önként'!EQ51+'[1]címrend államig'!EQ51)</f>
        <v>0</v>
      </c>
      <c r="ER51" s="98">
        <f>SUM('[1]címrend kötelező'!ER51+'[1]címrend önként'!ER51+'[1]címrend államig'!ER51)</f>
        <v>0</v>
      </c>
      <c r="ES51" s="98">
        <f>SUM('[1]címrend kötelező'!ES51+'[1]címrend önként'!ES51+'[1]címrend államig'!ES51)</f>
        <v>0</v>
      </c>
      <c r="ET51" s="98">
        <f>SUM('[1]címrend kötelező'!ET51+'[1]címrend önként'!ET51+'[1]címrend államig'!ET51)</f>
        <v>0</v>
      </c>
      <c r="EU51" s="98">
        <f>SUM('[1]címrend kötelező'!EU51+'[1]címrend önként'!EU51+'[1]címrend államig'!EU51)</f>
        <v>0</v>
      </c>
      <c r="EV51" s="99">
        <f t="shared" si="556"/>
        <v>0</v>
      </c>
      <c r="EW51" s="99">
        <f t="shared" si="556"/>
        <v>0</v>
      </c>
      <c r="EX51" s="99">
        <f t="shared" si="556"/>
        <v>0</v>
      </c>
      <c r="EY51" s="99">
        <f>'[1]címrend kötelező'!EY51+'[1]címrend önként'!EY51+'[1]címrend államig'!EY51</f>
        <v>0</v>
      </c>
      <c r="EZ51" s="99">
        <f>'[1]címrend kötelező'!EZ51+'[1]címrend önként'!EZ51+'[1]címrend államig'!EZ51</f>
        <v>0</v>
      </c>
      <c r="FA51" s="99">
        <f>'[1]címrend kötelező'!FA51+'[1]címrend önként'!FA51+'[1]címrend államig'!FA51</f>
        <v>0</v>
      </c>
      <c r="FB51" s="99">
        <f>'[1]címrend kötelező'!FB51+'[1]címrend önként'!FB51+'[1]címrend államig'!FB51</f>
        <v>0</v>
      </c>
      <c r="FC51" s="99">
        <f>'[1]címrend kötelező'!FC51+'[1]címrend önként'!FC51+'[1]címrend államig'!FC51</f>
        <v>0</v>
      </c>
      <c r="FD51" s="99">
        <f>'[1]címrend kötelező'!FD51+'[1]címrend önként'!FD51+'[1]címrend államig'!FD51</f>
        <v>0</v>
      </c>
      <c r="FE51" s="99">
        <f>'[1]címrend kötelező'!FE51+'[1]címrend önként'!FE51+'[1]címrend államig'!FE51</f>
        <v>0</v>
      </c>
      <c r="FF51" s="99">
        <f>'[1]címrend kötelező'!FF51+'[1]címrend önként'!FF51+'[1]címrend államig'!FF51</f>
        <v>0</v>
      </c>
      <c r="FG51" s="99">
        <f>'[1]címrend kötelező'!FG51+'[1]címrend önként'!FG51+'[1]címrend államig'!FG51</f>
        <v>0</v>
      </c>
      <c r="FH51" s="99">
        <f>'[1]címrend kötelező'!FH51+'[1]címrend önként'!FH51+'[1]címrend államig'!FH51</f>
        <v>0</v>
      </c>
      <c r="FI51" s="99">
        <f>'[1]címrend kötelező'!FI51+'[1]címrend önként'!FI51+'[1]címrend államig'!FI51</f>
        <v>0</v>
      </c>
      <c r="FJ51" s="99">
        <f>'[1]címrend kötelező'!FJ51+'[1]címrend önként'!FJ51+'[1]címrend államig'!FJ51</f>
        <v>0</v>
      </c>
      <c r="FK51" s="99">
        <f>'[1]címrend kötelező'!FK51+'[1]címrend önként'!FK51+'[1]címrend államig'!FK51</f>
        <v>0</v>
      </c>
      <c r="FL51" s="99">
        <f>'[1]címrend kötelező'!FL51+'[1]címrend önként'!FL51+'[1]címrend államig'!FL51</f>
        <v>0</v>
      </c>
      <c r="FM51" s="99">
        <f>'[1]címrend kötelező'!FM51+'[1]címrend önként'!FM51+'[1]címrend államig'!FM51</f>
        <v>0</v>
      </c>
      <c r="FN51" s="99">
        <f>'[1]címrend kötelező'!FN51+'[1]címrend önként'!FN51+'[1]címrend államig'!FN51</f>
        <v>0</v>
      </c>
      <c r="FO51" s="99">
        <f>'[1]címrend kötelező'!FO51+'[1]címrend önként'!FO51+'[1]címrend államig'!FO51</f>
        <v>0</v>
      </c>
      <c r="FP51" s="99">
        <f>'[1]címrend kötelező'!FP51+'[1]címrend önként'!FP51+'[1]címrend államig'!FP51</f>
        <v>0</v>
      </c>
      <c r="FQ51" s="99">
        <f>'[1]címrend kötelező'!FQ51+'[1]címrend önként'!FQ51+'[1]címrend államig'!FQ51</f>
        <v>0</v>
      </c>
      <c r="FR51" s="99">
        <f>'[1]címrend kötelező'!FR51+'[1]címrend önként'!FR51+'[1]címrend államig'!FR51</f>
        <v>0</v>
      </c>
      <c r="FS51" s="99">
        <f>'[1]címrend kötelező'!FS51+'[1]címrend önként'!FS51+'[1]címrend államig'!FS51</f>
        <v>0</v>
      </c>
      <c r="FT51" s="99">
        <f>'[1]címrend kötelező'!FT51+'[1]címrend önként'!FT51+'[1]címrend államig'!FT51</f>
        <v>0</v>
      </c>
      <c r="FU51" s="99">
        <f>'[1]címrend kötelező'!FU51+'[1]címrend önként'!FU51+'[1]címrend államig'!FU51</f>
        <v>0</v>
      </c>
      <c r="FV51" s="99">
        <f>'[1]címrend kötelező'!FV51+'[1]címrend önként'!FV51+'[1]címrend államig'!FV51</f>
        <v>0</v>
      </c>
      <c r="FW51" s="99">
        <f>'[1]címrend kötelező'!FW51+'[1]címrend önként'!FW51+'[1]címrend államig'!FW51</f>
        <v>0</v>
      </c>
      <c r="FX51" s="99">
        <f>'[1]címrend kötelező'!FX51+'[1]címrend önként'!FX51+'[1]címrend államig'!FX51</f>
        <v>0</v>
      </c>
      <c r="FY51" s="99">
        <f>'[1]címrend kötelező'!FY51+'[1]címrend önként'!FY51+'[1]címrend államig'!FY51</f>
        <v>0</v>
      </c>
      <c r="FZ51" s="99">
        <f>'[1]címrend kötelező'!FZ51+'[1]címrend önként'!FZ51+'[1]címrend államig'!FZ51</f>
        <v>0</v>
      </c>
      <c r="GA51" s="99">
        <f>'[1]címrend kötelező'!GA51+'[1]címrend önként'!GA51+'[1]címrend államig'!GA51</f>
        <v>0</v>
      </c>
      <c r="GB51" s="99">
        <f>'[1]címrend kötelező'!GB51+'[1]címrend önként'!GB51+'[1]címrend államig'!GB51</f>
        <v>0</v>
      </c>
      <c r="GC51" s="99">
        <f>'[1]címrend kötelező'!GC51+'[1]címrend önként'!GC51+'[1]címrend államig'!GC51</f>
        <v>0</v>
      </c>
      <c r="GD51" s="99">
        <f>'[1]címrend kötelező'!GD51+'[1]címrend önként'!GD51+'[1]címrend államig'!GD51</f>
        <v>0</v>
      </c>
      <c r="GE51" s="99">
        <f>'[1]címrend kötelező'!GE51+'[1]címrend önként'!GE51+'[1]címrend államig'!GE51</f>
        <v>0</v>
      </c>
      <c r="GF51" s="99">
        <f>'[1]címrend kötelező'!GF51+'[1]címrend önként'!GF51+'[1]címrend államig'!GF51</f>
        <v>0</v>
      </c>
      <c r="GG51" s="99">
        <f>'[1]címrend kötelező'!GG51+'[1]címrend önként'!GG51+'[1]címrend államig'!GG51</f>
        <v>0</v>
      </c>
      <c r="GH51" s="99">
        <f>'[1]címrend kötelező'!GH51+'[1]címrend önként'!GH51+'[1]címrend államig'!GH51</f>
        <v>0</v>
      </c>
      <c r="GI51" s="99">
        <f>'[1]címrend kötelező'!GI51+'[1]címrend önként'!GI51+'[1]címrend államig'!GI51</f>
        <v>0</v>
      </c>
      <c r="GJ51" s="99">
        <f>'[1]címrend kötelező'!GJ51+'[1]címrend önként'!GJ51+'[1]címrend államig'!GJ51</f>
        <v>0</v>
      </c>
      <c r="GK51" s="99">
        <f>'[1]címrend kötelező'!GK51+'[1]címrend önként'!GK51+'[1]címrend államig'!GK51</f>
        <v>0</v>
      </c>
      <c r="GL51" s="99">
        <f>EY51+FB51+FE51+FH51+FK51+FN51+FQ51+FT51+FW51+FZ51+GC51+GF51+GI51</f>
        <v>0</v>
      </c>
      <c r="GM51" s="99">
        <f t="shared" si="557"/>
        <v>0</v>
      </c>
      <c r="GN51" s="99">
        <f t="shared" si="557"/>
        <v>0</v>
      </c>
      <c r="GO51" s="99">
        <f>'[1]címrend kötelező'!GO51+'[1]címrend önként'!GO51+'[1]címrend államig'!GO51</f>
        <v>0</v>
      </c>
      <c r="GP51" s="99">
        <f>'[1]címrend kötelező'!GP51+'[1]címrend önként'!GP51+'[1]címrend államig'!GP51</f>
        <v>1407</v>
      </c>
      <c r="GQ51" s="99">
        <f>'[1]címrend kötelező'!GQ51+'[1]címrend önként'!GQ51+'[1]címrend államig'!GQ51</f>
        <v>1407</v>
      </c>
      <c r="GR51" s="99">
        <f>'[1]címrend kötelező'!GR51+'[1]címrend önként'!GR51+'[1]címrend államig'!GR51</f>
        <v>0</v>
      </c>
      <c r="GS51" s="99">
        <f>'[1]címrend kötelező'!GS51+'[1]címrend önként'!GS51+'[1]címrend államig'!GS51</f>
        <v>0</v>
      </c>
      <c r="GT51" s="99">
        <f>'[1]címrend kötelező'!GT51+'[1]címrend önként'!GT51+'[1]címrend államig'!GT51</f>
        <v>0</v>
      </c>
      <c r="GU51" s="99">
        <f>'[1]címrend kötelező'!GU51+'[1]címrend önként'!GU51+'[1]címrend államig'!GU51</f>
        <v>0</v>
      </c>
      <c r="GV51" s="99">
        <f>'[1]címrend kötelező'!GV51+'[1]címrend önként'!GV51+'[1]címrend államig'!GV51</f>
        <v>3190</v>
      </c>
      <c r="GW51" s="99">
        <f>'[1]címrend kötelező'!GW51+'[1]címrend önként'!GW51+'[1]címrend államig'!GW51</f>
        <v>3190</v>
      </c>
      <c r="GX51" s="99">
        <f t="shared" si="427"/>
        <v>0</v>
      </c>
      <c r="GY51" s="99">
        <f t="shared" si="427"/>
        <v>4597</v>
      </c>
      <c r="GZ51" s="99">
        <f t="shared" si="427"/>
        <v>4597</v>
      </c>
      <c r="HA51" s="100">
        <f t="shared" si="428"/>
        <v>0</v>
      </c>
      <c r="HB51" s="100">
        <f t="shared" si="428"/>
        <v>84499</v>
      </c>
      <c r="HC51" s="101">
        <f t="shared" si="428"/>
        <v>84499</v>
      </c>
      <c r="HE51" s="92"/>
      <c r="HF51" s="92"/>
    </row>
    <row r="52" spans="1:214" s="105" customFormat="1" ht="15" customHeight="1" x14ac:dyDescent="0.25">
      <c r="A52" s="113" t="s">
        <v>339</v>
      </c>
      <c r="B52" s="103">
        <f>B28+B40</f>
        <v>0</v>
      </c>
      <c r="C52" s="103">
        <f t="shared" ref="C52:D52" si="558">C28+C40</f>
        <v>0</v>
      </c>
      <c r="D52" s="103">
        <f t="shared" si="558"/>
        <v>0</v>
      </c>
      <c r="E52" s="103">
        <f>E28+E40</f>
        <v>0</v>
      </c>
      <c r="F52" s="103">
        <f t="shared" ref="F52:G52" si="559">F28+F40</f>
        <v>0</v>
      </c>
      <c r="G52" s="103">
        <f t="shared" si="559"/>
        <v>0</v>
      </c>
      <c r="H52" s="103">
        <f>H28+H40</f>
        <v>0</v>
      </c>
      <c r="I52" s="103">
        <f t="shared" ref="I52:J52" si="560">I28+I40</f>
        <v>0</v>
      </c>
      <c r="J52" s="103">
        <f t="shared" si="560"/>
        <v>0</v>
      </c>
      <c r="K52" s="103">
        <f>K28+K40</f>
        <v>500</v>
      </c>
      <c r="L52" s="103">
        <f t="shared" ref="L52:M52" si="561">L28+L40</f>
        <v>0</v>
      </c>
      <c r="M52" s="103">
        <f t="shared" si="561"/>
        <v>500</v>
      </c>
      <c r="N52" s="103">
        <f>N28+N40</f>
        <v>0</v>
      </c>
      <c r="O52" s="103">
        <f t="shared" ref="O52:P52" si="562">O28+O40</f>
        <v>0</v>
      </c>
      <c r="P52" s="103">
        <f t="shared" si="562"/>
        <v>0</v>
      </c>
      <c r="Q52" s="103">
        <f>Q28+Q40</f>
        <v>0</v>
      </c>
      <c r="R52" s="103">
        <f t="shared" ref="R52:S52" si="563">R28+R40</f>
        <v>0</v>
      </c>
      <c r="S52" s="103">
        <f t="shared" si="563"/>
        <v>0</v>
      </c>
      <c r="T52" s="103">
        <f>T28+T40</f>
        <v>0</v>
      </c>
      <c r="U52" s="103">
        <f t="shared" ref="U52:V52" si="564">U28+U40</f>
        <v>0</v>
      </c>
      <c r="V52" s="103">
        <f t="shared" si="564"/>
        <v>0</v>
      </c>
      <c r="W52" s="103">
        <f>W28+W40</f>
        <v>8245012</v>
      </c>
      <c r="X52" s="103">
        <f t="shared" ref="X52:Y52" si="565">X28+X40</f>
        <v>0</v>
      </c>
      <c r="Y52" s="103">
        <f t="shared" si="565"/>
        <v>8245012</v>
      </c>
      <c r="Z52" s="103">
        <f>Z28+Z40</f>
        <v>2432815</v>
      </c>
      <c r="AA52" s="103">
        <f t="shared" ref="AA52:AB52" si="566">AA28+AA40</f>
        <v>375089</v>
      </c>
      <c r="AB52" s="103">
        <f t="shared" si="566"/>
        <v>2807904</v>
      </c>
      <c r="AC52" s="103">
        <f>AC28+AC40</f>
        <v>583263</v>
      </c>
      <c r="AD52" s="103">
        <f t="shared" ref="AD52:AE52" si="567">AD28+AD40</f>
        <v>0</v>
      </c>
      <c r="AE52" s="103">
        <f t="shared" si="567"/>
        <v>583263</v>
      </c>
      <c r="AF52" s="103">
        <f>AF28+AF40</f>
        <v>0</v>
      </c>
      <c r="AG52" s="103">
        <f t="shared" ref="AG52:AH52" si="568">AG28+AG40</f>
        <v>0</v>
      </c>
      <c r="AH52" s="103">
        <f t="shared" si="568"/>
        <v>0</v>
      </c>
      <c r="AI52" s="103">
        <f>AI28+AI40</f>
        <v>6603</v>
      </c>
      <c r="AJ52" s="103">
        <f t="shared" ref="AJ52:AK52" si="569">AJ28+AJ40</f>
        <v>0</v>
      </c>
      <c r="AK52" s="103">
        <f t="shared" si="569"/>
        <v>6603</v>
      </c>
      <c r="AL52" s="103">
        <f>AL28+AL40</f>
        <v>4000</v>
      </c>
      <c r="AM52" s="103">
        <f t="shared" ref="AM52:AN52" si="570">AM28+AM40</f>
        <v>12665</v>
      </c>
      <c r="AN52" s="103">
        <f t="shared" si="570"/>
        <v>16665</v>
      </c>
      <c r="AO52" s="103">
        <f>AO28+AO40</f>
        <v>1529011</v>
      </c>
      <c r="AP52" s="103">
        <f t="shared" ref="AP52:AQ52" si="571">AP28+AP40</f>
        <v>0</v>
      </c>
      <c r="AQ52" s="103">
        <f t="shared" si="571"/>
        <v>1529011</v>
      </c>
      <c r="AR52" s="103">
        <f>AR28+AR40</f>
        <v>0</v>
      </c>
      <c r="AS52" s="103">
        <f t="shared" ref="AS52:AT52" si="572">AS28+AS40</f>
        <v>0</v>
      </c>
      <c r="AT52" s="103">
        <f t="shared" si="572"/>
        <v>0</v>
      </c>
      <c r="AU52" s="103">
        <f>AU28+AU40</f>
        <v>1300</v>
      </c>
      <c r="AV52" s="103">
        <f t="shared" ref="AV52:AW52" si="573">AV28+AV40</f>
        <v>0</v>
      </c>
      <c r="AW52" s="103">
        <f t="shared" si="573"/>
        <v>1300</v>
      </c>
      <c r="AX52" s="103">
        <f>AX28+AX40</f>
        <v>269000</v>
      </c>
      <c r="AY52" s="103">
        <f t="shared" ref="AY52:AZ52" si="574">AY28+AY40</f>
        <v>0</v>
      </c>
      <c r="AZ52" s="103">
        <f t="shared" si="574"/>
        <v>269000</v>
      </c>
      <c r="BA52" s="103">
        <f>BA28+BA40</f>
        <v>0</v>
      </c>
      <c r="BB52" s="103">
        <f t="shared" ref="BB52:BC52" si="575">BB28+BB40</f>
        <v>0</v>
      </c>
      <c r="BC52" s="103">
        <f t="shared" si="575"/>
        <v>0</v>
      </c>
      <c r="BD52" s="103">
        <f>BD28+BD40</f>
        <v>0</v>
      </c>
      <c r="BE52" s="103">
        <f t="shared" ref="BE52:BF52" si="576">BE28+BE40</f>
        <v>0</v>
      </c>
      <c r="BF52" s="103">
        <f t="shared" si="576"/>
        <v>0</v>
      </c>
      <c r="BG52" s="103">
        <f>BG28+BG40</f>
        <v>58944</v>
      </c>
      <c r="BH52" s="103">
        <f t="shared" ref="BH52:BI52" si="577">BH28+BH40</f>
        <v>0</v>
      </c>
      <c r="BI52" s="103">
        <f t="shared" si="577"/>
        <v>58944</v>
      </c>
      <c r="BJ52" s="103">
        <f>BJ28+BJ40</f>
        <v>0</v>
      </c>
      <c r="BK52" s="103">
        <f t="shared" ref="BK52:BL52" si="578">BK28+BK40</f>
        <v>0</v>
      </c>
      <c r="BL52" s="103">
        <f t="shared" si="578"/>
        <v>0</v>
      </c>
      <c r="BM52" s="103">
        <f>BM28+BM40</f>
        <v>9000</v>
      </c>
      <c r="BN52" s="103">
        <f t="shared" ref="BN52:BO52" si="579">BN28+BN40</f>
        <v>79902</v>
      </c>
      <c r="BO52" s="103">
        <f t="shared" si="579"/>
        <v>88902</v>
      </c>
      <c r="BP52" s="103">
        <f>BP28+BP40</f>
        <v>245077</v>
      </c>
      <c r="BQ52" s="103">
        <f t="shared" ref="BQ52:BR52" si="580">BQ28+BQ40</f>
        <v>0</v>
      </c>
      <c r="BR52" s="103">
        <f t="shared" si="580"/>
        <v>245077</v>
      </c>
      <c r="BS52" s="103">
        <f>BS28+BS40</f>
        <v>65914</v>
      </c>
      <c r="BT52" s="103">
        <f t="shared" ref="BT52:BU52" si="581">BT28+BT40</f>
        <v>0</v>
      </c>
      <c r="BU52" s="103">
        <f t="shared" si="581"/>
        <v>65914</v>
      </c>
      <c r="BV52" s="103">
        <f>BV28+BV40</f>
        <v>0</v>
      </c>
      <c r="BW52" s="103">
        <f t="shared" ref="BW52:BX52" si="582">BW28+BW40</f>
        <v>0</v>
      </c>
      <c r="BX52" s="103">
        <f t="shared" si="582"/>
        <v>0</v>
      </c>
      <c r="BY52" s="103">
        <f>BY28+BY40</f>
        <v>185573</v>
      </c>
      <c r="BZ52" s="103">
        <f t="shared" ref="BZ52:CA52" si="583">BZ28+BZ40</f>
        <v>0</v>
      </c>
      <c r="CA52" s="103">
        <f t="shared" si="583"/>
        <v>185573</v>
      </c>
      <c r="CB52" s="103">
        <f>CB28+CB40</f>
        <v>0</v>
      </c>
      <c r="CC52" s="103">
        <f t="shared" ref="CC52:CD52" si="584">CC28+CC40</f>
        <v>0</v>
      </c>
      <c r="CD52" s="103">
        <f t="shared" si="584"/>
        <v>0</v>
      </c>
      <c r="CE52" s="103">
        <f>CE28+CE40</f>
        <v>4468128</v>
      </c>
      <c r="CF52" s="103">
        <f t="shared" ref="CF52:CG52" si="585">CF28+CF40</f>
        <v>0</v>
      </c>
      <c r="CG52" s="103">
        <f t="shared" si="585"/>
        <v>4468128</v>
      </c>
      <c r="CH52" s="103">
        <f>CH28+CH40</f>
        <v>0</v>
      </c>
      <c r="CI52" s="103">
        <f t="shared" ref="CI52:CJ52" si="586">CI28+CI40</f>
        <v>0</v>
      </c>
      <c r="CJ52" s="103">
        <f t="shared" si="586"/>
        <v>0</v>
      </c>
      <c r="CK52" s="103">
        <f>CK28+CK40</f>
        <v>0</v>
      </c>
      <c r="CL52" s="103">
        <f t="shared" ref="CL52:CM52" si="587">CL28+CL40</f>
        <v>0</v>
      </c>
      <c r="CM52" s="103">
        <f t="shared" si="587"/>
        <v>0</v>
      </c>
      <c r="CN52" s="103">
        <f>CN28+CN40</f>
        <v>429169</v>
      </c>
      <c r="CO52" s="103">
        <f t="shared" ref="CO52:CP52" si="588">CO28+CO40</f>
        <v>0</v>
      </c>
      <c r="CP52" s="103">
        <f t="shared" si="588"/>
        <v>429169</v>
      </c>
      <c r="CQ52" s="103">
        <f>CQ28+CQ40</f>
        <v>0</v>
      </c>
      <c r="CR52" s="103">
        <f t="shared" ref="CR52:CS52" si="589">CR28+CR40</f>
        <v>0</v>
      </c>
      <c r="CS52" s="103">
        <f t="shared" si="589"/>
        <v>0</v>
      </c>
      <c r="CT52" s="103">
        <f>CT28+CT40</f>
        <v>0</v>
      </c>
      <c r="CU52" s="103">
        <f t="shared" ref="CU52:CV52" si="590">CU28+CU40</f>
        <v>0</v>
      </c>
      <c r="CV52" s="103">
        <f t="shared" si="590"/>
        <v>0</v>
      </c>
      <c r="CW52" s="103">
        <f>CW28+CW40</f>
        <v>0</v>
      </c>
      <c r="CX52" s="103">
        <f t="shared" ref="CX52:CY52" si="591">CX28+CX40</f>
        <v>0</v>
      </c>
      <c r="CY52" s="103">
        <f t="shared" si="591"/>
        <v>0</v>
      </c>
      <c r="CZ52" s="103">
        <f>CZ28+CZ40</f>
        <v>0</v>
      </c>
      <c r="DA52" s="103">
        <f t="shared" ref="DA52:DB52" si="592">DA28+DA40</f>
        <v>0</v>
      </c>
      <c r="DB52" s="103">
        <f t="shared" si="592"/>
        <v>0</v>
      </c>
      <c r="DC52" s="103">
        <f>DC28+DC40</f>
        <v>240000</v>
      </c>
      <c r="DD52" s="103">
        <f t="shared" ref="DD52:DE52" si="593">DD28+DD40</f>
        <v>0</v>
      </c>
      <c r="DE52" s="103">
        <f t="shared" si="593"/>
        <v>240000</v>
      </c>
      <c r="DF52" s="103">
        <f>DF28+DF40</f>
        <v>0</v>
      </c>
      <c r="DG52" s="103">
        <f t="shared" ref="DG52:DH52" si="594">DG28+DG40</f>
        <v>0</v>
      </c>
      <c r="DH52" s="103">
        <f t="shared" si="594"/>
        <v>0</v>
      </c>
      <c r="DI52" s="103">
        <f>DI28+DI40</f>
        <v>26289</v>
      </c>
      <c r="DJ52" s="103">
        <f t="shared" ref="DJ52:DK52" si="595">DJ28+DJ40</f>
        <v>62686</v>
      </c>
      <c r="DK52" s="103">
        <f t="shared" si="595"/>
        <v>88975</v>
      </c>
      <c r="DL52" s="103">
        <f>DL28+DL40</f>
        <v>0</v>
      </c>
      <c r="DM52" s="103">
        <f t="shared" ref="DM52:DN52" si="596">DM28+DM40</f>
        <v>0</v>
      </c>
      <c r="DN52" s="103">
        <f t="shared" si="596"/>
        <v>0</v>
      </c>
      <c r="DO52" s="103">
        <f>DO28+DO40</f>
        <v>55926</v>
      </c>
      <c r="DP52" s="103">
        <f t="shared" ref="DP52:GA52" si="597">DP28+DP40</f>
        <v>0</v>
      </c>
      <c r="DQ52" s="103">
        <f t="shared" si="597"/>
        <v>55926</v>
      </c>
      <c r="DR52" s="103">
        <f t="shared" si="597"/>
        <v>18855524</v>
      </c>
      <c r="DS52" s="103">
        <f t="shared" si="597"/>
        <v>530342</v>
      </c>
      <c r="DT52" s="103">
        <f t="shared" si="597"/>
        <v>19385866</v>
      </c>
      <c r="DU52" s="103">
        <f t="shared" si="597"/>
        <v>13714</v>
      </c>
      <c r="DV52" s="103">
        <f t="shared" si="597"/>
        <v>0</v>
      </c>
      <c r="DW52" s="103">
        <f t="shared" si="597"/>
        <v>13714</v>
      </c>
      <c r="DX52" s="103">
        <f t="shared" si="597"/>
        <v>3857</v>
      </c>
      <c r="DY52" s="103">
        <f t="shared" si="597"/>
        <v>0</v>
      </c>
      <c r="DZ52" s="103">
        <f t="shared" si="597"/>
        <v>3857</v>
      </c>
      <c r="EA52" s="103">
        <f t="shared" si="597"/>
        <v>3259</v>
      </c>
      <c r="EB52" s="103">
        <f t="shared" si="597"/>
        <v>0</v>
      </c>
      <c r="EC52" s="103">
        <f t="shared" si="597"/>
        <v>3259</v>
      </c>
      <c r="ED52" s="103">
        <f t="shared" si="597"/>
        <v>153701</v>
      </c>
      <c r="EE52" s="103">
        <f t="shared" si="597"/>
        <v>0</v>
      </c>
      <c r="EF52" s="103">
        <f t="shared" si="597"/>
        <v>153701</v>
      </c>
      <c r="EG52" s="103">
        <f t="shared" si="597"/>
        <v>65628</v>
      </c>
      <c r="EH52" s="103">
        <f t="shared" si="597"/>
        <v>0</v>
      </c>
      <c r="EI52" s="103">
        <f t="shared" si="597"/>
        <v>65628</v>
      </c>
      <c r="EJ52" s="103">
        <f t="shared" si="597"/>
        <v>23664</v>
      </c>
      <c r="EK52" s="103">
        <f t="shared" si="597"/>
        <v>26007</v>
      </c>
      <c r="EL52" s="103">
        <f t="shared" si="597"/>
        <v>49671</v>
      </c>
      <c r="EM52" s="103">
        <f t="shared" si="597"/>
        <v>11184</v>
      </c>
      <c r="EN52" s="103">
        <f t="shared" si="597"/>
        <v>0</v>
      </c>
      <c r="EO52" s="103">
        <f t="shared" si="597"/>
        <v>11184</v>
      </c>
      <c r="EP52" s="103">
        <f t="shared" si="597"/>
        <v>88600</v>
      </c>
      <c r="EQ52" s="103">
        <f t="shared" si="597"/>
        <v>2008</v>
      </c>
      <c r="ER52" s="103">
        <f t="shared" si="597"/>
        <v>90608</v>
      </c>
      <c r="ES52" s="103">
        <f t="shared" si="597"/>
        <v>94768</v>
      </c>
      <c r="ET52" s="103">
        <f t="shared" si="597"/>
        <v>0</v>
      </c>
      <c r="EU52" s="103">
        <f t="shared" si="597"/>
        <v>94768</v>
      </c>
      <c r="EV52" s="103">
        <f t="shared" si="597"/>
        <v>458375</v>
      </c>
      <c r="EW52" s="103">
        <f t="shared" si="597"/>
        <v>28015</v>
      </c>
      <c r="EX52" s="103">
        <f t="shared" si="597"/>
        <v>486390</v>
      </c>
      <c r="EY52" s="103">
        <f t="shared" si="597"/>
        <v>3000</v>
      </c>
      <c r="EZ52" s="103">
        <f t="shared" si="597"/>
        <v>0</v>
      </c>
      <c r="FA52" s="103">
        <f t="shared" si="597"/>
        <v>3000</v>
      </c>
      <c r="FB52" s="103">
        <f t="shared" si="597"/>
        <v>51480</v>
      </c>
      <c r="FC52" s="103">
        <f t="shared" si="597"/>
        <v>24047</v>
      </c>
      <c r="FD52" s="103">
        <f t="shared" si="597"/>
        <v>75527</v>
      </c>
      <c r="FE52" s="103">
        <f t="shared" si="597"/>
        <v>0</v>
      </c>
      <c r="FF52" s="103">
        <f t="shared" si="597"/>
        <v>0</v>
      </c>
      <c r="FG52" s="103">
        <f t="shared" si="597"/>
        <v>0</v>
      </c>
      <c r="FH52" s="103">
        <f t="shared" si="597"/>
        <v>1229</v>
      </c>
      <c r="FI52" s="103">
        <f t="shared" si="597"/>
        <v>107</v>
      </c>
      <c r="FJ52" s="103">
        <f t="shared" si="597"/>
        <v>1336</v>
      </c>
      <c r="FK52" s="103">
        <f t="shared" si="597"/>
        <v>0</v>
      </c>
      <c r="FL52" s="103">
        <f t="shared" si="597"/>
        <v>9</v>
      </c>
      <c r="FM52" s="103">
        <f t="shared" si="597"/>
        <v>9</v>
      </c>
      <c r="FN52" s="103">
        <f t="shared" si="597"/>
        <v>38796</v>
      </c>
      <c r="FO52" s="103">
        <f t="shared" si="597"/>
        <v>0</v>
      </c>
      <c r="FP52" s="103">
        <f t="shared" si="597"/>
        <v>38796</v>
      </c>
      <c r="FQ52" s="103">
        <f t="shared" si="597"/>
        <v>6596</v>
      </c>
      <c r="FR52" s="103">
        <f t="shared" si="597"/>
        <v>0</v>
      </c>
      <c r="FS52" s="103">
        <f t="shared" si="597"/>
        <v>6596</v>
      </c>
      <c r="FT52" s="103">
        <f t="shared" si="597"/>
        <v>3513</v>
      </c>
      <c r="FU52" s="103">
        <f t="shared" si="597"/>
        <v>194</v>
      </c>
      <c r="FV52" s="103">
        <f t="shared" si="597"/>
        <v>3707</v>
      </c>
      <c r="FW52" s="103">
        <f t="shared" si="597"/>
        <v>13603</v>
      </c>
      <c r="FX52" s="103">
        <f t="shared" si="597"/>
        <v>0</v>
      </c>
      <c r="FY52" s="103">
        <f t="shared" si="597"/>
        <v>13603</v>
      </c>
      <c r="FZ52" s="103">
        <f t="shared" si="597"/>
        <v>0</v>
      </c>
      <c r="GA52" s="103">
        <f t="shared" si="597"/>
        <v>0</v>
      </c>
      <c r="GB52" s="103">
        <f t="shared" ref="GB52:HJ52" si="598">GB28+GB40</f>
        <v>0</v>
      </c>
      <c r="GC52" s="103">
        <f t="shared" si="598"/>
        <v>0</v>
      </c>
      <c r="GD52" s="103">
        <f t="shared" si="598"/>
        <v>0</v>
      </c>
      <c r="GE52" s="103">
        <f t="shared" si="598"/>
        <v>0</v>
      </c>
      <c r="GF52" s="103">
        <f t="shared" si="598"/>
        <v>102188</v>
      </c>
      <c r="GG52" s="103">
        <f t="shared" si="598"/>
        <v>-29463</v>
      </c>
      <c r="GH52" s="103">
        <f t="shared" si="598"/>
        <v>72725</v>
      </c>
      <c r="GI52" s="103">
        <f t="shared" si="598"/>
        <v>0</v>
      </c>
      <c r="GJ52" s="103">
        <f t="shared" si="598"/>
        <v>0</v>
      </c>
      <c r="GK52" s="103">
        <f t="shared" si="598"/>
        <v>0</v>
      </c>
      <c r="GL52" s="103">
        <f t="shared" si="598"/>
        <v>220405</v>
      </c>
      <c r="GM52" s="103">
        <f t="shared" si="598"/>
        <v>-5106</v>
      </c>
      <c r="GN52" s="103">
        <f t="shared" si="598"/>
        <v>215299</v>
      </c>
      <c r="GO52" s="103">
        <f t="shared" si="598"/>
        <v>117757</v>
      </c>
      <c r="GP52" s="103">
        <f t="shared" si="598"/>
        <v>2902</v>
      </c>
      <c r="GQ52" s="103">
        <f t="shared" si="598"/>
        <v>120659</v>
      </c>
      <c r="GR52" s="103">
        <f t="shared" si="598"/>
        <v>1572220</v>
      </c>
      <c r="GS52" s="103">
        <f t="shared" si="598"/>
        <v>0</v>
      </c>
      <c r="GT52" s="103">
        <f t="shared" si="598"/>
        <v>1572220</v>
      </c>
      <c r="GU52" s="103">
        <f t="shared" si="598"/>
        <v>2999</v>
      </c>
      <c r="GV52" s="103">
        <f t="shared" si="598"/>
        <v>4197</v>
      </c>
      <c r="GW52" s="103">
        <f t="shared" si="598"/>
        <v>7196</v>
      </c>
      <c r="GX52" s="103">
        <f t="shared" si="598"/>
        <v>1913381</v>
      </c>
      <c r="GY52" s="103">
        <f t="shared" si="598"/>
        <v>1993</v>
      </c>
      <c r="GZ52" s="103">
        <f t="shared" si="598"/>
        <v>1915374</v>
      </c>
      <c r="HA52" s="103">
        <f t="shared" si="598"/>
        <v>21227280</v>
      </c>
      <c r="HB52" s="103">
        <f t="shared" si="598"/>
        <v>560350</v>
      </c>
      <c r="HC52" s="104">
        <f t="shared" si="598"/>
        <v>21787630</v>
      </c>
      <c r="HE52" s="92"/>
      <c r="HF52" s="92"/>
    </row>
    <row r="53" spans="1:214" s="105" customFormat="1" ht="15" customHeight="1" x14ac:dyDescent="0.25">
      <c r="A53" s="113" t="s">
        <v>340</v>
      </c>
      <c r="B53" s="103">
        <f>B54+B58</f>
        <v>0</v>
      </c>
      <c r="C53" s="103">
        <f t="shared" ref="C53:D53" si="599">C54+C58</f>
        <v>0</v>
      </c>
      <c r="D53" s="103">
        <f t="shared" si="599"/>
        <v>0</v>
      </c>
      <c r="E53" s="103">
        <f>E54+E58</f>
        <v>0</v>
      </c>
      <c r="F53" s="103">
        <f t="shared" ref="F53:G53" si="600">F54+F58</f>
        <v>0</v>
      </c>
      <c r="G53" s="103">
        <f t="shared" si="600"/>
        <v>0</v>
      </c>
      <c r="H53" s="103">
        <f>H54+H58</f>
        <v>0</v>
      </c>
      <c r="I53" s="103">
        <f t="shared" ref="I53:J53" si="601">I54+I58</f>
        <v>0</v>
      </c>
      <c r="J53" s="103">
        <f t="shared" si="601"/>
        <v>0</v>
      </c>
      <c r="K53" s="103">
        <f>K54+K58</f>
        <v>0</v>
      </c>
      <c r="L53" s="103">
        <f t="shared" ref="L53:M53" si="602">L54+L58</f>
        <v>0</v>
      </c>
      <c r="M53" s="103">
        <f t="shared" si="602"/>
        <v>0</v>
      </c>
      <c r="N53" s="103">
        <f>N54+N58</f>
        <v>0</v>
      </c>
      <c r="O53" s="103">
        <f t="shared" ref="O53:P53" si="603">O54+O58</f>
        <v>0</v>
      </c>
      <c r="P53" s="103">
        <f t="shared" si="603"/>
        <v>0</v>
      </c>
      <c r="Q53" s="103">
        <f>Q54+Q58</f>
        <v>0</v>
      </c>
      <c r="R53" s="103">
        <f t="shared" ref="R53:S53" si="604">R54+R58</f>
        <v>0</v>
      </c>
      <c r="S53" s="103">
        <f t="shared" si="604"/>
        <v>0</v>
      </c>
      <c r="T53" s="103">
        <f>T54+T58</f>
        <v>0</v>
      </c>
      <c r="U53" s="103">
        <f t="shared" ref="U53:V53" si="605">U54+U58</f>
        <v>0</v>
      </c>
      <c r="V53" s="103">
        <f t="shared" si="605"/>
        <v>0</v>
      </c>
      <c r="W53" s="103">
        <f>W54+W58</f>
        <v>0</v>
      </c>
      <c r="X53" s="103">
        <f t="shared" ref="X53:Y53" si="606">X54+X58</f>
        <v>0</v>
      </c>
      <c r="Y53" s="103">
        <f t="shared" si="606"/>
        <v>0</v>
      </c>
      <c r="Z53" s="103">
        <f>Z54+Z58</f>
        <v>7305625</v>
      </c>
      <c r="AA53" s="103">
        <f t="shared" ref="AA53:AB53" si="607">AA54+AA58</f>
        <v>-24138</v>
      </c>
      <c r="AB53" s="103">
        <f t="shared" si="607"/>
        <v>7281487</v>
      </c>
      <c r="AC53" s="103">
        <f>AC54+AC58</f>
        <v>17803</v>
      </c>
      <c r="AD53" s="103">
        <f t="shared" ref="AD53:AE53" si="608">AD54+AD58</f>
        <v>0</v>
      </c>
      <c r="AE53" s="103">
        <f t="shared" si="608"/>
        <v>17803</v>
      </c>
      <c r="AF53" s="103">
        <f>AF54+AF58</f>
        <v>0</v>
      </c>
      <c r="AG53" s="103">
        <f t="shared" ref="AG53:AH53" si="609">AG54+AG58</f>
        <v>0</v>
      </c>
      <c r="AH53" s="103">
        <f t="shared" si="609"/>
        <v>0</v>
      </c>
      <c r="AI53" s="103">
        <f>AI54+AI58</f>
        <v>0</v>
      </c>
      <c r="AJ53" s="103">
        <f t="shared" ref="AJ53:AK53" si="610">AJ54+AJ58</f>
        <v>0</v>
      </c>
      <c r="AK53" s="103">
        <f t="shared" si="610"/>
        <v>0</v>
      </c>
      <c r="AL53" s="103">
        <f>AL54+AL58</f>
        <v>0</v>
      </c>
      <c r="AM53" s="103">
        <f t="shared" ref="AM53:AN53" si="611">AM54+AM58</f>
        <v>0</v>
      </c>
      <c r="AN53" s="103">
        <f t="shared" si="611"/>
        <v>0</v>
      </c>
      <c r="AO53" s="103">
        <f>AO54+AO58</f>
        <v>0</v>
      </c>
      <c r="AP53" s="103">
        <f t="shared" ref="AP53:AQ53" si="612">AP54+AP58</f>
        <v>0</v>
      </c>
      <c r="AQ53" s="103">
        <f t="shared" si="612"/>
        <v>0</v>
      </c>
      <c r="AR53" s="103">
        <f>AR54+AR58</f>
        <v>0</v>
      </c>
      <c r="AS53" s="103">
        <f t="shared" ref="AS53:AT53" si="613">AS54+AS58</f>
        <v>0</v>
      </c>
      <c r="AT53" s="103">
        <f t="shared" si="613"/>
        <v>0</v>
      </c>
      <c r="AU53" s="103">
        <f>AU54+AU58</f>
        <v>0</v>
      </c>
      <c r="AV53" s="103">
        <f t="shared" ref="AV53:AW53" si="614">AV54+AV58</f>
        <v>0</v>
      </c>
      <c r="AW53" s="103">
        <f t="shared" si="614"/>
        <v>0</v>
      </c>
      <c r="AX53" s="103">
        <f>AX54+AX58</f>
        <v>0</v>
      </c>
      <c r="AY53" s="103">
        <f t="shared" ref="AY53:AZ53" si="615">AY54+AY58</f>
        <v>0</v>
      </c>
      <c r="AZ53" s="103">
        <f t="shared" si="615"/>
        <v>0</v>
      </c>
      <c r="BA53" s="103">
        <f>BA54+BA58</f>
        <v>0</v>
      </c>
      <c r="BB53" s="103">
        <f t="shared" ref="BB53:BC53" si="616">BB54+BB58</f>
        <v>0</v>
      </c>
      <c r="BC53" s="103">
        <f t="shared" si="616"/>
        <v>0</v>
      </c>
      <c r="BD53" s="103">
        <f>BD54+BD58</f>
        <v>0</v>
      </c>
      <c r="BE53" s="103">
        <f t="shared" ref="BE53:BF53" si="617">BE54+BE58</f>
        <v>0</v>
      </c>
      <c r="BF53" s="103">
        <f t="shared" si="617"/>
        <v>0</v>
      </c>
      <c r="BG53" s="103">
        <f>BG54+BG58</f>
        <v>0</v>
      </c>
      <c r="BH53" s="103">
        <f t="shared" ref="BH53:BI53" si="618">BH54+BH58</f>
        <v>0</v>
      </c>
      <c r="BI53" s="103">
        <f t="shared" si="618"/>
        <v>0</v>
      </c>
      <c r="BJ53" s="103">
        <f>BJ54+BJ58</f>
        <v>0</v>
      </c>
      <c r="BK53" s="103">
        <f t="shared" ref="BK53:BL53" si="619">BK54+BK58</f>
        <v>0</v>
      </c>
      <c r="BL53" s="103">
        <f t="shared" si="619"/>
        <v>0</v>
      </c>
      <c r="BM53" s="103">
        <f>BM54+BM58</f>
        <v>0</v>
      </c>
      <c r="BN53" s="103">
        <f t="shared" ref="BN53:BO53" si="620">BN54+BN58</f>
        <v>0</v>
      </c>
      <c r="BO53" s="103">
        <f t="shared" si="620"/>
        <v>0</v>
      </c>
      <c r="BP53" s="103">
        <f>BP54+BP58</f>
        <v>0</v>
      </c>
      <c r="BQ53" s="103">
        <f t="shared" ref="BQ53:BR53" si="621">BQ54+BQ58</f>
        <v>0</v>
      </c>
      <c r="BR53" s="103">
        <f t="shared" si="621"/>
        <v>0</v>
      </c>
      <c r="BS53" s="103">
        <f>BS54+BS58</f>
        <v>0</v>
      </c>
      <c r="BT53" s="103">
        <f t="shared" ref="BT53:BU53" si="622">BT54+BT58</f>
        <v>0</v>
      </c>
      <c r="BU53" s="103">
        <f t="shared" si="622"/>
        <v>0</v>
      </c>
      <c r="BV53" s="103">
        <f>BV54+BV58</f>
        <v>0</v>
      </c>
      <c r="BW53" s="103">
        <f t="shared" ref="BW53:BX53" si="623">BW54+BW58</f>
        <v>0</v>
      </c>
      <c r="BX53" s="103">
        <f t="shared" si="623"/>
        <v>0</v>
      </c>
      <c r="BY53" s="103">
        <f>BY54+BY58</f>
        <v>0</v>
      </c>
      <c r="BZ53" s="103">
        <f t="shared" ref="BZ53:CA53" si="624">BZ54+BZ58</f>
        <v>0</v>
      </c>
      <c r="CA53" s="103">
        <f t="shared" si="624"/>
        <v>0</v>
      </c>
      <c r="CB53" s="103">
        <f>CB54+CB58</f>
        <v>0</v>
      </c>
      <c r="CC53" s="103">
        <f t="shared" ref="CC53:CD53" si="625">CC54+CC58</f>
        <v>0</v>
      </c>
      <c r="CD53" s="103">
        <f t="shared" si="625"/>
        <v>0</v>
      </c>
      <c r="CE53" s="103">
        <f>CE54+CE58</f>
        <v>0</v>
      </c>
      <c r="CF53" s="103">
        <f t="shared" ref="CF53:CG53" si="626">CF54+CF58</f>
        <v>0</v>
      </c>
      <c r="CG53" s="103">
        <f t="shared" si="626"/>
        <v>0</v>
      </c>
      <c r="CH53" s="103">
        <f>CH54+CH58</f>
        <v>0</v>
      </c>
      <c r="CI53" s="103">
        <f t="shared" ref="CI53:CJ53" si="627">CI54+CI58</f>
        <v>0</v>
      </c>
      <c r="CJ53" s="103">
        <f t="shared" si="627"/>
        <v>0</v>
      </c>
      <c r="CK53" s="103">
        <f>CK54+CK58</f>
        <v>0</v>
      </c>
      <c r="CL53" s="103">
        <f t="shared" ref="CL53:CM53" si="628">CL54+CL58</f>
        <v>0</v>
      </c>
      <c r="CM53" s="103">
        <f t="shared" si="628"/>
        <v>0</v>
      </c>
      <c r="CN53" s="103">
        <f>CN54+CN58</f>
        <v>0</v>
      </c>
      <c r="CO53" s="103">
        <f t="shared" ref="CO53:CP53" si="629">CO54+CO58</f>
        <v>0</v>
      </c>
      <c r="CP53" s="103">
        <f t="shared" si="629"/>
        <v>0</v>
      </c>
      <c r="CQ53" s="103">
        <f>CQ54+CQ58</f>
        <v>0</v>
      </c>
      <c r="CR53" s="103">
        <f t="shared" ref="CR53:CS53" si="630">CR54+CR58</f>
        <v>0</v>
      </c>
      <c r="CS53" s="103">
        <f t="shared" si="630"/>
        <v>0</v>
      </c>
      <c r="CT53" s="103">
        <f>CT54+CT58</f>
        <v>0</v>
      </c>
      <c r="CU53" s="103">
        <f t="shared" ref="CU53:CV53" si="631">CU54+CU58</f>
        <v>0</v>
      </c>
      <c r="CV53" s="103">
        <f t="shared" si="631"/>
        <v>0</v>
      </c>
      <c r="CW53" s="103">
        <f>CW54+CW58</f>
        <v>0</v>
      </c>
      <c r="CX53" s="103">
        <f t="shared" ref="CX53:CY53" si="632">CX54+CX58</f>
        <v>0</v>
      </c>
      <c r="CY53" s="103">
        <f t="shared" si="632"/>
        <v>0</v>
      </c>
      <c r="CZ53" s="103">
        <f>CZ54+CZ58</f>
        <v>0</v>
      </c>
      <c r="DA53" s="103">
        <f t="shared" ref="DA53:DB53" si="633">DA54+DA58</f>
        <v>0</v>
      </c>
      <c r="DB53" s="103">
        <f t="shared" si="633"/>
        <v>0</v>
      </c>
      <c r="DC53" s="103">
        <f>DC54+DC58</f>
        <v>0</v>
      </c>
      <c r="DD53" s="103">
        <f t="shared" ref="DD53:DE53" si="634">DD54+DD58</f>
        <v>0</v>
      </c>
      <c r="DE53" s="103">
        <f t="shared" si="634"/>
        <v>0</v>
      </c>
      <c r="DF53" s="103">
        <f>DF54+DF58</f>
        <v>0</v>
      </c>
      <c r="DG53" s="103">
        <f t="shared" ref="DG53:DH53" si="635">DG54+DG58</f>
        <v>0</v>
      </c>
      <c r="DH53" s="103">
        <f t="shared" si="635"/>
        <v>0</v>
      </c>
      <c r="DI53" s="103">
        <f>DI54+DI58</f>
        <v>0</v>
      </c>
      <c r="DJ53" s="103">
        <f t="shared" ref="DJ53:DK53" si="636">DJ54+DJ58</f>
        <v>0</v>
      </c>
      <c r="DK53" s="103">
        <f t="shared" si="636"/>
        <v>0</v>
      </c>
      <c r="DL53" s="103">
        <f>DL54+DL58</f>
        <v>0</v>
      </c>
      <c r="DM53" s="103">
        <f t="shared" ref="DM53:DN53" si="637">DM54+DM58</f>
        <v>0</v>
      </c>
      <c r="DN53" s="103">
        <f t="shared" si="637"/>
        <v>0</v>
      </c>
      <c r="DO53" s="103">
        <f>DO54+DO58</f>
        <v>0</v>
      </c>
      <c r="DP53" s="103">
        <f t="shared" ref="DP53:GA53" si="638">DP54+DP58</f>
        <v>0</v>
      </c>
      <c r="DQ53" s="103">
        <f t="shared" si="638"/>
        <v>0</v>
      </c>
      <c r="DR53" s="103">
        <f t="shared" si="638"/>
        <v>7323428</v>
      </c>
      <c r="DS53" s="103">
        <f t="shared" si="638"/>
        <v>-24138</v>
      </c>
      <c r="DT53" s="103">
        <f t="shared" si="638"/>
        <v>7299290</v>
      </c>
      <c r="DU53" s="103">
        <f t="shared" si="638"/>
        <v>0</v>
      </c>
      <c r="DV53" s="103">
        <f t="shared" si="638"/>
        <v>0</v>
      </c>
      <c r="DW53" s="103">
        <f t="shared" si="638"/>
        <v>0</v>
      </c>
      <c r="DX53" s="103">
        <f t="shared" si="638"/>
        <v>0</v>
      </c>
      <c r="DY53" s="103">
        <f t="shared" si="638"/>
        <v>0</v>
      </c>
      <c r="DZ53" s="103">
        <f t="shared" si="638"/>
        <v>0</v>
      </c>
      <c r="EA53" s="103">
        <f t="shared" si="638"/>
        <v>0</v>
      </c>
      <c r="EB53" s="103">
        <f t="shared" si="638"/>
        <v>0</v>
      </c>
      <c r="EC53" s="103">
        <f t="shared" si="638"/>
        <v>0</v>
      </c>
      <c r="ED53" s="103">
        <f t="shared" si="638"/>
        <v>0</v>
      </c>
      <c r="EE53" s="103">
        <f t="shared" si="638"/>
        <v>0</v>
      </c>
      <c r="EF53" s="103">
        <f t="shared" si="638"/>
        <v>0</v>
      </c>
      <c r="EG53" s="103">
        <f t="shared" si="638"/>
        <v>0</v>
      </c>
      <c r="EH53" s="103">
        <f t="shared" si="638"/>
        <v>0</v>
      </c>
      <c r="EI53" s="103">
        <f t="shared" si="638"/>
        <v>0</v>
      </c>
      <c r="EJ53" s="103">
        <f t="shared" si="638"/>
        <v>0</v>
      </c>
      <c r="EK53" s="103">
        <f t="shared" si="638"/>
        <v>0</v>
      </c>
      <c r="EL53" s="103">
        <f t="shared" si="638"/>
        <v>0</v>
      </c>
      <c r="EM53" s="103">
        <f t="shared" si="638"/>
        <v>0</v>
      </c>
      <c r="EN53" s="103">
        <f t="shared" si="638"/>
        <v>0</v>
      </c>
      <c r="EO53" s="103">
        <f t="shared" si="638"/>
        <v>0</v>
      </c>
      <c r="EP53" s="103">
        <f t="shared" si="638"/>
        <v>0</v>
      </c>
      <c r="EQ53" s="103">
        <f t="shared" si="638"/>
        <v>0</v>
      </c>
      <c r="ER53" s="103">
        <f t="shared" si="638"/>
        <v>0</v>
      </c>
      <c r="ES53" s="103">
        <f t="shared" si="638"/>
        <v>0</v>
      </c>
      <c r="ET53" s="103">
        <f t="shared" si="638"/>
        <v>0</v>
      </c>
      <c r="EU53" s="103">
        <f t="shared" si="638"/>
        <v>0</v>
      </c>
      <c r="EV53" s="103">
        <f t="shared" si="638"/>
        <v>0</v>
      </c>
      <c r="EW53" s="103">
        <f t="shared" si="638"/>
        <v>0</v>
      </c>
      <c r="EX53" s="103">
        <f t="shared" si="638"/>
        <v>0</v>
      </c>
      <c r="EY53" s="103">
        <f t="shared" si="638"/>
        <v>0</v>
      </c>
      <c r="EZ53" s="103">
        <f t="shared" si="638"/>
        <v>0</v>
      </c>
      <c r="FA53" s="103">
        <f t="shared" si="638"/>
        <v>0</v>
      </c>
      <c r="FB53" s="103">
        <f t="shared" si="638"/>
        <v>0</v>
      </c>
      <c r="FC53" s="103">
        <f t="shared" si="638"/>
        <v>0</v>
      </c>
      <c r="FD53" s="103">
        <f t="shared" si="638"/>
        <v>0</v>
      </c>
      <c r="FE53" s="103">
        <f t="shared" si="638"/>
        <v>0</v>
      </c>
      <c r="FF53" s="103">
        <f t="shared" si="638"/>
        <v>0</v>
      </c>
      <c r="FG53" s="103">
        <f t="shared" si="638"/>
        <v>0</v>
      </c>
      <c r="FH53" s="103">
        <f t="shared" si="638"/>
        <v>0</v>
      </c>
      <c r="FI53" s="103">
        <f t="shared" si="638"/>
        <v>0</v>
      </c>
      <c r="FJ53" s="103">
        <f t="shared" si="638"/>
        <v>0</v>
      </c>
      <c r="FK53" s="103">
        <f t="shared" si="638"/>
        <v>0</v>
      </c>
      <c r="FL53" s="103">
        <f t="shared" si="638"/>
        <v>0</v>
      </c>
      <c r="FM53" s="103">
        <f t="shared" si="638"/>
        <v>0</v>
      </c>
      <c r="FN53" s="103">
        <f t="shared" si="638"/>
        <v>0</v>
      </c>
      <c r="FO53" s="103">
        <f t="shared" si="638"/>
        <v>0</v>
      </c>
      <c r="FP53" s="103">
        <f t="shared" si="638"/>
        <v>0</v>
      </c>
      <c r="FQ53" s="103">
        <f t="shared" si="638"/>
        <v>0</v>
      </c>
      <c r="FR53" s="103">
        <f t="shared" si="638"/>
        <v>0</v>
      </c>
      <c r="FS53" s="103">
        <f t="shared" si="638"/>
        <v>0</v>
      </c>
      <c r="FT53" s="103">
        <f t="shared" si="638"/>
        <v>0</v>
      </c>
      <c r="FU53" s="103">
        <f t="shared" si="638"/>
        <v>0</v>
      </c>
      <c r="FV53" s="103">
        <f t="shared" si="638"/>
        <v>0</v>
      </c>
      <c r="FW53" s="103">
        <f t="shared" si="638"/>
        <v>0</v>
      </c>
      <c r="FX53" s="103">
        <f t="shared" si="638"/>
        <v>0</v>
      </c>
      <c r="FY53" s="103">
        <f t="shared" si="638"/>
        <v>0</v>
      </c>
      <c r="FZ53" s="103">
        <f t="shared" si="638"/>
        <v>0</v>
      </c>
      <c r="GA53" s="103">
        <f t="shared" si="638"/>
        <v>0</v>
      </c>
      <c r="GB53" s="103">
        <f t="shared" ref="GB53:HJ53" si="639">GB54+GB58</f>
        <v>0</v>
      </c>
      <c r="GC53" s="103">
        <f t="shared" si="639"/>
        <v>0</v>
      </c>
      <c r="GD53" s="103">
        <f t="shared" si="639"/>
        <v>0</v>
      </c>
      <c r="GE53" s="103">
        <f t="shared" si="639"/>
        <v>0</v>
      </c>
      <c r="GF53" s="103">
        <f t="shared" si="639"/>
        <v>0</v>
      </c>
      <c r="GG53" s="103">
        <f t="shared" si="639"/>
        <v>0</v>
      </c>
      <c r="GH53" s="103">
        <f t="shared" si="639"/>
        <v>0</v>
      </c>
      <c r="GI53" s="103">
        <f t="shared" si="639"/>
        <v>0</v>
      </c>
      <c r="GJ53" s="103">
        <f t="shared" si="639"/>
        <v>0</v>
      </c>
      <c r="GK53" s="103">
        <f t="shared" si="639"/>
        <v>0</v>
      </c>
      <c r="GL53" s="103">
        <f t="shared" si="639"/>
        <v>0</v>
      </c>
      <c r="GM53" s="103">
        <f t="shared" si="639"/>
        <v>0</v>
      </c>
      <c r="GN53" s="103">
        <f t="shared" si="639"/>
        <v>0</v>
      </c>
      <c r="GO53" s="103">
        <f t="shared" si="639"/>
        <v>0</v>
      </c>
      <c r="GP53" s="103">
        <f t="shared" si="639"/>
        <v>0</v>
      </c>
      <c r="GQ53" s="103">
        <f t="shared" si="639"/>
        <v>0</v>
      </c>
      <c r="GR53" s="103">
        <f t="shared" si="639"/>
        <v>0</v>
      </c>
      <c r="GS53" s="103">
        <f t="shared" si="639"/>
        <v>0</v>
      </c>
      <c r="GT53" s="103">
        <f t="shared" si="639"/>
        <v>0</v>
      </c>
      <c r="GU53" s="103">
        <f t="shared" si="639"/>
        <v>0</v>
      </c>
      <c r="GV53" s="103">
        <f t="shared" si="639"/>
        <v>0</v>
      </c>
      <c r="GW53" s="103">
        <f t="shared" si="639"/>
        <v>0</v>
      </c>
      <c r="GX53" s="103">
        <f t="shared" si="639"/>
        <v>0</v>
      </c>
      <c r="GY53" s="103">
        <f t="shared" si="639"/>
        <v>0</v>
      </c>
      <c r="GZ53" s="103">
        <f t="shared" si="639"/>
        <v>0</v>
      </c>
      <c r="HA53" s="103">
        <f t="shared" si="639"/>
        <v>7323428</v>
      </c>
      <c r="HB53" s="103">
        <f t="shared" si="639"/>
        <v>-24138</v>
      </c>
      <c r="HC53" s="104">
        <f t="shared" si="639"/>
        <v>7299290</v>
      </c>
      <c r="HE53" s="92"/>
      <c r="HF53" s="92"/>
    </row>
    <row r="54" spans="1:214" s="105" customFormat="1" ht="15" customHeight="1" x14ac:dyDescent="0.25">
      <c r="A54" s="113" t="s">
        <v>341</v>
      </c>
      <c r="B54" s="103">
        <f>B55+B56+B57</f>
        <v>0</v>
      </c>
      <c r="C54" s="103">
        <f t="shared" ref="C54:D54" si="640">C55+C56+C57</f>
        <v>0</v>
      </c>
      <c r="D54" s="103">
        <f t="shared" si="640"/>
        <v>0</v>
      </c>
      <c r="E54" s="103">
        <f>E55+E56+E57</f>
        <v>0</v>
      </c>
      <c r="F54" s="103">
        <f t="shared" ref="F54:G54" si="641">F55+F56+F57</f>
        <v>0</v>
      </c>
      <c r="G54" s="103">
        <f t="shared" si="641"/>
        <v>0</v>
      </c>
      <c r="H54" s="103">
        <f>H55+H56+H57</f>
        <v>0</v>
      </c>
      <c r="I54" s="103">
        <f t="shared" ref="I54:J54" si="642">I55+I56+I57</f>
        <v>0</v>
      </c>
      <c r="J54" s="103">
        <f t="shared" si="642"/>
        <v>0</v>
      </c>
      <c r="K54" s="103">
        <f>K55+K56+K57</f>
        <v>0</v>
      </c>
      <c r="L54" s="103">
        <f t="shared" ref="L54:M54" si="643">L55+L56+L57</f>
        <v>0</v>
      </c>
      <c r="M54" s="103">
        <f t="shared" si="643"/>
        <v>0</v>
      </c>
      <c r="N54" s="103">
        <f>N55+N56+N57</f>
        <v>0</v>
      </c>
      <c r="O54" s="103">
        <f t="shared" ref="O54:P54" si="644">O55+O56+O57</f>
        <v>0</v>
      </c>
      <c r="P54" s="103">
        <f t="shared" si="644"/>
        <v>0</v>
      </c>
      <c r="Q54" s="103">
        <f>Q55+Q56+Q57</f>
        <v>0</v>
      </c>
      <c r="R54" s="103">
        <f t="shared" ref="R54:S54" si="645">R55+R56+R57</f>
        <v>0</v>
      </c>
      <c r="S54" s="103">
        <f t="shared" si="645"/>
        <v>0</v>
      </c>
      <c r="T54" s="103">
        <f>T55+T56+T57</f>
        <v>0</v>
      </c>
      <c r="U54" s="103">
        <f t="shared" ref="U54:V54" si="646">U55+U56+U57</f>
        <v>0</v>
      </c>
      <c r="V54" s="103">
        <f t="shared" si="646"/>
        <v>0</v>
      </c>
      <c r="W54" s="103">
        <f>W55+W56+W57</f>
        <v>0</v>
      </c>
      <c r="X54" s="103">
        <f t="shared" ref="X54:Y54" si="647">X55+X56+X57</f>
        <v>0</v>
      </c>
      <c r="Y54" s="103">
        <f t="shared" si="647"/>
        <v>0</v>
      </c>
      <c r="Z54" s="103">
        <f>Z55+Z56+Z57</f>
        <v>6909386</v>
      </c>
      <c r="AA54" s="103">
        <f t="shared" ref="AA54:AB54" si="648">AA55+AA56+AA57</f>
        <v>-59502</v>
      </c>
      <c r="AB54" s="103">
        <f t="shared" si="648"/>
        <v>6849884</v>
      </c>
      <c r="AC54" s="103">
        <f>AC55+AC56+AC57</f>
        <v>17803</v>
      </c>
      <c r="AD54" s="103">
        <f t="shared" ref="AD54:AE54" si="649">AD55+AD56+AD57</f>
        <v>0</v>
      </c>
      <c r="AE54" s="103">
        <f t="shared" si="649"/>
        <v>17803</v>
      </c>
      <c r="AF54" s="103">
        <f>AF55+AF56+AF57</f>
        <v>0</v>
      </c>
      <c r="AG54" s="103">
        <f t="shared" ref="AG54:AH54" si="650">AG55+AG56+AG57</f>
        <v>0</v>
      </c>
      <c r="AH54" s="103">
        <f t="shared" si="650"/>
        <v>0</v>
      </c>
      <c r="AI54" s="103">
        <f>AI55+AI56+AI57</f>
        <v>0</v>
      </c>
      <c r="AJ54" s="103">
        <f t="shared" ref="AJ54:AK54" si="651">AJ55+AJ56+AJ57</f>
        <v>0</v>
      </c>
      <c r="AK54" s="103">
        <f t="shared" si="651"/>
        <v>0</v>
      </c>
      <c r="AL54" s="103">
        <f>AL55+AL56+AL57</f>
        <v>0</v>
      </c>
      <c r="AM54" s="103">
        <f t="shared" ref="AM54:AN54" si="652">AM55+AM56+AM57</f>
        <v>0</v>
      </c>
      <c r="AN54" s="103">
        <f t="shared" si="652"/>
        <v>0</v>
      </c>
      <c r="AO54" s="103">
        <f>AO55+AO56+AO57</f>
        <v>0</v>
      </c>
      <c r="AP54" s="103">
        <f t="shared" ref="AP54:AQ54" si="653">AP55+AP56+AP57</f>
        <v>0</v>
      </c>
      <c r="AQ54" s="103">
        <f t="shared" si="653"/>
        <v>0</v>
      </c>
      <c r="AR54" s="103">
        <f>AR55+AR56+AR57</f>
        <v>0</v>
      </c>
      <c r="AS54" s="103">
        <f t="shared" ref="AS54:AT54" si="654">AS55+AS56+AS57</f>
        <v>0</v>
      </c>
      <c r="AT54" s="103">
        <f t="shared" si="654"/>
        <v>0</v>
      </c>
      <c r="AU54" s="103">
        <f>AU55+AU56+AU57</f>
        <v>0</v>
      </c>
      <c r="AV54" s="103">
        <f t="shared" ref="AV54:AW54" si="655">AV55+AV56+AV57</f>
        <v>0</v>
      </c>
      <c r="AW54" s="103">
        <f t="shared" si="655"/>
        <v>0</v>
      </c>
      <c r="AX54" s="103">
        <f>AX55+AX56+AX57</f>
        <v>0</v>
      </c>
      <c r="AY54" s="103">
        <f t="shared" ref="AY54:AZ54" si="656">AY55+AY56+AY57</f>
        <v>0</v>
      </c>
      <c r="AZ54" s="103">
        <f t="shared" si="656"/>
        <v>0</v>
      </c>
      <c r="BA54" s="103">
        <f>BA55+BA56+BA57</f>
        <v>0</v>
      </c>
      <c r="BB54" s="103">
        <f t="shared" ref="BB54:BC54" si="657">BB55+BB56+BB57</f>
        <v>0</v>
      </c>
      <c r="BC54" s="103">
        <f t="shared" si="657"/>
        <v>0</v>
      </c>
      <c r="BD54" s="103">
        <f>BD55+BD56+BD57</f>
        <v>0</v>
      </c>
      <c r="BE54" s="103">
        <f t="shared" ref="BE54:BF54" si="658">BE55+BE56+BE57</f>
        <v>0</v>
      </c>
      <c r="BF54" s="103">
        <f t="shared" si="658"/>
        <v>0</v>
      </c>
      <c r="BG54" s="103">
        <f>BG55+BG56+BG57</f>
        <v>0</v>
      </c>
      <c r="BH54" s="103">
        <f t="shared" ref="BH54:BI54" si="659">BH55+BH56+BH57</f>
        <v>0</v>
      </c>
      <c r="BI54" s="103">
        <f t="shared" si="659"/>
        <v>0</v>
      </c>
      <c r="BJ54" s="103">
        <f>BJ55+BJ56+BJ57</f>
        <v>0</v>
      </c>
      <c r="BK54" s="103">
        <f t="shared" ref="BK54:BL54" si="660">BK55+BK56+BK57</f>
        <v>0</v>
      </c>
      <c r="BL54" s="103">
        <f t="shared" si="660"/>
        <v>0</v>
      </c>
      <c r="BM54" s="103">
        <f>BM55+BM56+BM57</f>
        <v>0</v>
      </c>
      <c r="BN54" s="103">
        <f t="shared" ref="BN54:BO54" si="661">BN55+BN56+BN57</f>
        <v>0</v>
      </c>
      <c r="BO54" s="103">
        <f t="shared" si="661"/>
        <v>0</v>
      </c>
      <c r="BP54" s="103">
        <f>BP55+BP56+BP57</f>
        <v>0</v>
      </c>
      <c r="BQ54" s="103">
        <f t="shared" ref="BQ54:BR54" si="662">BQ55+BQ56+BQ57</f>
        <v>0</v>
      </c>
      <c r="BR54" s="103">
        <f t="shared" si="662"/>
        <v>0</v>
      </c>
      <c r="BS54" s="103">
        <f>BS55+BS56+BS57</f>
        <v>0</v>
      </c>
      <c r="BT54" s="103">
        <f t="shared" ref="BT54:BU54" si="663">BT55+BT56+BT57</f>
        <v>0</v>
      </c>
      <c r="BU54" s="103">
        <f t="shared" si="663"/>
        <v>0</v>
      </c>
      <c r="BV54" s="103">
        <f>BV55+BV56+BV57</f>
        <v>0</v>
      </c>
      <c r="BW54" s="103">
        <f t="shared" ref="BW54:BX54" si="664">BW55+BW56+BW57</f>
        <v>0</v>
      </c>
      <c r="BX54" s="103">
        <f t="shared" si="664"/>
        <v>0</v>
      </c>
      <c r="BY54" s="103">
        <f>BY55+BY56+BY57</f>
        <v>0</v>
      </c>
      <c r="BZ54" s="103">
        <f t="shared" ref="BZ54:CA54" si="665">BZ55+BZ56+BZ57</f>
        <v>0</v>
      </c>
      <c r="CA54" s="103">
        <f t="shared" si="665"/>
        <v>0</v>
      </c>
      <c r="CB54" s="103">
        <f>CB55+CB56+CB57</f>
        <v>0</v>
      </c>
      <c r="CC54" s="103">
        <f t="shared" ref="CC54:CD54" si="666">CC55+CC56+CC57</f>
        <v>0</v>
      </c>
      <c r="CD54" s="103">
        <f t="shared" si="666"/>
        <v>0</v>
      </c>
      <c r="CE54" s="103">
        <f>CE55+CE56+CE57</f>
        <v>0</v>
      </c>
      <c r="CF54" s="103">
        <f t="shared" ref="CF54:CG54" si="667">CF55+CF56+CF57</f>
        <v>0</v>
      </c>
      <c r="CG54" s="103">
        <f t="shared" si="667"/>
        <v>0</v>
      </c>
      <c r="CH54" s="103">
        <f>CH55+CH56+CH57</f>
        <v>0</v>
      </c>
      <c r="CI54" s="103">
        <f t="shared" ref="CI54:CJ54" si="668">CI55+CI56+CI57</f>
        <v>0</v>
      </c>
      <c r="CJ54" s="103">
        <f t="shared" si="668"/>
        <v>0</v>
      </c>
      <c r="CK54" s="103">
        <f>CK55+CK56+CK57</f>
        <v>0</v>
      </c>
      <c r="CL54" s="103">
        <f t="shared" ref="CL54:CM54" si="669">CL55+CL56+CL57</f>
        <v>0</v>
      </c>
      <c r="CM54" s="103">
        <f t="shared" si="669"/>
        <v>0</v>
      </c>
      <c r="CN54" s="103">
        <f>CN55+CN56+CN57</f>
        <v>0</v>
      </c>
      <c r="CO54" s="103">
        <f t="shared" ref="CO54:CP54" si="670">CO55+CO56+CO57</f>
        <v>0</v>
      </c>
      <c r="CP54" s="103">
        <f t="shared" si="670"/>
        <v>0</v>
      </c>
      <c r="CQ54" s="103">
        <f>CQ55+CQ56+CQ57</f>
        <v>0</v>
      </c>
      <c r="CR54" s="103">
        <f t="shared" ref="CR54:CS54" si="671">CR55+CR56+CR57</f>
        <v>0</v>
      </c>
      <c r="CS54" s="103">
        <f t="shared" si="671"/>
        <v>0</v>
      </c>
      <c r="CT54" s="103">
        <f>CT55+CT56+CT57</f>
        <v>0</v>
      </c>
      <c r="CU54" s="103">
        <f t="shared" ref="CU54:CV54" si="672">CU55+CU56+CU57</f>
        <v>0</v>
      </c>
      <c r="CV54" s="103">
        <f t="shared" si="672"/>
        <v>0</v>
      </c>
      <c r="CW54" s="103">
        <f>CW55+CW56+CW57</f>
        <v>0</v>
      </c>
      <c r="CX54" s="103">
        <f t="shared" ref="CX54:CY54" si="673">CX55+CX56+CX57</f>
        <v>0</v>
      </c>
      <c r="CY54" s="103">
        <f t="shared" si="673"/>
        <v>0</v>
      </c>
      <c r="CZ54" s="103">
        <f>CZ55+CZ56+CZ57</f>
        <v>0</v>
      </c>
      <c r="DA54" s="103">
        <f t="shared" ref="DA54:DB54" si="674">DA55+DA56+DA57</f>
        <v>0</v>
      </c>
      <c r="DB54" s="103">
        <f t="shared" si="674"/>
        <v>0</v>
      </c>
      <c r="DC54" s="103">
        <f>DC55+DC56+DC57</f>
        <v>0</v>
      </c>
      <c r="DD54" s="103">
        <f t="shared" ref="DD54:DE54" si="675">DD55+DD56+DD57</f>
        <v>0</v>
      </c>
      <c r="DE54" s="103">
        <f t="shared" si="675"/>
        <v>0</v>
      </c>
      <c r="DF54" s="103">
        <f>DF55+DF56+DF57</f>
        <v>0</v>
      </c>
      <c r="DG54" s="103">
        <f t="shared" ref="DG54:DH54" si="676">DG55+DG56+DG57</f>
        <v>0</v>
      </c>
      <c r="DH54" s="103">
        <f t="shared" si="676"/>
        <v>0</v>
      </c>
      <c r="DI54" s="103">
        <f>DI55+DI56+DI57</f>
        <v>0</v>
      </c>
      <c r="DJ54" s="103">
        <f t="shared" ref="DJ54:DK54" si="677">DJ55+DJ56+DJ57</f>
        <v>0</v>
      </c>
      <c r="DK54" s="103">
        <f t="shared" si="677"/>
        <v>0</v>
      </c>
      <c r="DL54" s="103">
        <f>DL55+DL56+DL57</f>
        <v>0</v>
      </c>
      <c r="DM54" s="103">
        <f t="shared" ref="DM54:DN54" si="678">DM55+DM56+DM57</f>
        <v>0</v>
      </c>
      <c r="DN54" s="103">
        <f t="shared" si="678"/>
        <v>0</v>
      </c>
      <c r="DO54" s="103">
        <f>DO55+DO56+DO57</f>
        <v>0</v>
      </c>
      <c r="DP54" s="103">
        <f t="shared" ref="DP54:GA54" si="679">DP55+DP56+DP57</f>
        <v>0</v>
      </c>
      <c r="DQ54" s="103">
        <f t="shared" si="679"/>
        <v>0</v>
      </c>
      <c r="DR54" s="103">
        <f t="shared" si="679"/>
        <v>6927189</v>
      </c>
      <c r="DS54" s="103">
        <f t="shared" si="679"/>
        <v>-59502</v>
      </c>
      <c r="DT54" s="103">
        <f t="shared" si="679"/>
        <v>6867687</v>
      </c>
      <c r="DU54" s="103">
        <f t="shared" si="679"/>
        <v>0</v>
      </c>
      <c r="DV54" s="103">
        <f t="shared" si="679"/>
        <v>0</v>
      </c>
      <c r="DW54" s="103">
        <f t="shared" si="679"/>
        <v>0</v>
      </c>
      <c r="DX54" s="103">
        <f t="shared" si="679"/>
        <v>0</v>
      </c>
      <c r="DY54" s="103">
        <f t="shared" si="679"/>
        <v>0</v>
      </c>
      <c r="DZ54" s="103">
        <f t="shared" si="679"/>
        <v>0</v>
      </c>
      <c r="EA54" s="103">
        <f t="shared" si="679"/>
        <v>0</v>
      </c>
      <c r="EB54" s="103">
        <f t="shared" si="679"/>
        <v>0</v>
      </c>
      <c r="EC54" s="103">
        <f t="shared" si="679"/>
        <v>0</v>
      </c>
      <c r="ED54" s="103">
        <f t="shared" si="679"/>
        <v>0</v>
      </c>
      <c r="EE54" s="103">
        <f t="shared" si="679"/>
        <v>0</v>
      </c>
      <c r="EF54" s="103">
        <f t="shared" si="679"/>
        <v>0</v>
      </c>
      <c r="EG54" s="103">
        <f t="shared" si="679"/>
        <v>0</v>
      </c>
      <c r="EH54" s="103">
        <f t="shared" si="679"/>
        <v>0</v>
      </c>
      <c r="EI54" s="103">
        <f t="shared" si="679"/>
        <v>0</v>
      </c>
      <c r="EJ54" s="103">
        <f t="shared" si="679"/>
        <v>0</v>
      </c>
      <c r="EK54" s="103">
        <f t="shared" si="679"/>
        <v>0</v>
      </c>
      <c r="EL54" s="103">
        <f t="shared" si="679"/>
        <v>0</v>
      </c>
      <c r="EM54" s="103">
        <f t="shared" si="679"/>
        <v>0</v>
      </c>
      <c r="EN54" s="103">
        <f t="shared" si="679"/>
        <v>0</v>
      </c>
      <c r="EO54" s="103">
        <f t="shared" si="679"/>
        <v>0</v>
      </c>
      <c r="EP54" s="103">
        <f t="shared" si="679"/>
        <v>0</v>
      </c>
      <c r="EQ54" s="103">
        <f t="shared" si="679"/>
        <v>0</v>
      </c>
      <c r="ER54" s="103">
        <f t="shared" si="679"/>
        <v>0</v>
      </c>
      <c r="ES54" s="103">
        <f t="shared" si="679"/>
        <v>0</v>
      </c>
      <c r="ET54" s="103">
        <f t="shared" si="679"/>
        <v>0</v>
      </c>
      <c r="EU54" s="103">
        <f t="shared" si="679"/>
        <v>0</v>
      </c>
      <c r="EV54" s="103">
        <f t="shared" si="679"/>
        <v>0</v>
      </c>
      <c r="EW54" s="103">
        <f t="shared" si="679"/>
        <v>0</v>
      </c>
      <c r="EX54" s="103">
        <f t="shared" si="679"/>
        <v>0</v>
      </c>
      <c r="EY54" s="103">
        <f t="shared" si="679"/>
        <v>0</v>
      </c>
      <c r="EZ54" s="103">
        <f t="shared" si="679"/>
        <v>0</v>
      </c>
      <c r="FA54" s="103">
        <f t="shared" si="679"/>
        <v>0</v>
      </c>
      <c r="FB54" s="103">
        <f t="shared" si="679"/>
        <v>0</v>
      </c>
      <c r="FC54" s="103">
        <f t="shared" si="679"/>
        <v>0</v>
      </c>
      <c r="FD54" s="103">
        <f t="shared" si="679"/>
        <v>0</v>
      </c>
      <c r="FE54" s="103">
        <f t="shared" si="679"/>
        <v>0</v>
      </c>
      <c r="FF54" s="103">
        <f t="shared" si="679"/>
        <v>0</v>
      </c>
      <c r="FG54" s="103">
        <f t="shared" si="679"/>
        <v>0</v>
      </c>
      <c r="FH54" s="103">
        <f t="shared" si="679"/>
        <v>0</v>
      </c>
      <c r="FI54" s="103">
        <f t="shared" si="679"/>
        <v>0</v>
      </c>
      <c r="FJ54" s="103">
        <f t="shared" si="679"/>
        <v>0</v>
      </c>
      <c r="FK54" s="103">
        <f t="shared" si="679"/>
        <v>0</v>
      </c>
      <c r="FL54" s="103">
        <f t="shared" si="679"/>
        <v>0</v>
      </c>
      <c r="FM54" s="103">
        <f t="shared" si="679"/>
        <v>0</v>
      </c>
      <c r="FN54" s="103">
        <f t="shared" si="679"/>
        <v>0</v>
      </c>
      <c r="FO54" s="103">
        <f t="shared" si="679"/>
        <v>0</v>
      </c>
      <c r="FP54" s="103">
        <f t="shared" si="679"/>
        <v>0</v>
      </c>
      <c r="FQ54" s="103">
        <f t="shared" si="679"/>
        <v>0</v>
      </c>
      <c r="FR54" s="103">
        <f t="shared" si="679"/>
        <v>0</v>
      </c>
      <c r="FS54" s="103">
        <f t="shared" si="679"/>
        <v>0</v>
      </c>
      <c r="FT54" s="103">
        <f t="shared" si="679"/>
        <v>0</v>
      </c>
      <c r="FU54" s="103">
        <f t="shared" si="679"/>
        <v>0</v>
      </c>
      <c r="FV54" s="103">
        <f t="shared" si="679"/>
        <v>0</v>
      </c>
      <c r="FW54" s="103">
        <f t="shared" si="679"/>
        <v>0</v>
      </c>
      <c r="FX54" s="103">
        <f t="shared" si="679"/>
        <v>0</v>
      </c>
      <c r="FY54" s="103">
        <f t="shared" si="679"/>
        <v>0</v>
      </c>
      <c r="FZ54" s="103">
        <f t="shared" si="679"/>
        <v>0</v>
      </c>
      <c r="GA54" s="103">
        <f t="shared" si="679"/>
        <v>0</v>
      </c>
      <c r="GB54" s="103">
        <f t="shared" ref="GB54:HJ54" si="680">GB55+GB56+GB57</f>
        <v>0</v>
      </c>
      <c r="GC54" s="103">
        <f t="shared" si="680"/>
        <v>0</v>
      </c>
      <c r="GD54" s="103">
        <f t="shared" si="680"/>
        <v>0</v>
      </c>
      <c r="GE54" s="103">
        <f t="shared" si="680"/>
        <v>0</v>
      </c>
      <c r="GF54" s="103">
        <f t="shared" si="680"/>
        <v>0</v>
      </c>
      <c r="GG54" s="103">
        <f t="shared" si="680"/>
        <v>0</v>
      </c>
      <c r="GH54" s="103">
        <f t="shared" si="680"/>
        <v>0</v>
      </c>
      <c r="GI54" s="103">
        <f t="shared" si="680"/>
        <v>0</v>
      </c>
      <c r="GJ54" s="103">
        <f t="shared" si="680"/>
        <v>0</v>
      </c>
      <c r="GK54" s="103">
        <f t="shared" si="680"/>
        <v>0</v>
      </c>
      <c r="GL54" s="103">
        <f t="shared" si="680"/>
        <v>0</v>
      </c>
      <c r="GM54" s="103">
        <f t="shared" si="680"/>
        <v>0</v>
      </c>
      <c r="GN54" s="103">
        <f t="shared" si="680"/>
        <v>0</v>
      </c>
      <c r="GO54" s="103">
        <f t="shared" si="680"/>
        <v>0</v>
      </c>
      <c r="GP54" s="103">
        <f t="shared" si="680"/>
        <v>0</v>
      </c>
      <c r="GQ54" s="103">
        <f t="shared" si="680"/>
        <v>0</v>
      </c>
      <c r="GR54" s="103">
        <f t="shared" si="680"/>
        <v>0</v>
      </c>
      <c r="GS54" s="103">
        <f t="shared" si="680"/>
        <v>0</v>
      </c>
      <c r="GT54" s="103">
        <f t="shared" si="680"/>
        <v>0</v>
      </c>
      <c r="GU54" s="103">
        <f t="shared" si="680"/>
        <v>0</v>
      </c>
      <c r="GV54" s="103">
        <f t="shared" si="680"/>
        <v>0</v>
      </c>
      <c r="GW54" s="103">
        <f t="shared" si="680"/>
        <v>0</v>
      </c>
      <c r="GX54" s="103">
        <f t="shared" si="680"/>
        <v>0</v>
      </c>
      <c r="GY54" s="103">
        <f t="shared" si="680"/>
        <v>0</v>
      </c>
      <c r="GZ54" s="103">
        <f t="shared" si="680"/>
        <v>0</v>
      </c>
      <c r="HA54" s="103">
        <f t="shared" si="680"/>
        <v>6927189</v>
      </c>
      <c r="HB54" s="103">
        <f t="shared" si="680"/>
        <v>-59502</v>
      </c>
      <c r="HC54" s="104">
        <f t="shared" si="680"/>
        <v>6867687</v>
      </c>
      <c r="HE54" s="92"/>
      <c r="HF54" s="92"/>
    </row>
    <row r="55" spans="1:214" s="105" customFormat="1" ht="15" customHeight="1" x14ac:dyDescent="0.25">
      <c r="A55" s="114" t="s">
        <v>342</v>
      </c>
      <c r="B55" s="98">
        <f>SUM('[1]címrend kötelező'!B55+'[1]címrend önként'!B55+'[1]címrend államig'!B55)</f>
        <v>0</v>
      </c>
      <c r="C55" s="98">
        <f>SUM('[1]címrend kötelező'!C55+'[1]címrend önként'!C55+'[1]címrend államig'!C55)</f>
        <v>0</v>
      </c>
      <c r="D55" s="98">
        <f>SUM('[1]címrend kötelező'!D55+'[1]címrend önként'!D55+'[1]címrend államig'!D55)</f>
        <v>0</v>
      </c>
      <c r="E55" s="98">
        <f>SUM('[1]címrend kötelező'!E55+'[1]címrend önként'!E55+'[1]címrend államig'!E55)</f>
        <v>0</v>
      </c>
      <c r="F55" s="98">
        <f>SUM('[1]címrend kötelező'!F55+'[1]címrend önként'!F55+'[1]címrend államig'!F55)</f>
        <v>0</v>
      </c>
      <c r="G55" s="98">
        <f>SUM('[1]címrend kötelező'!G55+'[1]címrend önként'!G55+'[1]címrend államig'!G55)</f>
        <v>0</v>
      </c>
      <c r="H55" s="98">
        <f>SUM('[1]címrend kötelező'!H55+'[1]címrend önként'!H55+'[1]címrend államig'!H55)</f>
        <v>0</v>
      </c>
      <c r="I55" s="98">
        <f>SUM('[1]címrend kötelező'!I55+'[1]címrend önként'!I55+'[1]címrend államig'!I55)</f>
        <v>0</v>
      </c>
      <c r="J55" s="98">
        <f>SUM('[1]címrend kötelező'!J55+'[1]címrend önként'!J55+'[1]címrend államig'!J55)</f>
        <v>0</v>
      </c>
      <c r="K55" s="98">
        <f>SUM('[1]címrend kötelező'!K55+'[1]címrend önként'!K55+'[1]címrend államig'!K55)</f>
        <v>0</v>
      </c>
      <c r="L55" s="98">
        <f>SUM('[1]címrend kötelező'!L55+'[1]címrend önként'!L55+'[1]címrend államig'!L55)</f>
        <v>0</v>
      </c>
      <c r="M55" s="98">
        <f>SUM('[1]címrend kötelező'!M55+'[1]címrend önként'!M55+'[1]címrend államig'!M55)</f>
        <v>0</v>
      </c>
      <c r="N55" s="98">
        <f>SUM('[1]címrend kötelező'!N55+'[1]címrend önként'!N55+'[1]címrend államig'!N55)</f>
        <v>0</v>
      </c>
      <c r="O55" s="98">
        <f>SUM('[1]címrend kötelező'!O55+'[1]címrend önként'!O55+'[1]címrend államig'!O55)</f>
        <v>0</v>
      </c>
      <c r="P55" s="98">
        <f>SUM('[1]címrend kötelező'!P55+'[1]címrend önként'!P55+'[1]címrend államig'!P55)</f>
        <v>0</v>
      </c>
      <c r="Q55" s="98">
        <f>SUM('[1]címrend kötelező'!Q55+'[1]címrend önként'!Q55+'[1]címrend államig'!Q55)</f>
        <v>0</v>
      </c>
      <c r="R55" s="98">
        <f>SUM('[1]címrend kötelező'!R55+'[1]címrend önként'!R55+'[1]címrend államig'!R55)</f>
        <v>0</v>
      </c>
      <c r="S55" s="98">
        <f>SUM('[1]címrend kötelező'!S55+'[1]címrend önként'!S55+'[1]címrend államig'!S55)</f>
        <v>0</v>
      </c>
      <c r="T55" s="98">
        <f>SUM('[1]címrend kötelező'!T55+'[1]címrend önként'!T55+'[1]címrend államig'!T55)</f>
        <v>0</v>
      </c>
      <c r="U55" s="98">
        <f>SUM('[1]címrend kötelező'!U55+'[1]címrend önként'!U55+'[1]címrend államig'!U55)</f>
        <v>0</v>
      </c>
      <c r="V55" s="98">
        <f>SUM('[1]címrend kötelező'!V55+'[1]címrend önként'!V55+'[1]címrend államig'!V55)</f>
        <v>0</v>
      </c>
      <c r="W55" s="98">
        <f>SUM('[1]címrend kötelező'!W55+'[1]címrend önként'!W55+'[1]címrend államig'!W55)</f>
        <v>0</v>
      </c>
      <c r="X55" s="98">
        <f>SUM('[1]címrend kötelező'!X55+'[1]címrend önként'!X55+'[1]címrend államig'!X55)</f>
        <v>0</v>
      </c>
      <c r="Y55" s="98">
        <f>SUM('[1]címrend kötelező'!Y55+'[1]címrend önként'!Y55+'[1]címrend államig'!Y55)</f>
        <v>0</v>
      </c>
      <c r="Z55" s="98">
        <f>SUM('[1]címrend kötelező'!Z55+'[1]címrend önként'!Z55+'[1]címrend államig'!Z55)</f>
        <v>0</v>
      </c>
      <c r="AA55" s="98">
        <f>SUM('[1]címrend kötelező'!AA55+'[1]címrend önként'!AA55+'[1]címrend államig'!AA55)</f>
        <v>0</v>
      </c>
      <c r="AB55" s="98">
        <f>SUM('[1]címrend kötelező'!AB55+'[1]címrend önként'!AB55+'[1]címrend államig'!AB55)</f>
        <v>0</v>
      </c>
      <c r="AC55" s="98">
        <f>SUM('[1]címrend kötelező'!AC55+'[1]címrend önként'!AC55+'[1]címrend államig'!AC55)</f>
        <v>17803</v>
      </c>
      <c r="AD55" s="98">
        <f>SUM('[1]címrend kötelező'!AD55+'[1]címrend önként'!AD55+'[1]címrend államig'!AD55)</f>
        <v>0</v>
      </c>
      <c r="AE55" s="98">
        <f>SUM('[1]címrend kötelező'!AE55+'[1]címrend önként'!AE55+'[1]címrend államig'!AE55)</f>
        <v>17803</v>
      </c>
      <c r="AF55" s="98">
        <f>SUM('[1]címrend kötelező'!AF55+'[1]címrend önként'!AF55+'[1]címrend államig'!AF55)</f>
        <v>0</v>
      </c>
      <c r="AG55" s="98">
        <f>SUM('[1]címrend kötelező'!AG55+'[1]címrend önként'!AG55+'[1]címrend államig'!AG55)</f>
        <v>0</v>
      </c>
      <c r="AH55" s="98">
        <f>SUM('[1]címrend kötelező'!AH55+'[1]címrend önként'!AH55+'[1]címrend államig'!AH55)</f>
        <v>0</v>
      </c>
      <c r="AI55" s="98">
        <f>SUM('[1]címrend kötelező'!AI55+'[1]címrend önként'!AI55+'[1]címrend államig'!AI55)</f>
        <v>0</v>
      </c>
      <c r="AJ55" s="98">
        <f>SUM('[1]címrend kötelező'!AJ55+'[1]címrend önként'!AJ55+'[1]címrend államig'!AJ55)</f>
        <v>0</v>
      </c>
      <c r="AK55" s="98">
        <f>SUM('[1]címrend kötelező'!AK55+'[1]címrend önként'!AK55+'[1]címrend államig'!AK55)</f>
        <v>0</v>
      </c>
      <c r="AL55" s="98">
        <f>SUM('[1]címrend kötelező'!AL55+'[1]címrend önként'!AL55+'[1]címrend államig'!AL55)</f>
        <v>0</v>
      </c>
      <c r="AM55" s="98">
        <f>SUM('[1]címrend kötelező'!AM55+'[1]címrend önként'!AM55+'[1]címrend államig'!AM55)</f>
        <v>0</v>
      </c>
      <c r="AN55" s="98">
        <f>SUM('[1]címrend kötelező'!AN55+'[1]címrend önként'!AN55+'[1]címrend államig'!AN55)</f>
        <v>0</v>
      </c>
      <c r="AO55" s="98">
        <f>SUM('[1]címrend kötelező'!AO55+'[1]címrend önként'!AO55+'[1]címrend államig'!AO55)</f>
        <v>0</v>
      </c>
      <c r="AP55" s="98">
        <f>SUM('[1]címrend kötelező'!AP55+'[1]címrend önként'!AP55+'[1]címrend államig'!AP55)</f>
        <v>0</v>
      </c>
      <c r="AQ55" s="98">
        <f>SUM('[1]címrend kötelező'!AQ55+'[1]címrend önként'!AQ55+'[1]címrend államig'!AQ55)</f>
        <v>0</v>
      </c>
      <c r="AR55" s="98">
        <f>SUM('[1]címrend kötelező'!AR55+'[1]címrend önként'!AR55+'[1]címrend államig'!AR55)</f>
        <v>0</v>
      </c>
      <c r="AS55" s="98">
        <f>SUM('[1]címrend kötelező'!AS55+'[1]címrend önként'!AS55+'[1]címrend államig'!AS55)</f>
        <v>0</v>
      </c>
      <c r="AT55" s="98">
        <f>SUM('[1]címrend kötelező'!AT55+'[1]címrend önként'!AT55+'[1]címrend államig'!AT55)</f>
        <v>0</v>
      </c>
      <c r="AU55" s="98">
        <f>SUM('[1]címrend kötelező'!AU55+'[1]címrend önként'!AU55+'[1]címrend államig'!AU55)</f>
        <v>0</v>
      </c>
      <c r="AV55" s="98">
        <f>SUM('[1]címrend kötelező'!AV55+'[1]címrend önként'!AV55+'[1]címrend államig'!AV55)</f>
        <v>0</v>
      </c>
      <c r="AW55" s="98">
        <f>SUM('[1]címrend kötelező'!AW55+'[1]címrend önként'!AW55+'[1]címrend államig'!AW55)</f>
        <v>0</v>
      </c>
      <c r="AX55" s="98">
        <f>SUM('[1]címrend kötelező'!AX55+'[1]címrend önként'!AX55+'[1]címrend államig'!AX55)</f>
        <v>0</v>
      </c>
      <c r="AY55" s="98">
        <f>SUM('[1]címrend kötelező'!AY55+'[1]címrend önként'!AY55+'[1]címrend államig'!AY55)</f>
        <v>0</v>
      </c>
      <c r="AZ55" s="98">
        <f>SUM('[1]címrend kötelező'!AZ55+'[1]címrend önként'!AZ55+'[1]címrend államig'!AZ55)</f>
        <v>0</v>
      </c>
      <c r="BA55" s="98">
        <f>SUM('[1]címrend kötelező'!BA55+'[1]címrend önként'!BA55+'[1]címrend államig'!BA55)</f>
        <v>0</v>
      </c>
      <c r="BB55" s="98">
        <f>SUM('[1]címrend kötelező'!BB55+'[1]címrend önként'!BB55+'[1]címrend államig'!BB55)</f>
        <v>0</v>
      </c>
      <c r="BC55" s="98">
        <f>SUM('[1]címrend kötelező'!BC55+'[1]címrend önként'!BC55+'[1]címrend államig'!BC55)</f>
        <v>0</v>
      </c>
      <c r="BD55" s="98">
        <f>SUM('[1]címrend kötelező'!BD55+'[1]címrend önként'!BD55+'[1]címrend államig'!BD55)</f>
        <v>0</v>
      </c>
      <c r="BE55" s="98">
        <f>SUM('[1]címrend kötelező'!BE55+'[1]címrend önként'!BE55+'[1]címrend államig'!BE55)</f>
        <v>0</v>
      </c>
      <c r="BF55" s="98">
        <f>SUM('[1]címrend kötelező'!BF55+'[1]címrend önként'!BF55+'[1]címrend államig'!BF55)</f>
        <v>0</v>
      </c>
      <c r="BG55" s="98">
        <f>SUM('[1]címrend kötelező'!BG55+'[1]címrend önként'!BG55+'[1]címrend államig'!BG55)</f>
        <v>0</v>
      </c>
      <c r="BH55" s="98">
        <f>SUM('[1]címrend kötelező'!BH55+'[1]címrend önként'!BH55+'[1]címrend államig'!BH55)</f>
        <v>0</v>
      </c>
      <c r="BI55" s="98">
        <f>SUM('[1]címrend kötelező'!BI55+'[1]címrend önként'!BI55+'[1]címrend államig'!BI55)</f>
        <v>0</v>
      </c>
      <c r="BJ55" s="98">
        <f>SUM('[1]címrend kötelező'!BJ55+'[1]címrend önként'!BJ55+'[1]címrend államig'!BJ55)</f>
        <v>0</v>
      </c>
      <c r="BK55" s="98">
        <f>SUM('[1]címrend kötelező'!BK55+'[1]címrend önként'!BK55+'[1]címrend államig'!BK55)</f>
        <v>0</v>
      </c>
      <c r="BL55" s="98">
        <f>SUM('[1]címrend kötelező'!BL55+'[1]címrend önként'!BL55+'[1]címrend államig'!BL55)</f>
        <v>0</v>
      </c>
      <c r="BM55" s="98">
        <f>SUM('[1]címrend kötelező'!BM55+'[1]címrend önként'!BM55+'[1]címrend államig'!BM55)</f>
        <v>0</v>
      </c>
      <c r="BN55" s="98">
        <f>SUM('[1]címrend kötelező'!BN55+'[1]címrend önként'!BN55+'[1]címrend államig'!BN55)</f>
        <v>0</v>
      </c>
      <c r="BO55" s="98">
        <f>SUM('[1]címrend kötelező'!BO55+'[1]címrend önként'!BO55+'[1]címrend államig'!BO55)</f>
        <v>0</v>
      </c>
      <c r="BP55" s="98">
        <f>SUM('[1]címrend kötelező'!BP55+'[1]címrend önként'!BP55+'[1]címrend államig'!BP55)</f>
        <v>0</v>
      </c>
      <c r="BQ55" s="98">
        <f>SUM('[1]címrend kötelező'!BQ55+'[1]címrend önként'!BQ55+'[1]címrend államig'!BQ55)</f>
        <v>0</v>
      </c>
      <c r="BR55" s="98">
        <f>SUM('[1]címrend kötelező'!BR55+'[1]címrend önként'!BR55+'[1]címrend államig'!BR55)</f>
        <v>0</v>
      </c>
      <c r="BS55" s="98">
        <f>SUM('[1]címrend kötelező'!BS55+'[1]címrend önként'!BS55+'[1]címrend államig'!BS55)</f>
        <v>0</v>
      </c>
      <c r="BT55" s="98">
        <f>SUM('[1]címrend kötelező'!BT55+'[1]címrend önként'!BT55+'[1]címrend államig'!BT55)</f>
        <v>0</v>
      </c>
      <c r="BU55" s="98">
        <f>SUM('[1]címrend kötelező'!BU55+'[1]címrend önként'!BU55+'[1]címrend államig'!BU55)</f>
        <v>0</v>
      </c>
      <c r="BV55" s="98">
        <f>SUM('[1]címrend kötelező'!BV55+'[1]címrend önként'!BV55+'[1]címrend államig'!BV55)</f>
        <v>0</v>
      </c>
      <c r="BW55" s="98">
        <f>SUM('[1]címrend kötelező'!BW55+'[1]címrend önként'!BW55+'[1]címrend államig'!BW55)</f>
        <v>0</v>
      </c>
      <c r="BX55" s="98">
        <f>SUM('[1]címrend kötelező'!BX55+'[1]címrend önként'!BX55+'[1]címrend államig'!BX55)</f>
        <v>0</v>
      </c>
      <c r="BY55" s="98">
        <f>SUM('[1]címrend kötelező'!BY55+'[1]címrend önként'!BY55+'[1]címrend államig'!BY55)</f>
        <v>0</v>
      </c>
      <c r="BZ55" s="98">
        <f>SUM('[1]címrend kötelező'!BZ55+'[1]címrend önként'!BZ55+'[1]címrend államig'!BZ55)</f>
        <v>0</v>
      </c>
      <c r="CA55" s="98">
        <f>SUM('[1]címrend kötelező'!CA55+'[1]címrend önként'!CA55+'[1]címrend államig'!CA55)</f>
        <v>0</v>
      </c>
      <c r="CB55" s="98">
        <f>SUM('[1]címrend kötelező'!CB55+'[1]címrend önként'!CB55+'[1]címrend államig'!CB55)</f>
        <v>0</v>
      </c>
      <c r="CC55" s="98">
        <f>SUM('[1]címrend kötelező'!CC55+'[1]címrend önként'!CC55+'[1]címrend államig'!CC55)</f>
        <v>0</v>
      </c>
      <c r="CD55" s="98">
        <f>SUM('[1]címrend kötelező'!CD55+'[1]címrend önként'!CD55+'[1]címrend államig'!CD55)</f>
        <v>0</v>
      </c>
      <c r="CE55" s="98">
        <f>SUM('[1]címrend kötelező'!CE55+'[1]címrend önként'!CE55+'[1]címrend államig'!CE55)</f>
        <v>0</v>
      </c>
      <c r="CF55" s="98">
        <f>SUM('[1]címrend kötelező'!CF55+'[1]címrend önként'!CF55+'[1]címrend államig'!CF55)</f>
        <v>0</v>
      </c>
      <c r="CG55" s="98">
        <f>SUM('[1]címrend kötelező'!CG55+'[1]címrend önként'!CG55+'[1]címrend államig'!CG55)</f>
        <v>0</v>
      </c>
      <c r="CH55" s="98">
        <f>SUM('[1]címrend kötelező'!CH55+'[1]címrend önként'!CH55+'[1]címrend államig'!CH55)</f>
        <v>0</v>
      </c>
      <c r="CI55" s="98">
        <f>SUM('[1]címrend kötelező'!CI55+'[1]címrend önként'!CI55+'[1]címrend államig'!CI55)</f>
        <v>0</v>
      </c>
      <c r="CJ55" s="98">
        <f>SUM('[1]címrend kötelező'!CJ55+'[1]címrend önként'!CJ55+'[1]címrend államig'!CJ55)</f>
        <v>0</v>
      </c>
      <c r="CK55" s="98">
        <f>SUM('[1]címrend kötelező'!CK55+'[1]címrend önként'!CK55+'[1]címrend államig'!CK55)</f>
        <v>0</v>
      </c>
      <c r="CL55" s="98">
        <f>SUM('[1]címrend kötelező'!CL55+'[1]címrend önként'!CL55+'[1]címrend államig'!CL55)</f>
        <v>0</v>
      </c>
      <c r="CM55" s="98">
        <f>SUM('[1]címrend kötelező'!CM55+'[1]címrend önként'!CM55+'[1]címrend államig'!CM55)</f>
        <v>0</v>
      </c>
      <c r="CN55" s="98">
        <f>SUM('[1]címrend kötelező'!CN55+'[1]címrend önként'!CN55+'[1]címrend államig'!CN55)</f>
        <v>0</v>
      </c>
      <c r="CO55" s="98">
        <f>SUM('[1]címrend kötelező'!CO55+'[1]címrend önként'!CO55+'[1]címrend államig'!CO55)</f>
        <v>0</v>
      </c>
      <c r="CP55" s="98">
        <f>SUM('[1]címrend kötelező'!CP55+'[1]címrend önként'!CP55+'[1]címrend államig'!CP55)</f>
        <v>0</v>
      </c>
      <c r="CQ55" s="98">
        <f>SUM('[1]címrend kötelező'!CQ55+'[1]címrend önként'!CQ55+'[1]címrend államig'!CQ55)</f>
        <v>0</v>
      </c>
      <c r="CR55" s="98">
        <f>SUM('[1]címrend kötelező'!CR55+'[1]címrend önként'!CR55+'[1]címrend államig'!CR55)</f>
        <v>0</v>
      </c>
      <c r="CS55" s="98">
        <f>SUM('[1]címrend kötelező'!CS55+'[1]címrend önként'!CS55+'[1]címrend államig'!CS55)</f>
        <v>0</v>
      </c>
      <c r="CT55" s="98">
        <f>SUM('[1]címrend kötelező'!CT55+'[1]címrend önként'!CT55+'[1]címrend államig'!CT55)</f>
        <v>0</v>
      </c>
      <c r="CU55" s="98">
        <f>SUM('[1]címrend kötelező'!CU55+'[1]címrend önként'!CU55+'[1]címrend államig'!CU55)</f>
        <v>0</v>
      </c>
      <c r="CV55" s="98">
        <f>SUM('[1]címrend kötelező'!CV55+'[1]címrend önként'!CV55+'[1]címrend államig'!CV55)</f>
        <v>0</v>
      </c>
      <c r="CW55" s="98">
        <f>SUM('[1]címrend kötelező'!CW55+'[1]címrend önként'!CW55+'[1]címrend államig'!CW55)</f>
        <v>0</v>
      </c>
      <c r="CX55" s="98">
        <f>SUM('[1]címrend kötelező'!CX55+'[1]címrend önként'!CX55+'[1]címrend államig'!CX55)</f>
        <v>0</v>
      </c>
      <c r="CY55" s="98">
        <f>SUM('[1]címrend kötelező'!CY55+'[1]címrend önként'!CY55+'[1]címrend államig'!CY55)</f>
        <v>0</v>
      </c>
      <c r="CZ55" s="98">
        <f>SUM('[1]címrend kötelező'!CZ55+'[1]címrend önként'!CZ55+'[1]címrend államig'!CZ55)</f>
        <v>0</v>
      </c>
      <c r="DA55" s="98">
        <f>SUM('[1]címrend kötelező'!DA55+'[1]címrend önként'!DA55+'[1]címrend államig'!DA55)</f>
        <v>0</v>
      </c>
      <c r="DB55" s="98">
        <f>SUM('[1]címrend kötelező'!DB55+'[1]címrend önként'!DB55+'[1]címrend államig'!DB55)</f>
        <v>0</v>
      </c>
      <c r="DC55" s="98">
        <f>SUM('[1]címrend kötelező'!DC55+'[1]címrend önként'!DC55+'[1]címrend államig'!DC55)</f>
        <v>0</v>
      </c>
      <c r="DD55" s="98">
        <f>SUM('[1]címrend kötelező'!DD55+'[1]címrend önként'!DD55+'[1]címrend államig'!DD55)</f>
        <v>0</v>
      </c>
      <c r="DE55" s="98">
        <f>SUM('[1]címrend kötelező'!DE55+'[1]címrend önként'!DE55+'[1]címrend államig'!DE55)</f>
        <v>0</v>
      </c>
      <c r="DF55" s="98">
        <f>SUM('[1]címrend kötelező'!DF55+'[1]címrend önként'!DF55+'[1]címrend államig'!DF55)</f>
        <v>0</v>
      </c>
      <c r="DG55" s="98">
        <f>SUM('[1]címrend kötelező'!DG55+'[1]címrend önként'!DG55+'[1]címrend államig'!DG55)</f>
        <v>0</v>
      </c>
      <c r="DH55" s="98">
        <f>SUM('[1]címrend kötelező'!DH55+'[1]címrend önként'!DH55+'[1]címrend államig'!DH55)</f>
        <v>0</v>
      </c>
      <c r="DI55" s="98">
        <f>SUM('[1]címrend kötelező'!DI55+'[1]címrend önként'!DI55+'[1]címrend államig'!DI55)</f>
        <v>0</v>
      </c>
      <c r="DJ55" s="98">
        <f>SUM('[1]címrend kötelező'!DJ55+'[1]címrend önként'!DJ55+'[1]címrend államig'!DJ55)</f>
        <v>0</v>
      </c>
      <c r="DK55" s="98">
        <f>SUM('[1]címrend kötelező'!DK55+'[1]címrend önként'!DK55+'[1]címrend államig'!DK55)</f>
        <v>0</v>
      </c>
      <c r="DL55" s="98">
        <f>SUM('[1]címrend kötelező'!DL55+'[1]címrend önként'!DL55+'[1]címrend államig'!DL55)</f>
        <v>0</v>
      </c>
      <c r="DM55" s="98">
        <f>SUM('[1]címrend kötelező'!DM55+'[1]címrend önként'!DM55+'[1]címrend államig'!DM55)</f>
        <v>0</v>
      </c>
      <c r="DN55" s="98">
        <f>SUM('[1]címrend kötelező'!DN55+'[1]címrend önként'!DN55+'[1]címrend államig'!DN55)</f>
        <v>0</v>
      </c>
      <c r="DO55" s="98">
        <f>SUM('[1]címrend kötelező'!DO55+'[1]címrend önként'!DO55+'[1]címrend államig'!DO55)</f>
        <v>0</v>
      </c>
      <c r="DP55" s="98">
        <f>SUM('[1]címrend kötelező'!DP55+'[1]címrend önként'!DP55+'[1]címrend államig'!DP55)</f>
        <v>0</v>
      </c>
      <c r="DQ55" s="98">
        <f>SUM('[1]címrend kötelező'!DQ55+'[1]címrend önként'!DQ55+'[1]címrend államig'!DQ55)</f>
        <v>0</v>
      </c>
      <c r="DR55" s="99">
        <f t="shared" ref="DR55:DT57" si="681">SUM(B55+E55+H55+K55+N55+Q55+T55+W55+Z55+AC55+AF55+AI55+AL55+AO55+AR55+AU55+AX55+BA55+BD55+BG55+BJ55+BM55+BP55+BS55+BV55+BY55+CB55+CE55+CH55+CK55+CN55+CQ55+CT55+CW55+CZ55+DC55+DF55+DI55+DL55+DO55)</f>
        <v>17803</v>
      </c>
      <c r="DS55" s="99">
        <f t="shared" si="681"/>
        <v>0</v>
      </c>
      <c r="DT55" s="99">
        <f t="shared" si="681"/>
        <v>17803</v>
      </c>
      <c r="DU55" s="98">
        <f>SUM('[1]címrend kötelező'!DU55+'[1]címrend önként'!DU55+'[1]címrend államig'!DU55)</f>
        <v>0</v>
      </c>
      <c r="DV55" s="98">
        <f>SUM('[1]címrend kötelező'!DV55+'[1]címrend önként'!DV55+'[1]címrend államig'!DV55)</f>
        <v>0</v>
      </c>
      <c r="DW55" s="98">
        <f>SUM('[1]címrend kötelező'!DW55+'[1]címrend önként'!DW55+'[1]címrend államig'!DW55)</f>
        <v>0</v>
      </c>
      <c r="DX55" s="98">
        <f>SUM('[1]címrend kötelező'!DX55+'[1]címrend önként'!DX55+'[1]címrend államig'!DX55)</f>
        <v>0</v>
      </c>
      <c r="DY55" s="98">
        <f>SUM('[1]címrend kötelező'!DY55+'[1]címrend önként'!DY55+'[1]címrend államig'!DY55)</f>
        <v>0</v>
      </c>
      <c r="DZ55" s="98">
        <f>SUM('[1]címrend kötelező'!DZ55+'[1]címrend önként'!DZ55+'[1]címrend államig'!DZ55)</f>
        <v>0</v>
      </c>
      <c r="EA55" s="98">
        <f>SUM('[1]címrend kötelező'!EA55+'[1]címrend önként'!EA55+'[1]címrend államig'!EA55)</f>
        <v>0</v>
      </c>
      <c r="EB55" s="98">
        <f>SUM('[1]címrend kötelező'!EB55+'[1]címrend önként'!EB55+'[1]címrend államig'!EB55)</f>
        <v>0</v>
      </c>
      <c r="EC55" s="98">
        <f>SUM('[1]címrend kötelező'!EC55+'[1]címrend önként'!EC55+'[1]címrend államig'!EC55)</f>
        <v>0</v>
      </c>
      <c r="ED55" s="98">
        <f>SUM('[1]címrend kötelező'!ED55+'[1]címrend önként'!ED55+'[1]címrend államig'!ED55)</f>
        <v>0</v>
      </c>
      <c r="EE55" s="98">
        <f>SUM('[1]címrend kötelező'!EE55+'[1]címrend önként'!EE55+'[1]címrend államig'!EE55)</f>
        <v>0</v>
      </c>
      <c r="EF55" s="98">
        <f>SUM('[1]címrend kötelező'!EF55+'[1]címrend önként'!EF55+'[1]címrend államig'!EF55)</f>
        <v>0</v>
      </c>
      <c r="EG55" s="98">
        <f>SUM('[1]címrend kötelező'!EG55+'[1]címrend önként'!EG55+'[1]címrend államig'!EG55)</f>
        <v>0</v>
      </c>
      <c r="EH55" s="98">
        <f>SUM('[1]címrend kötelező'!EH55+'[1]címrend önként'!EH55+'[1]címrend államig'!EH55)</f>
        <v>0</v>
      </c>
      <c r="EI55" s="98">
        <f>SUM('[1]címrend kötelező'!EI55+'[1]címrend önként'!EI55+'[1]címrend államig'!EI55)</f>
        <v>0</v>
      </c>
      <c r="EJ55" s="98">
        <f>SUM('[1]címrend kötelező'!EJ55+'[1]címrend önként'!EJ55+'[1]címrend államig'!EJ55)</f>
        <v>0</v>
      </c>
      <c r="EK55" s="98">
        <f>SUM('[1]címrend kötelező'!EK55+'[1]címrend önként'!EK55+'[1]címrend államig'!EK55)</f>
        <v>0</v>
      </c>
      <c r="EL55" s="98">
        <f>SUM('[1]címrend kötelező'!EL55+'[1]címrend önként'!EL55+'[1]címrend államig'!EL55)</f>
        <v>0</v>
      </c>
      <c r="EM55" s="98">
        <f>SUM('[1]címrend kötelező'!EM55+'[1]címrend önként'!EM55+'[1]címrend államig'!EM55)</f>
        <v>0</v>
      </c>
      <c r="EN55" s="98">
        <f>SUM('[1]címrend kötelező'!EN55+'[1]címrend önként'!EN55+'[1]címrend államig'!EN55)</f>
        <v>0</v>
      </c>
      <c r="EO55" s="98">
        <f>SUM('[1]címrend kötelező'!EO55+'[1]címrend önként'!EO55+'[1]címrend államig'!EO55)</f>
        <v>0</v>
      </c>
      <c r="EP55" s="98">
        <f>SUM('[1]címrend kötelező'!EP55+'[1]címrend önként'!EP55+'[1]címrend államig'!EP55)</f>
        <v>0</v>
      </c>
      <c r="EQ55" s="98">
        <f>SUM('[1]címrend kötelező'!EQ55+'[1]címrend önként'!EQ55+'[1]címrend államig'!EQ55)</f>
        <v>0</v>
      </c>
      <c r="ER55" s="98">
        <f>SUM('[1]címrend kötelező'!ER55+'[1]címrend önként'!ER55+'[1]címrend államig'!ER55)</f>
        <v>0</v>
      </c>
      <c r="ES55" s="98">
        <f>SUM('[1]címrend kötelező'!ES55+'[1]címrend önként'!ES55+'[1]címrend államig'!ES55)</f>
        <v>0</v>
      </c>
      <c r="ET55" s="98">
        <f>SUM('[1]címrend kötelező'!ET55+'[1]címrend önként'!ET55+'[1]címrend államig'!ET55)</f>
        <v>0</v>
      </c>
      <c r="EU55" s="98">
        <f>SUM('[1]címrend kötelező'!EU55+'[1]címrend önként'!EU55+'[1]címrend államig'!EU55)</f>
        <v>0</v>
      </c>
      <c r="EV55" s="99">
        <f t="shared" ref="EV55:EX57" si="682">DU55+DX55+EA55+ED55+EG55+EJ55+EM55+EP55+ES55</f>
        <v>0</v>
      </c>
      <c r="EW55" s="99">
        <f t="shared" si="682"/>
        <v>0</v>
      </c>
      <c r="EX55" s="99">
        <f t="shared" si="682"/>
        <v>0</v>
      </c>
      <c r="EY55" s="99">
        <f>'[1]címrend kötelező'!EY55+'[1]címrend önként'!EY55+'[1]címrend államig'!EY55</f>
        <v>0</v>
      </c>
      <c r="EZ55" s="99">
        <f>'[1]címrend kötelező'!EZ55+'[1]címrend önként'!EZ55+'[1]címrend államig'!EZ55</f>
        <v>0</v>
      </c>
      <c r="FA55" s="99">
        <f>'[1]címrend kötelező'!FA55+'[1]címrend önként'!FA55+'[1]címrend államig'!FA55</f>
        <v>0</v>
      </c>
      <c r="FB55" s="99">
        <f>'[1]címrend kötelező'!FB55+'[1]címrend önként'!FB55+'[1]címrend államig'!FB55</f>
        <v>0</v>
      </c>
      <c r="FC55" s="99">
        <f>'[1]címrend kötelező'!FC55+'[1]címrend önként'!FC55+'[1]címrend államig'!FC55</f>
        <v>0</v>
      </c>
      <c r="FD55" s="99">
        <f>'[1]címrend kötelező'!FD55+'[1]címrend önként'!FD55+'[1]címrend államig'!FD55</f>
        <v>0</v>
      </c>
      <c r="FE55" s="99">
        <f>'[1]címrend kötelező'!FE55+'[1]címrend önként'!FE55+'[1]címrend államig'!FE55</f>
        <v>0</v>
      </c>
      <c r="FF55" s="99">
        <f>'[1]címrend kötelező'!FF55+'[1]címrend önként'!FF55+'[1]címrend államig'!FF55</f>
        <v>0</v>
      </c>
      <c r="FG55" s="99">
        <f>'[1]címrend kötelező'!FG55+'[1]címrend önként'!FG55+'[1]címrend államig'!FG55</f>
        <v>0</v>
      </c>
      <c r="FH55" s="99">
        <f>'[1]címrend kötelező'!FH55+'[1]címrend önként'!FH55+'[1]címrend államig'!FH55</f>
        <v>0</v>
      </c>
      <c r="FI55" s="99">
        <f>'[1]címrend kötelező'!FI55+'[1]címrend önként'!FI55+'[1]címrend államig'!FI55</f>
        <v>0</v>
      </c>
      <c r="FJ55" s="99">
        <f>'[1]címrend kötelező'!FJ55+'[1]címrend önként'!FJ55+'[1]címrend államig'!FJ55</f>
        <v>0</v>
      </c>
      <c r="FK55" s="99">
        <f>'[1]címrend kötelező'!FK55+'[1]címrend önként'!FK55+'[1]címrend államig'!FK55</f>
        <v>0</v>
      </c>
      <c r="FL55" s="99">
        <f>'[1]címrend kötelező'!FL55+'[1]címrend önként'!FL55+'[1]címrend államig'!FL55</f>
        <v>0</v>
      </c>
      <c r="FM55" s="99">
        <f>'[1]címrend kötelező'!FM55+'[1]címrend önként'!FM55+'[1]címrend államig'!FM55</f>
        <v>0</v>
      </c>
      <c r="FN55" s="99">
        <f>'[1]címrend kötelező'!FN55+'[1]címrend önként'!FN55+'[1]címrend államig'!FN55</f>
        <v>0</v>
      </c>
      <c r="FO55" s="99">
        <f>'[1]címrend kötelező'!FO55+'[1]címrend önként'!FO55+'[1]címrend államig'!FO55</f>
        <v>0</v>
      </c>
      <c r="FP55" s="99">
        <f>'[1]címrend kötelező'!FP55+'[1]címrend önként'!FP55+'[1]címrend államig'!FP55</f>
        <v>0</v>
      </c>
      <c r="FQ55" s="99">
        <f>'[1]címrend kötelező'!FQ55+'[1]címrend önként'!FQ55+'[1]címrend államig'!FQ55</f>
        <v>0</v>
      </c>
      <c r="FR55" s="99">
        <f>'[1]címrend kötelező'!FR55+'[1]címrend önként'!FR55+'[1]címrend államig'!FR55</f>
        <v>0</v>
      </c>
      <c r="FS55" s="99">
        <f>'[1]címrend kötelező'!FS55+'[1]címrend önként'!FS55+'[1]címrend államig'!FS55</f>
        <v>0</v>
      </c>
      <c r="FT55" s="99">
        <f>'[1]címrend kötelező'!FT55+'[1]címrend önként'!FT55+'[1]címrend államig'!FT55</f>
        <v>0</v>
      </c>
      <c r="FU55" s="99">
        <f>'[1]címrend kötelező'!FU55+'[1]címrend önként'!FU55+'[1]címrend államig'!FU55</f>
        <v>0</v>
      </c>
      <c r="FV55" s="99">
        <f>'[1]címrend kötelező'!FV55+'[1]címrend önként'!FV55+'[1]címrend államig'!FV55</f>
        <v>0</v>
      </c>
      <c r="FW55" s="99">
        <f>'[1]címrend kötelező'!FW55+'[1]címrend önként'!FW55+'[1]címrend államig'!FW55</f>
        <v>0</v>
      </c>
      <c r="FX55" s="99">
        <f>'[1]címrend kötelező'!FX55+'[1]címrend önként'!FX55+'[1]címrend államig'!FX55</f>
        <v>0</v>
      </c>
      <c r="FY55" s="99">
        <f>'[1]címrend kötelező'!FY55+'[1]címrend önként'!FY55+'[1]címrend államig'!FY55</f>
        <v>0</v>
      </c>
      <c r="FZ55" s="99">
        <f>'[1]címrend kötelező'!FZ55+'[1]címrend önként'!FZ55+'[1]címrend államig'!FZ55</f>
        <v>0</v>
      </c>
      <c r="GA55" s="99">
        <f>'[1]címrend kötelező'!GA55+'[1]címrend önként'!GA55+'[1]címrend államig'!GA55</f>
        <v>0</v>
      </c>
      <c r="GB55" s="99">
        <f>'[1]címrend kötelező'!GB55+'[1]címrend önként'!GB55+'[1]címrend államig'!GB55</f>
        <v>0</v>
      </c>
      <c r="GC55" s="99">
        <f>'[1]címrend kötelező'!GC55+'[1]címrend önként'!GC55+'[1]címrend államig'!GC55</f>
        <v>0</v>
      </c>
      <c r="GD55" s="99">
        <f>'[1]címrend kötelező'!GD55+'[1]címrend önként'!GD55+'[1]címrend államig'!GD55</f>
        <v>0</v>
      </c>
      <c r="GE55" s="99">
        <f>'[1]címrend kötelező'!GE55+'[1]címrend önként'!GE55+'[1]címrend államig'!GE55</f>
        <v>0</v>
      </c>
      <c r="GF55" s="99">
        <f>'[1]címrend kötelező'!GF55+'[1]címrend önként'!GF55+'[1]címrend államig'!GF55</f>
        <v>0</v>
      </c>
      <c r="GG55" s="99">
        <f>'[1]címrend kötelező'!GG55+'[1]címrend önként'!GG55+'[1]címrend államig'!GG55</f>
        <v>0</v>
      </c>
      <c r="GH55" s="99">
        <f>'[1]címrend kötelező'!GH55+'[1]címrend önként'!GH55+'[1]címrend államig'!GH55</f>
        <v>0</v>
      </c>
      <c r="GI55" s="99">
        <f>'[1]címrend kötelező'!GI55+'[1]címrend önként'!GI55+'[1]címrend államig'!GI55</f>
        <v>0</v>
      </c>
      <c r="GJ55" s="99">
        <f>'[1]címrend kötelező'!GJ55+'[1]címrend önként'!GJ55+'[1]címrend államig'!GJ55</f>
        <v>0</v>
      </c>
      <c r="GK55" s="99">
        <f>'[1]címrend kötelező'!GK55+'[1]címrend önként'!GK55+'[1]címrend államig'!GK55</f>
        <v>0</v>
      </c>
      <c r="GL55" s="99">
        <f>EY55+FB55+FE55+FH55+FK55+FN55+FQ55+FT55+FW55+FZ55+GC55+GF55+GI55</f>
        <v>0</v>
      </c>
      <c r="GM55" s="99">
        <f t="shared" ref="GM55:GN57" si="683">EZ55+FC55+FF55+FI55+FL55+FO55+FR55+FU55+FX55+GA55+GD55+GG55+GJ55</f>
        <v>0</v>
      </c>
      <c r="GN55" s="99">
        <f t="shared" si="683"/>
        <v>0</v>
      </c>
      <c r="GO55" s="99">
        <f>'[1]címrend kötelező'!GO55+'[1]címrend önként'!GO55+'[1]címrend államig'!GO55</f>
        <v>0</v>
      </c>
      <c r="GP55" s="99">
        <f>'[1]címrend kötelező'!GP55+'[1]címrend önként'!GP55+'[1]címrend államig'!GP55</f>
        <v>0</v>
      </c>
      <c r="GQ55" s="99">
        <f>'[1]címrend kötelező'!GQ55+'[1]címrend önként'!GQ55+'[1]címrend államig'!GQ55</f>
        <v>0</v>
      </c>
      <c r="GR55" s="99">
        <f>'[1]címrend kötelező'!GR55+'[1]címrend önként'!GR55+'[1]címrend államig'!GR55</f>
        <v>0</v>
      </c>
      <c r="GS55" s="99">
        <f>'[1]címrend kötelező'!GS55+'[1]címrend önként'!GS55+'[1]címrend államig'!GS55</f>
        <v>0</v>
      </c>
      <c r="GT55" s="99">
        <f>'[1]címrend kötelező'!GT55+'[1]címrend önként'!GT55+'[1]címrend államig'!GT55</f>
        <v>0</v>
      </c>
      <c r="GU55" s="99">
        <f>'[1]címrend kötelező'!GU55+'[1]címrend önként'!GU55+'[1]címrend államig'!GU55</f>
        <v>0</v>
      </c>
      <c r="GV55" s="99">
        <f>'[1]címrend kötelező'!GV55+'[1]címrend önként'!GV55+'[1]címrend államig'!GV55</f>
        <v>0</v>
      </c>
      <c r="GW55" s="99">
        <f>'[1]címrend kötelező'!GW55+'[1]címrend önként'!GW55+'[1]címrend államig'!GW55</f>
        <v>0</v>
      </c>
      <c r="GX55" s="99">
        <f t="shared" si="427"/>
        <v>0</v>
      </c>
      <c r="GY55" s="99">
        <f t="shared" si="427"/>
        <v>0</v>
      </c>
      <c r="GZ55" s="99">
        <f t="shared" si="427"/>
        <v>0</v>
      </c>
      <c r="HA55" s="100">
        <f t="shared" si="428"/>
        <v>17803</v>
      </c>
      <c r="HB55" s="100">
        <f t="shared" si="428"/>
        <v>0</v>
      </c>
      <c r="HC55" s="101">
        <f t="shared" si="428"/>
        <v>17803</v>
      </c>
      <c r="HE55" s="92"/>
      <c r="HF55" s="92"/>
    </row>
    <row r="56" spans="1:214" s="105" customFormat="1" ht="15" customHeight="1" x14ac:dyDescent="0.25">
      <c r="A56" s="114" t="s">
        <v>343</v>
      </c>
      <c r="B56" s="98">
        <f>SUM('[1]címrend kötelező'!B56+'[1]címrend önként'!B56+'[1]címrend államig'!B56)</f>
        <v>0</v>
      </c>
      <c r="C56" s="98">
        <f>SUM('[1]címrend kötelező'!C56+'[1]címrend önként'!C56+'[1]címrend államig'!C56)</f>
        <v>0</v>
      </c>
      <c r="D56" s="98">
        <f>SUM('[1]címrend kötelező'!D56+'[1]címrend önként'!D56+'[1]címrend államig'!D56)</f>
        <v>0</v>
      </c>
      <c r="E56" s="98">
        <f>SUM('[1]címrend kötelező'!E56+'[1]címrend önként'!E56+'[1]címrend államig'!E56)</f>
        <v>0</v>
      </c>
      <c r="F56" s="98">
        <f>SUM('[1]címrend kötelező'!F56+'[1]címrend önként'!F56+'[1]címrend államig'!F56)</f>
        <v>0</v>
      </c>
      <c r="G56" s="98">
        <f>SUM('[1]címrend kötelező'!G56+'[1]címrend önként'!G56+'[1]címrend államig'!G56)</f>
        <v>0</v>
      </c>
      <c r="H56" s="98">
        <f>SUM('[1]címrend kötelező'!H56+'[1]címrend önként'!H56+'[1]címrend államig'!H56)</f>
        <v>0</v>
      </c>
      <c r="I56" s="98">
        <f>SUM('[1]címrend kötelező'!I56+'[1]címrend önként'!I56+'[1]címrend államig'!I56)</f>
        <v>0</v>
      </c>
      <c r="J56" s="98">
        <f>SUM('[1]címrend kötelező'!J56+'[1]címrend önként'!J56+'[1]címrend államig'!J56)</f>
        <v>0</v>
      </c>
      <c r="K56" s="98">
        <f>SUM('[1]címrend kötelező'!K56+'[1]címrend önként'!K56+'[1]címrend államig'!K56)</f>
        <v>0</v>
      </c>
      <c r="L56" s="98">
        <f>SUM('[1]címrend kötelező'!L56+'[1]címrend önként'!L56+'[1]címrend államig'!L56)</f>
        <v>0</v>
      </c>
      <c r="M56" s="98">
        <f>SUM('[1]címrend kötelező'!M56+'[1]címrend önként'!M56+'[1]címrend államig'!M56)</f>
        <v>0</v>
      </c>
      <c r="N56" s="98">
        <f>SUM('[1]címrend kötelező'!N56+'[1]címrend önként'!N56+'[1]címrend államig'!N56)</f>
        <v>0</v>
      </c>
      <c r="O56" s="98">
        <f>SUM('[1]címrend kötelező'!O56+'[1]címrend önként'!O56+'[1]címrend államig'!O56)</f>
        <v>0</v>
      </c>
      <c r="P56" s="98">
        <f>SUM('[1]címrend kötelező'!P56+'[1]címrend önként'!P56+'[1]címrend államig'!P56)</f>
        <v>0</v>
      </c>
      <c r="Q56" s="98">
        <f>SUM('[1]címrend kötelező'!Q56+'[1]címrend önként'!Q56+'[1]címrend államig'!Q56)</f>
        <v>0</v>
      </c>
      <c r="R56" s="98">
        <f>SUM('[1]címrend kötelező'!R56+'[1]címrend önként'!R56+'[1]címrend államig'!R56)</f>
        <v>0</v>
      </c>
      <c r="S56" s="98">
        <f>SUM('[1]címrend kötelező'!S56+'[1]címrend önként'!S56+'[1]címrend államig'!S56)</f>
        <v>0</v>
      </c>
      <c r="T56" s="98">
        <f>SUM('[1]címrend kötelező'!T56+'[1]címrend önként'!T56+'[1]címrend államig'!T56)</f>
        <v>0</v>
      </c>
      <c r="U56" s="98">
        <f>SUM('[1]címrend kötelező'!U56+'[1]címrend önként'!U56+'[1]címrend államig'!U56)</f>
        <v>0</v>
      </c>
      <c r="V56" s="98">
        <f>SUM('[1]címrend kötelező'!V56+'[1]címrend önként'!V56+'[1]címrend államig'!V56)</f>
        <v>0</v>
      </c>
      <c r="W56" s="98">
        <f>SUM('[1]címrend kötelező'!W56+'[1]címrend önként'!W56+'[1]címrend államig'!W56)</f>
        <v>0</v>
      </c>
      <c r="X56" s="98">
        <f>SUM('[1]címrend kötelező'!X56+'[1]címrend önként'!X56+'[1]címrend államig'!X56)</f>
        <v>0</v>
      </c>
      <c r="Y56" s="98">
        <f>SUM('[1]címrend kötelező'!Y56+'[1]címrend önként'!Y56+'[1]címrend államig'!Y56)</f>
        <v>0</v>
      </c>
      <c r="Z56" s="98">
        <f>SUM('[1]címrend kötelező'!Z56+'[1]címrend önként'!Z56+'[1]címrend államig'!Z56)</f>
        <v>0</v>
      </c>
      <c r="AA56" s="98">
        <f>SUM('[1]címrend kötelező'!AA56+'[1]címrend önként'!AA56+'[1]címrend államig'!AA56)</f>
        <v>0</v>
      </c>
      <c r="AB56" s="98">
        <f>SUM('[1]címrend kötelező'!AB56+'[1]címrend önként'!AB56+'[1]címrend államig'!AB56)</f>
        <v>0</v>
      </c>
      <c r="AC56" s="98">
        <f>SUM('[1]címrend kötelező'!AC56+'[1]címrend önként'!AC56+'[1]címrend államig'!AC56)</f>
        <v>0</v>
      </c>
      <c r="AD56" s="98">
        <f>SUM('[1]címrend kötelező'!AD56+'[1]címrend önként'!AD56+'[1]címrend államig'!AD56)</f>
        <v>0</v>
      </c>
      <c r="AE56" s="98">
        <f>SUM('[1]címrend kötelező'!AE56+'[1]címrend önként'!AE56+'[1]címrend államig'!AE56)</f>
        <v>0</v>
      </c>
      <c r="AF56" s="98">
        <f>SUM('[1]címrend kötelező'!AF56+'[1]címrend önként'!AF56+'[1]címrend államig'!AF56)</f>
        <v>0</v>
      </c>
      <c r="AG56" s="98">
        <f>SUM('[1]címrend kötelező'!AG56+'[1]címrend önként'!AG56+'[1]címrend államig'!AG56)</f>
        <v>0</v>
      </c>
      <c r="AH56" s="98">
        <f>SUM('[1]címrend kötelező'!AH56+'[1]címrend önként'!AH56+'[1]címrend államig'!AH56)</f>
        <v>0</v>
      </c>
      <c r="AI56" s="98">
        <f>SUM('[1]címrend kötelező'!AI56+'[1]címrend önként'!AI56+'[1]címrend államig'!AI56)</f>
        <v>0</v>
      </c>
      <c r="AJ56" s="98">
        <f>SUM('[1]címrend kötelező'!AJ56+'[1]címrend önként'!AJ56+'[1]címrend államig'!AJ56)</f>
        <v>0</v>
      </c>
      <c r="AK56" s="98">
        <f>SUM('[1]címrend kötelező'!AK56+'[1]címrend önként'!AK56+'[1]címrend államig'!AK56)</f>
        <v>0</v>
      </c>
      <c r="AL56" s="98">
        <f>SUM('[1]címrend kötelező'!AL56+'[1]címrend önként'!AL56+'[1]címrend államig'!AL56)</f>
        <v>0</v>
      </c>
      <c r="AM56" s="98">
        <f>SUM('[1]címrend kötelező'!AM56+'[1]címrend önként'!AM56+'[1]címrend államig'!AM56)</f>
        <v>0</v>
      </c>
      <c r="AN56" s="98">
        <f>SUM('[1]címrend kötelező'!AN56+'[1]címrend önként'!AN56+'[1]címrend államig'!AN56)</f>
        <v>0</v>
      </c>
      <c r="AO56" s="98">
        <f>SUM('[1]címrend kötelező'!AO56+'[1]címrend önként'!AO56+'[1]címrend államig'!AO56)</f>
        <v>0</v>
      </c>
      <c r="AP56" s="98">
        <f>SUM('[1]címrend kötelező'!AP56+'[1]címrend önként'!AP56+'[1]címrend államig'!AP56)</f>
        <v>0</v>
      </c>
      <c r="AQ56" s="98">
        <f>SUM('[1]címrend kötelező'!AQ56+'[1]címrend önként'!AQ56+'[1]címrend államig'!AQ56)</f>
        <v>0</v>
      </c>
      <c r="AR56" s="98">
        <f>SUM('[1]címrend kötelező'!AR56+'[1]címrend önként'!AR56+'[1]címrend államig'!AR56)</f>
        <v>0</v>
      </c>
      <c r="AS56" s="98">
        <f>SUM('[1]címrend kötelező'!AS56+'[1]címrend önként'!AS56+'[1]címrend államig'!AS56)</f>
        <v>0</v>
      </c>
      <c r="AT56" s="98">
        <f>SUM('[1]címrend kötelező'!AT56+'[1]címrend önként'!AT56+'[1]címrend államig'!AT56)</f>
        <v>0</v>
      </c>
      <c r="AU56" s="98">
        <f>SUM('[1]címrend kötelező'!AU56+'[1]címrend önként'!AU56+'[1]címrend államig'!AU56)</f>
        <v>0</v>
      </c>
      <c r="AV56" s="98">
        <f>SUM('[1]címrend kötelező'!AV56+'[1]címrend önként'!AV56+'[1]címrend államig'!AV56)</f>
        <v>0</v>
      </c>
      <c r="AW56" s="98">
        <f>SUM('[1]címrend kötelező'!AW56+'[1]címrend önként'!AW56+'[1]címrend államig'!AW56)</f>
        <v>0</v>
      </c>
      <c r="AX56" s="98">
        <f>SUM('[1]címrend kötelező'!AX56+'[1]címrend önként'!AX56+'[1]címrend államig'!AX56)</f>
        <v>0</v>
      </c>
      <c r="AY56" s="98">
        <f>SUM('[1]címrend kötelező'!AY56+'[1]címrend önként'!AY56+'[1]címrend államig'!AY56)</f>
        <v>0</v>
      </c>
      <c r="AZ56" s="98">
        <f>SUM('[1]címrend kötelező'!AZ56+'[1]címrend önként'!AZ56+'[1]címrend államig'!AZ56)</f>
        <v>0</v>
      </c>
      <c r="BA56" s="98">
        <f>SUM('[1]címrend kötelező'!BA56+'[1]címrend önként'!BA56+'[1]címrend államig'!BA56)</f>
        <v>0</v>
      </c>
      <c r="BB56" s="98">
        <f>SUM('[1]címrend kötelező'!BB56+'[1]címrend önként'!BB56+'[1]címrend államig'!BB56)</f>
        <v>0</v>
      </c>
      <c r="BC56" s="98">
        <f>SUM('[1]címrend kötelező'!BC56+'[1]címrend önként'!BC56+'[1]címrend államig'!BC56)</f>
        <v>0</v>
      </c>
      <c r="BD56" s="98">
        <f>SUM('[1]címrend kötelező'!BD56+'[1]címrend önként'!BD56+'[1]címrend államig'!BD56)</f>
        <v>0</v>
      </c>
      <c r="BE56" s="98">
        <f>SUM('[1]címrend kötelező'!BE56+'[1]címrend önként'!BE56+'[1]címrend államig'!BE56)</f>
        <v>0</v>
      </c>
      <c r="BF56" s="98">
        <f>SUM('[1]címrend kötelező'!BF56+'[1]címrend önként'!BF56+'[1]címrend államig'!BF56)</f>
        <v>0</v>
      </c>
      <c r="BG56" s="98">
        <f>SUM('[1]címrend kötelező'!BG56+'[1]címrend önként'!BG56+'[1]címrend államig'!BG56)</f>
        <v>0</v>
      </c>
      <c r="BH56" s="98">
        <f>SUM('[1]címrend kötelező'!BH56+'[1]címrend önként'!BH56+'[1]címrend államig'!BH56)</f>
        <v>0</v>
      </c>
      <c r="BI56" s="98">
        <f>SUM('[1]címrend kötelező'!BI56+'[1]címrend önként'!BI56+'[1]címrend államig'!BI56)</f>
        <v>0</v>
      </c>
      <c r="BJ56" s="98">
        <f>SUM('[1]címrend kötelező'!BJ56+'[1]címrend önként'!BJ56+'[1]címrend államig'!BJ56)</f>
        <v>0</v>
      </c>
      <c r="BK56" s="98">
        <f>SUM('[1]címrend kötelező'!BK56+'[1]címrend önként'!BK56+'[1]címrend államig'!BK56)</f>
        <v>0</v>
      </c>
      <c r="BL56" s="98">
        <f>SUM('[1]címrend kötelező'!BL56+'[1]címrend önként'!BL56+'[1]címrend államig'!BL56)</f>
        <v>0</v>
      </c>
      <c r="BM56" s="98">
        <f>SUM('[1]címrend kötelező'!BM56+'[1]címrend önként'!BM56+'[1]címrend államig'!BM56)</f>
        <v>0</v>
      </c>
      <c r="BN56" s="98">
        <f>SUM('[1]címrend kötelező'!BN56+'[1]címrend önként'!BN56+'[1]címrend államig'!BN56)</f>
        <v>0</v>
      </c>
      <c r="BO56" s="98">
        <f>SUM('[1]címrend kötelező'!BO56+'[1]címrend önként'!BO56+'[1]címrend államig'!BO56)</f>
        <v>0</v>
      </c>
      <c r="BP56" s="98">
        <f>SUM('[1]címrend kötelező'!BP56+'[1]címrend önként'!BP56+'[1]címrend államig'!BP56)</f>
        <v>0</v>
      </c>
      <c r="BQ56" s="98">
        <f>SUM('[1]címrend kötelező'!BQ56+'[1]címrend önként'!BQ56+'[1]címrend államig'!BQ56)</f>
        <v>0</v>
      </c>
      <c r="BR56" s="98">
        <f>SUM('[1]címrend kötelező'!BR56+'[1]címrend önként'!BR56+'[1]címrend államig'!BR56)</f>
        <v>0</v>
      </c>
      <c r="BS56" s="98">
        <f>SUM('[1]címrend kötelező'!BS56+'[1]címrend önként'!BS56+'[1]címrend államig'!BS56)</f>
        <v>0</v>
      </c>
      <c r="BT56" s="98">
        <f>SUM('[1]címrend kötelező'!BT56+'[1]címrend önként'!BT56+'[1]címrend államig'!BT56)</f>
        <v>0</v>
      </c>
      <c r="BU56" s="98">
        <f>SUM('[1]címrend kötelező'!BU56+'[1]címrend önként'!BU56+'[1]címrend államig'!BU56)</f>
        <v>0</v>
      </c>
      <c r="BV56" s="98">
        <f>SUM('[1]címrend kötelező'!BV56+'[1]címrend önként'!BV56+'[1]címrend államig'!BV56)</f>
        <v>0</v>
      </c>
      <c r="BW56" s="98">
        <f>SUM('[1]címrend kötelező'!BW56+'[1]címrend önként'!BW56+'[1]címrend államig'!BW56)</f>
        <v>0</v>
      </c>
      <c r="BX56" s="98">
        <f>SUM('[1]címrend kötelező'!BX56+'[1]címrend önként'!BX56+'[1]címrend államig'!BX56)</f>
        <v>0</v>
      </c>
      <c r="BY56" s="98">
        <f>SUM('[1]címrend kötelező'!BY56+'[1]címrend önként'!BY56+'[1]címrend államig'!BY56)</f>
        <v>0</v>
      </c>
      <c r="BZ56" s="98">
        <f>SUM('[1]címrend kötelező'!BZ56+'[1]címrend önként'!BZ56+'[1]címrend államig'!BZ56)</f>
        <v>0</v>
      </c>
      <c r="CA56" s="98">
        <f>SUM('[1]címrend kötelező'!CA56+'[1]címrend önként'!CA56+'[1]címrend államig'!CA56)</f>
        <v>0</v>
      </c>
      <c r="CB56" s="98">
        <f>SUM('[1]címrend kötelező'!CB56+'[1]címrend önként'!CB56+'[1]címrend államig'!CB56)</f>
        <v>0</v>
      </c>
      <c r="CC56" s="98">
        <f>SUM('[1]címrend kötelező'!CC56+'[1]címrend önként'!CC56+'[1]címrend államig'!CC56)</f>
        <v>0</v>
      </c>
      <c r="CD56" s="98">
        <f>SUM('[1]címrend kötelező'!CD56+'[1]címrend önként'!CD56+'[1]címrend államig'!CD56)</f>
        <v>0</v>
      </c>
      <c r="CE56" s="98">
        <f>SUM('[1]címrend kötelező'!CE56+'[1]címrend önként'!CE56+'[1]címrend államig'!CE56)</f>
        <v>0</v>
      </c>
      <c r="CF56" s="98">
        <f>SUM('[1]címrend kötelező'!CF56+'[1]címrend önként'!CF56+'[1]címrend államig'!CF56)</f>
        <v>0</v>
      </c>
      <c r="CG56" s="98">
        <f>SUM('[1]címrend kötelező'!CG56+'[1]címrend önként'!CG56+'[1]címrend államig'!CG56)</f>
        <v>0</v>
      </c>
      <c r="CH56" s="98">
        <f>SUM('[1]címrend kötelező'!CH56+'[1]címrend önként'!CH56+'[1]címrend államig'!CH56)</f>
        <v>0</v>
      </c>
      <c r="CI56" s="98">
        <f>SUM('[1]címrend kötelező'!CI56+'[1]címrend önként'!CI56+'[1]címrend államig'!CI56)</f>
        <v>0</v>
      </c>
      <c r="CJ56" s="98">
        <f>SUM('[1]címrend kötelező'!CJ56+'[1]címrend önként'!CJ56+'[1]címrend államig'!CJ56)</f>
        <v>0</v>
      </c>
      <c r="CK56" s="98">
        <f>SUM('[1]címrend kötelező'!CK56+'[1]címrend önként'!CK56+'[1]címrend államig'!CK56)</f>
        <v>0</v>
      </c>
      <c r="CL56" s="98">
        <f>SUM('[1]címrend kötelező'!CL56+'[1]címrend önként'!CL56+'[1]címrend államig'!CL56)</f>
        <v>0</v>
      </c>
      <c r="CM56" s="98">
        <f>SUM('[1]címrend kötelező'!CM56+'[1]címrend önként'!CM56+'[1]címrend államig'!CM56)</f>
        <v>0</v>
      </c>
      <c r="CN56" s="98">
        <f>SUM('[1]címrend kötelező'!CN56+'[1]címrend önként'!CN56+'[1]címrend államig'!CN56)</f>
        <v>0</v>
      </c>
      <c r="CO56" s="98">
        <f>SUM('[1]címrend kötelező'!CO56+'[1]címrend önként'!CO56+'[1]címrend államig'!CO56)</f>
        <v>0</v>
      </c>
      <c r="CP56" s="98">
        <f>SUM('[1]címrend kötelező'!CP56+'[1]címrend önként'!CP56+'[1]címrend államig'!CP56)</f>
        <v>0</v>
      </c>
      <c r="CQ56" s="98">
        <f>SUM('[1]címrend kötelező'!CQ56+'[1]címrend önként'!CQ56+'[1]címrend államig'!CQ56)</f>
        <v>0</v>
      </c>
      <c r="CR56" s="98">
        <f>SUM('[1]címrend kötelező'!CR56+'[1]címrend önként'!CR56+'[1]címrend államig'!CR56)</f>
        <v>0</v>
      </c>
      <c r="CS56" s="98">
        <f>SUM('[1]címrend kötelező'!CS56+'[1]címrend önként'!CS56+'[1]címrend államig'!CS56)</f>
        <v>0</v>
      </c>
      <c r="CT56" s="98">
        <f>SUM('[1]címrend kötelező'!CT56+'[1]címrend önként'!CT56+'[1]címrend államig'!CT56)</f>
        <v>0</v>
      </c>
      <c r="CU56" s="98">
        <f>SUM('[1]címrend kötelező'!CU56+'[1]címrend önként'!CU56+'[1]címrend államig'!CU56)</f>
        <v>0</v>
      </c>
      <c r="CV56" s="98">
        <f>SUM('[1]címrend kötelező'!CV56+'[1]címrend önként'!CV56+'[1]címrend államig'!CV56)</f>
        <v>0</v>
      </c>
      <c r="CW56" s="98">
        <f>SUM('[1]címrend kötelező'!CW56+'[1]címrend önként'!CW56+'[1]címrend államig'!CW56)</f>
        <v>0</v>
      </c>
      <c r="CX56" s="98">
        <f>SUM('[1]címrend kötelező'!CX56+'[1]címrend önként'!CX56+'[1]címrend államig'!CX56)</f>
        <v>0</v>
      </c>
      <c r="CY56" s="98">
        <f>SUM('[1]címrend kötelező'!CY56+'[1]címrend önként'!CY56+'[1]címrend államig'!CY56)</f>
        <v>0</v>
      </c>
      <c r="CZ56" s="98">
        <f>SUM('[1]címrend kötelező'!CZ56+'[1]címrend önként'!CZ56+'[1]címrend államig'!CZ56)</f>
        <v>0</v>
      </c>
      <c r="DA56" s="98">
        <f>SUM('[1]címrend kötelező'!DA56+'[1]címrend önként'!DA56+'[1]címrend államig'!DA56)</f>
        <v>0</v>
      </c>
      <c r="DB56" s="98">
        <f>SUM('[1]címrend kötelező'!DB56+'[1]címrend önként'!DB56+'[1]címrend államig'!DB56)</f>
        <v>0</v>
      </c>
      <c r="DC56" s="98">
        <f>SUM('[1]címrend kötelező'!DC56+'[1]címrend önként'!DC56+'[1]címrend államig'!DC56)</f>
        <v>0</v>
      </c>
      <c r="DD56" s="98">
        <f>SUM('[1]címrend kötelező'!DD56+'[1]címrend önként'!DD56+'[1]címrend államig'!DD56)</f>
        <v>0</v>
      </c>
      <c r="DE56" s="98">
        <f>SUM('[1]címrend kötelező'!DE56+'[1]címrend önként'!DE56+'[1]címrend államig'!DE56)</f>
        <v>0</v>
      </c>
      <c r="DF56" s="98">
        <f>SUM('[1]címrend kötelező'!DF56+'[1]címrend önként'!DF56+'[1]címrend államig'!DF56)</f>
        <v>0</v>
      </c>
      <c r="DG56" s="98">
        <f>SUM('[1]címrend kötelező'!DG56+'[1]címrend önként'!DG56+'[1]címrend államig'!DG56)</f>
        <v>0</v>
      </c>
      <c r="DH56" s="98">
        <f>SUM('[1]címrend kötelező'!DH56+'[1]címrend önként'!DH56+'[1]címrend államig'!DH56)</f>
        <v>0</v>
      </c>
      <c r="DI56" s="98">
        <f>SUM('[1]címrend kötelező'!DI56+'[1]címrend önként'!DI56+'[1]címrend államig'!DI56)</f>
        <v>0</v>
      </c>
      <c r="DJ56" s="98">
        <f>SUM('[1]címrend kötelező'!DJ56+'[1]címrend önként'!DJ56+'[1]címrend államig'!DJ56)</f>
        <v>0</v>
      </c>
      <c r="DK56" s="98">
        <f>SUM('[1]címrend kötelező'!DK56+'[1]címrend önként'!DK56+'[1]címrend államig'!DK56)</f>
        <v>0</v>
      </c>
      <c r="DL56" s="98">
        <f>SUM('[1]címrend kötelező'!DL56+'[1]címrend önként'!DL56+'[1]címrend államig'!DL56)</f>
        <v>0</v>
      </c>
      <c r="DM56" s="98">
        <f>SUM('[1]címrend kötelező'!DM56+'[1]címrend önként'!DM56+'[1]címrend államig'!DM56)</f>
        <v>0</v>
      </c>
      <c r="DN56" s="98">
        <f>SUM('[1]címrend kötelező'!DN56+'[1]címrend önként'!DN56+'[1]címrend államig'!DN56)</f>
        <v>0</v>
      </c>
      <c r="DO56" s="98">
        <f>SUM('[1]címrend kötelező'!DO56+'[1]címrend önként'!DO56+'[1]címrend államig'!DO56)</f>
        <v>0</v>
      </c>
      <c r="DP56" s="98">
        <f>SUM('[1]címrend kötelező'!DP56+'[1]címrend önként'!DP56+'[1]címrend államig'!DP56)</f>
        <v>0</v>
      </c>
      <c r="DQ56" s="98">
        <f>SUM('[1]címrend kötelező'!DQ56+'[1]címrend önként'!DQ56+'[1]címrend államig'!DQ56)</f>
        <v>0</v>
      </c>
      <c r="DR56" s="99">
        <f t="shared" si="681"/>
        <v>0</v>
      </c>
      <c r="DS56" s="99">
        <f t="shared" si="681"/>
        <v>0</v>
      </c>
      <c r="DT56" s="99">
        <f t="shared" si="681"/>
        <v>0</v>
      </c>
      <c r="DU56" s="98">
        <f>SUM('[1]címrend kötelező'!DU56+'[1]címrend önként'!DU56+'[1]címrend államig'!DU56)</f>
        <v>0</v>
      </c>
      <c r="DV56" s="98">
        <f>SUM('[1]címrend kötelező'!DV56+'[1]címrend önként'!DV56+'[1]címrend államig'!DV56)</f>
        <v>0</v>
      </c>
      <c r="DW56" s="98">
        <f>SUM('[1]címrend kötelező'!DW56+'[1]címrend önként'!DW56+'[1]címrend államig'!DW56)</f>
        <v>0</v>
      </c>
      <c r="DX56" s="98">
        <f>SUM('[1]címrend kötelező'!DX56+'[1]címrend önként'!DX56+'[1]címrend államig'!DX56)</f>
        <v>0</v>
      </c>
      <c r="DY56" s="98">
        <f>SUM('[1]címrend kötelező'!DY56+'[1]címrend önként'!DY56+'[1]címrend államig'!DY56)</f>
        <v>0</v>
      </c>
      <c r="DZ56" s="98">
        <f>SUM('[1]címrend kötelező'!DZ56+'[1]címrend önként'!DZ56+'[1]címrend államig'!DZ56)</f>
        <v>0</v>
      </c>
      <c r="EA56" s="98">
        <f>SUM('[1]címrend kötelező'!EA56+'[1]címrend önként'!EA56+'[1]címrend államig'!EA56)</f>
        <v>0</v>
      </c>
      <c r="EB56" s="98">
        <f>SUM('[1]címrend kötelező'!EB56+'[1]címrend önként'!EB56+'[1]címrend államig'!EB56)</f>
        <v>0</v>
      </c>
      <c r="EC56" s="98">
        <f>SUM('[1]címrend kötelező'!EC56+'[1]címrend önként'!EC56+'[1]címrend államig'!EC56)</f>
        <v>0</v>
      </c>
      <c r="ED56" s="98">
        <f>SUM('[1]címrend kötelező'!ED56+'[1]címrend önként'!ED56+'[1]címrend államig'!ED56)</f>
        <v>0</v>
      </c>
      <c r="EE56" s="98">
        <f>SUM('[1]címrend kötelező'!EE56+'[1]címrend önként'!EE56+'[1]címrend államig'!EE56)</f>
        <v>0</v>
      </c>
      <c r="EF56" s="98">
        <f>SUM('[1]címrend kötelező'!EF56+'[1]címrend önként'!EF56+'[1]címrend államig'!EF56)</f>
        <v>0</v>
      </c>
      <c r="EG56" s="98">
        <f>SUM('[1]címrend kötelező'!EG56+'[1]címrend önként'!EG56+'[1]címrend államig'!EG56)</f>
        <v>0</v>
      </c>
      <c r="EH56" s="98">
        <f>SUM('[1]címrend kötelező'!EH56+'[1]címrend önként'!EH56+'[1]címrend államig'!EH56)</f>
        <v>0</v>
      </c>
      <c r="EI56" s="98">
        <f>SUM('[1]címrend kötelező'!EI56+'[1]címrend önként'!EI56+'[1]címrend államig'!EI56)</f>
        <v>0</v>
      </c>
      <c r="EJ56" s="98">
        <f>SUM('[1]címrend kötelező'!EJ56+'[1]címrend önként'!EJ56+'[1]címrend államig'!EJ56)</f>
        <v>0</v>
      </c>
      <c r="EK56" s="98">
        <f>SUM('[1]címrend kötelező'!EK56+'[1]címrend önként'!EK56+'[1]címrend államig'!EK56)</f>
        <v>0</v>
      </c>
      <c r="EL56" s="98">
        <f>SUM('[1]címrend kötelező'!EL56+'[1]címrend önként'!EL56+'[1]címrend államig'!EL56)</f>
        <v>0</v>
      </c>
      <c r="EM56" s="98">
        <f>SUM('[1]címrend kötelező'!EM56+'[1]címrend önként'!EM56+'[1]címrend államig'!EM56)</f>
        <v>0</v>
      </c>
      <c r="EN56" s="98">
        <f>SUM('[1]címrend kötelező'!EN56+'[1]címrend önként'!EN56+'[1]címrend államig'!EN56)</f>
        <v>0</v>
      </c>
      <c r="EO56" s="98">
        <f>SUM('[1]címrend kötelező'!EO56+'[1]címrend önként'!EO56+'[1]címrend államig'!EO56)</f>
        <v>0</v>
      </c>
      <c r="EP56" s="98">
        <f>SUM('[1]címrend kötelező'!EP56+'[1]címrend önként'!EP56+'[1]címrend államig'!EP56)</f>
        <v>0</v>
      </c>
      <c r="EQ56" s="98">
        <f>SUM('[1]címrend kötelező'!EQ56+'[1]címrend önként'!EQ56+'[1]címrend államig'!EQ56)</f>
        <v>0</v>
      </c>
      <c r="ER56" s="98">
        <f>SUM('[1]címrend kötelező'!ER56+'[1]címrend önként'!ER56+'[1]címrend államig'!ER56)</f>
        <v>0</v>
      </c>
      <c r="ES56" s="98">
        <f>SUM('[1]címrend kötelező'!ES56+'[1]címrend önként'!ES56+'[1]címrend államig'!ES56)</f>
        <v>0</v>
      </c>
      <c r="ET56" s="98">
        <f>SUM('[1]címrend kötelező'!ET56+'[1]címrend önként'!ET56+'[1]címrend államig'!ET56)</f>
        <v>0</v>
      </c>
      <c r="EU56" s="98">
        <f>SUM('[1]címrend kötelező'!EU56+'[1]címrend önként'!EU56+'[1]címrend államig'!EU56)</f>
        <v>0</v>
      </c>
      <c r="EV56" s="99">
        <f t="shared" si="682"/>
        <v>0</v>
      </c>
      <c r="EW56" s="99">
        <f t="shared" si="682"/>
        <v>0</v>
      </c>
      <c r="EX56" s="99">
        <f t="shared" si="682"/>
        <v>0</v>
      </c>
      <c r="EY56" s="99">
        <f>'[1]címrend kötelező'!EY56+'[1]címrend önként'!EY56+'[1]címrend államig'!EY56</f>
        <v>0</v>
      </c>
      <c r="EZ56" s="99">
        <f>'[1]címrend kötelező'!EZ56+'[1]címrend önként'!EZ56+'[1]címrend államig'!EZ56</f>
        <v>0</v>
      </c>
      <c r="FA56" s="99">
        <f>'[1]címrend kötelező'!FA56+'[1]címrend önként'!FA56+'[1]címrend államig'!FA56</f>
        <v>0</v>
      </c>
      <c r="FB56" s="99">
        <f>'[1]címrend kötelező'!FB56+'[1]címrend önként'!FB56+'[1]címrend államig'!FB56</f>
        <v>0</v>
      </c>
      <c r="FC56" s="99">
        <f>'[1]címrend kötelező'!FC56+'[1]címrend önként'!FC56+'[1]címrend államig'!FC56</f>
        <v>0</v>
      </c>
      <c r="FD56" s="99">
        <f>'[1]címrend kötelező'!FD56+'[1]címrend önként'!FD56+'[1]címrend államig'!FD56</f>
        <v>0</v>
      </c>
      <c r="FE56" s="99">
        <f>'[1]címrend kötelező'!FE56+'[1]címrend önként'!FE56+'[1]címrend államig'!FE56</f>
        <v>0</v>
      </c>
      <c r="FF56" s="99">
        <f>'[1]címrend kötelező'!FF56+'[1]címrend önként'!FF56+'[1]címrend államig'!FF56</f>
        <v>0</v>
      </c>
      <c r="FG56" s="99">
        <f>'[1]címrend kötelező'!FG56+'[1]címrend önként'!FG56+'[1]címrend államig'!FG56</f>
        <v>0</v>
      </c>
      <c r="FH56" s="99">
        <f>'[1]címrend kötelező'!FH56+'[1]címrend önként'!FH56+'[1]címrend államig'!FH56</f>
        <v>0</v>
      </c>
      <c r="FI56" s="99">
        <f>'[1]címrend kötelező'!FI56+'[1]címrend önként'!FI56+'[1]címrend államig'!FI56</f>
        <v>0</v>
      </c>
      <c r="FJ56" s="99">
        <f>'[1]címrend kötelező'!FJ56+'[1]címrend önként'!FJ56+'[1]címrend államig'!FJ56</f>
        <v>0</v>
      </c>
      <c r="FK56" s="99">
        <f>'[1]címrend kötelező'!FK56+'[1]címrend önként'!FK56+'[1]címrend államig'!FK56</f>
        <v>0</v>
      </c>
      <c r="FL56" s="99">
        <f>'[1]címrend kötelező'!FL56+'[1]címrend önként'!FL56+'[1]címrend államig'!FL56</f>
        <v>0</v>
      </c>
      <c r="FM56" s="99">
        <f>'[1]címrend kötelező'!FM56+'[1]címrend önként'!FM56+'[1]címrend államig'!FM56</f>
        <v>0</v>
      </c>
      <c r="FN56" s="99">
        <f>'[1]címrend kötelező'!FN56+'[1]címrend önként'!FN56+'[1]címrend államig'!FN56</f>
        <v>0</v>
      </c>
      <c r="FO56" s="99">
        <f>'[1]címrend kötelező'!FO56+'[1]címrend önként'!FO56+'[1]címrend államig'!FO56</f>
        <v>0</v>
      </c>
      <c r="FP56" s="99">
        <f>'[1]címrend kötelező'!FP56+'[1]címrend önként'!FP56+'[1]címrend államig'!FP56</f>
        <v>0</v>
      </c>
      <c r="FQ56" s="99">
        <f>'[1]címrend kötelező'!FQ56+'[1]címrend önként'!FQ56+'[1]címrend államig'!FQ56</f>
        <v>0</v>
      </c>
      <c r="FR56" s="99">
        <f>'[1]címrend kötelező'!FR56+'[1]címrend önként'!FR56+'[1]címrend államig'!FR56</f>
        <v>0</v>
      </c>
      <c r="FS56" s="99">
        <f>'[1]címrend kötelező'!FS56+'[1]címrend önként'!FS56+'[1]címrend államig'!FS56</f>
        <v>0</v>
      </c>
      <c r="FT56" s="99">
        <f>'[1]címrend kötelező'!FT56+'[1]címrend önként'!FT56+'[1]címrend államig'!FT56</f>
        <v>0</v>
      </c>
      <c r="FU56" s="99">
        <f>'[1]címrend kötelező'!FU56+'[1]címrend önként'!FU56+'[1]címrend államig'!FU56</f>
        <v>0</v>
      </c>
      <c r="FV56" s="99">
        <f>'[1]címrend kötelező'!FV56+'[1]címrend önként'!FV56+'[1]címrend államig'!FV56</f>
        <v>0</v>
      </c>
      <c r="FW56" s="99">
        <f>'[1]címrend kötelező'!FW56+'[1]címrend önként'!FW56+'[1]címrend államig'!FW56</f>
        <v>0</v>
      </c>
      <c r="FX56" s="99">
        <f>'[1]címrend kötelező'!FX56+'[1]címrend önként'!FX56+'[1]címrend államig'!FX56</f>
        <v>0</v>
      </c>
      <c r="FY56" s="99">
        <f>'[1]címrend kötelező'!FY56+'[1]címrend önként'!FY56+'[1]címrend államig'!FY56</f>
        <v>0</v>
      </c>
      <c r="FZ56" s="99">
        <f>'[1]címrend kötelező'!FZ56+'[1]címrend önként'!FZ56+'[1]címrend államig'!FZ56</f>
        <v>0</v>
      </c>
      <c r="GA56" s="99">
        <f>'[1]címrend kötelező'!GA56+'[1]címrend önként'!GA56+'[1]címrend államig'!GA56</f>
        <v>0</v>
      </c>
      <c r="GB56" s="99">
        <f>'[1]címrend kötelező'!GB56+'[1]címrend önként'!GB56+'[1]címrend államig'!GB56</f>
        <v>0</v>
      </c>
      <c r="GC56" s="99">
        <f>'[1]címrend kötelező'!GC56+'[1]címrend önként'!GC56+'[1]címrend államig'!GC56</f>
        <v>0</v>
      </c>
      <c r="GD56" s="99">
        <f>'[1]címrend kötelező'!GD56+'[1]címrend önként'!GD56+'[1]címrend államig'!GD56</f>
        <v>0</v>
      </c>
      <c r="GE56" s="99">
        <f>'[1]címrend kötelező'!GE56+'[1]címrend önként'!GE56+'[1]címrend államig'!GE56</f>
        <v>0</v>
      </c>
      <c r="GF56" s="99">
        <f>'[1]címrend kötelező'!GF56+'[1]címrend önként'!GF56+'[1]címrend államig'!GF56</f>
        <v>0</v>
      </c>
      <c r="GG56" s="99">
        <f>'[1]címrend kötelező'!GG56+'[1]címrend önként'!GG56+'[1]címrend államig'!GG56</f>
        <v>0</v>
      </c>
      <c r="GH56" s="99">
        <f>'[1]címrend kötelező'!GH56+'[1]címrend önként'!GH56+'[1]címrend államig'!GH56</f>
        <v>0</v>
      </c>
      <c r="GI56" s="99">
        <f>'[1]címrend kötelező'!GI56+'[1]címrend önként'!GI56+'[1]címrend államig'!GI56</f>
        <v>0</v>
      </c>
      <c r="GJ56" s="99">
        <f>'[1]címrend kötelező'!GJ56+'[1]címrend önként'!GJ56+'[1]címrend államig'!GJ56</f>
        <v>0</v>
      </c>
      <c r="GK56" s="99">
        <f>'[1]címrend kötelező'!GK56+'[1]címrend önként'!GK56+'[1]címrend államig'!GK56</f>
        <v>0</v>
      </c>
      <c r="GL56" s="99">
        <f>EY56+FB56+FE56+FH56+FK56+FN56+FQ56+FT56+FW56+FZ56+GC56+GF56+GI56</f>
        <v>0</v>
      </c>
      <c r="GM56" s="99">
        <f t="shared" si="683"/>
        <v>0</v>
      </c>
      <c r="GN56" s="99">
        <f t="shared" si="683"/>
        <v>0</v>
      </c>
      <c r="GO56" s="99">
        <f>'[1]címrend kötelező'!GO56+'[1]címrend önként'!GO56+'[1]címrend államig'!GO56</f>
        <v>0</v>
      </c>
      <c r="GP56" s="99">
        <f>'[1]címrend kötelező'!GP56+'[1]címrend önként'!GP56+'[1]címrend államig'!GP56</f>
        <v>0</v>
      </c>
      <c r="GQ56" s="99">
        <f>'[1]címrend kötelező'!GQ56+'[1]címrend önként'!GQ56+'[1]címrend államig'!GQ56</f>
        <v>0</v>
      </c>
      <c r="GR56" s="99">
        <f>'[1]címrend kötelező'!GR56+'[1]címrend önként'!GR56+'[1]címrend államig'!GR56</f>
        <v>0</v>
      </c>
      <c r="GS56" s="99">
        <f>'[1]címrend kötelező'!GS56+'[1]címrend önként'!GS56+'[1]címrend államig'!GS56</f>
        <v>0</v>
      </c>
      <c r="GT56" s="99">
        <f>'[1]címrend kötelező'!GT56+'[1]címrend önként'!GT56+'[1]címrend államig'!GT56</f>
        <v>0</v>
      </c>
      <c r="GU56" s="99">
        <f>'[1]címrend kötelező'!GU56+'[1]címrend önként'!GU56+'[1]címrend államig'!GU56</f>
        <v>0</v>
      </c>
      <c r="GV56" s="99">
        <f>'[1]címrend kötelező'!GV56+'[1]címrend önként'!GV56+'[1]címrend államig'!GV56</f>
        <v>0</v>
      </c>
      <c r="GW56" s="99">
        <f>'[1]címrend kötelező'!GW56+'[1]címrend önként'!GW56+'[1]címrend államig'!GW56</f>
        <v>0</v>
      </c>
      <c r="GX56" s="99">
        <f t="shared" si="427"/>
        <v>0</v>
      </c>
      <c r="GY56" s="99">
        <f t="shared" si="427"/>
        <v>0</v>
      </c>
      <c r="GZ56" s="99">
        <f t="shared" si="427"/>
        <v>0</v>
      </c>
      <c r="HA56" s="100">
        <f t="shared" si="428"/>
        <v>0</v>
      </c>
      <c r="HB56" s="100">
        <f t="shared" si="428"/>
        <v>0</v>
      </c>
      <c r="HC56" s="101">
        <f t="shared" si="428"/>
        <v>0</v>
      </c>
      <c r="HE56" s="92"/>
      <c r="HF56" s="92"/>
    </row>
    <row r="57" spans="1:214" ht="15" customHeight="1" x14ac:dyDescent="0.3">
      <c r="A57" s="115" t="s">
        <v>344</v>
      </c>
      <c r="B57" s="98">
        <f>SUM('[1]címrend kötelező'!B57+'[1]címrend önként'!B57+'[1]címrend államig'!B57)</f>
        <v>0</v>
      </c>
      <c r="C57" s="98">
        <f>SUM('[1]címrend kötelező'!C57+'[1]címrend önként'!C57+'[1]címrend államig'!C57)</f>
        <v>0</v>
      </c>
      <c r="D57" s="98">
        <f>SUM('[1]címrend kötelező'!D57+'[1]címrend önként'!D57+'[1]címrend államig'!D57)</f>
        <v>0</v>
      </c>
      <c r="E57" s="98">
        <f>SUM('[1]címrend kötelező'!E57+'[1]címrend önként'!E57+'[1]címrend államig'!E57)</f>
        <v>0</v>
      </c>
      <c r="F57" s="98">
        <f>SUM('[1]címrend kötelező'!F57+'[1]címrend önként'!F57+'[1]címrend államig'!F57)</f>
        <v>0</v>
      </c>
      <c r="G57" s="98">
        <f>SUM('[1]címrend kötelező'!G57+'[1]címrend önként'!G57+'[1]címrend államig'!G57)</f>
        <v>0</v>
      </c>
      <c r="H57" s="98">
        <f>SUM('[1]címrend kötelező'!H57+'[1]címrend önként'!H57+'[1]címrend államig'!H57)</f>
        <v>0</v>
      </c>
      <c r="I57" s="98">
        <f>SUM('[1]címrend kötelező'!I57+'[1]címrend önként'!I57+'[1]címrend államig'!I57)</f>
        <v>0</v>
      </c>
      <c r="J57" s="98">
        <f>SUM('[1]címrend kötelező'!J57+'[1]címrend önként'!J57+'[1]címrend államig'!J57)</f>
        <v>0</v>
      </c>
      <c r="K57" s="98">
        <f>SUM('[1]címrend kötelező'!K57+'[1]címrend önként'!K57+'[1]címrend államig'!K57)</f>
        <v>0</v>
      </c>
      <c r="L57" s="98">
        <f>SUM('[1]címrend kötelező'!L57+'[1]címrend önként'!L57+'[1]címrend államig'!L57)</f>
        <v>0</v>
      </c>
      <c r="M57" s="98">
        <f>SUM('[1]címrend kötelező'!M57+'[1]címrend önként'!M57+'[1]címrend államig'!M57)</f>
        <v>0</v>
      </c>
      <c r="N57" s="98">
        <f>SUM('[1]címrend kötelező'!N57+'[1]címrend önként'!N57+'[1]címrend államig'!N57)</f>
        <v>0</v>
      </c>
      <c r="O57" s="98">
        <f>SUM('[1]címrend kötelező'!O57+'[1]címrend önként'!O57+'[1]címrend államig'!O57)</f>
        <v>0</v>
      </c>
      <c r="P57" s="98">
        <f>SUM('[1]címrend kötelező'!P57+'[1]címrend önként'!P57+'[1]címrend államig'!P57)</f>
        <v>0</v>
      </c>
      <c r="Q57" s="98">
        <f>SUM('[1]címrend kötelező'!Q57+'[1]címrend önként'!Q57+'[1]címrend államig'!Q57)</f>
        <v>0</v>
      </c>
      <c r="R57" s="98">
        <f>SUM('[1]címrend kötelező'!R57+'[1]címrend önként'!R57+'[1]címrend államig'!R57)</f>
        <v>0</v>
      </c>
      <c r="S57" s="98">
        <f>SUM('[1]címrend kötelező'!S57+'[1]címrend önként'!S57+'[1]címrend államig'!S57)</f>
        <v>0</v>
      </c>
      <c r="T57" s="98">
        <f>SUM('[1]címrend kötelező'!T57+'[1]címrend önként'!T57+'[1]címrend államig'!T57)</f>
        <v>0</v>
      </c>
      <c r="U57" s="98">
        <f>SUM('[1]címrend kötelező'!U57+'[1]címrend önként'!U57+'[1]címrend államig'!U57)</f>
        <v>0</v>
      </c>
      <c r="V57" s="98">
        <f>SUM('[1]címrend kötelező'!V57+'[1]címrend önként'!V57+'[1]címrend államig'!V57)</f>
        <v>0</v>
      </c>
      <c r="W57" s="98">
        <f>SUM('[1]címrend kötelező'!W57+'[1]címrend önként'!W57+'[1]címrend államig'!W57)</f>
        <v>0</v>
      </c>
      <c r="X57" s="98">
        <f>SUM('[1]címrend kötelező'!X57+'[1]címrend önként'!X57+'[1]címrend államig'!X57)</f>
        <v>0</v>
      </c>
      <c r="Y57" s="98">
        <f>SUM('[1]címrend kötelező'!Y57+'[1]címrend önként'!Y57+'[1]címrend államig'!Y57)</f>
        <v>0</v>
      </c>
      <c r="Z57" s="98">
        <f>SUM('[1]címrend kötelező'!Z57+'[1]címrend önként'!Z57+'[1]címrend államig'!Z57)</f>
        <v>6909386</v>
      </c>
      <c r="AA57" s="98">
        <f>SUM('[1]címrend kötelező'!AA57+'[1]címrend önként'!AA57+'[1]címrend államig'!AA57)</f>
        <v>-59502</v>
      </c>
      <c r="AB57" s="98">
        <f>SUM('[1]címrend kötelező'!AB57+'[1]címrend önként'!AB57+'[1]címrend államig'!AB57)</f>
        <v>6849884</v>
      </c>
      <c r="AC57" s="98">
        <f>SUM('[1]címrend kötelező'!AC57+'[1]címrend önként'!AC57+'[1]címrend államig'!AC57)</f>
        <v>0</v>
      </c>
      <c r="AD57" s="98">
        <f>SUM('[1]címrend kötelező'!AD57+'[1]címrend önként'!AD57+'[1]címrend államig'!AD57)</f>
        <v>0</v>
      </c>
      <c r="AE57" s="98">
        <f>SUM('[1]címrend kötelező'!AE57+'[1]címrend önként'!AE57+'[1]címrend államig'!AE57)</f>
        <v>0</v>
      </c>
      <c r="AF57" s="98">
        <f>SUM('[1]címrend kötelező'!AF57+'[1]címrend önként'!AF57+'[1]címrend államig'!AF57)</f>
        <v>0</v>
      </c>
      <c r="AG57" s="98">
        <f>SUM('[1]címrend kötelező'!AG57+'[1]címrend önként'!AG57+'[1]címrend államig'!AG57)</f>
        <v>0</v>
      </c>
      <c r="AH57" s="98">
        <f>SUM('[1]címrend kötelező'!AH57+'[1]címrend önként'!AH57+'[1]címrend államig'!AH57)</f>
        <v>0</v>
      </c>
      <c r="AI57" s="98">
        <f>SUM('[1]címrend kötelező'!AI57+'[1]címrend önként'!AI57+'[1]címrend államig'!AI57)</f>
        <v>0</v>
      </c>
      <c r="AJ57" s="98">
        <f>SUM('[1]címrend kötelező'!AJ57+'[1]címrend önként'!AJ57+'[1]címrend államig'!AJ57)</f>
        <v>0</v>
      </c>
      <c r="AK57" s="98">
        <f>SUM('[1]címrend kötelező'!AK57+'[1]címrend önként'!AK57+'[1]címrend államig'!AK57)</f>
        <v>0</v>
      </c>
      <c r="AL57" s="98">
        <f>SUM('[1]címrend kötelező'!AL57+'[1]címrend önként'!AL57+'[1]címrend államig'!AL57)</f>
        <v>0</v>
      </c>
      <c r="AM57" s="98">
        <f>SUM('[1]címrend kötelező'!AM57+'[1]címrend önként'!AM57+'[1]címrend államig'!AM57)</f>
        <v>0</v>
      </c>
      <c r="AN57" s="98">
        <f>SUM('[1]címrend kötelező'!AN57+'[1]címrend önként'!AN57+'[1]címrend államig'!AN57)</f>
        <v>0</v>
      </c>
      <c r="AO57" s="98">
        <f>SUM('[1]címrend kötelező'!AO57+'[1]címrend önként'!AO57+'[1]címrend államig'!AO57)</f>
        <v>0</v>
      </c>
      <c r="AP57" s="98">
        <f>SUM('[1]címrend kötelező'!AP57+'[1]címrend önként'!AP57+'[1]címrend államig'!AP57)</f>
        <v>0</v>
      </c>
      <c r="AQ57" s="98">
        <f>SUM('[1]címrend kötelező'!AQ57+'[1]címrend önként'!AQ57+'[1]címrend államig'!AQ57)</f>
        <v>0</v>
      </c>
      <c r="AR57" s="98">
        <f>SUM('[1]címrend kötelező'!AR57+'[1]címrend önként'!AR57+'[1]címrend államig'!AR57)</f>
        <v>0</v>
      </c>
      <c r="AS57" s="98">
        <f>SUM('[1]címrend kötelező'!AS57+'[1]címrend önként'!AS57+'[1]címrend államig'!AS57)</f>
        <v>0</v>
      </c>
      <c r="AT57" s="98">
        <f>SUM('[1]címrend kötelező'!AT57+'[1]címrend önként'!AT57+'[1]címrend államig'!AT57)</f>
        <v>0</v>
      </c>
      <c r="AU57" s="98">
        <f>SUM('[1]címrend kötelező'!AU57+'[1]címrend önként'!AU57+'[1]címrend államig'!AU57)</f>
        <v>0</v>
      </c>
      <c r="AV57" s="98">
        <f>SUM('[1]címrend kötelező'!AV57+'[1]címrend önként'!AV57+'[1]címrend államig'!AV57)</f>
        <v>0</v>
      </c>
      <c r="AW57" s="98">
        <f>SUM('[1]címrend kötelező'!AW57+'[1]címrend önként'!AW57+'[1]címrend államig'!AW57)</f>
        <v>0</v>
      </c>
      <c r="AX57" s="98">
        <f>SUM('[1]címrend kötelező'!AX57+'[1]címrend önként'!AX57+'[1]címrend államig'!AX57)</f>
        <v>0</v>
      </c>
      <c r="AY57" s="98">
        <f>SUM('[1]címrend kötelező'!AY57+'[1]címrend önként'!AY57+'[1]címrend államig'!AY57)</f>
        <v>0</v>
      </c>
      <c r="AZ57" s="98">
        <f>SUM('[1]címrend kötelező'!AZ57+'[1]címrend önként'!AZ57+'[1]címrend államig'!AZ57)</f>
        <v>0</v>
      </c>
      <c r="BA57" s="98">
        <f>SUM('[1]címrend kötelező'!BA57+'[1]címrend önként'!BA57+'[1]címrend államig'!BA57)</f>
        <v>0</v>
      </c>
      <c r="BB57" s="98">
        <f>SUM('[1]címrend kötelező'!BB57+'[1]címrend önként'!BB57+'[1]címrend államig'!BB57)</f>
        <v>0</v>
      </c>
      <c r="BC57" s="98">
        <f>SUM('[1]címrend kötelező'!BC57+'[1]címrend önként'!BC57+'[1]címrend államig'!BC57)</f>
        <v>0</v>
      </c>
      <c r="BD57" s="98">
        <f>SUM('[1]címrend kötelező'!BD57+'[1]címrend önként'!BD57+'[1]címrend államig'!BD57)</f>
        <v>0</v>
      </c>
      <c r="BE57" s="98">
        <f>SUM('[1]címrend kötelező'!BE57+'[1]címrend önként'!BE57+'[1]címrend államig'!BE57)</f>
        <v>0</v>
      </c>
      <c r="BF57" s="98">
        <f>SUM('[1]címrend kötelező'!BF57+'[1]címrend önként'!BF57+'[1]címrend államig'!BF57)</f>
        <v>0</v>
      </c>
      <c r="BG57" s="98">
        <f>SUM('[1]címrend kötelező'!BG57+'[1]címrend önként'!BG57+'[1]címrend államig'!BG57)</f>
        <v>0</v>
      </c>
      <c r="BH57" s="98">
        <f>SUM('[1]címrend kötelező'!BH57+'[1]címrend önként'!BH57+'[1]címrend államig'!BH57)</f>
        <v>0</v>
      </c>
      <c r="BI57" s="98">
        <f>SUM('[1]címrend kötelező'!BI57+'[1]címrend önként'!BI57+'[1]címrend államig'!BI57)</f>
        <v>0</v>
      </c>
      <c r="BJ57" s="98">
        <f>SUM('[1]címrend kötelező'!BJ57+'[1]címrend önként'!BJ57+'[1]címrend államig'!BJ57)</f>
        <v>0</v>
      </c>
      <c r="BK57" s="98">
        <f>SUM('[1]címrend kötelező'!BK57+'[1]címrend önként'!BK57+'[1]címrend államig'!BK57)</f>
        <v>0</v>
      </c>
      <c r="BL57" s="98">
        <f>SUM('[1]címrend kötelező'!BL57+'[1]címrend önként'!BL57+'[1]címrend államig'!BL57)</f>
        <v>0</v>
      </c>
      <c r="BM57" s="98">
        <f>SUM('[1]címrend kötelező'!BM57+'[1]címrend önként'!BM57+'[1]címrend államig'!BM57)</f>
        <v>0</v>
      </c>
      <c r="BN57" s="98">
        <f>SUM('[1]címrend kötelező'!BN57+'[1]címrend önként'!BN57+'[1]címrend államig'!BN57)</f>
        <v>0</v>
      </c>
      <c r="BO57" s="98">
        <f>SUM('[1]címrend kötelező'!BO57+'[1]címrend önként'!BO57+'[1]címrend államig'!BO57)</f>
        <v>0</v>
      </c>
      <c r="BP57" s="98">
        <f>SUM('[1]címrend kötelező'!BP57+'[1]címrend önként'!BP57+'[1]címrend államig'!BP57)</f>
        <v>0</v>
      </c>
      <c r="BQ57" s="98">
        <f>SUM('[1]címrend kötelező'!BQ57+'[1]címrend önként'!BQ57+'[1]címrend államig'!BQ57)</f>
        <v>0</v>
      </c>
      <c r="BR57" s="98">
        <f>SUM('[1]címrend kötelező'!BR57+'[1]címrend önként'!BR57+'[1]címrend államig'!BR57)</f>
        <v>0</v>
      </c>
      <c r="BS57" s="98">
        <f>SUM('[1]címrend kötelező'!BS57+'[1]címrend önként'!BS57+'[1]címrend államig'!BS57)</f>
        <v>0</v>
      </c>
      <c r="BT57" s="98">
        <f>SUM('[1]címrend kötelező'!BT57+'[1]címrend önként'!BT57+'[1]címrend államig'!BT57)</f>
        <v>0</v>
      </c>
      <c r="BU57" s="98">
        <f>SUM('[1]címrend kötelező'!BU57+'[1]címrend önként'!BU57+'[1]címrend államig'!BU57)</f>
        <v>0</v>
      </c>
      <c r="BV57" s="98">
        <f>SUM('[1]címrend kötelező'!BV57+'[1]címrend önként'!BV57+'[1]címrend államig'!BV57)</f>
        <v>0</v>
      </c>
      <c r="BW57" s="98">
        <f>SUM('[1]címrend kötelező'!BW57+'[1]címrend önként'!BW57+'[1]címrend államig'!BW57)</f>
        <v>0</v>
      </c>
      <c r="BX57" s="98">
        <f>SUM('[1]címrend kötelező'!BX57+'[1]címrend önként'!BX57+'[1]címrend államig'!BX57)</f>
        <v>0</v>
      </c>
      <c r="BY57" s="98">
        <f>SUM('[1]címrend kötelező'!BY57+'[1]címrend önként'!BY57+'[1]címrend államig'!BY57)</f>
        <v>0</v>
      </c>
      <c r="BZ57" s="98">
        <f>SUM('[1]címrend kötelező'!BZ57+'[1]címrend önként'!BZ57+'[1]címrend államig'!BZ57)</f>
        <v>0</v>
      </c>
      <c r="CA57" s="98">
        <f>SUM('[1]címrend kötelező'!CA57+'[1]címrend önként'!CA57+'[1]címrend államig'!CA57)</f>
        <v>0</v>
      </c>
      <c r="CB57" s="98">
        <f>SUM('[1]címrend kötelező'!CB57+'[1]címrend önként'!CB57+'[1]címrend államig'!CB57)</f>
        <v>0</v>
      </c>
      <c r="CC57" s="98">
        <f>SUM('[1]címrend kötelező'!CC57+'[1]címrend önként'!CC57+'[1]címrend államig'!CC57)</f>
        <v>0</v>
      </c>
      <c r="CD57" s="98">
        <f>SUM('[1]címrend kötelező'!CD57+'[1]címrend önként'!CD57+'[1]címrend államig'!CD57)</f>
        <v>0</v>
      </c>
      <c r="CE57" s="98">
        <f>SUM('[1]címrend kötelező'!CE57+'[1]címrend önként'!CE57+'[1]címrend államig'!CE57)</f>
        <v>0</v>
      </c>
      <c r="CF57" s="98">
        <f>SUM('[1]címrend kötelező'!CF57+'[1]címrend önként'!CF57+'[1]címrend államig'!CF57)</f>
        <v>0</v>
      </c>
      <c r="CG57" s="98">
        <f>SUM('[1]címrend kötelező'!CG57+'[1]címrend önként'!CG57+'[1]címrend államig'!CG57)</f>
        <v>0</v>
      </c>
      <c r="CH57" s="98">
        <f>SUM('[1]címrend kötelező'!CH57+'[1]címrend önként'!CH57+'[1]címrend államig'!CH57)</f>
        <v>0</v>
      </c>
      <c r="CI57" s="98">
        <f>SUM('[1]címrend kötelező'!CI57+'[1]címrend önként'!CI57+'[1]címrend államig'!CI57)</f>
        <v>0</v>
      </c>
      <c r="CJ57" s="98">
        <f>SUM('[1]címrend kötelező'!CJ57+'[1]címrend önként'!CJ57+'[1]címrend államig'!CJ57)</f>
        <v>0</v>
      </c>
      <c r="CK57" s="98">
        <f>SUM('[1]címrend kötelező'!CK57+'[1]címrend önként'!CK57+'[1]címrend államig'!CK57)</f>
        <v>0</v>
      </c>
      <c r="CL57" s="98">
        <f>SUM('[1]címrend kötelező'!CL57+'[1]címrend önként'!CL57+'[1]címrend államig'!CL57)</f>
        <v>0</v>
      </c>
      <c r="CM57" s="98">
        <f>SUM('[1]címrend kötelező'!CM57+'[1]címrend önként'!CM57+'[1]címrend államig'!CM57)</f>
        <v>0</v>
      </c>
      <c r="CN57" s="98">
        <f>SUM('[1]címrend kötelező'!CN57+'[1]címrend önként'!CN57+'[1]címrend államig'!CN57)</f>
        <v>0</v>
      </c>
      <c r="CO57" s="98">
        <f>SUM('[1]címrend kötelező'!CO57+'[1]címrend önként'!CO57+'[1]címrend államig'!CO57)</f>
        <v>0</v>
      </c>
      <c r="CP57" s="98">
        <f>SUM('[1]címrend kötelező'!CP57+'[1]címrend önként'!CP57+'[1]címrend államig'!CP57)</f>
        <v>0</v>
      </c>
      <c r="CQ57" s="98">
        <f>SUM('[1]címrend kötelező'!CQ57+'[1]címrend önként'!CQ57+'[1]címrend államig'!CQ57)</f>
        <v>0</v>
      </c>
      <c r="CR57" s="98">
        <f>SUM('[1]címrend kötelező'!CR57+'[1]címrend önként'!CR57+'[1]címrend államig'!CR57)</f>
        <v>0</v>
      </c>
      <c r="CS57" s="98">
        <f>SUM('[1]címrend kötelező'!CS57+'[1]címrend önként'!CS57+'[1]címrend államig'!CS57)</f>
        <v>0</v>
      </c>
      <c r="CT57" s="98">
        <f>SUM('[1]címrend kötelező'!CT57+'[1]címrend önként'!CT57+'[1]címrend államig'!CT57)</f>
        <v>0</v>
      </c>
      <c r="CU57" s="98">
        <f>SUM('[1]címrend kötelező'!CU57+'[1]címrend önként'!CU57+'[1]címrend államig'!CU57)</f>
        <v>0</v>
      </c>
      <c r="CV57" s="98">
        <f>SUM('[1]címrend kötelező'!CV57+'[1]címrend önként'!CV57+'[1]címrend államig'!CV57)</f>
        <v>0</v>
      </c>
      <c r="CW57" s="98">
        <f>SUM('[1]címrend kötelező'!CW57+'[1]címrend önként'!CW57+'[1]címrend államig'!CW57)</f>
        <v>0</v>
      </c>
      <c r="CX57" s="98">
        <f>SUM('[1]címrend kötelező'!CX57+'[1]címrend önként'!CX57+'[1]címrend államig'!CX57)</f>
        <v>0</v>
      </c>
      <c r="CY57" s="98">
        <f>SUM('[1]címrend kötelező'!CY57+'[1]címrend önként'!CY57+'[1]címrend államig'!CY57)</f>
        <v>0</v>
      </c>
      <c r="CZ57" s="98">
        <f>SUM('[1]címrend kötelező'!CZ57+'[1]címrend önként'!CZ57+'[1]címrend államig'!CZ57)</f>
        <v>0</v>
      </c>
      <c r="DA57" s="98">
        <f>SUM('[1]címrend kötelező'!DA57+'[1]címrend önként'!DA57+'[1]címrend államig'!DA57)</f>
        <v>0</v>
      </c>
      <c r="DB57" s="98">
        <f>SUM('[1]címrend kötelező'!DB57+'[1]címrend önként'!DB57+'[1]címrend államig'!DB57)</f>
        <v>0</v>
      </c>
      <c r="DC57" s="98">
        <f>SUM('[1]címrend kötelező'!DC57+'[1]címrend önként'!DC57+'[1]címrend államig'!DC57)</f>
        <v>0</v>
      </c>
      <c r="DD57" s="98">
        <f>SUM('[1]címrend kötelező'!DD57+'[1]címrend önként'!DD57+'[1]címrend államig'!DD57)</f>
        <v>0</v>
      </c>
      <c r="DE57" s="98">
        <f>SUM('[1]címrend kötelező'!DE57+'[1]címrend önként'!DE57+'[1]címrend államig'!DE57)</f>
        <v>0</v>
      </c>
      <c r="DF57" s="98">
        <f>SUM('[1]címrend kötelező'!DF57+'[1]címrend önként'!DF57+'[1]címrend államig'!DF57)</f>
        <v>0</v>
      </c>
      <c r="DG57" s="98">
        <f>SUM('[1]címrend kötelező'!DG57+'[1]címrend önként'!DG57+'[1]címrend államig'!DG57)</f>
        <v>0</v>
      </c>
      <c r="DH57" s="98">
        <f>SUM('[1]címrend kötelező'!DH57+'[1]címrend önként'!DH57+'[1]címrend államig'!DH57)</f>
        <v>0</v>
      </c>
      <c r="DI57" s="98">
        <f>SUM('[1]címrend kötelező'!DI57+'[1]címrend önként'!DI57+'[1]címrend államig'!DI57)</f>
        <v>0</v>
      </c>
      <c r="DJ57" s="98">
        <f>SUM('[1]címrend kötelező'!DJ57+'[1]címrend önként'!DJ57+'[1]címrend államig'!DJ57)</f>
        <v>0</v>
      </c>
      <c r="DK57" s="98">
        <f>SUM('[1]címrend kötelező'!DK57+'[1]címrend önként'!DK57+'[1]címrend államig'!DK57)</f>
        <v>0</v>
      </c>
      <c r="DL57" s="98">
        <f>SUM('[1]címrend kötelező'!DL57+'[1]címrend önként'!DL57+'[1]címrend államig'!DL57)</f>
        <v>0</v>
      </c>
      <c r="DM57" s="98">
        <f>SUM('[1]címrend kötelező'!DM57+'[1]címrend önként'!DM57+'[1]címrend államig'!DM57)</f>
        <v>0</v>
      </c>
      <c r="DN57" s="98">
        <f>SUM('[1]címrend kötelező'!DN57+'[1]címrend önként'!DN57+'[1]címrend államig'!DN57)</f>
        <v>0</v>
      </c>
      <c r="DO57" s="98">
        <f>SUM('[1]címrend kötelező'!DO57+'[1]címrend önként'!DO57+'[1]címrend államig'!DO57)</f>
        <v>0</v>
      </c>
      <c r="DP57" s="98">
        <f>SUM('[1]címrend kötelező'!DP57+'[1]címrend önként'!DP57+'[1]címrend államig'!DP57)</f>
        <v>0</v>
      </c>
      <c r="DQ57" s="98">
        <f>SUM('[1]címrend kötelező'!DQ57+'[1]címrend önként'!DQ57+'[1]címrend államig'!DQ57)</f>
        <v>0</v>
      </c>
      <c r="DR57" s="99">
        <f t="shared" si="681"/>
        <v>6909386</v>
      </c>
      <c r="DS57" s="99">
        <f t="shared" si="681"/>
        <v>-59502</v>
      </c>
      <c r="DT57" s="99">
        <f t="shared" si="681"/>
        <v>6849884</v>
      </c>
      <c r="DU57" s="98">
        <f>SUM('[1]címrend kötelező'!DU57+'[1]címrend önként'!DU57+'[1]címrend államig'!DU57)</f>
        <v>0</v>
      </c>
      <c r="DV57" s="98">
        <f>SUM('[1]címrend kötelező'!DV57+'[1]címrend önként'!DV57+'[1]címrend államig'!DV57)</f>
        <v>0</v>
      </c>
      <c r="DW57" s="98">
        <f>SUM('[1]címrend kötelező'!DW57+'[1]címrend önként'!DW57+'[1]címrend államig'!DW57)</f>
        <v>0</v>
      </c>
      <c r="DX57" s="98">
        <f>SUM('[1]címrend kötelező'!DX57+'[1]címrend önként'!DX57+'[1]címrend államig'!DX57)</f>
        <v>0</v>
      </c>
      <c r="DY57" s="98">
        <f>SUM('[1]címrend kötelező'!DY57+'[1]címrend önként'!DY57+'[1]címrend államig'!DY57)</f>
        <v>0</v>
      </c>
      <c r="DZ57" s="98">
        <f>SUM('[1]címrend kötelező'!DZ57+'[1]címrend önként'!DZ57+'[1]címrend államig'!DZ57)</f>
        <v>0</v>
      </c>
      <c r="EA57" s="98">
        <f>SUM('[1]címrend kötelező'!EA57+'[1]címrend önként'!EA57+'[1]címrend államig'!EA57)</f>
        <v>0</v>
      </c>
      <c r="EB57" s="98">
        <f>SUM('[1]címrend kötelező'!EB57+'[1]címrend önként'!EB57+'[1]címrend államig'!EB57)</f>
        <v>0</v>
      </c>
      <c r="EC57" s="98">
        <f>SUM('[1]címrend kötelező'!EC57+'[1]címrend önként'!EC57+'[1]címrend államig'!EC57)</f>
        <v>0</v>
      </c>
      <c r="ED57" s="98">
        <f>SUM('[1]címrend kötelező'!ED57+'[1]címrend önként'!ED57+'[1]címrend államig'!ED57)</f>
        <v>0</v>
      </c>
      <c r="EE57" s="98">
        <f>SUM('[1]címrend kötelező'!EE57+'[1]címrend önként'!EE57+'[1]címrend államig'!EE57)</f>
        <v>0</v>
      </c>
      <c r="EF57" s="98">
        <f>SUM('[1]címrend kötelező'!EF57+'[1]címrend önként'!EF57+'[1]címrend államig'!EF57)</f>
        <v>0</v>
      </c>
      <c r="EG57" s="98">
        <f>SUM('[1]címrend kötelező'!EG57+'[1]címrend önként'!EG57+'[1]címrend államig'!EG57)</f>
        <v>0</v>
      </c>
      <c r="EH57" s="98">
        <f>SUM('[1]címrend kötelező'!EH57+'[1]címrend önként'!EH57+'[1]címrend államig'!EH57)</f>
        <v>0</v>
      </c>
      <c r="EI57" s="98">
        <f>SUM('[1]címrend kötelező'!EI57+'[1]címrend önként'!EI57+'[1]címrend államig'!EI57)</f>
        <v>0</v>
      </c>
      <c r="EJ57" s="98">
        <f>SUM('[1]címrend kötelező'!EJ57+'[1]címrend önként'!EJ57+'[1]címrend államig'!EJ57)</f>
        <v>0</v>
      </c>
      <c r="EK57" s="98">
        <f>SUM('[1]címrend kötelező'!EK57+'[1]címrend önként'!EK57+'[1]címrend államig'!EK57)</f>
        <v>0</v>
      </c>
      <c r="EL57" s="98">
        <f>SUM('[1]címrend kötelező'!EL57+'[1]címrend önként'!EL57+'[1]címrend államig'!EL57)</f>
        <v>0</v>
      </c>
      <c r="EM57" s="98">
        <f>SUM('[1]címrend kötelező'!EM57+'[1]címrend önként'!EM57+'[1]címrend államig'!EM57)</f>
        <v>0</v>
      </c>
      <c r="EN57" s="98">
        <f>SUM('[1]címrend kötelező'!EN57+'[1]címrend önként'!EN57+'[1]címrend államig'!EN57)</f>
        <v>0</v>
      </c>
      <c r="EO57" s="98">
        <f>SUM('[1]címrend kötelező'!EO57+'[1]címrend önként'!EO57+'[1]címrend államig'!EO57)</f>
        <v>0</v>
      </c>
      <c r="EP57" s="98">
        <f>SUM('[1]címrend kötelező'!EP57+'[1]címrend önként'!EP57+'[1]címrend államig'!EP57)</f>
        <v>0</v>
      </c>
      <c r="EQ57" s="98">
        <f>SUM('[1]címrend kötelező'!EQ57+'[1]címrend önként'!EQ57+'[1]címrend államig'!EQ57)</f>
        <v>0</v>
      </c>
      <c r="ER57" s="98">
        <f>SUM('[1]címrend kötelező'!ER57+'[1]címrend önként'!ER57+'[1]címrend államig'!ER57)</f>
        <v>0</v>
      </c>
      <c r="ES57" s="98">
        <f>SUM('[1]címrend kötelező'!ES57+'[1]címrend önként'!ES57+'[1]címrend államig'!ES57)</f>
        <v>0</v>
      </c>
      <c r="ET57" s="98">
        <f>SUM('[1]címrend kötelező'!ET57+'[1]címrend önként'!ET57+'[1]címrend államig'!ET57)</f>
        <v>0</v>
      </c>
      <c r="EU57" s="98">
        <f>SUM('[1]címrend kötelező'!EU57+'[1]címrend önként'!EU57+'[1]címrend államig'!EU57)</f>
        <v>0</v>
      </c>
      <c r="EV57" s="99">
        <f t="shared" si="682"/>
        <v>0</v>
      </c>
      <c r="EW57" s="99">
        <f t="shared" si="682"/>
        <v>0</v>
      </c>
      <c r="EX57" s="99">
        <f t="shared" si="682"/>
        <v>0</v>
      </c>
      <c r="EY57" s="99">
        <f>'[1]címrend kötelező'!EY57+'[1]címrend önként'!EY57+'[1]címrend államig'!EY57</f>
        <v>0</v>
      </c>
      <c r="EZ57" s="99">
        <f>'[1]címrend kötelező'!EZ57+'[1]címrend önként'!EZ57+'[1]címrend államig'!EZ57</f>
        <v>0</v>
      </c>
      <c r="FA57" s="99">
        <f>'[1]címrend kötelező'!FA57+'[1]címrend önként'!FA57+'[1]címrend államig'!FA57</f>
        <v>0</v>
      </c>
      <c r="FB57" s="99">
        <f>'[1]címrend kötelező'!FB57+'[1]címrend önként'!FB57+'[1]címrend államig'!FB57</f>
        <v>0</v>
      </c>
      <c r="FC57" s="99">
        <f>'[1]címrend kötelező'!FC57+'[1]címrend önként'!FC57+'[1]címrend államig'!FC57</f>
        <v>0</v>
      </c>
      <c r="FD57" s="99">
        <f>'[1]címrend kötelező'!FD57+'[1]címrend önként'!FD57+'[1]címrend államig'!FD57</f>
        <v>0</v>
      </c>
      <c r="FE57" s="99">
        <f>'[1]címrend kötelező'!FE57+'[1]címrend önként'!FE57+'[1]címrend államig'!FE57</f>
        <v>0</v>
      </c>
      <c r="FF57" s="99">
        <f>'[1]címrend kötelező'!FF57+'[1]címrend önként'!FF57+'[1]címrend államig'!FF57</f>
        <v>0</v>
      </c>
      <c r="FG57" s="99">
        <f>'[1]címrend kötelező'!FG57+'[1]címrend önként'!FG57+'[1]címrend államig'!FG57</f>
        <v>0</v>
      </c>
      <c r="FH57" s="99">
        <f>'[1]címrend kötelező'!FH57+'[1]címrend önként'!FH57+'[1]címrend államig'!FH57</f>
        <v>0</v>
      </c>
      <c r="FI57" s="99">
        <f>'[1]címrend kötelező'!FI57+'[1]címrend önként'!FI57+'[1]címrend államig'!FI57</f>
        <v>0</v>
      </c>
      <c r="FJ57" s="99">
        <f>'[1]címrend kötelező'!FJ57+'[1]címrend önként'!FJ57+'[1]címrend államig'!FJ57</f>
        <v>0</v>
      </c>
      <c r="FK57" s="99">
        <f>'[1]címrend kötelező'!FK57+'[1]címrend önként'!FK57+'[1]címrend államig'!FK57</f>
        <v>0</v>
      </c>
      <c r="FL57" s="99">
        <f>'[1]címrend kötelező'!FL57+'[1]címrend önként'!FL57+'[1]címrend államig'!FL57</f>
        <v>0</v>
      </c>
      <c r="FM57" s="99">
        <f>'[1]címrend kötelező'!FM57+'[1]címrend önként'!FM57+'[1]címrend államig'!FM57</f>
        <v>0</v>
      </c>
      <c r="FN57" s="99">
        <f>'[1]címrend kötelező'!FN57+'[1]címrend önként'!FN57+'[1]címrend államig'!FN57</f>
        <v>0</v>
      </c>
      <c r="FO57" s="99">
        <f>'[1]címrend kötelező'!FO57+'[1]címrend önként'!FO57+'[1]címrend államig'!FO57</f>
        <v>0</v>
      </c>
      <c r="FP57" s="99">
        <f>'[1]címrend kötelező'!FP57+'[1]címrend önként'!FP57+'[1]címrend államig'!FP57</f>
        <v>0</v>
      </c>
      <c r="FQ57" s="99">
        <f>'[1]címrend kötelező'!FQ57+'[1]címrend önként'!FQ57+'[1]címrend államig'!FQ57</f>
        <v>0</v>
      </c>
      <c r="FR57" s="99">
        <f>'[1]címrend kötelező'!FR57+'[1]címrend önként'!FR57+'[1]címrend államig'!FR57</f>
        <v>0</v>
      </c>
      <c r="FS57" s="99">
        <f>'[1]címrend kötelező'!FS57+'[1]címrend önként'!FS57+'[1]címrend államig'!FS57</f>
        <v>0</v>
      </c>
      <c r="FT57" s="99">
        <f>'[1]címrend kötelező'!FT57+'[1]címrend önként'!FT57+'[1]címrend államig'!FT57</f>
        <v>0</v>
      </c>
      <c r="FU57" s="99">
        <f>'[1]címrend kötelező'!FU57+'[1]címrend önként'!FU57+'[1]címrend államig'!FU57</f>
        <v>0</v>
      </c>
      <c r="FV57" s="99">
        <f>'[1]címrend kötelező'!FV57+'[1]címrend önként'!FV57+'[1]címrend államig'!FV57</f>
        <v>0</v>
      </c>
      <c r="FW57" s="99">
        <f>'[1]címrend kötelező'!FW57+'[1]címrend önként'!FW57+'[1]címrend államig'!FW57</f>
        <v>0</v>
      </c>
      <c r="FX57" s="99">
        <f>'[1]címrend kötelező'!FX57+'[1]címrend önként'!FX57+'[1]címrend államig'!FX57</f>
        <v>0</v>
      </c>
      <c r="FY57" s="99">
        <f>'[1]címrend kötelező'!FY57+'[1]címrend önként'!FY57+'[1]címrend államig'!FY57</f>
        <v>0</v>
      </c>
      <c r="FZ57" s="99">
        <f>'[1]címrend kötelező'!FZ57+'[1]címrend önként'!FZ57+'[1]címrend államig'!FZ57</f>
        <v>0</v>
      </c>
      <c r="GA57" s="99">
        <f>'[1]címrend kötelező'!GA57+'[1]címrend önként'!GA57+'[1]címrend államig'!GA57</f>
        <v>0</v>
      </c>
      <c r="GB57" s="99">
        <f>'[1]címrend kötelező'!GB57+'[1]címrend önként'!GB57+'[1]címrend államig'!GB57</f>
        <v>0</v>
      </c>
      <c r="GC57" s="99">
        <f>'[1]címrend kötelező'!GC57+'[1]címrend önként'!GC57+'[1]címrend államig'!GC57</f>
        <v>0</v>
      </c>
      <c r="GD57" s="99">
        <f>'[1]címrend kötelező'!GD57+'[1]címrend önként'!GD57+'[1]címrend államig'!GD57</f>
        <v>0</v>
      </c>
      <c r="GE57" s="99">
        <f>'[1]címrend kötelező'!GE57+'[1]címrend önként'!GE57+'[1]címrend államig'!GE57</f>
        <v>0</v>
      </c>
      <c r="GF57" s="99">
        <f>'[1]címrend kötelező'!GF57+'[1]címrend önként'!GF57+'[1]címrend államig'!GF57</f>
        <v>0</v>
      </c>
      <c r="GG57" s="99">
        <f>'[1]címrend kötelező'!GG57+'[1]címrend önként'!GG57+'[1]címrend államig'!GG57</f>
        <v>0</v>
      </c>
      <c r="GH57" s="99">
        <f>'[1]címrend kötelező'!GH57+'[1]címrend önként'!GH57+'[1]címrend államig'!GH57</f>
        <v>0</v>
      </c>
      <c r="GI57" s="99">
        <f>'[1]címrend kötelező'!GI57+'[1]címrend önként'!GI57+'[1]címrend államig'!GI57</f>
        <v>0</v>
      </c>
      <c r="GJ57" s="99">
        <f>'[1]címrend kötelező'!GJ57+'[1]címrend önként'!GJ57+'[1]címrend államig'!GJ57</f>
        <v>0</v>
      </c>
      <c r="GK57" s="99">
        <f>'[1]címrend kötelező'!GK57+'[1]címrend önként'!GK57+'[1]címrend államig'!GK57</f>
        <v>0</v>
      </c>
      <c r="GL57" s="99">
        <f>EY57+FB57+FE57+FH57+FK57+FN57+FQ57+FT57+FW57+FZ57+GC57+GF57+GI57</f>
        <v>0</v>
      </c>
      <c r="GM57" s="99">
        <f t="shared" si="683"/>
        <v>0</v>
      </c>
      <c r="GN57" s="99">
        <f t="shared" si="683"/>
        <v>0</v>
      </c>
      <c r="GO57" s="99">
        <f>'[1]címrend kötelező'!GO57+'[1]címrend önként'!GO57+'[1]címrend államig'!GO57</f>
        <v>0</v>
      </c>
      <c r="GP57" s="99">
        <f>'[1]címrend kötelező'!GP57+'[1]címrend önként'!GP57+'[1]címrend államig'!GP57</f>
        <v>0</v>
      </c>
      <c r="GQ57" s="99">
        <f>'[1]címrend kötelező'!GQ57+'[1]címrend önként'!GQ57+'[1]címrend államig'!GQ57</f>
        <v>0</v>
      </c>
      <c r="GR57" s="99">
        <f>'[1]címrend kötelező'!GR57+'[1]címrend önként'!GR57+'[1]címrend államig'!GR57</f>
        <v>0</v>
      </c>
      <c r="GS57" s="99">
        <f>'[1]címrend kötelező'!GS57+'[1]címrend önként'!GS57+'[1]címrend államig'!GS57</f>
        <v>0</v>
      </c>
      <c r="GT57" s="99">
        <f>'[1]címrend kötelező'!GT57+'[1]címrend önként'!GT57+'[1]címrend államig'!GT57</f>
        <v>0</v>
      </c>
      <c r="GU57" s="99">
        <f>'[1]címrend kötelező'!GU57+'[1]címrend önként'!GU57+'[1]címrend államig'!GU57</f>
        <v>0</v>
      </c>
      <c r="GV57" s="99">
        <f>'[1]címrend kötelező'!GV57+'[1]címrend önként'!GV57+'[1]címrend államig'!GV57</f>
        <v>0</v>
      </c>
      <c r="GW57" s="99">
        <f>'[1]címrend kötelező'!GW57+'[1]címrend önként'!GW57+'[1]címrend államig'!GW57</f>
        <v>0</v>
      </c>
      <c r="GX57" s="99">
        <f t="shared" si="427"/>
        <v>0</v>
      </c>
      <c r="GY57" s="99">
        <f t="shared" si="427"/>
        <v>0</v>
      </c>
      <c r="GZ57" s="99">
        <f t="shared" si="427"/>
        <v>0</v>
      </c>
      <c r="HA57" s="116">
        <f t="shared" si="428"/>
        <v>6909386</v>
      </c>
      <c r="HB57" s="116">
        <f t="shared" si="428"/>
        <v>-59502</v>
      </c>
      <c r="HC57" s="117">
        <f t="shared" si="428"/>
        <v>6849884</v>
      </c>
      <c r="HE57" s="92"/>
      <c r="HF57" s="92"/>
    </row>
    <row r="58" spans="1:214" s="105" customFormat="1" ht="15" customHeight="1" x14ac:dyDescent="0.25">
      <c r="A58" s="113" t="s">
        <v>345</v>
      </c>
      <c r="B58" s="103">
        <f>B59+B60</f>
        <v>0</v>
      </c>
      <c r="C58" s="103">
        <f t="shared" ref="C58:D58" si="684">C59+C60</f>
        <v>0</v>
      </c>
      <c r="D58" s="103">
        <f t="shared" si="684"/>
        <v>0</v>
      </c>
      <c r="E58" s="103">
        <f>E59+E60</f>
        <v>0</v>
      </c>
      <c r="F58" s="103">
        <f t="shared" ref="F58:G58" si="685">F59+F60</f>
        <v>0</v>
      </c>
      <c r="G58" s="103">
        <f t="shared" si="685"/>
        <v>0</v>
      </c>
      <c r="H58" s="103">
        <f>H59+H60</f>
        <v>0</v>
      </c>
      <c r="I58" s="103">
        <f t="shared" ref="I58:J58" si="686">I59+I60</f>
        <v>0</v>
      </c>
      <c r="J58" s="103">
        <f t="shared" si="686"/>
        <v>0</v>
      </c>
      <c r="K58" s="103">
        <f>K59+K60</f>
        <v>0</v>
      </c>
      <c r="L58" s="103">
        <f t="shared" ref="L58:M58" si="687">L59+L60</f>
        <v>0</v>
      </c>
      <c r="M58" s="103">
        <f t="shared" si="687"/>
        <v>0</v>
      </c>
      <c r="N58" s="103">
        <f>N59+N60</f>
        <v>0</v>
      </c>
      <c r="O58" s="103">
        <f t="shared" ref="O58:P58" si="688">O59+O60</f>
        <v>0</v>
      </c>
      <c r="P58" s="103">
        <f t="shared" si="688"/>
        <v>0</v>
      </c>
      <c r="Q58" s="103">
        <f>Q59+Q60</f>
        <v>0</v>
      </c>
      <c r="R58" s="103">
        <f t="shared" ref="R58:S58" si="689">R59+R60</f>
        <v>0</v>
      </c>
      <c r="S58" s="103">
        <f t="shared" si="689"/>
        <v>0</v>
      </c>
      <c r="T58" s="103">
        <f>T59+T60</f>
        <v>0</v>
      </c>
      <c r="U58" s="103">
        <f t="shared" ref="U58:V58" si="690">U59+U60</f>
        <v>0</v>
      </c>
      <c r="V58" s="103">
        <f t="shared" si="690"/>
        <v>0</v>
      </c>
      <c r="W58" s="103">
        <f>W59+W60</f>
        <v>0</v>
      </c>
      <c r="X58" s="103">
        <f t="shared" ref="X58:Y58" si="691">X59+X60</f>
        <v>0</v>
      </c>
      <c r="Y58" s="103">
        <f t="shared" si="691"/>
        <v>0</v>
      </c>
      <c r="Z58" s="103">
        <f>Z59+Z60</f>
        <v>396239</v>
      </c>
      <c r="AA58" s="103">
        <f t="shared" ref="AA58:AB58" si="692">AA59+AA60</f>
        <v>35364</v>
      </c>
      <c r="AB58" s="103">
        <f t="shared" si="692"/>
        <v>431603</v>
      </c>
      <c r="AC58" s="103">
        <f>AC59+AC60</f>
        <v>0</v>
      </c>
      <c r="AD58" s="103">
        <f t="shared" ref="AD58:AE58" si="693">AD59+AD60</f>
        <v>0</v>
      </c>
      <c r="AE58" s="103">
        <f t="shared" si="693"/>
        <v>0</v>
      </c>
      <c r="AF58" s="103">
        <f>AF59+AF60</f>
        <v>0</v>
      </c>
      <c r="AG58" s="103">
        <f t="shared" ref="AG58:AH58" si="694">AG59+AG60</f>
        <v>0</v>
      </c>
      <c r="AH58" s="103">
        <f t="shared" si="694"/>
        <v>0</v>
      </c>
      <c r="AI58" s="103">
        <f>AI59+AI60</f>
        <v>0</v>
      </c>
      <c r="AJ58" s="103">
        <f t="shared" ref="AJ58:AK58" si="695">AJ59+AJ60</f>
        <v>0</v>
      </c>
      <c r="AK58" s="103">
        <f t="shared" si="695"/>
        <v>0</v>
      </c>
      <c r="AL58" s="103">
        <f>AL59+AL60</f>
        <v>0</v>
      </c>
      <c r="AM58" s="103">
        <f t="shared" ref="AM58:AN58" si="696">AM59+AM60</f>
        <v>0</v>
      </c>
      <c r="AN58" s="103">
        <f t="shared" si="696"/>
        <v>0</v>
      </c>
      <c r="AO58" s="103">
        <f>AO59+AO60</f>
        <v>0</v>
      </c>
      <c r="AP58" s="103">
        <f t="shared" ref="AP58:AQ58" si="697">AP59+AP60</f>
        <v>0</v>
      </c>
      <c r="AQ58" s="103">
        <f t="shared" si="697"/>
        <v>0</v>
      </c>
      <c r="AR58" s="103">
        <f>AR59+AR60</f>
        <v>0</v>
      </c>
      <c r="AS58" s="103">
        <f t="shared" ref="AS58:AT58" si="698">AS59+AS60</f>
        <v>0</v>
      </c>
      <c r="AT58" s="103">
        <f t="shared" si="698"/>
        <v>0</v>
      </c>
      <c r="AU58" s="103">
        <f>AU59+AU60</f>
        <v>0</v>
      </c>
      <c r="AV58" s="103">
        <f t="shared" ref="AV58:AW58" si="699">AV59+AV60</f>
        <v>0</v>
      </c>
      <c r="AW58" s="103">
        <f t="shared" si="699"/>
        <v>0</v>
      </c>
      <c r="AX58" s="103">
        <f>AX59+AX60</f>
        <v>0</v>
      </c>
      <c r="AY58" s="103">
        <f t="shared" ref="AY58:AZ58" si="700">AY59+AY60</f>
        <v>0</v>
      </c>
      <c r="AZ58" s="103">
        <f t="shared" si="700"/>
        <v>0</v>
      </c>
      <c r="BA58" s="103">
        <f>BA59+BA60</f>
        <v>0</v>
      </c>
      <c r="BB58" s="103">
        <f t="shared" ref="BB58:BC58" si="701">BB59+BB60</f>
        <v>0</v>
      </c>
      <c r="BC58" s="103">
        <f t="shared" si="701"/>
        <v>0</v>
      </c>
      <c r="BD58" s="103">
        <f>BD59+BD60</f>
        <v>0</v>
      </c>
      <c r="BE58" s="103">
        <f t="shared" ref="BE58:BF58" si="702">BE59+BE60</f>
        <v>0</v>
      </c>
      <c r="BF58" s="103">
        <f t="shared" si="702"/>
        <v>0</v>
      </c>
      <c r="BG58" s="103">
        <f>BG59+BG60</f>
        <v>0</v>
      </c>
      <c r="BH58" s="103">
        <f t="shared" ref="BH58:BI58" si="703">BH59+BH60</f>
        <v>0</v>
      </c>
      <c r="BI58" s="103">
        <f t="shared" si="703"/>
        <v>0</v>
      </c>
      <c r="BJ58" s="103">
        <f>BJ59+BJ60</f>
        <v>0</v>
      </c>
      <c r="BK58" s="103">
        <f t="shared" ref="BK58:BL58" si="704">BK59+BK60</f>
        <v>0</v>
      </c>
      <c r="BL58" s="103">
        <f t="shared" si="704"/>
        <v>0</v>
      </c>
      <c r="BM58" s="103">
        <f>BM59+BM60</f>
        <v>0</v>
      </c>
      <c r="BN58" s="103">
        <f t="shared" ref="BN58:BO58" si="705">BN59+BN60</f>
        <v>0</v>
      </c>
      <c r="BO58" s="103">
        <f t="shared" si="705"/>
        <v>0</v>
      </c>
      <c r="BP58" s="103">
        <f>BP59+BP60</f>
        <v>0</v>
      </c>
      <c r="BQ58" s="103">
        <f t="shared" ref="BQ58:BR58" si="706">BQ59+BQ60</f>
        <v>0</v>
      </c>
      <c r="BR58" s="103">
        <f t="shared" si="706"/>
        <v>0</v>
      </c>
      <c r="BS58" s="103">
        <f>BS59+BS60</f>
        <v>0</v>
      </c>
      <c r="BT58" s="103">
        <f t="shared" ref="BT58:BU58" si="707">BT59+BT60</f>
        <v>0</v>
      </c>
      <c r="BU58" s="103">
        <f t="shared" si="707"/>
        <v>0</v>
      </c>
      <c r="BV58" s="103">
        <f>BV59+BV60</f>
        <v>0</v>
      </c>
      <c r="BW58" s="103">
        <f t="shared" ref="BW58:BX58" si="708">BW59+BW60</f>
        <v>0</v>
      </c>
      <c r="BX58" s="103">
        <f t="shared" si="708"/>
        <v>0</v>
      </c>
      <c r="BY58" s="103">
        <f>BY59+BY60</f>
        <v>0</v>
      </c>
      <c r="BZ58" s="103">
        <f t="shared" ref="BZ58:CA58" si="709">BZ59+BZ60</f>
        <v>0</v>
      </c>
      <c r="CA58" s="103">
        <f t="shared" si="709"/>
        <v>0</v>
      </c>
      <c r="CB58" s="103">
        <f>CB59+CB60</f>
        <v>0</v>
      </c>
      <c r="CC58" s="103">
        <f t="shared" ref="CC58:CD58" si="710">CC59+CC60</f>
        <v>0</v>
      </c>
      <c r="CD58" s="103">
        <f t="shared" si="710"/>
        <v>0</v>
      </c>
      <c r="CE58" s="103">
        <f>CE59+CE60</f>
        <v>0</v>
      </c>
      <c r="CF58" s="103">
        <f t="shared" ref="CF58:CG58" si="711">CF59+CF60</f>
        <v>0</v>
      </c>
      <c r="CG58" s="103">
        <f t="shared" si="711"/>
        <v>0</v>
      </c>
      <c r="CH58" s="103">
        <f>CH59+CH60</f>
        <v>0</v>
      </c>
      <c r="CI58" s="103">
        <f t="shared" ref="CI58:CJ58" si="712">CI59+CI60</f>
        <v>0</v>
      </c>
      <c r="CJ58" s="103">
        <f t="shared" si="712"/>
        <v>0</v>
      </c>
      <c r="CK58" s="103">
        <f>CK59+CK60</f>
        <v>0</v>
      </c>
      <c r="CL58" s="103">
        <f t="shared" ref="CL58:CM58" si="713">CL59+CL60</f>
        <v>0</v>
      </c>
      <c r="CM58" s="103">
        <f t="shared" si="713"/>
        <v>0</v>
      </c>
      <c r="CN58" s="103">
        <f>CN59+CN60</f>
        <v>0</v>
      </c>
      <c r="CO58" s="103">
        <f t="shared" ref="CO58:CP58" si="714">CO59+CO60</f>
        <v>0</v>
      </c>
      <c r="CP58" s="103">
        <f t="shared" si="714"/>
        <v>0</v>
      </c>
      <c r="CQ58" s="103">
        <f>CQ59+CQ60</f>
        <v>0</v>
      </c>
      <c r="CR58" s="103">
        <f t="shared" ref="CR58:CS58" si="715">CR59+CR60</f>
        <v>0</v>
      </c>
      <c r="CS58" s="103">
        <f t="shared" si="715"/>
        <v>0</v>
      </c>
      <c r="CT58" s="103">
        <f>CT59+CT60</f>
        <v>0</v>
      </c>
      <c r="CU58" s="103">
        <f t="shared" ref="CU58:CV58" si="716">CU59+CU60</f>
        <v>0</v>
      </c>
      <c r="CV58" s="103">
        <f t="shared" si="716"/>
        <v>0</v>
      </c>
      <c r="CW58" s="103">
        <f>CW59+CW60</f>
        <v>0</v>
      </c>
      <c r="CX58" s="103">
        <f t="shared" ref="CX58:CY58" si="717">CX59+CX60</f>
        <v>0</v>
      </c>
      <c r="CY58" s="103">
        <f t="shared" si="717"/>
        <v>0</v>
      </c>
      <c r="CZ58" s="103">
        <f>CZ59+CZ60</f>
        <v>0</v>
      </c>
      <c r="DA58" s="103">
        <f t="shared" ref="DA58:DB58" si="718">DA59+DA60</f>
        <v>0</v>
      </c>
      <c r="DB58" s="103">
        <f t="shared" si="718"/>
        <v>0</v>
      </c>
      <c r="DC58" s="103">
        <f>DC59+DC60</f>
        <v>0</v>
      </c>
      <c r="DD58" s="103">
        <f t="shared" ref="DD58:DE58" si="719">DD59+DD60</f>
        <v>0</v>
      </c>
      <c r="DE58" s="103">
        <f t="shared" si="719"/>
        <v>0</v>
      </c>
      <c r="DF58" s="103">
        <f>DF59+DF60</f>
        <v>0</v>
      </c>
      <c r="DG58" s="103">
        <f t="shared" ref="DG58:DH58" si="720">DG59+DG60</f>
        <v>0</v>
      </c>
      <c r="DH58" s="103">
        <f t="shared" si="720"/>
        <v>0</v>
      </c>
      <c r="DI58" s="103">
        <f>DI59+DI60</f>
        <v>0</v>
      </c>
      <c r="DJ58" s="103">
        <f t="shared" ref="DJ58:DK58" si="721">DJ59+DJ60</f>
        <v>0</v>
      </c>
      <c r="DK58" s="103">
        <f t="shared" si="721"/>
        <v>0</v>
      </c>
      <c r="DL58" s="103">
        <f>DL59+DL60</f>
        <v>0</v>
      </c>
      <c r="DM58" s="103">
        <f t="shared" ref="DM58:DN58" si="722">DM59+DM60</f>
        <v>0</v>
      </c>
      <c r="DN58" s="103">
        <f t="shared" si="722"/>
        <v>0</v>
      </c>
      <c r="DO58" s="103">
        <f>DO59+DO60</f>
        <v>0</v>
      </c>
      <c r="DP58" s="103">
        <f t="shared" ref="DP58:GA58" si="723">DP59+DP60</f>
        <v>0</v>
      </c>
      <c r="DQ58" s="103">
        <f t="shared" si="723"/>
        <v>0</v>
      </c>
      <c r="DR58" s="103">
        <f t="shared" si="723"/>
        <v>396239</v>
      </c>
      <c r="DS58" s="103">
        <f t="shared" si="723"/>
        <v>35364</v>
      </c>
      <c r="DT58" s="103">
        <f t="shared" si="723"/>
        <v>431603</v>
      </c>
      <c r="DU58" s="103">
        <f t="shared" si="723"/>
        <v>0</v>
      </c>
      <c r="DV58" s="103">
        <f t="shared" si="723"/>
        <v>0</v>
      </c>
      <c r="DW58" s="103">
        <f t="shared" si="723"/>
        <v>0</v>
      </c>
      <c r="DX58" s="103">
        <f t="shared" si="723"/>
        <v>0</v>
      </c>
      <c r="DY58" s="103">
        <f t="shared" si="723"/>
        <v>0</v>
      </c>
      <c r="DZ58" s="103">
        <f t="shared" si="723"/>
        <v>0</v>
      </c>
      <c r="EA58" s="103">
        <f t="shared" si="723"/>
        <v>0</v>
      </c>
      <c r="EB58" s="103">
        <f t="shared" si="723"/>
        <v>0</v>
      </c>
      <c r="EC58" s="103">
        <f t="shared" si="723"/>
        <v>0</v>
      </c>
      <c r="ED58" s="103">
        <f t="shared" si="723"/>
        <v>0</v>
      </c>
      <c r="EE58" s="103">
        <f t="shared" si="723"/>
        <v>0</v>
      </c>
      <c r="EF58" s="103">
        <f t="shared" si="723"/>
        <v>0</v>
      </c>
      <c r="EG58" s="103">
        <f t="shared" si="723"/>
        <v>0</v>
      </c>
      <c r="EH58" s="103">
        <f t="shared" si="723"/>
        <v>0</v>
      </c>
      <c r="EI58" s="103">
        <f t="shared" si="723"/>
        <v>0</v>
      </c>
      <c r="EJ58" s="103">
        <f t="shared" si="723"/>
        <v>0</v>
      </c>
      <c r="EK58" s="103">
        <f t="shared" si="723"/>
        <v>0</v>
      </c>
      <c r="EL58" s="103">
        <f t="shared" si="723"/>
        <v>0</v>
      </c>
      <c r="EM58" s="103">
        <f t="shared" si="723"/>
        <v>0</v>
      </c>
      <c r="EN58" s="103">
        <f t="shared" si="723"/>
        <v>0</v>
      </c>
      <c r="EO58" s="103">
        <f t="shared" si="723"/>
        <v>0</v>
      </c>
      <c r="EP58" s="103">
        <f t="shared" si="723"/>
        <v>0</v>
      </c>
      <c r="EQ58" s="103">
        <f t="shared" si="723"/>
        <v>0</v>
      </c>
      <c r="ER58" s="103">
        <f t="shared" si="723"/>
        <v>0</v>
      </c>
      <c r="ES58" s="103">
        <f t="shared" si="723"/>
        <v>0</v>
      </c>
      <c r="ET58" s="103">
        <f t="shared" si="723"/>
        <v>0</v>
      </c>
      <c r="EU58" s="103">
        <f t="shared" si="723"/>
        <v>0</v>
      </c>
      <c r="EV58" s="103">
        <f t="shared" si="723"/>
        <v>0</v>
      </c>
      <c r="EW58" s="103">
        <f t="shared" si="723"/>
        <v>0</v>
      </c>
      <c r="EX58" s="103">
        <f t="shared" si="723"/>
        <v>0</v>
      </c>
      <c r="EY58" s="103">
        <f t="shared" si="723"/>
        <v>0</v>
      </c>
      <c r="EZ58" s="103">
        <f t="shared" si="723"/>
        <v>0</v>
      </c>
      <c r="FA58" s="103">
        <f t="shared" si="723"/>
        <v>0</v>
      </c>
      <c r="FB58" s="103">
        <f t="shared" si="723"/>
        <v>0</v>
      </c>
      <c r="FC58" s="103">
        <f t="shared" si="723"/>
        <v>0</v>
      </c>
      <c r="FD58" s="103">
        <f t="shared" si="723"/>
        <v>0</v>
      </c>
      <c r="FE58" s="103">
        <f t="shared" si="723"/>
        <v>0</v>
      </c>
      <c r="FF58" s="103">
        <f t="shared" si="723"/>
        <v>0</v>
      </c>
      <c r="FG58" s="103">
        <f t="shared" si="723"/>
        <v>0</v>
      </c>
      <c r="FH58" s="103">
        <f t="shared" si="723"/>
        <v>0</v>
      </c>
      <c r="FI58" s="103">
        <f t="shared" si="723"/>
        <v>0</v>
      </c>
      <c r="FJ58" s="103">
        <f t="shared" si="723"/>
        <v>0</v>
      </c>
      <c r="FK58" s="103">
        <f t="shared" si="723"/>
        <v>0</v>
      </c>
      <c r="FL58" s="103">
        <f t="shared" si="723"/>
        <v>0</v>
      </c>
      <c r="FM58" s="103">
        <f t="shared" si="723"/>
        <v>0</v>
      </c>
      <c r="FN58" s="103">
        <f t="shared" si="723"/>
        <v>0</v>
      </c>
      <c r="FO58" s="103">
        <f t="shared" si="723"/>
        <v>0</v>
      </c>
      <c r="FP58" s="103">
        <f t="shared" si="723"/>
        <v>0</v>
      </c>
      <c r="FQ58" s="103">
        <f t="shared" si="723"/>
        <v>0</v>
      </c>
      <c r="FR58" s="103">
        <f t="shared" si="723"/>
        <v>0</v>
      </c>
      <c r="FS58" s="103">
        <f t="shared" si="723"/>
        <v>0</v>
      </c>
      <c r="FT58" s="103">
        <f t="shared" si="723"/>
        <v>0</v>
      </c>
      <c r="FU58" s="103">
        <f t="shared" si="723"/>
        <v>0</v>
      </c>
      <c r="FV58" s="103">
        <f t="shared" si="723"/>
        <v>0</v>
      </c>
      <c r="FW58" s="103">
        <f t="shared" si="723"/>
        <v>0</v>
      </c>
      <c r="FX58" s="103">
        <f t="shared" si="723"/>
        <v>0</v>
      </c>
      <c r="FY58" s="103">
        <f t="shared" si="723"/>
        <v>0</v>
      </c>
      <c r="FZ58" s="103">
        <f t="shared" si="723"/>
        <v>0</v>
      </c>
      <c r="GA58" s="103">
        <f t="shared" si="723"/>
        <v>0</v>
      </c>
      <c r="GB58" s="103">
        <f t="shared" ref="GB58:HK58" si="724">GB59+GB60</f>
        <v>0</v>
      </c>
      <c r="GC58" s="103">
        <f t="shared" si="724"/>
        <v>0</v>
      </c>
      <c r="GD58" s="103">
        <f t="shared" si="724"/>
        <v>0</v>
      </c>
      <c r="GE58" s="103">
        <f t="shared" si="724"/>
        <v>0</v>
      </c>
      <c r="GF58" s="103">
        <f t="shared" si="724"/>
        <v>0</v>
      </c>
      <c r="GG58" s="103">
        <f t="shared" si="724"/>
        <v>0</v>
      </c>
      <c r="GH58" s="103">
        <f t="shared" si="724"/>
        <v>0</v>
      </c>
      <c r="GI58" s="103">
        <f t="shared" si="724"/>
        <v>0</v>
      </c>
      <c r="GJ58" s="103">
        <f t="shared" si="724"/>
        <v>0</v>
      </c>
      <c r="GK58" s="103">
        <f t="shared" si="724"/>
        <v>0</v>
      </c>
      <c r="GL58" s="103">
        <f t="shared" si="724"/>
        <v>0</v>
      </c>
      <c r="GM58" s="103">
        <f t="shared" si="724"/>
        <v>0</v>
      </c>
      <c r="GN58" s="103">
        <f t="shared" si="724"/>
        <v>0</v>
      </c>
      <c r="GO58" s="103">
        <f t="shared" si="724"/>
        <v>0</v>
      </c>
      <c r="GP58" s="103">
        <f t="shared" si="724"/>
        <v>0</v>
      </c>
      <c r="GQ58" s="103">
        <f t="shared" si="724"/>
        <v>0</v>
      </c>
      <c r="GR58" s="103">
        <f t="shared" si="724"/>
        <v>0</v>
      </c>
      <c r="GS58" s="103">
        <f t="shared" si="724"/>
        <v>0</v>
      </c>
      <c r="GT58" s="103">
        <f t="shared" si="724"/>
        <v>0</v>
      </c>
      <c r="GU58" s="103">
        <f t="shared" si="724"/>
        <v>0</v>
      </c>
      <c r="GV58" s="103">
        <f t="shared" si="724"/>
        <v>0</v>
      </c>
      <c r="GW58" s="103">
        <f t="shared" si="724"/>
        <v>0</v>
      </c>
      <c r="GX58" s="103">
        <f t="shared" si="724"/>
        <v>0</v>
      </c>
      <c r="GY58" s="103">
        <f t="shared" si="724"/>
        <v>0</v>
      </c>
      <c r="GZ58" s="103">
        <f t="shared" si="724"/>
        <v>0</v>
      </c>
      <c r="HA58" s="103">
        <f t="shared" si="724"/>
        <v>396239</v>
      </c>
      <c r="HB58" s="103">
        <f t="shared" si="724"/>
        <v>35364</v>
      </c>
      <c r="HC58" s="104">
        <f t="shared" si="724"/>
        <v>431603</v>
      </c>
      <c r="HE58" s="92"/>
      <c r="HF58" s="92"/>
    </row>
    <row r="59" spans="1:214" ht="15" customHeight="1" x14ac:dyDescent="0.25">
      <c r="A59" s="115" t="s">
        <v>346</v>
      </c>
      <c r="B59" s="98">
        <f>SUM('[1]címrend kötelező'!B59+'[1]címrend önként'!B59+'[1]címrend államig'!B59)</f>
        <v>0</v>
      </c>
      <c r="C59" s="98">
        <f>SUM('[1]címrend kötelező'!C59+'[1]címrend önként'!C59+'[1]címrend államig'!C59)</f>
        <v>0</v>
      </c>
      <c r="D59" s="98">
        <f>SUM('[1]címrend kötelező'!D59+'[1]címrend önként'!D59+'[1]címrend államig'!D59)</f>
        <v>0</v>
      </c>
      <c r="E59" s="98">
        <f>SUM('[1]címrend kötelező'!E59+'[1]címrend önként'!E59+'[1]címrend államig'!E59)</f>
        <v>0</v>
      </c>
      <c r="F59" s="98">
        <f>SUM('[1]címrend kötelező'!F59+'[1]címrend önként'!F59+'[1]címrend államig'!F59)</f>
        <v>0</v>
      </c>
      <c r="G59" s="98">
        <f>SUM('[1]címrend kötelező'!G59+'[1]címrend önként'!G59+'[1]címrend államig'!G59)</f>
        <v>0</v>
      </c>
      <c r="H59" s="98">
        <f>SUM('[1]címrend kötelező'!H59+'[1]címrend önként'!H59+'[1]címrend államig'!H59)</f>
        <v>0</v>
      </c>
      <c r="I59" s="98">
        <f>SUM('[1]címrend kötelező'!I59+'[1]címrend önként'!I59+'[1]címrend államig'!I59)</f>
        <v>0</v>
      </c>
      <c r="J59" s="98">
        <f>SUM('[1]címrend kötelező'!J59+'[1]címrend önként'!J59+'[1]címrend államig'!J59)</f>
        <v>0</v>
      </c>
      <c r="K59" s="98">
        <f>SUM('[1]címrend kötelező'!K59+'[1]címrend önként'!K59+'[1]címrend államig'!K59)</f>
        <v>0</v>
      </c>
      <c r="L59" s="98">
        <f>SUM('[1]címrend kötelező'!L59+'[1]címrend önként'!L59+'[1]címrend államig'!L59)</f>
        <v>0</v>
      </c>
      <c r="M59" s="98">
        <f>SUM('[1]címrend kötelező'!M59+'[1]címrend önként'!M59+'[1]címrend államig'!M59)</f>
        <v>0</v>
      </c>
      <c r="N59" s="98">
        <f>SUM('[1]címrend kötelező'!N59+'[1]címrend önként'!N59+'[1]címrend államig'!N59)</f>
        <v>0</v>
      </c>
      <c r="O59" s="98">
        <f>SUM('[1]címrend kötelező'!O59+'[1]címrend önként'!O59+'[1]címrend államig'!O59)</f>
        <v>0</v>
      </c>
      <c r="P59" s="98">
        <f>SUM('[1]címrend kötelező'!P59+'[1]címrend önként'!P59+'[1]címrend államig'!P59)</f>
        <v>0</v>
      </c>
      <c r="Q59" s="98">
        <f>SUM('[1]címrend kötelező'!Q59+'[1]címrend önként'!Q59+'[1]címrend államig'!Q59)</f>
        <v>0</v>
      </c>
      <c r="R59" s="98">
        <f>SUM('[1]címrend kötelező'!R59+'[1]címrend önként'!R59+'[1]címrend államig'!R59)</f>
        <v>0</v>
      </c>
      <c r="S59" s="98">
        <f>SUM('[1]címrend kötelező'!S59+'[1]címrend önként'!S59+'[1]címrend államig'!S59)</f>
        <v>0</v>
      </c>
      <c r="T59" s="98">
        <f>SUM('[1]címrend kötelező'!T59+'[1]címrend önként'!T59+'[1]címrend államig'!T59)</f>
        <v>0</v>
      </c>
      <c r="U59" s="98">
        <f>SUM('[1]címrend kötelező'!U59+'[1]címrend önként'!U59+'[1]címrend államig'!U59)</f>
        <v>0</v>
      </c>
      <c r="V59" s="98">
        <f>SUM('[1]címrend kötelező'!V59+'[1]címrend önként'!V59+'[1]címrend államig'!V59)</f>
        <v>0</v>
      </c>
      <c r="W59" s="98">
        <f>SUM('[1]címrend kötelező'!W59+'[1]címrend önként'!W59+'[1]címrend államig'!W59)</f>
        <v>0</v>
      </c>
      <c r="X59" s="98">
        <f>SUM('[1]címrend kötelező'!X59+'[1]címrend önként'!X59+'[1]címrend államig'!X59)</f>
        <v>0</v>
      </c>
      <c r="Y59" s="98">
        <f>SUM('[1]címrend kötelező'!Y59+'[1]címrend önként'!Y59+'[1]címrend államig'!Y59)</f>
        <v>0</v>
      </c>
      <c r="Z59" s="98">
        <f>SUM('[1]címrend kötelező'!Z59+'[1]címrend önként'!Z59+'[1]címrend államig'!Z59)</f>
        <v>396239</v>
      </c>
      <c r="AA59" s="98">
        <f>SUM('[1]címrend kötelező'!AA59+'[1]címrend önként'!AA59+'[1]címrend államig'!AA59)</f>
        <v>35364</v>
      </c>
      <c r="AB59" s="98">
        <f>SUM('[1]címrend kötelező'!AB59+'[1]címrend önként'!AB59+'[1]címrend államig'!AB59)</f>
        <v>431603</v>
      </c>
      <c r="AC59" s="98">
        <f>SUM('[1]címrend kötelező'!AC59+'[1]címrend önként'!AC59+'[1]címrend államig'!AC59)</f>
        <v>0</v>
      </c>
      <c r="AD59" s="98">
        <f>SUM('[1]címrend kötelező'!AD59+'[1]címrend önként'!AD59+'[1]címrend államig'!AD59)</f>
        <v>0</v>
      </c>
      <c r="AE59" s="98">
        <f>SUM('[1]címrend kötelező'!AE59+'[1]címrend önként'!AE59+'[1]címrend államig'!AE59)</f>
        <v>0</v>
      </c>
      <c r="AF59" s="98">
        <f>SUM('[1]címrend kötelező'!AF59+'[1]címrend önként'!AF59+'[1]címrend államig'!AF59)</f>
        <v>0</v>
      </c>
      <c r="AG59" s="98">
        <f>SUM('[1]címrend kötelező'!AG59+'[1]címrend önként'!AG59+'[1]címrend államig'!AG59)</f>
        <v>0</v>
      </c>
      <c r="AH59" s="98">
        <f>SUM('[1]címrend kötelező'!AH59+'[1]címrend önként'!AH59+'[1]címrend államig'!AH59)</f>
        <v>0</v>
      </c>
      <c r="AI59" s="98">
        <f>SUM('[1]címrend kötelező'!AI59+'[1]címrend önként'!AI59+'[1]címrend államig'!AI59)</f>
        <v>0</v>
      </c>
      <c r="AJ59" s="98">
        <f>SUM('[1]címrend kötelező'!AJ59+'[1]címrend önként'!AJ59+'[1]címrend államig'!AJ59)</f>
        <v>0</v>
      </c>
      <c r="AK59" s="98">
        <f>SUM('[1]címrend kötelező'!AK59+'[1]címrend önként'!AK59+'[1]címrend államig'!AK59)</f>
        <v>0</v>
      </c>
      <c r="AL59" s="98">
        <f>SUM('[1]címrend kötelező'!AL59+'[1]címrend önként'!AL59+'[1]címrend államig'!AL59)</f>
        <v>0</v>
      </c>
      <c r="AM59" s="98">
        <f>SUM('[1]címrend kötelező'!AM59+'[1]címrend önként'!AM59+'[1]címrend államig'!AM59)</f>
        <v>0</v>
      </c>
      <c r="AN59" s="98">
        <f>SUM('[1]címrend kötelező'!AN59+'[1]címrend önként'!AN59+'[1]címrend államig'!AN59)</f>
        <v>0</v>
      </c>
      <c r="AO59" s="98">
        <f>SUM('[1]címrend kötelező'!AO59+'[1]címrend önként'!AO59+'[1]címrend államig'!AO59)</f>
        <v>0</v>
      </c>
      <c r="AP59" s="98">
        <f>SUM('[1]címrend kötelező'!AP59+'[1]címrend önként'!AP59+'[1]címrend államig'!AP59)</f>
        <v>0</v>
      </c>
      <c r="AQ59" s="98">
        <f>SUM('[1]címrend kötelező'!AQ59+'[1]címrend önként'!AQ59+'[1]címrend államig'!AQ59)</f>
        <v>0</v>
      </c>
      <c r="AR59" s="98">
        <f>SUM('[1]címrend kötelező'!AR59+'[1]címrend önként'!AR59+'[1]címrend államig'!AR59)</f>
        <v>0</v>
      </c>
      <c r="AS59" s="98">
        <f>SUM('[1]címrend kötelező'!AS59+'[1]címrend önként'!AS59+'[1]címrend államig'!AS59)</f>
        <v>0</v>
      </c>
      <c r="AT59" s="98">
        <f>SUM('[1]címrend kötelező'!AT59+'[1]címrend önként'!AT59+'[1]címrend államig'!AT59)</f>
        <v>0</v>
      </c>
      <c r="AU59" s="98">
        <f>SUM('[1]címrend kötelező'!AU59+'[1]címrend önként'!AU59+'[1]címrend államig'!AU59)</f>
        <v>0</v>
      </c>
      <c r="AV59" s="98">
        <f>SUM('[1]címrend kötelező'!AV59+'[1]címrend önként'!AV59+'[1]címrend államig'!AV59)</f>
        <v>0</v>
      </c>
      <c r="AW59" s="98">
        <f>SUM('[1]címrend kötelező'!AW59+'[1]címrend önként'!AW59+'[1]címrend államig'!AW59)</f>
        <v>0</v>
      </c>
      <c r="AX59" s="98">
        <f>SUM('[1]címrend kötelező'!AX59+'[1]címrend önként'!AX59+'[1]címrend államig'!AX59)</f>
        <v>0</v>
      </c>
      <c r="AY59" s="98">
        <f>SUM('[1]címrend kötelező'!AY59+'[1]címrend önként'!AY59+'[1]címrend államig'!AY59)</f>
        <v>0</v>
      </c>
      <c r="AZ59" s="98">
        <f>SUM('[1]címrend kötelező'!AZ59+'[1]címrend önként'!AZ59+'[1]címrend államig'!AZ59)</f>
        <v>0</v>
      </c>
      <c r="BA59" s="98">
        <f>SUM('[1]címrend kötelező'!BA59+'[1]címrend önként'!BA59+'[1]címrend államig'!BA59)</f>
        <v>0</v>
      </c>
      <c r="BB59" s="98">
        <f>SUM('[1]címrend kötelező'!BB59+'[1]címrend önként'!BB59+'[1]címrend államig'!BB59)</f>
        <v>0</v>
      </c>
      <c r="BC59" s="98">
        <f>SUM('[1]címrend kötelező'!BC59+'[1]címrend önként'!BC59+'[1]címrend államig'!BC59)</f>
        <v>0</v>
      </c>
      <c r="BD59" s="98">
        <f>SUM('[1]címrend kötelező'!BD59+'[1]címrend önként'!BD59+'[1]címrend államig'!BD59)</f>
        <v>0</v>
      </c>
      <c r="BE59" s="98">
        <f>SUM('[1]címrend kötelező'!BE59+'[1]címrend önként'!BE59+'[1]címrend államig'!BE59)</f>
        <v>0</v>
      </c>
      <c r="BF59" s="98">
        <f>SUM('[1]címrend kötelező'!BF59+'[1]címrend önként'!BF59+'[1]címrend államig'!BF59)</f>
        <v>0</v>
      </c>
      <c r="BG59" s="98">
        <f>SUM('[1]címrend kötelező'!BG59+'[1]címrend önként'!BG59+'[1]címrend államig'!BG59)</f>
        <v>0</v>
      </c>
      <c r="BH59" s="98">
        <f>SUM('[1]címrend kötelező'!BH59+'[1]címrend önként'!BH59+'[1]címrend államig'!BH59)</f>
        <v>0</v>
      </c>
      <c r="BI59" s="98">
        <f>SUM('[1]címrend kötelező'!BI59+'[1]címrend önként'!BI59+'[1]címrend államig'!BI59)</f>
        <v>0</v>
      </c>
      <c r="BJ59" s="98">
        <f>SUM('[1]címrend kötelező'!BJ59+'[1]címrend önként'!BJ59+'[1]címrend államig'!BJ59)</f>
        <v>0</v>
      </c>
      <c r="BK59" s="98">
        <f>SUM('[1]címrend kötelező'!BK59+'[1]címrend önként'!BK59+'[1]címrend államig'!BK59)</f>
        <v>0</v>
      </c>
      <c r="BL59" s="98">
        <f>SUM('[1]címrend kötelező'!BL59+'[1]címrend önként'!BL59+'[1]címrend államig'!BL59)</f>
        <v>0</v>
      </c>
      <c r="BM59" s="98">
        <f>SUM('[1]címrend kötelező'!BM59+'[1]címrend önként'!BM59+'[1]címrend államig'!BM59)</f>
        <v>0</v>
      </c>
      <c r="BN59" s="98">
        <f>SUM('[1]címrend kötelező'!BN59+'[1]címrend önként'!BN59+'[1]címrend államig'!BN59)</f>
        <v>0</v>
      </c>
      <c r="BO59" s="98">
        <f>SUM('[1]címrend kötelező'!BO59+'[1]címrend önként'!BO59+'[1]címrend államig'!BO59)</f>
        <v>0</v>
      </c>
      <c r="BP59" s="98">
        <f>SUM('[1]címrend kötelező'!BP59+'[1]címrend önként'!BP59+'[1]címrend államig'!BP59)</f>
        <v>0</v>
      </c>
      <c r="BQ59" s="98">
        <f>SUM('[1]címrend kötelező'!BQ59+'[1]címrend önként'!BQ59+'[1]címrend államig'!BQ59)</f>
        <v>0</v>
      </c>
      <c r="BR59" s="98">
        <f>SUM('[1]címrend kötelező'!BR59+'[1]címrend önként'!BR59+'[1]címrend államig'!BR59)</f>
        <v>0</v>
      </c>
      <c r="BS59" s="98">
        <f>SUM('[1]címrend kötelező'!BS59+'[1]címrend önként'!BS59+'[1]címrend államig'!BS59)</f>
        <v>0</v>
      </c>
      <c r="BT59" s="98">
        <f>SUM('[1]címrend kötelező'!BT59+'[1]címrend önként'!BT59+'[1]címrend államig'!BT59)</f>
        <v>0</v>
      </c>
      <c r="BU59" s="98">
        <f>SUM('[1]címrend kötelező'!BU59+'[1]címrend önként'!BU59+'[1]címrend államig'!BU59)</f>
        <v>0</v>
      </c>
      <c r="BV59" s="98">
        <f>SUM('[1]címrend kötelező'!BV59+'[1]címrend önként'!BV59+'[1]címrend államig'!BV59)</f>
        <v>0</v>
      </c>
      <c r="BW59" s="98">
        <f>SUM('[1]címrend kötelező'!BW59+'[1]címrend önként'!BW59+'[1]címrend államig'!BW59)</f>
        <v>0</v>
      </c>
      <c r="BX59" s="98">
        <f>SUM('[1]címrend kötelező'!BX59+'[1]címrend önként'!BX59+'[1]címrend államig'!BX59)</f>
        <v>0</v>
      </c>
      <c r="BY59" s="98">
        <f>SUM('[1]címrend kötelező'!BY59+'[1]címrend önként'!BY59+'[1]címrend államig'!BY59)</f>
        <v>0</v>
      </c>
      <c r="BZ59" s="98">
        <f>SUM('[1]címrend kötelező'!BZ59+'[1]címrend önként'!BZ59+'[1]címrend államig'!BZ59)</f>
        <v>0</v>
      </c>
      <c r="CA59" s="98">
        <f>SUM('[1]címrend kötelező'!CA59+'[1]címrend önként'!CA59+'[1]címrend államig'!CA59)</f>
        <v>0</v>
      </c>
      <c r="CB59" s="98">
        <f>SUM('[1]címrend kötelező'!CB59+'[1]címrend önként'!CB59+'[1]címrend államig'!CB59)</f>
        <v>0</v>
      </c>
      <c r="CC59" s="98">
        <f>SUM('[1]címrend kötelező'!CC59+'[1]címrend önként'!CC59+'[1]címrend államig'!CC59)</f>
        <v>0</v>
      </c>
      <c r="CD59" s="98">
        <f>SUM('[1]címrend kötelező'!CD59+'[1]címrend önként'!CD59+'[1]címrend államig'!CD59)</f>
        <v>0</v>
      </c>
      <c r="CE59" s="98">
        <f>SUM('[1]címrend kötelező'!CE59+'[1]címrend önként'!CE59+'[1]címrend államig'!CE59)</f>
        <v>0</v>
      </c>
      <c r="CF59" s="98">
        <f>SUM('[1]címrend kötelező'!CF59+'[1]címrend önként'!CF59+'[1]címrend államig'!CF59)</f>
        <v>0</v>
      </c>
      <c r="CG59" s="98">
        <f>SUM('[1]címrend kötelező'!CG59+'[1]címrend önként'!CG59+'[1]címrend államig'!CG59)</f>
        <v>0</v>
      </c>
      <c r="CH59" s="98">
        <f>SUM('[1]címrend kötelező'!CH59+'[1]címrend önként'!CH59+'[1]címrend államig'!CH59)</f>
        <v>0</v>
      </c>
      <c r="CI59" s="98">
        <f>SUM('[1]címrend kötelező'!CI59+'[1]címrend önként'!CI59+'[1]címrend államig'!CI59)</f>
        <v>0</v>
      </c>
      <c r="CJ59" s="98">
        <f>SUM('[1]címrend kötelező'!CJ59+'[1]címrend önként'!CJ59+'[1]címrend államig'!CJ59)</f>
        <v>0</v>
      </c>
      <c r="CK59" s="98">
        <f>SUM('[1]címrend kötelező'!CK59+'[1]címrend önként'!CK59+'[1]címrend államig'!CK59)</f>
        <v>0</v>
      </c>
      <c r="CL59" s="98">
        <f>SUM('[1]címrend kötelező'!CL59+'[1]címrend önként'!CL59+'[1]címrend államig'!CL59)</f>
        <v>0</v>
      </c>
      <c r="CM59" s="98">
        <f>SUM('[1]címrend kötelező'!CM59+'[1]címrend önként'!CM59+'[1]címrend államig'!CM59)</f>
        <v>0</v>
      </c>
      <c r="CN59" s="98">
        <f>SUM('[1]címrend kötelező'!CN59+'[1]címrend önként'!CN59+'[1]címrend államig'!CN59)</f>
        <v>0</v>
      </c>
      <c r="CO59" s="98">
        <f>SUM('[1]címrend kötelező'!CO59+'[1]címrend önként'!CO59+'[1]címrend államig'!CO59)</f>
        <v>0</v>
      </c>
      <c r="CP59" s="98">
        <f>SUM('[1]címrend kötelező'!CP59+'[1]címrend önként'!CP59+'[1]címrend államig'!CP59)</f>
        <v>0</v>
      </c>
      <c r="CQ59" s="98">
        <f>SUM('[1]címrend kötelező'!CQ59+'[1]címrend önként'!CQ59+'[1]címrend államig'!CQ59)</f>
        <v>0</v>
      </c>
      <c r="CR59" s="98">
        <f>SUM('[1]címrend kötelező'!CR59+'[1]címrend önként'!CR59+'[1]címrend államig'!CR59)</f>
        <v>0</v>
      </c>
      <c r="CS59" s="98">
        <f>SUM('[1]címrend kötelező'!CS59+'[1]címrend önként'!CS59+'[1]címrend államig'!CS59)</f>
        <v>0</v>
      </c>
      <c r="CT59" s="98">
        <f>SUM('[1]címrend kötelező'!CT59+'[1]címrend önként'!CT59+'[1]címrend államig'!CT59)</f>
        <v>0</v>
      </c>
      <c r="CU59" s="98">
        <f>SUM('[1]címrend kötelező'!CU59+'[1]címrend önként'!CU59+'[1]címrend államig'!CU59)</f>
        <v>0</v>
      </c>
      <c r="CV59" s="98">
        <f>SUM('[1]címrend kötelező'!CV59+'[1]címrend önként'!CV59+'[1]címrend államig'!CV59)</f>
        <v>0</v>
      </c>
      <c r="CW59" s="98">
        <f>SUM('[1]címrend kötelező'!CW59+'[1]címrend önként'!CW59+'[1]címrend államig'!CW59)</f>
        <v>0</v>
      </c>
      <c r="CX59" s="98">
        <f>SUM('[1]címrend kötelező'!CX59+'[1]címrend önként'!CX59+'[1]címrend államig'!CX59)</f>
        <v>0</v>
      </c>
      <c r="CY59" s="98">
        <f>SUM('[1]címrend kötelező'!CY59+'[1]címrend önként'!CY59+'[1]címrend államig'!CY59)</f>
        <v>0</v>
      </c>
      <c r="CZ59" s="98">
        <f>SUM('[1]címrend kötelező'!CZ59+'[1]címrend önként'!CZ59+'[1]címrend államig'!CZ59)</f>
        <v>0</v>
      </c>
      <c r="DA59" s="98">
        <f>SUM('[1]címrend kötelező'!DA59+'[1]címrend önként'!DA59+'[1]címrend államig'!DA59)</f>
        <v>0</v>
      </c>
      <c r="DB59" s="98">
        <f>SUM('[1]címrend kötelező'!DB59+'[1]címrend önként'!DB59+'[1]címrend államig'!DB59)</f>
        <v>0</v>
      </c>
      <c r="DC59" s="98">
        <f>SUM('[1]címrend kötelező'!DC59+'[1]címrend önként'!DC59+'[1]címrend államig'!DC59)</f>
        <v>0</v>
      </c>
      <c r="DD59" s="98">
        <f>SUM('[1]címrend kötelező'!DD59+'[1]címrend önként'!DD59+'[1]címrend államig'!DD59)</f>
        <v>0</v>
      </c>
      <c r="DE59" s="98">
        <f>SUM('[1]címrend kötelező'!DE59+'[1]címrend önként'!DE59+'[1]címrend államig'!DE59)</f>
        <v>0</v>
      </c>
      <c r="DF59" s="98">
        <f>SUM('[1]címrend kötelező'!DF59+'[1]címrend önként'!DF59+'[1]címrend államig'!DF59)</f>
        <v>0</v>
      </c>
      <c r="DG59" s="98">
        <f>SUM('[1]címrend kötelező'!DG59+'[1]címrend önként'!DG59+'[1]címrend államig'!DG59)</f>
        <v>0</v>
      </c>
      <c r="DH59" s="98">
        <f>SUM('[1]címrend kötelező'!DH59+'[1]címrend önként'!DH59+'[1]címrend államig'!DH59)</f>
        <v>0</v>
      </c>
      <c r="DI59" s="98">
        <f>SUM('[1]címrend kötelező'!DI59+'[1]címrend önként'!DI59+'[1]címrend államig'!DI59)</f>
        <v>0</v>
      </c>
      <c r="DJ59" s="98">
        <f>SUM('[1]címrend kötelező'!DJ59+'[1]címrend önként'!DJ59+'[1]címrend államig'!DJ59)</f>
        <v>0</v>
      </c>
      <c r="DK59" s="98">
        <f>SUM('[1]címrend kötelező'!DK59+'[1]címrend önként'!DK59+'[1]címrend államig'!DK59)</f>
        <v>0</v>
      </c>
      <c r="DL59" s="98">
        <f>SUM('[1]címrend kötelező'!DL59+'[1]címrend önként'!DL59+'[1]címrend államig'!DL59)</f>
        <v>0</v>
      </c>
      <c r="DM59" s="98">
        <f>SUM('[1]címrend kötelező'!DM59+'[1]címrend önként'!DM59+'[1]címrend államig'!DM59)</f>
        <v>0</v>
      </c>
      <c r="DN59" s="98">
        <f>SUM('[1]címrend kötelező'!DN59+'[1]címrend önként'!DN59+'[1]címrend államig'!DN59)</f>
        <v>0</v>
      </c>
      <c r="DO59" s="98">
        <f>SUM('[1]címrend kötelező'!DO59+'[1]címrend önként'!DO59+'[1]címrend államig'!DO59)</f>
        <v>0</v>
      </c>
      <c r="DP59" s="98">
        <f>SUM('[1]címrend kötelező'!DP59+'[1]címrend önként'!DP59+'[1]címrend államig'!DP59)</f>
        <v>0</v>
      </c>
      <c r="DQ59" s="98">
        <f>SUM('[1]címrend kötelező'!DQ59+'[1]címrend önként'!DQ59+'[1]címrend államig'!DQ59)</f>
        <v>0</v>
      </c>
      <c r="DR59" s="99">
        <f t="shared" ref="DR59:DT60" si="725">SUM(B59+E59+H59+K59+N59+Q59+T59+W59+Z59+AC59+AF59+AI59+AL59+AO59+AR59+AU59+AX59+BA59+BD59+BG59+BJ59+BM59+BP59+BS59+BV59+BY59+CB59+CE59+CH59+CK59+CN59+CQ59+CT59+CW59+CZ59+DC59+DF59+DI59+DL59+DO59)</f>
        <v>396239</v>
      </c>
      <c r="DS59" s="99">
        <f t="shared" si="725"/>
        <v>35364</v>
      </c>
      <c r="DT59" s="99">
        <f t="shared" si="725"/>
        <v>431603</v>
      </c>
      <c r="DU59" s="98">
        <f>SUM('[1]címrend kötelező'!DU59+'[1]címrend önként'!DU59+'[1]címrend államig'!DU59)</f>
        <v>0</v>
      </c>
      <c r="DV59" s="98">
        <f>SUM('[1]címrend kötelező'!DV59+'[1]címrend önként'!DV59+'[1]címrend államig'!DV59)</f>
        <v>0</v>
      </c>
      <c r="DW59" s="98">
        <f>SUM('[1]címrend kötelező'!DW59+'[1]címrend önként'!DW59+'[1]címrend államig'!DW59)</f>
        <v>0</v>
      </c>
      <c r="DX59" s="98">
        <f>SUM('[1]címrend kötelező'!DX59+'[1]címrend önként'!DX59+'[1]címrend államig'!DX59)</f>
        <v>0</v>
      </c>
      <c r="DY59" s="98">
        <f>SUM('[1]címrend kötelező'!DY59+'[1]címrend önként'!DY59+'[1]címrend államig'!DY59)</f>
        <v>0</v>
      </c>
      <c r="DZ59" s="98">
        <f>SUM('[1]címrend kötelező'!DZ59+'[1]címrend önként'!DZ59+'[1]címrend államig'!DZ59)</f>
        <v>0</v>
      </c>
      <c r="EA59" s="98">
        <f>SUM('[1]címrend kötelező'!EA59+'[1]címrend önként'!EA59+'[1]címrend államig'!EA59)</f>
        <v>0</v>
      </c>
      <c r="EB59" s="98">
        <f>SUM('[1]címrend kötelező'!EB59+'[1]címrend önként'!EB59+'[1]címrend államig'!EB59)</f>
        <v>0</v>
      </c>
      <c r="EC59" s="98">
        <f>SUM('[1]címrend kötelező'!EC59+'[1]címrend önként'!EC59+'[1]címrend államig'!EC59)</f>
        <v>0</v>
      </c>
      <c r="ED59" s="98">
        <f>SUM('[1]címrend kötelező'!ED59+'[1]címrend önként'!ED59+'[1]címrend államig'!ED59)</f>
        <v>0</v>
      </c>
      <c r="EE59" s="98">
        <f>SUM('[1]címrend kötelező'!EE59+'[1]címrend önként'!EE59+'[1]címrend államig'!EE59)</f>
        <v>0</v>
      </c>
      <c r="EF59" s="98">
        <f>SUM('[1]címrend kötelező'!EF59+'[1]címrend önként'!EF59+'[1]címrend államig'!EF59)</f>
        <v>0</v>
      </c>
      <c r="EG59" s="98">
        <f>SUM('[1]címrend kötelező'!EG59+'[1]címrend önként'!EG59+'[1]címrend államig'!EG59)</f>
        <v>0</v>
      </c>
      <c r="EH59" s="98">
        <f>SUM('[1]címrend kötelező'!EH59+'[1]címrend önként'!EH59+'[1]címrend államig'!EH59)</f>
        <v>0</v>
      </c>
      <c r="EI59" s="98">
        <f>SUM('[1]címrend kötelező'!EI59+'[1]címrend önként'!EI59+'[1]címrend államig'!EI59)</f>
        <v>0</v>
      </c>
      <c r="EJ59" s="98">
        <f>SUM('[1]címrend kötelező'!EJ59+'[1]címrend önként'!EJ59+'[1]címrend államig'!EJ59)</f>
        <v>0</v>
      </c>
      <c r="EK59" s="98">
        <f>SUM('[1]címrend kötelező'!EK59+'[1]címrend önként'!EK59+'[1]címrend államig'!EK59)</f>
        <v>0</v>
      </c>
      <c r="EL59" s="98">
        <f>SUM('[1]címrend kötelező'!EL59+'[1]címrend önként'!EL59+'[1]címrend államig'!EL59)</f>
        <v>0</v>
      </c>
      <c r="EM59" s="98">
        <f>SUM('[1]címrend kötelező'!EM59+'[1]címrend önként'!EM59+'[1]címrend államig'!EM59)</f>
        <v>0</v>
      </c>
      <c r="EN59" s="98">
        <f>SUM('[1]címrend kötelező'!EN59+'[1]címrend önként'!EN59+'[1]címrend államig'!EN59)</f>
        <v>0</v>
      </c>
      <c r="EO59" s="98">
        <f>SUM('[1]címrend kötelező'!EO59+'[1]címrend önként'!EO59+'[1]címrend államig'!EO59)</f>
        <v>0</v>
      </c>
      <c r="EP59" s="98">
        <f>SUM('[1]címrend kötelező'!EP59+'[1]címrend önként'!EP59+'[1]címrend államig'!EP59)</f>
        <v>0</v>
      </c>
      <c r="EQ59" s="98">
        <f>SUM('[1]címrend kötelező'!EQ59+'[1]címrend önként'!EQ59+'[1]címrend államig'!EQ59)</f>
        <v>0</v>
      </c>
      <c r="ER59" s="98">
        <f>SUM('[1]címrend kötelező'!ER59+'[1]címrend önként'!ER59+'[1]címrend államig'!ER59)</f>
        <v>0</v>
      </c>
      <c r="ES59" s="98">
        <f>SUM('[1]címrend kötelező'!ES59+'[1]címrend önként'!ES59+'[1]címrend államig'!ES59)</f>
        <v>0</v>
      </c>
      <c r="ET59" s="98">
        <f>SUM('[1]címrend kötelező'!ET59+'[1]címrend önként'!ET59+'[1]címrend államig'!ET59)</f>
        <v>0</v>
      </c>
      <c r="EU59" s="98">
        <f>SUM('[1]címrend kötelező'!EU59+'[1]címrend önként'!EU59+'[1]címrend államig'!EU59)</f>
        <v>0</v>
      </c>
      <c r="EV59" s="99">
        <f t="shared" ref="EV59:EX60" si="726">DU59+DX59+EA59+ED59+EG59+EJ59+EM59+EP59+ES59</f>
        <v>0</v>
      </c>
      <c r="EW59" s="99">
        <f t="shared" si="726"/>
        <v>0</v>
      </c>
      <c r="EX59" s="99">
        <f t="shared" si="726"/>
        <v>0</v>
      </c>
      <c r="EY59" s="99">
        <f>'[1]címrend kötelező'!EY59+'[1]címrend önként'!EY59+'[1]címrend államig'!EY59</f>
        <v>0</v>
      </c>
      <c r="EZ59" s="99">
        <f>'[1]címrend kötelező'!EZ59+'[1]címrend önként'!EZ59+'[1]címrend államig'!EZ59</f>
        <v>0</v>
      </c>
      <c r="FA59" s="99">
        <f>'[1]címrend kötelező'!FA59+'[1]címrend önként'!FA59+'[1]címrend államig'!FA59</f>
        <v>0</v>
      </c>
      <c r="FB59" s="99">
        <f>'[1]címrend kötelező'!FB59+'[1]címrend önként'!FB59+'[1]címrend államig'!FB59</f>
        <v>0</v>
      </c>
      <c r="FC59" s="99">
        <f>'[1]címrend kötelező'!FC59+'[1]címrend önként'!FC59+'[1]címrend államig'!FC59</f>
        <v>0</v>
      </c>
      <c r="FD59" s="99">
        <f>'[1]címrend kötelező'!FD59+'[1]címrend önként'!FD59+'[1]címrend államig'!FD59</f>
        <v>0</v>
      </c>
      <c r="FE59" s="99">
        <f>'[1]címrend kötelező'!FE59+'[1]címrend önként'!FE59+'[1]címrend államig'!FE59</f>
        <v>0</v>
      </c>
      <c r="FF59" s="99">
        <f>'[1]címrend kötelező'!FF59+'[1]címrend önként'!FF59+'[1]címrend államig'!FF59</f>
        <v>0</v>
      </c>
      <c r="FG59" s="99">
        <f>'[1]címrend kötelező'!FG59+'[1]címrend önként'!FG59+'[1]címrend államig'!FG59</f>
        <v>0</v>
      </c>
      <c r="FH59" s="99">
        <f>'[1]címrend kötelező'!FH59+'[1]címrend önként'!FH59+'[1]címrend államig'!FH59</f>
        <v>0</v>
      </c>
      <c r="FI59" s="99">
        <f>'[1]címrend kötelező'!FI59+'[1]címrend önként'!FI59+'[1]címrend államig'!FI59</f>
        <v>0</v>
      </c>
      <c r="FJ59" s="99">
        <f>'[1]címrend kötelező'!FJ59+'[1]címrend önként'!FJ59+'[1]címrend államig'!FJ59</f>
        <v>0</v>
      </c>
      <c r="FK59" s="99">
        <f>'[1]címrend kötelező'!FK59+'[1]címrend önként'!FK59+'[1]címrend államig'!FK59</f>
        <v>0</v>
      </c>
      <c r="FL59" s="99">
        <f>'[1]címrend kötelező'!FL59+'[1]címrend önként'!FL59+'[1]címrend államig'!FL59</f>
        <v>0</v>
      </c>
      <c r="FM59" s="99">
        <f>'[1]címrend kötelező'!FM59+'[1]címrend önként'!FM59+'[1]címrend államig'!FM59</f>
        <v>0</v>
      </c>
      <c r="FN59" s="99">
        <f>'[1]címrend kötelező'!FN59+'[1]címrend önként'!FN59+'[1]címrend államig'!FN59</f>
        <v>0</v>
      </c>
      <c r="FO59" s="99">
        <f>'[1]címrend kötelező'!FO59+'[1]címrend önként'!FO59+'[1]címrend államig'!FO59</f>
        <v>0</v>
      </c>
      <c r="FP59" s="99">
        <f>'[1]címrend kötelező'!FP59+'[1]címrend önként'!FP59+'[1]címrend államig'!FP59</f>
        <v>0</v>
      </c>
      <c r="FQ59" s="99">
        <f>'[1]címrend kötelező'!FQ59+'[1]címrend önként'!FQ59+'[1]címrend államig'!FQ59</f>
        <v>0</v>
      </c>
      <c r="FR59" s="99">
        <f>'[1]címrend kötelező'!FR59+'[1]címrend önként'!FR59+'[1]címrend államig'!FR59</f>
        <v>0</v>
      </c>
      <c r="FS59" s="99">
        <f>'[1]címrend kötelező'!FS59+'[1]címrend önként'!FS59+'[1]címrend államig'!FS59</f>
        <v>0</v>
      </c>
      <c r="FT59" s="99">
        <f>'[1]címrend kötelező'!FT59+'[1]címrend önként'!FT59+'[1]címrend államig'!FT59</f>
        <v>0</v>
      </c>
      <c r="FU59" s="99">
        <f>'[1]címrend kötelező'!FU59+'[1]címrend önként'!FU59+'[1]címrend államig'!FU59</f>
        <v>0</v>
      </c>
      <c r="FV59" s="99">
        <f>'[1]címrend kötelező'!FV59+'[1]címrend önként'!FV59+'[1]címrend államig'!FV59</f>
        <v>0</v>
      </c>
      <c r="FW59" s="99">
        <f>'[1]címrend kötelező'!FW59+'[1]címrend önként'!FW59+'[1]címrend államig'!FW59</f>
        <v>0</v>
      </c>
      <c r="FX59" s="99">
        <f>'[1]címrend kötelező'!FX59+'[1]címrend önként'!FX59+'[1]címrend államig'!FX59</f>
        <v>0</v>
      </c>
      <c r="FY59" s="99">
        <f>'[1]címrend kötelező'!FY59+'[1]címrend önként'!FY59+'[1]címrend államig'!FY59</f>
        <v>0</v>
      </c>
      <c r="FZ59" s="99">
        <f>'[1]címrend kötelező'!FZ59+'[1]címrend önként'!FZ59+'[1]címrend államig'!FZ59</f>
        <v>0</v>
      </c>
      <c r="GA59" s="99">
        <f>'[1]címrend kötelező'!GA59+'[1]címrend önként'!GA59+'[1]címrend államig'!GA59</f>
        <v>0</v>
      </c>
      <c r="GB59" s="99">
        <f>'[1]címrend kötelező'!GB59+'[1]címrend önként'!GB59+'[1]címrend államig'!GB59</f>
        <v>0</v>
      </c>
      <c r="GC59" s="99">
        <f>'[1]címrend kötelező'!GC59+'[1]címrend önként'!GC59+'[1]címrend államig'!GC59</f>
        <v>0</v>
      </c>
      <c r="GD59" s="99">
        <f>'[1]címrend kötelező'!GD59+'[1]címrend önként'!GD59+'[1]címrend államig'!GD59</f>
        <v>0</v>
      </c>
      <c r="GE59" s="99">
        <f>'[1]címrend kötelező'!GE59+'[1]címrend önként'!GE59+'[1]címrend államig'!GE59</f>
        <v>0</v>
      </c>
      <c r="GF59" s="99">
        <f>'[1]címrend kötelező'!GF59+'[1]címrend önként'!GF59+'[1]címrend államig'!GF59</f>
        <v>0</v>
      </c>
      <c r="GG59" s="99">
        <f>'[1]címrend kötelező'!GG59+'[1]címrend önként'!GG59+'[1]címrend államig'!GG59</f>
        <v>0</v>
      </c>
      <c r="GH59" s="99">
        <f>'[1]címrend kötelező'!GH59+'[1]címrend önként'!GH59+'[1]címrend államig'!GH59</f>
        <v>0</v>
      </c>
      <c r="GI59" s="99">
        <f>'[1]címrend kötelező'!GI59+'[1]címrend önként'!GI59+'[1]címrend államig'!GI59</f>
        <v>0</v>
      </c>
      <c r="GJ59" s="99">
        <f>'[1]címrend kötelező'!GJ59+'[1]címrend önként'!GJ59+'[1]címrend államig'!GJ59</f>
        <v>0</v>
      </c>
      <c r="GK59" s="99">
        <f>'[1]címrend kötelező'!GK59+'[1]címrend önként'!GK59+'[1]címrend államig'!GK59</f>
        <v>0</v>
      </c>
      <c r="GL59" s="99">
        <f>EY59+FB59+FE59+FH59+FK59+FN59+FQ59+FT59+FW59+FZ59+GC59+GF59+GI59</f>
        <v>0</v>
      </c>
      <c r="GM59" s="99">
        <f t="shared" ref="GM59:GN60" si="727">EZ59+FC59+FF59+FI59+FL59+FO59+FR59+FU59+FX59+GA59+GD59+GG59+GJ59</f>
        <v>0</v>
      </c>
      <c r="GN59" s="99">
        <f t="shared" si="727"/>
        <v>0</v>
      </c>
      <c r="GO59" s="99">
        <f>'[1]címrend kötelező'!GO59+'[1]címrend önként'!GO59+'[1]címrend államig'!GO59</f>
        <v>0</v>
      </c>
      <c r="GP59" s="99">
        <f>'[1]címrend kötelező'!GP59+'[1]címrend önként'!GP59+'[1]címrend államig'!GP59</f>
        <v>0</v>
      </c>
      <c r="GQ59" s="99">
        <f>'[1]címrend kötelező'!GQ59+'[1]címrend önként'!GQ59+'[1]címrend államig'!GQ59</f>
        <v>0</v>
      </c>
      <c r="GR59" s="99">
        <f>'[1]címrend kötelező'!GR59+'[1]címrend önként'!GR59+'[1]címrend államig'!GR59</f>
        <v>0</v>
      </c>
      <c r="GS59" s="99">
        <f>'[1]címrend kötelező'!GS59+'[1]címrend önként'!GS59+'[1]címrend államig'!GS59</f>
        <v>0</v>
      </c>
      <c r="GT59" s="99">
        <f>'[1]címrend kötelező'!GT59+'[1]címrend önként'!GT59+'[1]címrend államig'!GT59</f>
        <v>0</v>
      </c>
      <c r="GU59" s="99">
        <f>'[1]címrend kötelező'!GU59+'[1]címrend önként'!GU59+'[1]címrend államig'!GU59</f>
        <v>0</v>
      </c>
      <c r="GV59" s="99">
        <f>'[1]címrend kötelező'!GV59+'[1]címrend önként'!GV59+'[1]címrend államig'!GV59</f>
        <v>0</v>
      </c>
      <c r="GW59" s="99">
        <f>'[1]címrend kötelező'!GW59+'[1]címrend önként'!GW59+'[1]címrend államig'!GW59</f>
        <v>0</v>
      </c>
      <c r="GX59" s="99">
        <f t="shared" si="427"/>
        <v>0</v>
      </c>
      <c r="GY59" s="99">
        <f t="shared" si="427"/>
        <v>0</v>
      </c>
      <c r="GZ59" s="99">
        <f t="shared" si="427"/>
        <v>0</v>
      </c>
      <c r="HA59" s="118">
        <f t="shared" si="428"/>
        <v>396239</v>
      </c>
      <c r="HB59" s="118">
        <f t="shared" si="428"/>
        <v>35364</v>
      </c>
      <c r="HC59" s="119">
        <f t="shared" si="428"/>
        <v>431603</v>
      </c>
      <c r="HE59" s="92"/>
      <c r="HF59" s="92"/>
    </row>
    <row r="60" spans="1:214" ht="15" customHeight="1" x14ac:dyDescent="0.25">
      <c r="A60" s="114" t="s">
        <v>347</v>
      </c>
      <c r="B60" s="98">
        <f>SUM('[1]címrend kötelező'!B60+'[1]címrend önként'!B60+'[1]címrend államig'!B60)</f>
        <v>0</v>
      </c>
      <c r="C60" s="98">
        <f>SUM('[1]címrend kötelező'!C60+'[1]címrend önként'!C60+'[1]címrend államig'!C60)</f>
        <v>0</v>
      </c>
      <c r="D60" s="98">
        <f>SUM('[1]címrend kötelező'!D60+'[1]címrend önként'!D60+'[1]címrend államig'!D60)</f>
        <v>0</v>
      </c>
      <c r="E60" s="98">
        <f>SUM('[1]címrend kötelező'!E60+'[1]címrend önként'!E60+'[1]címrend államig'!E60)</f>
        <v>0</v>
      </c>
      <c r="F60" s="98">
        <f>SUM('[1]címrend kötelező'!F60+'[1]címrend önként'!F60+'[1]címrend államig'!F60)</f>
        <v>0</v>
      </c>
      <c r="G60" s="98">
        <f>SUM('[1]címrend kötelező'!G60+'[1]címrend önként'!G60+'[1]címrend államig'!G60)</f>
        <v>0</v>
      </c>
      <c r="H60" s="98">
        <f>SUM('[1]címrend kötelező'!H60+'[1]címrend önként'!H60+'[1]címrend államig'!H60)</f>
        <v>0</v>
      </c>
      <c r="I60" s="98">
        <f>SUM('[1]címrend kötelező'!I60+'[1]címrend önként'!I60+'[1]címrend államig'!I60)</f>
        <v>0</v>
      </c>
      <c r="J60" s="98">
        <f>SUM('[1]címrend kötelező'!J60+'[1]címrend önként'!J60+'[1]címrend államig'!J60)</f>
        <v>0</v>
      </c>
      <c r="K60" s="98">
        <f>SUM('[1]címrend kötelező'!K60+'[1]címrend önként'!K60+'[1]címrend államig'!K60)</f>
        <v>0</v>
      </c>
      <c r="L60" s="98">
        <f>SUM('[1]címrend kötelező'!L60+'[1]címrend önként'!L60+'[1]címrend államig'!L60)</f>
        <v>0</v>
      </c>
      <c r="M60" s="98">
        <f>SUM('[1]címrend kötelező'!M60+'[1]címrend önként'!M60+'[1]címrend államig'!M60)</f>
        <v>0</v>
      </c>
      <c r="N60" s="98">
        <f>SUM('[1]címrend kötelező'!N60+'[1]címrend önként'!N60+'[1]címrend államig'!N60)</f>
        <v>0</v>
      </c>
      <c r="O60" s="98">
        <f>SUM('[1]címrend kötelező'!O60+'[1]címrend önként'!O60+'[1]címrend államig'!O60)</f>
        <v>0</v>
      </c>
      <c r="P60" s="98">
        <f>SUM('[1]címrend kötelező'!P60+'[1]címrend önként'!P60+'[1]címrend államig'!P60)</f>
        <v>0</v>
      </c>
      <c r="Q60" s="98">
        <f>SUM('[1]címrend kötelező'!Q60+'[1]címrend önként'!Q60+'[1]címrend államig'!Q60)</f>
        <v>0</v>
      </c>
      <c r="R60" s="98">
        <f>SUM('[1]címrend kötelező'!R60+'[1]címrend önként'!R60+'[1]címrend államig'!R60)</f>
        <v>0</v>
      </c>
      <c r="S60" s="98">
        <f>SUM('[1]címrend kötelező'!S60+'[1]címrend önként'!S60+'[1]címrend államig'!S60)</f>
        <v>0</v>
      </c>
      <c r="T60" s="98">
        <f>SUM('[1]címrend kötelező'!T60+'[1]címrend önként'!T60+'[1]címrend államig'!T60)</f>
        <v>0</v>
      </c>
      <c r="U60" s="98">
        <f>SUM('[1]címrend kötelező'!U60+'[1]címrend önként'!U60+'[1]címrend államig'!U60)</f>
        <v>0</v>
      </c>
      <c r="V60" s="98">
        <f>SUM('[1]címrend kötelező'!V60+'[1]címrend önként'!V60+'[1]címrend államig'!V60)</f>
        <v>0</v>
      </c>
      <c r="W60" s="98">
        <f>SUM('[1]címrend kötelező'!W60+'[1]címrend önként'!W60+'[1]címrend államig'!W60)</f>
        <v>0</v>
      </c>
      <c r="X60" s="98">
        <f>SUM('[1]címrend kötelező'!X60+'[1]címrend önként'!X60+'[1]címrend államig'!X60)</f>
        <v>0</v>
      </c>
      <c r="Y60" s="98">
        <f>SUM('[1]címrend kötelező'!Y60+'[1]címrend önként'!Y60+'[1]címrend államig'!Y60)</f>
        <v>0</v>
      </c>
      <c r="Z60" s="98">
        <f>SUM('[1]címrend kötelező'!Z60+'[1]címrend önként'!Z60+'[1]címrend államig'!Z60)</f>
        <v>0</v>
      </c>
      <c r="AA60" s="98">
        <f>SUM('[1]címrend kötelező'!AA60+'[1]címrend önként'!AA60+'[1]címrend államig'!AA60)</f>
        <v>0</v>
      </c>
      <c r="AB60" s="98">
        <f>SUM('[1]címrend kötelező'!AB60+'[1]címrend önként'!AB60+'[1]címrend államig'!AB60)</f>
        <v>0</v>
      </c>
      <c r="AC60" s="98">
        <f>SUM('[1]címrend kötelező'!AC60+'[1]címrend önként'!AC60+'[1]címrend államig'!AC60)</f>
        <v>0</v>
      </c>
      <c r="AD60" s="98">
        <f>SUM('[1]címrend kötelező'!AD60+'[1]címrend önként'!AD60+'[1]címrend államig'!AD60)</f>
        <v>0</v>
      </c>
      <c r="AE60" s="98">
        <f>SUM('[1]címrend kötelező'!AE60+'[1]címrend önként'!AE60+'[1]címrend államig'!AE60)</f>
        <v>0</v>
      </c>
      <c r="AF60" s="98">
        <f>SUM('[1]címrend kötelező'!AF60+'[1]címrend önként'!AF60+'[1]címrend államig'!AF60)</f>
        <v>0</v>
      </c>
      <c r="AG60" s="98">
        <f>SUM('[1]címrend kötelező'!AG60+'[1]címrend önként'!AG60+'[1]címrend államig'!AG60)</f>
        <v>0</v>
      </c>
      <c r="AH60" s="98">
        <f>SUM('[1]címrend kötelező'!AH60+'[1]címrend önként'!AH60+'[1]címrend államig'!AH60)</f>
        <v>0</v>
      </c>
      <c r="AI60" s="98">
        <f>SUM('[1]címrend kötelező'!AI60+'[1]címrend önként'!AI60+'[1]címrend államig'!AI60)</f>
        <v>0</v>
      </c>
      <c r="AJ60" s="98">
        <f>SUM('[1]címrend kötelező'!AJ60+'[1]címrend önként'!AJ60+'[1]címrend államig'!AJ60)</f>
        <v>0</v>
      </c>
      <c r="AK60" s="98">
        <f>SUM('[1]címrend kötelező'!AK60+'[1]címrend önként'!AK60+'[1]címrend államig'!AK60)</f>
        <v>0</v>
      </c>
      <c r="AL60" s="98">
        <f>SUM('[1]címrend kötelező'!AL60+'[1]címrend önként'!AL60+'[1]címrend államig'!AL60)</f>
        <v>0</v>
      </c>
      <c r="AM60" s="98">
        <f>SUM('[1]címrend kötelező'!AM60+'[1]címrend önként'!AM60+'[1]címrend államig'!AM60)</f>
        <v>0</v>
      </c>
      <c r="AN60" s="98">
        <f>SUM('[1]címrend kötelező'!AN60+'[1]címrend önként'!AN60+'[1]címrend államig'!AN60)</f>
        <v>0</v>
      </c>
      <c r="AO60" s="98">
        <f>SUM('[1]címrend kötelező'!AO60+'[1]címrend önként'!AO60+'[1]címrend államig'!AO60)</f>
        <v>0</v>
      </c>
      <c r="AP60" s="98">
        <f>SUM('[1]címrend kötelező'!AP60+'[1]címrend önként'!AP60+'[1]címrend államig'!AP60)</f>
        <v>0</v>
      </c>
      <c r="AQ60" s="98">
        <f>SUM('[1]címrend kötelező'!AQ60+'[1]címrend önként'!AQ60+'[1]címrend államig'!AQ60)</f>
        <v>0</v>
      </c>
      <c r="AR60" s="98">
        <f>SUM('[1]címrend kötelező'!AR60+'[1]címrend önként'!AR60+'[1]címrend államig'!AR60)</f>
        <v>0</v>
      </c>
      <c r="AS60" s="98">
        <f>SUM('[1]címrend kötelező'!AS60+'[1]címrend önként'!AS60+'[1]címrend államig'!AS60)</f>
        <v>0</v>
      </c>
      <c r="AT60" s="98">
        <f>SUM('[1]címrend kötelező'!AT60+'[1]címrend önként'!AT60+'[1]címrend államig'!AT60)</f>
        <v>0</v>
      </c>
      <c r="AU60" s="98">
        <f>SUM('[1]címrend kötelező'!AU60+'[1]címrend önként'!AU60+'[1]címrend államig'!AU60)</f>
        <v>0</v>
      </c>
      <c r="AV60" s="98">
        <f>SUM('[1]címrend kötelező'!AV60+'[1]címrend önként'!AV60+'[1]címrend államig'!AV60)</f>
        <v>0</v>
      </c>
      <c r="AW60" s="98">
        <f>SUM('[1]címrend kötelező'!AW60+'[1]címrend önként'!AW60+'[1]címrend államig'!AW60)</f>
        <v>0</v>
      </c>
      <c r="AX60" s="98">
        <f>SUM('[1]címrend kötelező'!AX60+'[1]címrend önként'!AX60+'[1]címrend államig'!AX60)</f>
        <v>0</v>
      </c>
      <c r="AY60" s="98">
        <f>SUM('[1]címrend kötelező'!AY60+'[1]címrend önként'!AY60+'[1]címrend államig'!AY60)</f>
        <v>0</v>
      </c>
      <c r="AZ60" s="98">
        <f>SUM('[1]címrend kötelező'!AZ60+'[1]címrend önként'!AZ60+'[1]címrend államig'!AZ60)</f>
        <v>0</v>
      </c>
      <c r="BA60" s="98">
        <f>SUM('[1]címrend kötelező'!BA60+'[1]címrend önként'!BA60+'[1]címrend államig'!BA60)</f>
        <v>0</v>
      </c>
      <c r="BB60" s="98">
        <f>SUM('[1]címrend kötelező'!BB60+'[1]címrend önként'!BB60+'[1]címrend államig'!BB60)</f>
        <v>0</v>
      </c>
      <c r="BC60" s="98">
        <f>SUM('[1]címrend kötelező'!BC60+'[1]címrend önként'!BC60+'[1]címrend államig'!BC60)</f>
        <v>0</v>
      </c>
      <c r="BD60" s="98">
        <f>SUM('[1]címrend kötelező'!BD60+'[1]címrend önként'!BD60+'[1]címrend államig'!BD60)</f>
        <v>0</v>
      </c>
      <c r="BE60" s="98">
        <f>SUM('[1]címrend kötelező'!BE60+'[1]címrend önként'!BE60+'[1]címrend államig'!BE60)</f>
        <v>0</v>
      </c>
      <c r="BF60" s="98">
        <f>SUM('[1]címrend kötelező'!BF60+'[1]címrend önként'!BF60+'[1]címrend államig'!BF60)</f>
        <v>0</v>
      </c>
      <c r="BG60" s="98">
        <f>SUM('[1]címrend kötelező'!BG60+'[1]címrend önként'!BG60+'[1]címrend államig'!BG60)</f>
        <v>0</v>
      </c>
      <c r="BH60" s="98">
        <f>SUM('[1]címrend kötelező'!BH60+'[1]címrend önként'!BH60+'[1]címrend államig'!BH60)</f>
        <v>0</v>
      </c>
      <c r="BI60" s="98">
        <f>SUM('[1]címrend kötelező'!BI60+'[1]címrend önként'!BI60+'[1]címrend államig'!BI60)</f>
        <v>0</v>
      </c>
      <c r="BJ60" s="98">
        <f>SUM('[1]címrend kötelező'!BJ60+'[1]címrend önként'!BJ60+'[1]címrend államig'!BJ60)</f>
        <v>0</v>
      </c>
      <c r="BK60" s="98">
        <f>SUM('[1]címrend kötelező'!BK60+'[1]címrend önként'!BK60+'[1]címrend államig'!BK60)</f>
        <v>0</v>
      </c>
      <c r="BL60" s="98">
        <f>SUM('[1]címrend kötelező'!BL60+'[1]címrend önként'!BL60+'[1]címrend államig'!BL60)</f>
        <v>0</v>
      </c>
      <c r="BM60" s="98">
        <f>SUM('[1]címrend kötelező'!BM60+'[1]címrend önként'!BM60+'[1]címrend államig'!BM60)</f>
        <v>0</v>
      </c>
      <c r="BN60" s="98">
        <f>SUM('[1]címrend kötelező'!BN60+'[1]címrend önként'!BN60+'[1]címrend államig'!BN60)</f>
        <v>0</v>
      </c>
      <c r="BO60" s="98">
        <f>SUM('[1]címrend kötelező'!BO60+'[1]címrend önként'!BO60+'[1]címrend államig'!BO60)</f>
        <v>0</v>
      </c>
      <c r="BP60" s="98">
        <f>SUM('[1]címrend kötelező'!BP60+'[1]címrend önként'!BP60+'[1]címrend államig'!BP60)</f>
        <v>0</v>
      </c>
      <c r="BQ60" s="98">
        <f>SUM('[1]címrend kötelező'!BQ60+'[1]címrend önként'!BQ60+'[1]címrend államig'!BQ60)</f>
        <v>0</v>
      </c>
      <c r="BR60" s="98">
        <f>SUM('[1]címrend kötelező'!BR60+'[1]címrend önként'!BR60+'[1]címrend államig'!BR60)</f>
        <v>0</v>
      </c>
      <c r="BS60" s="98">
        <f>SUM('[1]címrend kötelező'!BS60+'[1]címrend önként'!BS60+'[1]címrend államig'!BS60)</f>
        <v>0</v>
      </c>
      <c r="BT60" s="98">
        <f>SUM('[1]címrend kötelező'!BT60+'[1]címrend önként'!BT60+'[1]címrend államig'!BT60)</f>
        <v>0</v>
      </c>
      <c r="BU60" s="98">
        <f>SUM('[1]címrend kötelező'!BU60+'[1]címrend önként'!BU60+'[1]címrend államig'!BU60)</f>
        <v>0</v>
      </c>
      <c r="BV60" s="98">
        <f>SUM('[1]címrend kötelező'!BV60+'[1]címrend önként'!BV60+'[1]címrend államig'!BV60)</f>
        <v>0</v>
      </c>
      <c r="BW60" s="98">
        <f>SUM('[1]címrend kötelező'!BW60+'[1]címrend önként'!BW60+'[1]címrend államig'!BW60)</f>
        <v>0</v>
      </c>
      <c r="BX60" s="98">
        <f>SUM('[1]címrend kötelező'!BX60+'[1]címrend önként'!BX60+'[1]címrend államig'!BX60)</f>
        <v>0</v>
      </c>
      <c r="BY60" s="98">
        <f>SUM('[1]címrend kötelező'!BY60+'[1]címrend önként'!BY60+'[1]címrend államig'!BY60)</f>
        <v>0</v>
      </c>
      <c r="BZ60" s="98">
        <f>SUM('[1]címrend kötelező'!BZ60+'[1]címrend önként'!BZ60+'[1]címrend államig'!BZ60)</f>
        <v>0</v>
      </c>
      <c r="CA60" s="98">
        <f>SUM('[1]címrend kötelező'!CA60+'[1]címrend önként'!CA60+'[1]címrend államig'!CA60)</f>
        <v>0</v>
      </c>
      <c r="CB60" s="98">
        <f>SUM('[1]címrend kötelező'!CB60+'[1]címrend önként'!CB60+'[1]címrend államig'!CB60)</f>
        <v>0</v>
      </c>
      <c r="CC60" s="98">
        <f>SUM('[1]címrend kötelező'!CC60+'[1]címrend önként'!CC60+'[1]címrend államig'!CC60)</f>
        <v>0</v>
      </c>
      <c r="CD60" s="98">
        <f>SUM('[1]címrend kötelező'!CD60+'[1]címrend önként'!CD60+'[1]címrend államig'!CD60)</f>
        <v>0</v>
      </c>
      <c r="CE60" s="98">
        <f>SUM('[1]címrend kötelező'!CE60+'[1]címrend önként'!CE60+'[1]címrend államig'!CE60)</f>
        <v>0</v>
      </c>
      <c r="CF60" s="98">
        <f>SUM('[1]címrend kötelező'!CF60+'[1]címrend önként'!CF60+'[1]címrend államig'!CF60)</f>
        <v>0</v>
      </c>
      <c r="CG60" s="98">
        <f>SUM('[1]címrend kötelező'!CG60+'[1]címrend önként'!CG60+'[1]címrend államig'!CG60)</f>
        <v>0</v>
      </c>
      <c r="CH60" s="98">
        <f>SUM('[1]címrend kötelező'!CH60+'[1]címrend önként'!CH60+'[1]címrend államig'!CH60)</f>
        <v>0</v>
      </c>
      <c r="CI60" s="98">
        <f>SUM('[1]címrend kötelező'!CI60+'[1]címrend önként'!CI60+'[1]címrend államig'!CI60)</f>
        <v>0</v>
      </c>
      <c r="CJ60" s="98">
        <f>SUM('[1]címrend kötelező'!CJ60+'[1]címrend önként'!CJ60+'[1]címrend államig'!CJ60)</f>
        <v>0</v>
      </c>
      <c r="CK60" s="98">
        <f>SUM('[1]címrend kötelező'!CK60+'[1]címrend önként'!CK60+'[1]címrend államig'!CK60)</f>
        <v>0</v>
      </c>
      <c r="CL60" s="98">
        <f>SUM('[1]címrend kötelező'!CL60+'[1]címrend önként'!CL60+'[1]címrend államig'!CL60)</f>
        <v>0</v>
      </c>
      <c r="CM60" s="98">
        <f>SUM('[1]címrend kötelező'!CM60+'[1]címrend önként'!CM60+'[1]címrend államig'!CM60)</f>
        <v>0</v>
      </c>
      <c r="CN60" s="98">
        <f>SUM('[1]címrend kötelező'!CN60+'[1]címrend önként'!CN60+'[1]címrend államig'!CN60)</f>
        <v>0</v>
      </c>
      <c r="CO60" s="98">
        <f>SUM('[1]címrend kötelező'!CO60+'[1]címrend önként'!CO60+'[1]címrend államig'!CO60)</f>
        <v>0</v>
      </c>
      <c r="CP60" s="98">
        <f>SUM('[1]címrend kötelező'!CP60+'[1]címrend önként'!CP60+'[1]címrend államig'!CP60)</f>
        <v>0</v>
      </c>
      <c r="CQ60" s="98">
        <f>SUM('[1]címrend kötelező'!CQ60+'[1]címrend önként'!CQ60+'[1]címrend államig'!CQ60)</f>
        <v>0</v>
      </c>
      <c r="CR60" s="98">
        <f>SUM('[1]címrend kötelező'!CR60+'[1]címrend önként'!CR60+'[1]címrend államig'!CR60)</f>
        <v>0</v>
      </c>
      <c r="CS60" s="98">
        <f>SUM('[1]címrend kötelező'!CS60+'[1]címrend önként'!CS60+'[1]címrend államig'!CS60)</f>
        <v>0</v>
      </c>
      <c r="CT60" s="98">
        <f>SUM('[1]címrend kötelező'!CT60+'[1]címrend önként'!CT60+'[1]címrend államig'!CT60)</f>
        <v>0</v>
      </c>
      <c r="CU60" s="98">
        <f>SUM('[1]címrend kötelező'!CU60+'[1]címrend önként'!CU60+'[1]címrend államig'!CU60)</f>
        <v>0</v>
      </c>
      <c r="CV60" s="98">
        <f>SUM('[1]címrend kötelező'!CV60+'[1]címrend önként'!CV60+'[1]címrend államig'!CV60)</f>
        <v>0</v>
      </c>
      <c r="CW60" s="98">
        <f>SUM('[1]címrend kötelező'!CW60+'[1]címrend önként'!CW60+'[1]címrend államig'!CW60)</f>
        <v>0</v>
      </c>
      <c r="CX60" s="98">
        <f>SUM('[1]címrend kötelező'!CX60+'[1]címrend önként'!CX60+'[1]címrend államig'!CX60)</f>
        <v>0</v>
      </c>
      <c r="CY60" s="98">
        <f>SUM('[1]címrend kötelező'!CY60+'[1]címrend önként'!CY60+'[1]címrend államig'!CY60)</f>
        <v>0</v>
      </c>
      <c r="CZ60" s="98">
        <f>SUM('[1]címrend kötelező'!CZ60+'[1]címrend önként'!CZ60+'[1]címrend államig'!CZ60)</f>
        <v>0</v>
      </c>
      <c r="DA60" s="98">
        <f>SUM('[1]címrend kötelező'!DA60+'[1]címrend önként'!DA60+'[1]címrend államig'!DA60)</f>
        <v>0</v>
      </c>
      <c r="DB60" s="98">
        <f>SUM('[1]címrend kötelező'!DB60+'[1]címrend önként'!DB60+'[1]címrend államig'!DB60)</f>
        <v>0</v>
      </c>
      <c r="DC60" s="98">
        <f>SUM('[1]címrend kötelező'!DC60+'[1]címrend önként'!DC60+'[1]címrend államig'!DC60)</f>
        <v>0</v>
      </c>
      <c r="DD60" s="98">
        <f>SUM('[1]címrend kötelező'!DD60+'[1]címrend önként'!DD60+'[1]címrend államig'!DD60)</f>
        <v>0</v>
      </c>
      <c r="DE60" s="98">
        <f>SUM('[1]címrend kötelező'!DE60+'[1]címrend önként'!DE60+'[1]címrend államig'!DE60)</f>
        <v>0</v>
      </c>
      <c r="DF60" s="98">
        <f>SUM('[1]címrend kötelező'!DF60+'[1]címrend önként'!DF60+'[1]címrend államig'!DF60)</f>
        <v>0</v>
      </c>
      <c r="DG60" s="98">
        <f>SUM('[1]címrend kötelező'!DG60+'[1]címrend önként'!DG60+'[1]címrend államig'!DG60)</f>
        <v>0</v>
      </c>
      <c r="DH60" s="98">
        <f>SUM('[1]címrend kötelező'!DH60+'[1]címrend önként'!DH60+'[1]címrend államig'!DH60)</f>
        <v>0</v>
      </c>
      <c r="DI60" s="98">
        <f>SUM('[1]címrend kötelező'!DI60+'[1]címrend önként'!DI60+'[1]címrend államig'!DI60)</f>
        <v>0</v>
      </c>
      <c r="DJ60" s="98">
        <f>SUM('[1]címrend kötelező'!DJ60+'[1]címrend önként'!DJ60+'[1]címrend államig'!DJ60)</f>
        <v>0</v>
      </c>
      <c r="DK60" s="98">
        <f>SUM('[1]címrend kötelező'!DK60+'[1]címrend önként'!DK60+'[1]címrend államig'!DK60)</f>
        <v>0</v>
      </c>
      <c r="DL60" s="98">
        <f>SUM('[1]címrend kötelező'!DL60+'[1]címrend önként'!DL60+'[1]címrend államig'!DL60)</f>
        <v>0</v>
      </c>
      <c r="DM60" s="98">
        <f>SUM('[1]címrend kötelező'!DM60+'[1]címrend önként'!DM60+'[1]címrend államig'!DM60)</f>
        <v>0</v>
      </c>
      <c r="DN60" s="98">
        <f>SUM('[1]címrend kötelező'!DN60+'[1]címrend önként'!DN60+'[1]címrend államig'!DN60)</f>
        <v>0</v>
      </c>
      <c r="DO60" s="98">
        <f>SUM('[1]címrend kötelező'!DO60+'[1]címrend önként'!DO60+'[1]címrend államig'!DO60)</f>
        <v>0</v>
      </c>
      <c r="DP60" s="98">
        <f>SUM('[1]címrend kötelező'!DP60+'[1]címrend önként'!DP60+'[1]címrend államig'!DP60)</f>
        <v>0</v>
      </c>
      <c r="DQ60" s="98">
        <f>SUM('[1]címrend kötelező'!DQ60+'[1]címrend önként'!DQ60+'[1]címrend államig'!DQ60)</f>
        <v>0</v>
      </c>
      <c r="DR60" s="99">
        <f t="shared" si="725"/>
        <v>0</v>
      </c>
      <c r="DS60" s="99">
        <f t="shared" si="725"/>
        <v>0</v>
      </c>
      <c r="DT60" s="99">
        <f t="shared" si="725"/>
        <v>0</v>
      </c>
      <c r="DU60" s="98">
        <f>SUM('[1]címrend kötelező'!DU60+'[1]címrend önként'!DU60+'[1]címrend államig'!DU60)</f>
        <v>0</v>
      </c>
      <c r="DV60" s="98">
        <f>SUM('[1]címrend kötelező'!DV60+'[1]címrend önként'!DV60+'[1]címrend államig'!DV60)</f>
        <v>0</v>
      </c>
      <c r="DW60" s="98">
        <f>SUM('[1]címrend kötelező'!DW60+'[1]címrend önként'!DW60+'[1]címrend államig'!DW60)</f>
        <v>0</v>
      </c>
      <c r="DX60" s="98">
        <f>SUM('[1]címrend kötelező'!DX60+'[1]címrend önként'!DX60+'[1]címrend államig'!DX60)</f>
        <v>0</v>
      </c>
      <c r="DY60" s="98">
        <f>SUM('[1]címrend kötelező'!DY60+'[1]címrend önként'!DY60+'[1]címrend államig'!DY60)</f>
        <v>0</v>
      </c>
      <c r="DZ60" s="98">
        <f>SUM('[1]címrend kötelező'!DZ60+'[1]címrend önként'!DZ60+'[1]címrend államig'!DZ60)</f>
        <v>0</v>
      </c>
      <c r="EA60" s="98">
        <f>SUM('[1]címrend kötelező'!EA60+'[1]címrend önként'!EA60+'[1]címrend államig'!EA60)</f>
        <v>0</v>
      </c>
      <c r="EB60" s="98">
        <f>SUM('[1]címrend kötelező'!EB60+'[1]címrend önként'!EB60+'[1]címrend államig'!EB60)</f>
        <v>0</v>
      </c>
      <c r="EC60" s="98">
        <f>SUM('[1]címrend kötelező'!EC60+'[1]címrend önként'!EC60+'[1]címrend államig'!EC60)</f>
        <v>0</v>
      </c>
      <c r="ED60" s="98">
        <f>SUM('[1]címrend kötelező'!ED60+'[1]címrend önként'!ED60+'[1]címrend államig'!ED60)</f>
        <v>0</v>
      </c>
      <c r="EE60" s="98">
        <f>SUM('[1]címrend kötelező'!EE60+'[1]címrend önként'!EE60+'[1]címrend államig'!EE60)</f>
        <v>0</v>
      </c>
      <c r="EF60" s="98">
        <f>SUM('[1]címrend kötelező'!EF60+'[1]címrend önként'!EF60+'[1]címrend államig'!EF60)</f>
        <v>0</v>
      </c>
      <c r="EG60" s="98">
        <f>SUM('[1]címrend kötelező'!EG60+'[1]címrend önként'!EG60+'[1]címrend államig'!EG60)</f>
        <v>0</v>
      </c>
      <c r="EH60" s="98">
        <f>SUM('[1]címrend kötelező'!EH60+'[1]címrend önként'!EH60+'[1]címrend államig'!EH60)</f>
        <v>0</v>
      </c>
      <c r="EI60" s="98">
        <f>SUM('[1]címrend kötelező'!EI60+'[1]címrend önként'!EI60+'[1]címrend államig'!EI60)</f>
        <v>0</v>
      </c>
      <c r="EJ60" s="98">
        <f>SUM('[1]címrend kötelező'!EJ60+'[1]címrend önként'!EJ60+'[1]címrend államig'!EJ60)</f>
        <v>0</v>
      </c>
      <c r="EK60" s="98">
        <f>SUM('[1]címrend kötelező'!EK60+'[1]címrend önként'!EK60+'[1]címrend államig'!EK60)</f>
        <v>0</v>
      </c>
      <c r="EL60" s="98">
        <f>SUM('[1]címrend kötelező'!EL60+'[1]címrend önként'!EL60+'[1]címrend államig'!EL60)</f>
        <v>0</v>
      </c>
      <c r="EM60" s="98">
        <f>SUM('[1]címrend kötelező'!EM60+'[1]címrend önként'!EM60+'[1]címrend államig'!EM60)</f>
        <v>0</v>
      </c>
      <c r="EN60" s="98">
        <f>SUM('[1]címrend kötelező'!EN60+'[1]címrend önként'!EN60+'[1]címrend államig'!EN60)</f>
        <v>0</v>
      </c>
      <c r="EO60" s="98">
        <f>SUM('[1]címrend kötelező'!EO60+'[1]címrend önként'!EO60+'[1]címrend államig'!EO60)</f>
        <v>0</v>
      </c>
      <c r="EP60" s="98">
        <f>SUM('[1]címrend kötelező'!EP60+'[1]címrend önként'!EP60+'[1]címrend államig'!EP60)</f>
        <v>0</v>
      </c>
      <c r="EQ60" s="98">
        <f>SUM('[1]címrend kötelező'!EQ60+'[1]címrend önként'!EQ60+'[1]címrend államig'!EQ60)</f>
        <v>0</v>
      </c>
      <c r="ER60" s="98">
        <f>SUM('[1]címrend kötelező'!ER60+'[1]címrend önként'!ER60+'[1]címrend államig'!ER60)</f>
        <v>0</v>
      </c>
      <c r="ES60" s="98">
        <f>SUM('[1]címrend kötelező'!ES60+'[1]címrend önként'!ES60+'[1]címrend államig'!ES60)</f>
        <v>0</v>
      </c>
      <c r="ET60" s="98">
        <f>SUM('[1]címrend kötelező'!ET60+'[1]címrend önként'!ET60+'[1]címrend államig'!ET60)</f>
        <v>0</v>
      </c>
      <c r="EU60" s="98">
        <f>SUM('[1]címrend kötelező'!EU60+'[1]címrend önként'!EU60+'[1]címrend államig'!EU60)</f>
        <v>0</v>
      </c>
      <c r="EV60" s="99">
        <f t="shared" si="726"/>
        <v>0</v>
      </c>
      <c r="EW60" s="99">
        <f t="shared" si="726"/>
        <v>0</v>
      </c>
      <c r="EX60" s="99">
        <f t="shared" si="726"/>
        <v>0</v>
      </c>
      <c r="EY60" s="99">
        <f>'[1]címrend kötelező'!EY60+'[1]címrend önként'!EY60+'[1]címrend államig'!EY60</f>
        <v>0</v>
      </c>
      <c r="EZ60" s="99">
        <f>'[1]címrend kötelező'!EZ60+'[1]címrend önként'!EZ60+'[1]címrend államig'!EZ60</f>
        <v>0</v>
      </c>
      <c r="FA60" s="99">
        <f>'[1]címrend kötelező'!FA60+'[1]címrend önként'!FA60+'[1]címrend államig'!FA60</f>
        <v>0</v>
      </c>
      <c r="FB60" s="99">
        <f>'[1]címrend kötelező'!FB60+'[1]címrend önként'!FB60+'[1]címrend államig'!FB60</f>
        <v>0</v>
      </c>
      <c r="FC60" s="99">
        <f>'[1]címrend kötelező'!FC60+'[1]címrend önként'!FC60+'[1]címrend államig'!FC60</f>
        <v>0</v>
      </c>
      <c r="FD60" s="99">
        <f>'[1]címrend kötelező'!FD60+'[1]címrend önként'!FD60+'[1]címrend államig'!FD60</f>
        <v>0</v>
      </c>
      <c r="FE60" s="99">
        <f>'[1]címrend kötelező'!FE60+'[1]címrend önként'!FE60+'[1]címrend államig'!FE60</f>
        <v>0</v>
      </c>
      <c r="FF60" s="99">
        <f>'[1]címrend kötelező'!FF60+'[1]címrend önként'!FF60+'[1]címrend államig'!FF60</f>
        <v>0</v>
      </c>
      <c r="FG60" s="99">
        <f>'[1]címrend kötelező'!FG60+'[1]címrend önként'!FG60+'[1]címrend államig'!FG60</f>
        <v>0</v>
      </c>
      <c r="FH60" s="99">
        <f>'[1]címrend kötelező'!FH60+'[1]címrend önként'!FH60+'[1]címrend államig'!FH60</f>
        <v>0</v>
      </c>
      <c r="FI60" s="99">
        <f>'[1]címrend kötelező'!FI60+'[1]címrend önként'!FI60+'[1]címrend államig'!FI60</f>
        <v>0</v>
      </c>
      <c r="FJ60" s="99">
        <f>'[1]címrend kötelező'!FJ60+'[1]címrend önként'!FJ60+'[1]címrend államig'!FJ60</f>
        <v>0</v>
      </c>
      <c r="FK60" s="99">
        <f>'[1]címrend kötelező'!FK60+'[1]címrend önként'!FK60+'[1]címrend államig'!FK60</f>
        <v>0</v>
      </c>
      <c r="FL60" s="99">
        <f>'[1]címrend kötelező'!FL60+'[1]címrend önként'!FL60+'[1]címrend államig'!FL60</f>
        <v>0</v>
      </c>
      <c r="FM60" s="99">
        <f>'[1]címrend kötelező'!FM60+'[1]címrend önként'!FM60+'[1]címrend államig'!FM60</f>
        <v>0</v>
      </c>
      <c r="FN60" s="99">
        <f>'[1]címrend kötelező'!FN60+'[1]címrend önként'!FN60+'[1]címrend államig'!FN60</f>
        <v>0</v>
      </c>
      <c r="FO60" s="99">
        <f>'[1]címrend kötelező'!FO60+'[1]címrend önként'!FO60+'[1]címrend államig'!FO60</f>
        <v>0</v>
      </c>
      <c r="FP60" s="99">
        <f>'[1]címrend kötelező'!FP60+'[1]címrend önként'!FP60+'[1]címrend államig'!FP60</f>
        <v>0</v>
      </c>
      <c r="FQ60" s="99">
        <f>'[1]címrend kötelező'!FQ60+'[1]címrend önként'!FQ60+'[1]címrend államig'!FQ60</f>
        <v>0</v>
      </c>
      <c r="FR60" s="99">
        <f>'[1]címrend kötelező'!FR60+'[1]címrend önként'!FR60+'[1]címrend államig'!FR60</f>
        <v>0</v>
      </c>
      <c r="FS60" s="99">
        <f>'[1]címrend kötelező'!FS60+'[1]címrend önként'!FS60+'[1]címrend államig'!FS60</f>
        <v>0</v>
      </c>
      <c r="FT60" s="99">
        <f>'[1]címrend kötelező'!FT60+'[1]címrend önként'!FT60+'[1]címrend államig'!FT60</f>
        <v>0</v>
      </c>
      <c r="FU60" s="99">
        <f>'[1]címrend kötelező'!FU60+'[1]címrend önként'!FU60+'[1]címrend államig'!FU60</f>
        <v>0</v>
      </c>
      <c r="FV60" s="99">
        <f>'[1]címrend kötelező'!FV60+'[1]címrend önként'!FV60+'[1]címrend államig'!FV60</f>
        <v>0</v>
      </c>
      <c r="FW60" s="99">
        <f>'[1]címrend kötelező'!FW60+'[1]címrend önként'!FW60+'[1]címrend államig'!FW60</f>
        <v>0</v>
      </c>
      <c r="FX60" s="99">
        <f>'[1]címrend kötelező'!FX60+'[1]címrend önként'!FX60+'[1]címrend államig'!FX60</f>
        <v>0</v>
      </c>
      <c r="FY60" s="99">
        <f>'[1]címrend kötelező'!FY60+'[1]címrend önként'!FY60+'[1]címrend államig'!FY60</f>
        <v>0</v>
      </c>
      <c r="FZ60" s="99">
        <f>'[1]címrend kötelező'!FZ60+'[1]címrend önként'!FZ60+'[1]címrend államig'!FZ60</f>
        <v>0</v>
      </c>
      <c r="GA60" s="99">
        <f>'[1]címrend kötelező'!GA60+'[1]címrend önként'!GA60+'[1]címrend államig'!GA60</f>
        <v>0</v>
      </c>
      <c r="GB60" s="99">
        <f>'[1]címrend kötelező'!GB60+'[1]címrend önként'!GB60+'[1]címrend államig'!GB60</f>
        <v>0</v>
      </c>
      <c r="GC60" s="99">
        <f>'[1]címrend kötelező'!GC60+'[1]címrend önként'!GC60+'[1]címrend államig'!GC60</f>
        <v>0</v>
      </c>
      <c r="GD60" s="99">
        <f>'[1]címrend kötelező'!GD60+'[1]címrend önként'!GD60+'[1]címrend államig'!GD60</f>
        <v>0</v>
      </c>
      <c r="GE60" s="99">
        <f>'[1]címrend kötelező'!GE60+'[1]címrend önként'!GE60+'[1]címrend államig'!GE60</f>
        <v>0</v>
      </c>
      <c r="GF60" s="99">
        <f>'[1]címrend kötelező'!GF60+'[1]címrend önként'!GF60+'[1]címrend államig'!GF60</f>
        <v>0</v>
      </c>
      <c r="GG60" s="99">
        <f>'[1]címrend kötelező'!GG60+'[1]címrend önként'!GG60+'[1]címrend államig'!GG60</f>
        <v>0</v>
      </c>
      <c r="GH60" s="99">
        <f>'[1]címrend kötelező'!GH60+'[1]címrend önként'!GH60+'[1]címrend államig'!GH60</f>
        <v>0</v>
      </c>
      <c r="GI60" s="99">
        <f>'[1]címrend kötelező'!GI60+'[1]címrend önként'!GI60+'[1]címrend államig'!GI60</f>
        <v>0</v>
      </c>
      <c r="GJ60" s="99">
        <f>'[1]címrend kötelező'!GJ60+'[1]címrend önként'!GJ60+'[1]címrend államig'!GJ60</f>
        <v>0</v>
      </c>
      <c r="GK60" s="99">
        <f>'[1]címrend kötelező'!GK60+'[1]címrend önként'!GK60+'[1]címrend államig'!GK60</f>
        <v>0</v>
      </c>
      <c r="GL60" s="99">
        <f>EY60+FB60+FE60+FH60+FK60+FN60+FQ60+FT60+FW60+FZ60+GC60+GF60+GI60</f>
        <v>0</v>
      </c>
      <c r="GM60" s="99">
        <f t="shared" si="727"/>
        <v>0</v>
      </c>
      <c r="GN60" s="99">
        <f t="shared" si="727"/>
        <v>0</v>
      </c>
      <c r="GO60" s="99">
        <f>'[1]címrend kötelező'!GO60+'[1]címrend önként'!GO60+'[1]címrend államig'!GO60</f>
        <v>0</v>
      </c>
      <c r="GP60" s="99">
        <f>'[1]címrend kötelező'!GP60+'[1]címrend önként'!GP60+'[1]címrend államig'!GP60</f>
        <v>0</v>
      </c>
      <c r="GQ60" s="99">
        <f>'[1]címrend kötelező'!GQ60+'[1]címrend önként'!GQ60+'[1]címrend államig'!GQ60</f>
        <v>0</v>
      </c>
      <c r="GR60" s="99">
        <f>'[1]címrend kötelező'!GR60+'[1]címrend önként'!GR60+'[1]címrend államig'!GR60</f>
        <v>0</v>
      </c>
      <c r="GS60" s="99">
        <f>'[1]címrend kötelező'!GS60+'[1]címrend önként'!GS60+'[1]címrend államig'!GS60</f>
        <v>0</v>
      </c>
      <c r="GT60" s="99">
        <f>'[1]címrend kötelező'!GT60+'[1]címrend önként'!GT60+'[1]címrend államig'!GT60</f>
        <v>0</v>
      </c>
      <c r="GU60" s="99">
        <f>'[1]címrend kötelező'!GU60+'[1]címrend önként'!GU60+'[1]címrend államig'!GU60</f>
        <v>0</v>
      </c>
      <c r="GV60" s="99">
        <f>'[1]címrend kötelező'!GV60+'[1]címrend önként'!GV60+'[1]címrend államig'!GV60</f>
        <v>0</v>
      </c>
      <c r="GW60" s="99">
        <f>'[1]címrend kötelező'!GW60+'[1]címrend önként'!GW60+'[1]címrend államig'!GW60</f>
        <v>0</v>
      </c>
      <c r="GX60" s="99">
        <f t="shared" si="427"/>
        <v>0</v>
      </c>
      <c r="GY60" s="99">
        <f t="shared" si="427"/>
        <v>0</v>
      </c>
      <c r="GZ60" s="99">
        <f t="shared" si="427"/>
        <v>0</v>
      </c>
      <c r="HA60" s="100">
        <f t="shared" si="428"/>
        <v>0</v>
      </c>
      <c r="HB60" s="100">
        <f t="shared" si="428"/>
        <v>0</v>
      </c>
      <c r="HC60" s="101">
        <f t="shared" si="428"/>
        <v>0</v>
      </c>
      <c r="HE60" s="92"/>
      <c r="HF60" s="92"/>
    </row>
    <row r="61" spans="1:214" s="105" customFormat="1" ht="15" customHeight="1" x14ac:dyDescent="0.25">
      <c r="A61" s="113" t="s">
        <v>348</v>
      </c>
      <c r="B61" s="103">
        <f>B62+B67</f>
        <v>0</v>
      </c>
      <c r="C61" s="103">
        <f t="shared" ref="C61:D61" si="728">C62+C67</f>
        <v>0</v>
      </c>
      <c r="D61" s="103">
        <f t="shared" si="728"/>
        <v>0</v>
      </c>
      <c r="E61" s="103">
        <f>E62+E67</f>
        <v>0</v>
      </c>
      <c r="F61" s="103">
        <f t="shared" ref="F61:G61" si="729">F62+F67</f>
        <v>0</v>
      </c>
      <c r="G61" s="103">
        <f t="shared" si="729"/>
        <v>0</v>
      </c>
      <c r="H61" s="103">
        <f>H62+H67</f>
        <v>0</v>
      </c>
      <c r="I61" s="103">
        <f t="shared" ref="I61:J61" si="730">I62+I67</f>
        <v>0</v>
      </c>
      <c r="J61" s="103">
        <f t="shared" si="730"/>
        <v>0</v>
      </c>
      <c r="K61" s="103">
        <f>K62+K67</f>
        <v>0</v>
      </c>
      <c r="L61" s="103">
        <f t="shared" ref="L61:M61" si="731">L62+L67</f>
        <v>0</v>
      </c>
      <c r="M61" s="103">
        <f t="shared" si="731"/>
        <v>0</v>
      </c>
      <c r="N61" s="103">
        <f>N62+N67</f>
        <v>0</v>
      </c>
      <c r="O61" s="103">
        <f t="shared" ref="O61:P61" si="732">O62+O67</f>
        <v>0</v>
      </c>
      <c r="P61" s="103">
        <f t="shared" si="732"/>
        <v>0</v>
      </c>
      <c r="Q61" s="103">
        <f>Q62+Q67</f>
        <v>0</v>
      </c>
      <c r="R61" s="103">
        <f t="shared" ref="R61:S61" si="733">R62+R67</f>
        <v>0</v>
      </c>
      <c r="S61" s="103">
        <f t="shared" si="733"/>
        <v>0</v>
      </c>
      <c r="T61" s="103">
        <f>T62+T67</f>
        <v>0</v>
      </c>
      <c r="U61" s="103">
        <f t="shared" ref="U61:V61" si="734">U62+U67</f>
        <v>0</v>
      </c>
      <c r="V61" s="103">
        <f t="shared" si="734"/>
        <v>0</v>
      </c>
      <c r="W61" s="103">
        <f>W62+W67</f>
        <v>0</v>
      </c>
      <c r="X61" s="103">
        <f t="shared" ref="X61:Y61" si="735">X62+X67</f>
        <v>0</v>
      </c>
      <c r="Y61" s="103">
        <f t="shared" si="735"/>
        <v>0</v>
      </c>
      <c r="Z61" s="103">
        <f>Z62+Z67</f>
        <v>2938184</v>
      </c>
      <c r="AA61" s="103">
        <f t="shared" ref="AA61:AB61" si="736">AA62+AA67</f>
        <v>0</v>
      </c>
      <c r="AB61" s="103">
        <f t="shared" si="736"/>
        <v>2938184</v>
      </c>
      <c r="AC61" s="103">
        <f>AC62+AC67</f>
        <v>9403844</v>
      </c>
      <c r="AD61" s="103">
        <f t="shared" ref="AD61:AE61" si="737">AD62+AD67</f>
        <v>0</v>
      </c>
      <c r="AE61" s="103">
        <f t="shared" si="737"/>
        <v>9403844</v>
      </c>
      <c r="AF61" s="103">
        <f>AF62+AF67</f>
        <v>0</v>
      </c>
      <c r="AG61" s="103">
        <f t="shared" ref="AG61:AH61" si="738">AG62+AG67</f>
        <v>0</v>
      </c>
      <c r="AH61" s="103">
        <f t="shared" si="738"/>
        <v>0</v>
      </c>
      <c r="AI61" s="103">
        <f>AI62+AI67</f>
        <v>0</v>
      </c>
      <c r="AJ61" s="103">
        <f t="shared" ref="AJ61:AK61" si="739">AJ62+AJ67</f>
        <v>0</v>
      </c>
      <c r="AK61" s="103">
        <f t="shared" si="739"/>
        <v>0</v>
      </c>
      <c r="AL61" s="103">
        <f>AL62+AL67</f>
        <v>0</v>
      </c>
      <c r="AM61" s="103">
        <f t="shared" ref="AM61:AN61" si="740">AM62+AM67</f>
        <v>0</v>
      </c>
      <c r="AN61" s="103">
        <f t="shared" si="740"/>
        <v>0</v>
      </c>
      <c r="AO61" s="103">
        <f>AO62+AO67</f>
        <v>0</v>
      </c>
      <c r="AP61" s="103">
        <f t="shared" ref="AP61:AQ61" si="741">AP62+AP67</f>
        <v>0</v>
      </c>
      <c r="AQ61" s="103">
        <f t="shared" si="741"/>
        <v>0</v>
      </c>
      <c r="AR61" s="103">
        <f>AR62+AR67</f>
        <v>0</v>
      </c>
      <c r="AS61" s="103">
        <f t="shared" ref="AS61:AT61" si="742">AS62+AS67</f>
        <v>0</v>
      </c>
      <c r="AT61" s="103">
        <f t="shared" si="742"/>
        <v>0</v>
      </c>
      <c r="AU61" s="103">
        <f>AU62+AU67</f>
        <v>0</v>
      </c>
      <c r="AV61" s="103">
        <f t="shared" ref="AV61:AW61" si="743">AV62+AV67</f>
        <v>0</v>
      </c>
      <c r="AW61" s="103">
        <f t="shared" si="743"/>
        <v>0</v>
      </c>
      <c r="AX61" s="103">
        <f>AX62+AX67</f>
        <v>0</v>
      </c>
      <c r="AY61" s="103">
        <f t="shared" ref="AY61:AZ61" si="744">AY62+AY67</f>
        <v>0</v>
      </c>
      <c r="AZ61" s="103">
        <f t="shared" si="744"/>
        <v>0</v>
      </c>
      <c r="BA61" s="103">
        <f>BA62+BA67</f>
        <v>0</v>
      </c>
      <c r="BB61" s="103">
        <f t="shared" ref="BB61:BC61" si="745">BB62+BB67</f>
        <v>0</v>
      </c>
      <c r="BC61" s="103">
        <f t="shared" si="745"/>
        <v>0</v>
      </c>
      <c r="BD61" s="103">
        <f>BD62+BD67</f>
        <v>0</v>
      </c>
      <c r="BE61" s="103">
        <f t="shared" ref="BE61:BF61" si="746">BE62+BE67</f>
        <v>0</v>
      </c>
      <c r="BF61" s="103">
        <f t="shared" si="746"/>
        <v>0</v>
      </c>
      <c r="BG61" s="103">
        <f>BG62+BG67</f>
        <v>0</v>
      </c>
      <c r="BH61" s="103">
        <f t="shared" ref="BH61:BI61" si="747">BH62+BH67</f>
        <v>0</v>
      </c>
      <c r="BI61" s="103">
        <f t="shared" si="747"/>
        <v>0</v>
      </c>
      <c r="BJ61" s="103">
        <f>BJ62+BJ67</f>
        <v>0</v>
      </c>
      <c r="BK61" s="103">
        <f t="shared" ref="BK61:BL61" si="748">BK62+BK67</f>
        <v>0</v>
      </c>
      <c r="BL61" s="103">
        <f t="shared" si="748"/>
        <v>0</v>
      </c>
      <c r="BM61" s="103">
        <f>BM62+BM67</f>
        <v>0</v>
      </c>
      <c r="BN61" s="103">
        <f t="shared" ref="BN61:BO61" si="749">BN62+BN67</f>
        <v>0</v>
      </c>
      <c r="BO61" s="103">
        <f t="shared" si="749"/>
        <v>0</v>
      </c>
      <c r="BP61" s="103">
        <f>BP62+BP67</f>
        <v>0</v>
      </c>
      <c r="BQ61" s="103">
        <f t="shared" ref="BQ61:BR61" si="750">BQ62+BQ67</f>
        <v>0</v>
      </c>
      <c r="BR61" s="103">
        <f t="shared" si="750"/>
        <v>0</v>
      </c>
      <c r="BS61" s="103">
        <f>BS62+BS67</f>
        <v>0</v>
      </c>
      <c r="BT61" s="103">
        <f t="shared" ref="BT61:BU61" si="751">BT62+BT67</f>
        <v>0</v>
      </c>
      <c r="BU61" s="103">
        <f t="shared" si="751"/>
        <v>0</v>
      </c>
      <c r="BV61" s="103">
        <f>BV62+BV67</f>
        <v>0</v>
      </c>
      <c r="BW61" s="103">
        <f t="shared" ref="BW61:BX61" si="752">BW62+BW67</f>
        <v>0</v>
      </c>
      <c r="BX61" s="103">
        <f t="shared" si="752"/>
        <v>0</v>
      </c>
      <c r="BY61" s="103">
        <f>BY62+BY67</f>
        <v>0</v>
      </c>
      <c r="BZ61" s="103">
        <f t="shared" ref="BZ61:CA61" si="753">BZ62+BZ67</f>
        <v>0</v>
      </c>
      <c r="CA61" s="103">
        <f t="shared" si="753"/>
        <v>0</v>
      </c>
      <c r="CB61" s="103">
        <f>CB62+CB67</f>
        <v>0</v>
      </c>
      <c r="CC61" s="103">
        <f t="shared" ref="CC61:CD61" si="754">CC62+CC67</f>
        <v>0</v>
      </c>
      <c r="CD61" s="103">
        <f t="shared" si="754"/>
        <v>0</v>
      </c>
      <c r="CE61" s="103">
        <f>CE62+CE67</f>
        <v>0</v>
      </c>
      <c r="CF61" s="103">
        <f t="shared" ref="CF61:CG61" si="755">CF62+CF67</f>
        <v>0</v>
      </c>
      <c r="CG61" s="103">
        <f t="shared" si="755"/>
        <v>0</v>
      </c>
      <c r="CH61" s="103">
        <f>CH62+CH67</f>
        <v>0</v>
      </c>
      <c r="CI61" s="103">
        <f t="shared" ref="CI61:CJ61" si="756">CI62+CI67</f>
        <v>0</v>
      </c>
      <c r="CJ61" s="103">
        <f t="shared" si="756"/>
        <v>0</v>
      </c>
      <c r="CK61" s="103">
        <f>CK62+CK67</f>
        <v>0</v>
      </c>
      <c r="CL61" s="103">
        <f t="shared" ref="CL61:CM61" si="757">CL62+CL67</f>
        <v>0</v>
      </c>
      <c r="CM61" s="103">
        <f t="shared" si="757"/>
        <v>0</v>
      </c>
      <c r="CN61" s="103">
        <f>CN62+CN67</f>
        <v>0</v>
      </c>
      <c r="CO61" s="103">
        <f t="shared" ref="CO61:CP61" si="758">CO62+CO67</f>
        <v>0</v>
      </c>
      <c r="CP61" s="103">
        <f t="shared" si="758"/>
        <v>0</v>
      </c>
      <c r="CQ61" s="103">
        <f>CQ62+CQ67</f>
        <v>0</v>
      </c>
      <c r="CR61" s="103">
        <f t="shared" ref="CR61:CS61" si="759">CR62+CR67</f>
        <v>0</v>
      </c>
      <c r="CS61" s="103">
        <f t="shared" si="759"/>
        <v>0</v>
      </c>
      <c r="CT61" s="103">
        <f>CT62+CT67</f>
        <v>0</v>
      </c>
      <c r="CU61" s="103">
        <f t="shared" ref="CU61:CV61" si="760">CU62+CU67</f>
        <v>0</v>
      </c>
      <c r="CV61" s="103">
        <f t="shared" si="760"/>
        <v>0</v>
      </c>
      <c r="CW61" s="103">
        <f>CW62+CW67</f>
        <v>0</v>
      </c>
      <c r="CX61" s="103">
        <f t="shared" ref="CX61:CY61" si="761">CX62+CX67</f>
        <v>0</v>
      </c>
      <c r="CY61" s="103">
        <f t="shared" si="761"/>
        <v>0</v>
      </c>
      <c r="CZ61" s="103">
        <f>CZ62+CZ67</f>
        <v>0</v>
      </c>
      <c r="DA61" s="103">
        <f t="shared" ref="DA61:DB61" si="762">DA62+DA67</f>
        <v>0</v>
      </c>
      <c r="DB61" s="103">
        <f t="shared" si="762"/>
        <v>0</v>
      </c>
      <c r="DC61" s="103">
        <f>DC62+DC67</f>
        <v>0</v>
      </c>
      <c r="DD61" s="103">
        <f t="shared" ref="DD61:DE61" si="763">DD62+DD67</f>
        <v>0</v>
      </c>
      <c r="DE61" s="103">
        <f t="shared" si="763"/>
        <v>0</v>
      </c>
      <c r="DF61" s="103">
        <f>DF62+DF67</f>
        <v>0</v>
      </c>
      <c r="DG61" s="103">
        <f t="shared" ref="DG61:DH61" si="764">DG62+DG67</f>
        <v>0</v>
      </c>
      <c r="DH61" s="103">
        <f t="shared" si="764"/>
        <v>0</v>
      </c>
      <c r="DI61" s="103">
        <f>DI62+DI67</f>
        <v>0</v>
      </c>
      <c r="DJ61" s="103">
        <f t="shared" ref="DJ61:DK61" si="765">DJ62+DJ67</f>
        <v>0</v>
      </c>
      <c r="DK61" s="103">
        <f t="shared" si="765"/>
        <v>0</v>
      </c>
      <c r="DL61" s="103">
        <f>DL62+DL67</f>
        <v>0</v>
      </c>
      <c r="DM61" s="103">
        <f t="shared" ref="DM61:DN61" si="766">DM62+DM67</f>
        <v>0</v>
      </c>
      <c r="DN61" s="103">
        <f t="shared" si="766"/>
        <v>0</v>
      </c>
      <c r="DO61" s="103">
        <f>DO62+DO67</f>
        <v>0</v>
      </c>
      <c r="DP61" s="103">
        <f t="shared" ref="DP61:GA61" si="767">DP62+DP67</f>
        <v>0</v>
      </c>
      <c r="DQ61" s="103">
        <f t="shared" si="767"/>
        <v>0</v>
      </c>
      <c r="DR61" s="103">
        <f t="shared" si="767"/>
        <v>12342028</v>
      </c>
      <c r="DS61" s="103">
        <f t="shared" si="767"/>
        <v>0</v>
      </c>
      <c r="DT61" s="103">
        <f t="shared" si="767"/>
        <v>12342028</v>
      </c>
      <c r="DU61" s="103">
        <f t="shared" si="767"/>
        <v>16608</v>
      </c>
      <c r="DV61" s="103">
        <f t="shared" si="767"/>
        <v>0</v>
      </c>
      <c r="DW61" s="103">
        <f t="shared" si="767"/>
        <v>16608</v>
      </c>
      <c r="DX61" s="103">
        <f t="shared" si="767"/>
        <v>6293</v>
      </c>
      <c r="DY61" s="103">
        <f t="shared" si="767"/>
        <v>0</v>
      </c>
      <c r="DZ61" s="103">
        <f t="shared" si="767"/>
        <v>6293</v>
      </c>
      <c r="EA61" s="103">
        <f t="shared" si="767"/>
        <v>4232</v>
      </c>
      <c r="EB61" s="103">
        <f t="shared" si="767"/>
        <v>0</v>
      </c>
      <c r="EC61" s="103">
        <f t="shared" si="767"/>
        <v>4232</v>
      </c>
      <c r="ED61" s="103">
        <f t="shared" si="767"/>
        <v>331506</v>
      </c>
      <c r="EE61" s="103">
        <f t="shared" si="767"/>
        <v>0</v>
      </c>
      <c r="EF61" s="103">
        <f t="shared" si="767"/>
        <v>331506</v>
      </c>
      <c r="EG61" s="103">
        <f t="shared" si="767"/>
        <v>116046</v>
      </c>
      <c r="EH61" s="103">
        <f t="shared" si="767"/>
        <v>0</v>
      </c>
      <c r="EI61" s="103">
        <f t="shared" si="767"/>
        <v>116046</v>
      </c>
      <c r="EJ61" s="103">
        <f t="shared" si="767"/>
        <v>85673</v>
      </c>
      <c r="EK61" s="103">
        <f t="shared" si="767"/>
        <v>5960</v>
      </c>
      <c r="EL61" s="103">
        <f t="shared" si="767"/>
        <v>91633</v>
      </c>
      <c r="EM61" s="103">
        <f t="shared" si="767"/>
        <v>14410</v>
      </c>
      <c r="EN61" s="103">
        <f t="shared" si="767"/>
        <v>0</v>
      </c>
      <c r="EO61" s="103">
        <f t="shared" si="767"/>
        <v>14410</v>
      </c>
      <c r="EP61" s="103">
        <f t="shared" si="767"/>
        <v>1474316</v>
      </c>
      <c r="EQ61" s="103">
        <f t="shared" si="767"/>
        <v>-5947</v>
      </c>
      <c r="ER61" s="103">
        <f t="shared" si="767"/>
        <v>1468369</v>
      </c>
      <c r="ES61" s="103">
        <f t="shared" si="767"/>
        <v>520909</v>
      </c>
      <c r="ET61" s="103">
        <f t="shared" si="767"/>
        <v>60</v>
      </c>
      <c r="EU61" s="103">
        <f t="shared" si="767"/>
        <v>520969</v>
      </c>
      <c r="EV61" s="103">
        <f t="shared" si="767"/>
        <v>2569993</v>
      </c>
      <c r="EW61" s="103">
        <f t="shared" si="767"/>
        <v>73</v>
      </c>
      <c r="EX61" s="103">
        <f t="shared" si="767"/>
        <v>2570066</v>
      </c>
      <c r="EY61" s="103">
        <f t="shared" si="767"/>
        <v>71003</v>
      </c>
      <c r="EZ61" s="103">
        <f t="shared" si="767"/>
        <v>1912</v>
      </c>
      <c r="FA61" s="103">
        <f t="shared" si="767"/>
        <v>72915</v>
      </c>
      <c r="FB61" s="103">
        <f t="shared" si="767"/>
        <v>116281</v>
      </c>
      <c r="FC61" s="103">
        <f t="shared" si="767"/>
        <v>-19886</v>
      </c>
      <c r="FD61" s="103">
        <f t="shared" si="767"/>
        <v>96395</v>
      </c>
      <c r="FE61" s="103">
        <f t="shared" si="767"/>
        <v>75020</v>
      </c>
      <c r="FF61" s="103">
        <f t="shared" si="767"/>
        <v>8288</v>
      </c>
      <c r="FG61" s="103">
        <f t="shared" si="767"/>
        <v>83308</v>
      </c>
      <c r="FH61" s="103">
        <f t="shared" si="767"/>
        <v>672884</v>
      </c>
      <c r="FI61" s="103">
        <f t="shared" si="767"/>
        <v>1579</v>
      </c>
      <c r="FJ61" s="103">
        <f t="shared" si="767"/>
        <v>674463</v>
      </c>
      <c r="FK61" s="103">
        <f t="shared" si="767"/>
        <v>143527</v>
      </c>
      <c r="FL61" s="103">
        <f t="shared" si="767"/>
        <v>10672</v>
      </c>
      <c r="FM61" s="103">
        <f t="shared" si="767"/>
        <v>154199</v>
      </c>
      <c r="FN61" s="103">
        <f t="shared" si="767"/>
        <v>211987</v>
      </c>
      <c r="FO61" s="103">
        <f t="shared" si="767"/>
        <v>778</v>
      </c>
      <c r="FP61" s="103">
        <f t="shared" si="767"/>
        <v>212765</v>
      </c>
      <c r="FQ61" s="103">
        <f t="shared" si="767"/>
        <v>127259</v>
      </c>
      <c r="FR61" s="103">
        <f t="shared" si="767"/>
        <v>3358</v>
      </c>
      <c r="FS61" s="103">
        <f t="shared" si="767"/>
        <v>130617</v>
      </c>
      <c r="FT61" s="103">
        <f t="shared" si="767"/>
        <v>219041</v>
      </c>
      <c r="FU61" s="103">
        <f t="shared" si="767"/>
        <v>4248</v>
      </c>
      <c r="FV61" s="103">
        <f t="shared" si="767"/>
        <v>223289</v>
      </c>
      <c r="FW61" s="103">
        <f t="shared" si="767"/>
        <v>92416</v>
      </c>
      <c r="FX61" s="103">
        <f t="shared" si="767"/>
        <v>1870</v>
      </c>
      <c r="FY61" s="103">
        <f t="shared" si="767"/>
        <v>94286</v>
      </c>
      <c r="FZ61" s="103">
        <f t="shared" si="767"/>
        <v>18230</v>
      </c>
      <c r="GA61" s="103">
        <f t="shared" si="767"/>
        <v>479</v>
      </c>
      <c r="GB61" s="103">
        <f t="shared" ref="GB61:HJ61" si="768">GB62+GB67</f>
        <v>18709</v>
      </c>
      <c r="GC61" s="103">
        <f t="shared" si="768"/>
        <v>72066</v>
      </c>
      <c r="GD61" s="103">
        <f t="shared" si="768"/>
        <v>1232</v>
      </c>
      <c r="GE61" s="103">
        <f t="shared" si="768"/>
        <v>73298</v>
      </c>
      <c r="GF61" s="103">
        <f t="shared" si="768"/>
        <v>756690</v>
      </c>
      <c r="GG61" s="103">
        <f t="shared" si="768"/>
        <v>-79253</v>
      </c>
      <c r="GH61" s="103">
        <f t="shared" si="768"/>
        <v>677437</v>
      </c>
      <c r="GI61" s="103">
        <f t="shared" si="768"/>
        <v>83139</v>
      </c>
      <c r="GJ61" s="103">
        <f t="shared" si="768"/>
        <v>1966</v>
      </c>
      <c r="GK61" s="103">
        <f t="shared" si="768"/>
        <v>85105</v>
      </c>
      <c r="GL61" s="103">
        <f t="shared" si="768"/>
        <v>2659543</v>
      </c>
      <c r="GM61" s="103">
        <f t="shared" si="768"/>
        <v>-62757</v>
      </c>
      <c r="GN61" s="103">
        <f t="shared" si="768"/>
        <v>2596786</v>
      </c>
      <c r="GO61" s="103">
        <f t="shared" si="768"/>
        <v>1060483</v>
      </c>
      <c r="GP61" s="103">
        <f t="shared" si="768"/>
        <v>20435</v>
      </c>
      <c r="GQ61" s="103">
        <f t="shared" si="768"/>
        <v>1080918</v>
      </c>
      <c r="GR61" s="103">
        <f t="shared" si="768"/>
        <v>289576</v>
      </c>
      <c r="GS61" s="103">
        <f t="shared" si="768"/>
        <v>21831</v>
      </c>
      <c r="GT61" s="103">
        <f t="shared" si="768"/>
        <v>311407</v>
      </c>
      <c r="GU61" s="103">
        <f t="shared" si="768"/>
        <v>1681658</v>
      </c>
      <c r="GV61" s="103">
        <f t="shared" si="768"/>
        <v>-3720</v>
      </c>
      <c r="GW61" s="103">
        <f t="shared" si="768"/>
        <v>1677938</v>
      </c>
      <c r="GX61" s="103">
        <f t="shared" si="768"/>
        <v>5691260</v>
      </c>
      <c r="GY61" s="103">
        <f t="shared" si="768"/>
        <v>-24211</v>
      </c>
      <c r="GZ61" s="103">
        <f t="shared" si="768"/>
        <v>5667049</v>
      </c>
      <c r="HA61" s="103">
        <f t="shared" si="768"/>
        <v>20603281</v>
      </c>
      <c r="HB61" s="103">
        <f t="shared" si="768"/>
        <v>-24138</v>
      </c>
      <c r="HC61" s="104">
        <f t="shared" si="768"/>
        <v>20579143</v>
      </c>
      <c r="HE61" s="92"/>
      <c r="HF61" s="92"/>
    </row>
    <row r="62" spans="1:214" s="105" customFormat="1" ht="15" customHeight="1" x14ac:dyDescent="0.25">
      <c r="A62" s="113" t="s">
        <v>349</v>
      </c>
      <c r="B62" s="103">
        <f>B63+B64+B65+B66</f>
        <v>0</v>
      </c>
      <c r="C62" s="103">
        <f t="shared" ref="C62:D62" si="769">C63+C64+C65+C66</f>
        <v>0</v>
      </c>
      <c r="D62" s="103">
        <f t="shared" si="769"/>
        <v>0</v>
      </c>
      <c r="E62" s="103">
        <f>E63+E64+E65+E66</f>
        <v>0</v>
      </c>
      <c r="F62" s="103">
        <f t="shared" ref="F62:G62" si="770">F63+F64+F65+F66</f>
        <v>0</v>
      </c>
      <c r="G62" s="103">
        <f t="shared" si="770"/>
        <v>0</v>
      </c>
      <c r="H62" s="103">
        <f>H63+H64+H65+H66</f>
        <v>0</v>
      </c>
      <c r="I62" s="103">
        <f t="shared" ref="I62:J62" si="771">I63+I64+I65+I66</f>
        <v>0</v>
      </c>
      <c r="J62" s="103">
        <f t="shared" si="771"/>
        <v>0</v>
      </c>
      <c r="K62" s="103">
        <f>K63+K64+K65+K66</f>
        <v>0</v>
      </c>
      <c r="L62" s="103">
        <f t="shared" ref="L62:M62" si="772">L63+L64+L65+L66</f>
        <v>0</v>
      </c>
      <c r="M62" s="103">
        <f t="shared" si="772"/>
        <v>0</v>
      </c>
      <c r="N62" s="103">
        <f>N63+N64+N65+N66</f>
        <v>0</v>
      </c>
      <c r="O62" s="103">
        <f t="shared" ref="O62:P62" si="773">O63+O64+O65+O66</f>
        <v>0</v>
      </c>
      <c r="P62" s="103">
        <f t="shared" si="773"/>
        <v>0</v>
      </c>
      <c r="Q62" s="103">
        <f>Q63+Q64+Q65+Q66</f>
        <v>0</v>
      </c>
      <c r="R62" s="103">
        <f t="shared" ref="R62:S62" si="774">R63+R64+R65+R66</f>
        <v>0</v>
      </c>
      <c r="S62" s="103">
        <f t="shared" si="774"/>
        <v>0</v>
      </c>
      <c r="T62" s="103">
        <f>T63+T64+T65+T66</f>
        <v>0</v>
      </c>
      <c r="U62" s="103">
        <f t="shared" ref="U62:V62" si="775">U63+U64+U65+U66</f>
        <v>0</v>
      </c>
      <c r="V62" s="103">
        <f t="shared" si="775"/>
        <v>0</v>
      </c>
      <c r="W62" s="103">
        <f>W63+W64+W65+W66</f>
        <v>0</v>
      </c>
      <c r="X62" s="103">
        <f t="shared" ref="X62:Y62" si="776">X63+X64+X65+X66</f>
        <v>0</v>
      </c>
      <c r="Y62" s="103">
        <f t="shared" si="776"/>
        <v>0</v>
      </c>
      <c r="Z62" s="103">
        <f>Z63+Z64+Z65+Z66</f>
        <v>2938184</v>
      </c>
      <c r="AA62" s="103">
        <f t="shared" ref="AA62:AB62" si="777">AA63+AA64+AA65+AA66</f>
        <v>0</v>
      </c>
      <c r="AB62" s="103">
        <f t="shared" si="777"/>
        <v>2938184</v>
      </c>
      <c r="AC62" s="103">
        <f>AC63+AC64+AC65+AC66</f>
        <v>1337981</v>
      </c>
      <c r="AD62" s="103">
        <f t="shared" ref="AD62:AE62" si="778">AD63+AD64+AD65+AD66</f>
        <v>0</v>
      </c>
      <c r="AE62" s="103">
        <f t="shared" si="778"/>
        <v>1337981</v>
      </c>
      <c r="AF62" s="103">
        <f>AF63+AF64+AF65+AF66</f>
        <v>0</v>
      </c>
      <c r="AG62" s="103">
        <f t="shared" ref="AG62:AH62" si="779">AG63+AG64+AG65+AG66</f>
        <v>0</v>
      </c>
      <c r="AH62" s="103">
        <f t="shared" si="779"/>
        <v>0</v>
      </c>
      <c r="AI62" s="103">
        <f>AI63+AI64+AI65+AI66</f>
        <v>0</v>
      </c>
      <c r="AJ62" s="103">
        <f t="shared" ref="AJ62:AK62" si="780">AJ63+AJ64+AJ65+AJ66</f>
        <v>0</v>
      </c>
      <c r="AK62" s="103">
        <f t="shared" si="780"/>
        <v>0</v>
      </c>
      <c r="AL62" s="103">
        <f>AL63+AL64+AL65+AL66</f>
        <v>0</v>
      </c>
      <c r="AM62" s="103">
        <f t="shared" ref="AM62:AN62" si="781">AM63+AM64+AM65+AM66</f>
        <v>0</v>
      </c>
      <c r="AN62" s="103">
        <f t="shared" si="781"/>
        <v>0</v>
      </c>
      <c r="AO62" s="103">
        <f>AO63+AO64+AO65+AO66</f>
        <v>0</v>
      </c>
      <c r="AP62" s="103">
        <f t="shared" ref="AP62:AQ62" si="782">AP63+AP64+AP65+AP66</f>
        <v>0</v>
      </c>
      <c r="AQ62" s="103">
        <f t="shared" si="782"/>
        <v>0</v>
      </c>
      <c r="AR62" s="103">
        <f>AR63+AR64+AR65+AR66</f>
        <v>0</v>
      </c>
      <c r="AS62" s="103">
        <f t="shared" ref="AS62:AT62" si="783">AS63+AS64+AS65+AS66</f>
        <v>0</v>
      </c>
      <c r="AT62" s="103">
        <f t="shared" si="783"/>
        <v>0</v>
      </c>
      <c r="AU62" s="103">
        <f>AU63+AU64+AU65+AU66</f>
        <v>0</v>
      </c>
      <c r="AV62" s="103">
        <f t="shared" ref="AV62:AW62" si="784">AV63+AV64+AV65+AV66</f>
        <v>0</v>
      </c>
      <c r="AW62" s="103">
        <f t="shared" si="784"/>
        <v>0</v>
      </c>
      <c r="AX62" s="103">
        <f>AX63+AX64+AX65+AX66</f>
        <v>0</v>
      </c>
      <c r="AY62" s="103">
        <f t="shared" ref="AY62:AZ62" si="785">AY63+AY64+AY65+AY66</f>
        <v>0</v>
      </c>
      <c r="AZ62" s="103">
        <f t="shared" si="785"/>
        <v>0</v>
      </c>
      <c r="BA62" s="103">
        <f>BA63+BA64+BA65+BA66</f>
        <v>0</v>
      </c>
      <c r="BB62" s="103">
        <f t="shared" ref="BB62:BC62" si="786">BB63+BB64+BB65+BB66</f>
        <v>0</v>
      </c>
      <c r="BC62" s="103">
        <f t="shared" si="786"/>
        <v>0</v>
      </c>
      <c r="BD62" s="103">
        <f>BD63+BD64+BD65+BD66</f>
        <v>0</v>
      </c>
      <c r="BE62" s="103">
        <f t="shared" ref="BE62:BF62" si="787">BE63+BE64+BE65+BE66</f>
        <v>0</v>
      </c>
      <c r="BF62" s="103">
        <f t="shared" si="787"/>
        <v>0</v>
      </c>
      <c r="BG62" s="103">
        <f>BG63+BG64+BG65+BG66</f>
        <v>0</v>
      </c>
      <c r="BH62" s="103">
        <f t="shared" ref="BH62:BI62" si="788">BH63+BH64+BH65+BH66</f>
        <v>0</v>
      </c>
      <c r="BI62" s="103">
        <f t="shared" si="788"/>
        <v>0</v>
      </c>
      <c r="BJ62" s="103">
        <f>BJ63+BJ64+BJ65+BJ66</f>
        <v>0</v>
      </c>
      <c r="BK62" s="103">
        <f t="shared" ref="BK62:BL62" si="789">BK63+BK64+BK65+BK66</f>
        <v>0</v>
      </c>
      <c r="BL62" s="103">
        <f t="shared" si="789"/>
        <v>0</v>
      </c>
      <c r="BM62" s="103">
        <f>BM63+BM64+BM65+BM66</f>
        <v>0</v>
      </c>
      <c r="BN62" s="103">
        <f t="shared" ref="BN62:BO62" si="790">BN63+BN64+BN65+BN66</f>
        <v>0</v>
      </c>
      <c r="BO62" s="103">
        <f t="shared" si="790"/>
        <v>0</v>
      </c>
      <c r="BP62" s="103">
        <f>BP63+BP64+BP65+BP66</f>
        <v>0</v>
      </c>
      <c r="BQ62" s="103">
        <f t="shared" ref="BQ62:BR62" si="791">BQ63+BQ64+BQ65+BQ66</f>
        <v>0</v>
      </c>
      <c r="BR62" s="103">
        <f t="shared" si="791"/>
        <v>0</v>
      </c>
      <c r="BS62" s="103">
        <f>BS63+BS64+BS65+BS66</f>
        <v>0</v>
      </c>
      <c r="BT62" s="103">
        <f t="shared" ref="BT62:BU62" si="792">BT63+BT64+BT65+BT66</f>
        <v>0</v>
      </c>
      <c r="BU62" s="103">
        <f t="shared" si="792"/>
        <v>0</v>
      </c>
      <c r="BV62" s="103">
        <f>BV63+BV64+BV65+BV66</f>
        <v>0</v>
      </c>
      <c r="BW62" s="103">
        <f t="shared" ref="BW62:BX62" si="793">BW63+BW64+BW65+BW66</f>
        <v>0</v>
      </c>
      <c r="BX62" s="103">
        <f t="shared" si="793"/>
        <v>0</v>
      </c>
      <c r="BY62" s="103">
        <f>BY63+BY64+BY65+BY66</f>
        <v>0</v>
      </c>
      <c r="BZ62" s="103">
        <f t="shared" ref="BZ62:CA62" si="794">BZ63+BZ64+BZ65+BZ66</f>
        <v>0</v>
      </c>
      <c r="CA62" s="103">
        <f t="shared" si="794"/>
        <v>0</v>
      </c>
      <c r="CB62" s="103">
        <f>CB63+CB64+CB65+CB66</f>
        <v>0</v>
      </c>
      <c r="CC62" s="103">
        <f t="shared" ref="CC62:CD62" si="795">CC63+CC64+CC65+CC66</f>
        <v>0</v>
      </c>
      <c r="CD62" s="103">
        <f t="shared" si="795"/>
        <v>0</v>
      </c>
      <c r="CE62" s="103">
        <f>CE63+CE64+CE65+CE66</f>
        <v>0</v>
      </c>
      <c r="CF62" s="103">
        <f t="shared" ref="CF62:CG62" si="796">CF63+CF64+CF65+CF66</f>
        <v>0</v>
      </c>
      <c r="CG62" s="103">
        <f t="shared" si="796"/>
        <v>0</v>
      </c>
      <c r="CH62" s="103">
        <f>CH63+CH64+CH65+CH66</f>
        <v>0</v>
      </c>
      <c r="CI62" s="103">
        <f t="shared" ref="CI62:CJ62" si="797">CI63+CI64+CI65+CI66</f>
        <v>0</v>
      </c>
      <c r="CJ62" s="103">
        <f t="shared" si="797"/>
        <v>0</v>
      </c>
      <c r="CK62" s="103">
        <f>CK63+CK64+CK65+CK66</f>
        <v>0</v>
      </c>
      <c r="CL62" s="103">
        <f t="shared" ref="CL62:CM62" si="798">CL63+CL64+CL65+CL66</f>
        <v>0</v>
      </c>
      <c r="CM62" s="103">
        <f t="shared" si="798"/>
        <v>0</v>
      </c>
      <c r="CN62" s="103">
        <f>CN63+CN64+CN65+CN66</f>
        <v>0</v>
      </c>
      <c r="CO62" s="103">
        <f t="shared" ref="CO62:CP62" si="799">CO63+CO64+CO65+CO66</f>
        <v>0</v>
      </c>
      <c r="CP62" s="103">
        <f t="shared" si="799"/>
        <v>0</v>
      </c>
      <c r="CQ62" s="103">
        <f>CQ63+CQ64+CQ65+CQ66</f>
        <v>0</v>
      </c>
      <c r="CR62" s="103">
        <f t="shared" ref="CR62:CS62" si="800">CR63+CR64+CR65+CR66</f>
        <v>0</v>
      </c>
      <c r="CS62" s="103">
        <f t="shared" si="800"/>
        <v>0</v>
      </c>
      <c r="CT62" s="103">
        <f>CT63+CT64+CT65+CT66</f>
        <v>0</v>
      </c>
      <c r="CU62" s="103">
        <f t="shared" ref="CU62:CV62" si="801">CU63+CU64+CU65+CU66</f>
        <v>0</v>
      </c>
      <c r="CV62" s="103">
        <f t="shared" si="801"/>
        <v>0</v>
      </c>
      <c r="CW62" s="103">
        <f>CW63+CW64+CW65+CW66</f>
        <v>0</v>
      </c>
      <c r="CX62" s="103">
        <f t="shared" ref="CX62:CY62" si="802">CX63+CX64+CX65+CX66</f>
        <v>0</v>
      </c>
      <c r="CY62" s="103">
        <f t="shared" si="802"/>
        <v>0</v>
      </c>
      <c r="CZ62" s="103">
        <f>CZ63+CZ64+CZ65+CZ66</f>
        <v>0</v>
      </c>
      <c r="DA62" s="103">
        <f t="shared" ref="DA62:DB62" si="803">DA63+DA64+DA65+DA66</f>
        <v>0</v>
      </c>
      <c r="DB62" s="103">
        <f t="shared" si="803"/>
        <v>0</v>
      </c>
      <c r="DC62" s="103">
        <f>DC63+DC64+DC65+DC66</f>
        <v>0</v>
      </c>
      <c r="DD62" s="103">
        <f t="shared" ref="DD62:DE62" si="804">DD63+DD64+DD65+DD66</f>
        <v>0</v>
      </c>
      <c r="DE62" s="103">
        <f t="shared" si="804"/>
        <v>0</v>
      </c>
      <c r="DF62" s="103">
        <f>DF63+DF64+DF65+DF66</f>
        <v>0</v>
      </c>
      <c r="DG62" s="103">
        <f t="shared" ref="DG62:DH62" si="805">DG63+DG64+DG65+DG66</f>
        <v>0</v>
      </c>
      <c r="DH62" s="103">
        <f t="shared" si="805"/>
        <v>0</v>
      </c>
      <c r="DI62" s="103">
        <f>DI63+DI64+DI65+DI66</f>
        <v>0</v>
      </c>
      <c r="DJ62" s="103">
        <f t="shared" ref="DJ62:DK62" si="806">DJ63+DJ64+DJ65+DJ66</f>
        <v>0</v>
      </c>
      <c r="DK62" s="103">
        <f t="shared" si="806"/>
        <v>0</v>
      </c>
      <c r="DL62" s="103">
        <f>DL63+DL64+DL65+DL66</f>
        <v>0</v>
      </c>
      <c r="DM62" s="103">
        <f t="shared" ref="DM62:DN62" si="807">DM63+DM64+DM65+DM66</f>
        <v>0</v>
      </c>
      <c r="DN62" s="103">
        <f t="shared" si="807"/>
        <v>0</v>
      </c>
      <c r="DO62" s="103">
        <f>DO63+DO64+DO65+DO66</f>
        <v>0</v>
      </c>
      <c r="DP62" s="103">
        <f t="shared" ref="DP62:GA62" si="808">DP63+DP64+DP65+DP66</f>
        <v>0</v>
      </c>
      <c r="DQ62" s="103">
        <f t="shared" si="808"/>
        <v>0</v>
      </c>
      <c r="DR62" s="103">
        <f t="shared" si="808"/>
        <v>4276165</v>
      </c>
      <c r="DS62" s="103">
        <f t="shared" si="808"/>
        <v>0</v>
      </c>
      <c r="DT62" s="103">
        <f t="shared" si="808"/>
        <v>4276165</v>
      </c>
      <c r="DU62" s="103">
        <f t="shared" si="808"/>
        <v>16608</v>
      </c>
      <c r="DV62" s="103">
        <f t="shared" si="808"/>
        <v>0</v>
      </c>
      <c r="DW62" s="103">
        <f t="shared" si="808"/>
        <v>16608</v>
      </c>
      <c r="DX62" s="103">
        <f t="shared" si="808"/>
        <v>6293</v>
      </c>
      <c r="DY62" s="103">
        <f t="shared" si="808"/>
        <v>0</v>
      </c>
      <c r="DZ62" s="103">
        <f t="shared" si="808"/>
        <v>6293</v>
      </c>
      <c r="EA62" s="103">
        <f t="shared" si="808"/>
        <v>4232</v>
      </c>
      <c r="EB62" s="103">
        <f t="shared" si="808"/>
        <v>0</v>
      </c>
      <c r="EC62" s="103">
        <f t="shared" si="808"/>
        <v>4232</v>
      </c>
      <c r="ED62" s="103">
        <f t="shared" si="808"/>
        <v>280006</v>
      </c>
      <c r="EE62" s="103">
        <f t="shared" si="808"/>
        <v>0</v>
      </c>
      <c r="EF62" s="103">
        <f t="shared" si="808"/>
        <v>280006</v>
      </c>
      <c r="EG62" s="103">
        <f t="shared" si="808"/>
        <v>47596</v>
      </c>
      <c r="EH62" s="103">
        <f t="shared" si="808"/>
        <v>0</v>
      </c>
      <c r="EI62" s="103">
        <f t="shared" si="808"/>
        <v>47596</v>
      </c>
      <c r="EJ62" s="103">
        <f t="shared" si="808"/>
        <v>85673</v>
      </c>
      <c r="EK62" s="103">
        <f t="shared" si="808"/>
        <v>5960</v>
      </c>
      <c r="EL62" s="103">
        <f t="shared" si="808"/>
        <v>91633</v>
      </c>
      <c r="EM62" s="103">
        <f t="shared" si="808"/>
        <v>14410</v>
      </c>
      <c r="EN62" s="103">
        <f t="shared" si="808"/>
        <v>0</v>
      </c>
      <c r="EO62" s="103">
        <f t="shared" si="808"/>
        <v>14410</v>
      </c>
      <c r="EP62" s="103">
        <f t="shared" si="808"/>
        <v>1474316</v>
      </c>
      <c r="EQ62" s="103">
        <f t="shared" si="808"/>
        <v>-5947</v>
      </c>
      <c r="ER62" s="103">
        <f t="shared" si="808"/>
        <v>1468369</v>
      </c>
      <c r="ES62" s="103">
        <f t="shared" si="808"/>
        <v>517944</v>
      </c>
      <c r="ET62" s="103">
        <f t="shared" si="808"/>
        <v>60</v>
      </c>
      <c r="EU62" s="103">
        <f t="shared" si="808"/>
        <v>518004</v>
      </c>
      <c r="EV62" s="103">
        <f t="shared" si="808"/>
        <v>2447078</v>
      </c>
      <c r="EW62" s="103">
        <f t="shared" si="808"/>
        <v>73</v>
      </c>
      <c r="EX62" s="103">
        <f t="shared" si="808"/>
        <v>2447151</v>
      </c>
      <c r="EY62" s="103">
        <f t="shared" si="808"/>
        <v>70995</v>
      </c>
      <c r="EZ62" s="103">
        <f t="shared" si="808"/>
        <v>1912</v>
      </c>
      <c r="FA62" s="103">
        <f t="shared" si="808"/>
        <v>72907</v>
      </c>
      <c r="FB62" s="103">
        <f t="shared" si="808"/>
        <v>116236</v>
      </c>
      <c r="FC62" s="103">
        <f t="shared" si="808"/>
        <v>-19886</v>
      </c>
      <c r="FD62" s="103">
        <f t="shared" si="808"/>
        <v>96350</v>
      </c>
      <c r="FE62" s="103">
        <f t="shared" si="808"/>
        <v>74616</v>
      </c>
      <c r="FF62" s="103">
        <f t="shared" si="808"/>
        <v>6788</v>
      </c>
      <c r="FG62" s="103">
        <f t="shared" si="808"/>
        <v>81404</v>
      </c>
      <c r="FH62" s="103">
        <f t="shared" si="808"/>
        <v>617455</v>
      </c>
      <c r="FI62" s="103">
        <f t="shared" si="808"/>
        <v>-3995</v>
      </c>
      <c r="FJ62" s="103">
        <f t="shared" si="808"/>
        <v>613460</v>
      </c>
      <c r="FK62" s="103">
        <f t="shared" si="808"/>
        <v>143359</v>
      </c>
      <c r="FL62" s="103">
        <f t="shared" si="808"/>
        <v>8772</v>
      </c>
      <c r="FM62" s="103">
        <f t="shared" si="808"/>
        <v>152131</v>
      </c>
      <c r="FN62" s="103">
        <f t="shared" si="808"/>
        <v>211763</v>
      </c>
      <c r="FO62" s="103">
        <f t="shared" si="808"/>
        <v>778</v>
      </c>
      <c r="FP62" s="103">
        <f t="shared" si="808"/>
        <v>212541</v>
      </c>
      <c r="FQ62" s="103">
        <f t="shared" si="808"/>
        <v>124851</v>
      </c>
      <c r="FR62" s="103">
        <f t="shared" si="808"/>
        <v>3358</v>
      </c>
      <c r="FS62" s="103">
        <f t="shared" si="808"/>
        <v>128209</v>
      </c>
      <c r="FT62" s="103">
        <f t="shared" si="808"/>
        <v>181406</v>
      </c>
      <c r="FU62" s="103">
        <f t="shared" si="808"/>
        <v>7521</v>
      </c>
      <c r="FV62" s="103">
        <f t="shared" si="808"/>
        <v>188927</v>
      </c>
      <c r="FW62" s="103">
        <f t="shared" si="808"/>
        <v>87965</v>
      </c>
      <c r="FX62" s="103">
        <f t="shared" si="808"/>
        <v>1870</v>
      </c>
      <c r="FY62" s="103">
        <f t="shared" si="808"/>
        <v>89835</v>
      </c>
      <c r="FZ62" s="103">
        <f t="shared" si="808"/>
        <v>18225</v>
      </c>
      <c r="GA62" s="103">
        <f t="shared" si="808"/>
        <v>479</v>
      </c>
      <c r="GB62" s="103">
        <f t="shared" ref="GB62:HJ62" si="809">GB63+GB64+GB65+GB66</f>
        <v>18704</v>
      </c>
      <c r="GC62" s="103">
        <f t="shared" si="809"/>
        <v>64047</v>
      </c>
      <c r="GD62" s="103">
        <f t="shared" si="809"/>
        <v>1232</v>
      </c>
      <c r="GE62" s="103">
        <f t="shared" si="809"/>
        <v>65279</v>
      </c>
      <c r="GF62" s="103">
        <f t="shared" si="809"/>
        <v>753332</v>
      </c>
      <c r="GG62" s="103">
        <f t="shared" si="809"/>
        <v>-83243</v>
      </c>
      <c r="GH62" s="103">
        <f t="shared" si="809"/>
        <v>670089</v>
      </c>
      <c r="GI62" s="103">
        <f t="shared" si="809"/>
        <v>80591</v>
      </c>
      <c r="GJ62" s="103">
        <f t="shared" si="809"/>
        <v>1966</v>
      </c>
      <c r="GK62" s="103">
        <f t="shared" si="809"/>
        <v>82557</v>
      </c>
      <c r="GL62" s="103">
        <f t="shared" si="809"/>
        <v>2544841</v>
      </c>
      <c r="GM62" s="103">
        <f t="shared" si="809"/>
        <v>-72448</v>
      </c>
      <c r="GN62" s="103">
        <f t="shared" si="809"/>
        <v>2472393</v>
      </c>
      <c r="GO62" s="103">
        <f t="shared" si="809"/>
        <v>995473</v>
      </c>
      <c r="GP62" s="103">
        <f t="shared" si="809"/>
        <v>2232</v>
      </c>
      <c r="GQ62" s="103">
        <f t="shared" si="809"/>
        <v>997705</v>
      </c>
      <c r="GR62" s="103">
        <f t="shared" si="809"/>
        <v>270629</v>
      </c>
      <c r="GS62" s="103">
        <f t="shared" si="809"/>
        <v>15831</v>
      </c>
      <c r="GT62" s="103">
        <f t="shared" si="809"/>
        <v>286460</v>
      </c>
      <c r="GU62" s="103">
        <f t="shared" si="809"/>
        <v>1452700</v>
      </c>
      <c r="GV62" s="103">
        <f t="shared" si="809"/>
        <v>-5190</v>
      </c>
      <c r="GW62" s="103">
        <f t="shared" si="809"/>
        <v>1447510</v>
      </c>
      <c r="GX62" s="103">
        <f t="shared" si="809"/>
        <v>5263643</v>
      </c>
      <c r="GY62" s="103">
        <f t="shared" si="809"/>
        <v>-59575</v>
      </c>
      <c r="GZ62" s="103">
        <f t="shared" si="809"/>
        <v>5204068</v>
      </c>
      <c r="HA62" s="103">
        <f t="shared" si="809"/>
        <v>11986886</v>
      </c>
      <c r="HB62" s="103">
        <f t="shared" si="809"/>
        <v>-59502</v>
      </c>
      <c r="HC62" s="104">
        <f t="shared" si="809"/>
        <v>11927384</v>
      </c>
      <c r="HE62" s="92"/>
      <c r="HF62" s="92"/>
    </row>
    <row r="63" spans="1:214" ht="15" customHeight="1" x14ac:dyDescent="0.3">
      <c r="A63" s="115" t="s">
        <v>350</v>
      </c>
      <c r="B63" s="98">
        <f>SUM('[1]címrend kötelező'!B63+'[1]címrend önként'!B63+'[1]címrend államig'!B63)</f>
        <v>0</v>
      </c>
      <c r="C63" s="98">
        <f>SUM('[1]címrend kötelező'!C63+'[1]címrend önként'!C63+'[1]címrend államig'!C63)</f>
        <v>0</v>
      </c>
      <c r="D63" s="98">
        <f>SUM('[1]címrend kötelező'!D63+'[1]címrend önként'!D63+'[1]címrend államig'!D63)</f>
        <v>0</v>
      </c>
      <c r="E63" s="98">
        <f>SUM('[1]címrend kötelező'!E63+'[1]címrend önként'!E63+'[1]címrend államig'!E63)</f>
        <v>0</v>
      </c>
      <c r="F63" s="98">
        <f>SUM('[1]címrend kötelező'!F63+'[1]címrend önként'!F63+'[1]címrend államig'!F63)</f>
        <v>0</v>
      </c>
      <c r="G63" s="98">
        <f>SUM('[1]címrend kötelező'!G63+'[1]címrend önként'!G63+'[1]címrend államig'!G63)</f>
        <v>0</v>
      </c>
      <c r="H63" s="98">
        <f>SUM('[1]címrend kötelező'!H63+'[1]címrend önként'!H63+'[1]címrend államig'!H63)</f>
        <v>0</v>
      </c>
      <c r="I63" s="98">
        <f>SUM('[1]címrend kötelező'!I63+'[1]címrend önként'!I63+'[1]címrend államig'!I63)</f>
        <v>0</v>
      </c>
      <c r="J63" s="98">
        <f>SUM('[1]címrend kötelező'!J63+'[1]címrend önként'!J63+'[1]címrend államig'!J63)</f>
        <v>0</v>
      </c>
      <c r="K63" s="98">
        <f>SUM('[1]címrend kötelező'!K63+'[1]címrend önként'!K63+'[1]címrend államig'!K63)</f>
        <v>0</v>
      </c>
      <c r="L63" s="98">
        <f>SUM('[1]címrend kötelező'!L63+'[1]címrend önként'!L63+'[1]címrend államig'!L63)</f>
        <v>0</v>
      </c>
      <c r="M63" s="98">
        <f>SUM('[1]címrend kötelező'!M63+'[1]címrend önként'!M63+'[1]címrend államig'!M63)</f>
        <v>0</v>
      </c>
      <c r="N63" s="98">
        <f>SUM('[1]címrend kötelező'!N63+'[1]címrend önként'!N63+'[1]címrend államig'!N63)</f>
        <v>0</v>
      </c>
      <c r="O63" s="98">
        <f>SUM('[1]címrend kötelező'!O63+'[1]címrend önként'!O63+'[1]címrend államig'!O63)</f>
        <v>0</v>
      </c>
      <c r="P63" s="98">
        <f>SUM('[1]címrend kötelező'!P63+'[1]címrend önként'!P63+'[1]címrend államig'!P63)</f>
        <v>0</v>
      </c>
      <c r="Q63" s="98">
        <f>SUM('[1]címrend kötelező'!Q63+'[1]címrend önként'!Q63+'[1]címrend államig'!Q63)</f>
        <v>0</v>
      </c>
      <c r="R63" s="98">
        <f>SUM('[1]címrend kötelező'!R63+'[1]címrend önként'!R63+'[1]címrend államig'!R63)</f>
        <v>0</v>
      </c>
      <c r="S63" s="98">
        <f>SUM('[1]címrend kötelező'!S63+'[1]címrend önként'!S63+'[1]címrend államig'!S63)</f>
        <v>0</v>
      </c>
      <c r="T63" s="98">
        <f>SUM('[1]címrend kötelező'!T63+'[1]címrend önként'!T63+'[1]címrend államig'!T63)</f>
        <v>0</v>
      </c>
      <c r="U63" s="98">
        <f>SUM('[1]címrend kötelező'!U63+'[1]címrend önként'!U63+'[1]címrend államig'!U63)</f>
        <v>0</v>
      </c>
      <c r="V63" s="98">
        <f>SUM('[1]címrend kötelező'!V63+'[1]címrend önként'!V63+'[1]címrend államig'!V63)</f>
        <v>0</v>
      </c>
      <c r="W63" s="98">
        <f>SUM('[1]címrend kötelező'!W63+'[1]címrend önként'!W63+'[1]címrend államig'!W63)</f>
        <v>0</v>
      </c>
      <c r="X63" s="98">
        <f>SUM('[1]címrend kötelező'!X63+'[1]címrend önként'!X63+'[1]címrend államig'!X63)</f>
        <v>0</v>
      </c>
      <c r="Y63" s="98">
        <f>SUM('[1]címrend kötelező'!Y63+'[1]címrend önként'!Y63+'[1]címrend államig'!Y63)</f>
        <v>0</v>
      </c>
      <c r="Z63" s="98">
        <f>SUM('[1]címrend kötelező'!Z63+'[1]címrend önként'!Z63+'[1]címrend államig'!Z63)</f>
        <v>0</v>
      </c>
      <c r="AA63" s="98">
        <f>SUM('[1]címrend kötelező'!AA63+'[1]címrend önként'!AA63+'[1]címrend államig'!AA63)</f>
        <v>0</v>
      </c>
      <c r="AB63" s="98">
        <f>SUM('[1]címrend kötelező'!AB63+'[1]címrend önként'!AB63+'[1]címrend államig'!AB63)</f>
        <v>0</v>
      </c>
      <c r="AC63" s="98">
        <f>SUM('[1]címrend kötelező'!AC63+'[1]címrend önként'!AC63+'[1]címrend államig'!AC63)</f>
        <v>0</v>
      </c>
      <c r="AD63" s="98">
        <f>SUM('[1]címrend kötelező'!AD63+'[1]címrend önként'!AD63+'[1]címrend államig'!AD63)</f>
        <v>0</v>
      </c>
      <c r="AE63" s="98">
        <f>SUM('[1]címrend kötelező'!AE63+'[1]címrend önként'!AE63+'[1]címrend államig'!AE63)</f>
        <v>0</v>
      </c>
      <c r="AF63" s="98">
        <f>SUM('[1]címrend kötelező'!AF63+'[1]címrend önként'!AF63+'[1]címrend államig'!AF63)</f>
        <v>0</v>
      </c>
      <c r="AG63" s="98">
        <f>SUM('[1]címrend kötelező'!AG63+'[1]címrend önként'!AG63+'[1]címrend államig'!AG63)</f>
        <v>0</v>
      </c>
      <c r="AH63" s="98">
        <f>SUM('[1]címrend kötelező'!AH63+'[1]címrend önként'!AH63+'[1]címrend államig'!AH63)</f>
        <v>0</v>
      </c>
      <c r="AI63" s="98">
        <f>SUM('[1]címrend kötelező'!AI63+'[1]címrend önként'!AI63+'[1]címrend államig'!AI63)</f>
        <v>0</v>
      </c>
      <c r="AJ63" s="98">
        <f>SUM('[1]címrend kötelező'!AJ63+'[1]címrend önként'!AJ63+'[1]címrend államig'!AJ63)</f>
        <v>0</v>
      </c>
      <c r="AK63" s="98">
        <f>SUM('[1]címrend kötelező'!AK63+'[1]címrend önként'!AK63+'[1]címrend államig'!AK63)</f>
        <v>0</v>
      </c>
      <c r="AL63" s="98">
        <f>SUM('[1]címrend kötelező'!AL63+'[1]címrend önként'!AL63+'[1]címrend államig'!AL63)</f>
        <v>0</v>
      </c>
      <c r="AM63" s="98">
        <f>SUM('[1]címrend kötelező'!AM63+'[1]címrend önként'!AM63+'[1]címrend államig'!AM63)</f>
        <v>0</v>
      </c>
      <c r="AN63" s="98">
        <f>SUM('[1]címrend kötelező'!AN63+'[1]címrend önként'!AN63+'[1]címrend államig'!AN63)</f>
        <v>0</v>
      </c>
      <c r="AO63" s="98">
        <f>SUM('[1]címrend kötelező'!AO63+'[1]címrend önként'!AO63+'[1]címrend államig'!AO63)</f>
        <v>0</v>
      </c>
      <c r="AP63" s="98">
        <f>SUM('[1]címrend kötelező'!AP63+'[1]címrend önként'!AP63+'[1]címrend államig'!AP63)</f>
        <v>0</v>
      </c>
      <c r="AQ63" s="98">
        <f>SUM('[1]címrend kötelező'!AQ63+'[1]címrend önként'!AQ63+'[1]címrend államig'!AQ63)</f>
        <v>0</v>
      </c>
      <c r="AR63" s="98">
        <f>SUM('[1]címrend kötelező'!AR63+'[1]címrend önként'!AR63+'[1]címrend államig'!AR63)</f>
        <v>0</v>
      </c>
      <c r="AS63" s="98">
        <f>SUM('[1]címrend kötelező'!AS63+'[1]címrend önként'!AS63+'[1]címrend államig'!AS63)</f>
        <v>0</v>
      </c>
      <c r="AT63" s="98">
        <f>SUM('[1]címrend kötelező'!AT63+'[1]címrend önként'!AT63+'[1]címrend államig'!AT63)</f>
        <v>0</v>
      </c>
      <c r="AU63" s="98">
        <f>SUM('[1]címrend kötelező'!AU63+'[1]címrend önként'!AU63+'[1]címrend államig'!AU63)</f>
        <v>0</v>
      </c>
      <c r="AV63" s="98">
        <f>SUM('[1]címrend kötelező'!AV63+'[1]címrend önként'!AV63+'[1]címrend államig'!AV63)</f>
        <v>0</v>
      </c>
      <c r="AW63" s="98">
        <f>SUM('[1]címrend kötelező'!AW63+'[1]címrend önként'!AW63+'[1]címrend államig'!AW63)</f>
        <v>0</v>
      </c>
      <c r="AX63" s="98">
        <f>SUM('[1]címrend kötelező'!AX63+'[1]címrend önként'!AX63+'[1]címrend államig'!AX63)</f>
        <v>0</v>
      </c>
      <c r="AY63" s="98">
        <f>SUM('[1]címrend kötelező'!AY63+'[1]címrend önként'!AY63+'[1]címrend államig'!AY63)</f>
        <v>0</v>
      </c>
      <c r="AZ63" s="98">
        <f>SUM('[1]címrend kötelező'!AZ63+'[1]címrend önként'!AZ63+'[1]címrend államig'!AZ63)</f>
        <v>0</v>
      </c>
      <c r="BA63" s="98">
        <f>SUM('[1]címrend kötelező'!BA63+'[1]címrend önként'!BA63+'[1]címrend államig'!BA63)</f>
        <v>0</v>
      </c>
      <c r="BB63" s="98">
        <f>SUM('[1]címrend kötelező'!BB63+'[1]címrend önként'!BB63+'[1]címrend államig'!BB63)</f>
        <v>0</v>
      </c>
      <c r="BC63" s="98">
        <f>SUM('[1]címrend kötelező'!BC63+'[1]címrend önként'!BC63+'[1]címrend államig'!BC63)</f>
        <v>0</v>
      </c>
      <c r="BD63" s="98">
        <f>SUM('[1]címrend kötelező'!BD63+'[1]címrend önként'!BD63+'[1]címrend államig'!BD63)</f>
        <v>0</v>
      </c>
      <c r="BE63" s="98">
        <f>SUM('[1]címrend kötelező'!BE63+'[1]címrend önként'!BE63+'[1]címrend államig'!BE63)</f>
        <v>0</v>
      </c>
      <c r="BF63" s="98">
        <f>SUM('[1]címrend kötelező'!BF63+'[1]címrend önként'!BF63+'[1]címrend államig'!BF63)</f>
        <v>0</v>
      </c>
      <c r="BG63" s="98">
        <f>SUM('[1]címrend kötelező'!BG63+'[1]címrend önként'!BG63+'[1]címrend államig'!BG63)</f>
        <v>0</v>
      </c>
      <c r="BH63" s="98">
        <f>SUM('[1]címrend kötelező'!BH63+'[1]címrend önként'!BH63+'[1]címrend államig'!BH63)</f>
        <v>0</v>
      </c>
      <c r="BI63" s="98">
        <f>SUM('[1]címrend kötelező'!BI63+'[1]címrend önként'!BI63+'[1]címrend államig'!BI63)</f>
        <v>0</v>
      </c>
      <c r="BJ63" s="98">
        <f>SUM('[1]címrend kötelező'!BJ63+'[1]címrend önként'!BJ63+'[1]címrend államig'!BJ63)</f>
        <v>0</v>
      </c>
      <c r="BK63" s="98">
        <f>SUM('[1]címrend kötelező'!BK63+'[1]címrend önként'!BK63+'[1]címrend államig'!BK63)</f>
        <v>0</v>
      </c>
      <c r="BL63" s="98">
        <f>SUM('[1]címrend kötelező'!BL63+'[1]címrend önként'!BL63+'[1]címrend államig'!BL63)</f>
        <v>0</v>
      </c>
      <c r="BM63" s="98">
        <f>SUM('[1]címrend kötelező'!BM63+'[1]címrend önként'!BM63+'[1]címrend államig'!BM63)</f>
        <v>0</v>
      </c>
      <c r="BN63" s="98">
        <f>SUM('[1]címrend kötelező'!BN63+'[1]címrend önként'!BN63+'[1]címrend államig'!BN63)</f>
        <v>0</v>
      </c>
      <c r="BO63" s="98">
        <f>SUM('[1]címrend kötelező'!BO63+'[1]címrend önként'!BO63+'[1]címrend államig'!BO63)</f>
        <v>0</v>
      </c>
      <c r="BP63" s="98">
        <f>SUM('[1]címrend kötelező'!BP63+'[1]címrend önként'!BP63+'[1]címrend államig'!BP63)</f>
        <v>0</v>
      </c>
      <c r="BQ63" s="98">
        <f>SUM('[1]címrend kötelező'!BQ63+'[1]címrend önként'!BQ63+'[1]címrend államig'!BQ63)</f>
        <v>0</v>
      </c>
      <c r="BR63" s="98">
        <f>SUM('[1]címrend kötelező'!BR63+'[1]címrend önként'!BR63+'[1]címrend államig'!BR63)</f>
        <v>0</v>
      </c>
      <c r="BS63" s="98">
        <f>SUM('[1]címrend kötelező'!BS63+'[1]címrend önként'!BS63+'[1]címrend államig'!BS63)</f>
        <v>0</v>
      </c>
      <c r="BT63" s="98">
        <f>SUM('[1]címrend kötelező'!BT63+'[1]címrend önként'!BT63+'[1]címrend államig'!BT63)</f>
        <v>0</v>
      </c>
      <c r="BU63" s="98">
        <f>SUM('[1]címrend kötelező'!BU63+'[1]címrend önként'!BU63+'[1]címrend államig'!BU63)</f>
        <v>0</v>
      </c>
      <c r="BV63" s="98">
        <f>SUM('[1]címrend kötelező'!BV63+'[1]címrend önként'!BV63+'[1]címrend államig'!BV63)</f>
        <v>0</v>
      </c>
      <c r="BW63" s="98">
        <f>SUM('[1]címrend kötelező'!BW63+'[1]címrend önként'!BW63+'[1]címrend államig'!BW63)</f>
        <v>0</v>
      </c>
      <c r="BX63" s="98">
        <f>SUM('[1]címrend kötelező'!BX63+'[1]címrend önként'!BX63+'[1]címrend államig'!BX63)</f>
        <v>0</v>
      </c>
      <c r="BY63" s="98">
        <f>SUM('[1]címrend kötelező'!BY63+'[1]címrend önként'!BY63+'[1]címrend államig'!BY63)</f>
        <v>0</v>
      </c>
      <c r="BZ63" s="98">
        <f>SUM('[1]címrend kötelező'!BZ63+'[1]címrend önként'!BZ63+'[1]címrend államig'!BZ63)</f>
        <v>0</v>
      </c>
      <c r="CA63" s="98">
        <f>SUM('[1]címrend kötelező'!CA63+'[1]címrend önként'!CA63+'[1]címrend államig'!CA63)</f>
        <v>0</v>
      </c>
      <c r="CB63" s="98">
        <f>SUM('[1]címrend kötelező'!CB63+'[1]címrend önként'!CB63+'[1]címrend államig'!CB63)</f>
        <v>0</v>
      </c>
      <c r="CC63" s="98">
        <f>SUM('[1]címrend kötelező'!CC63+'[1]címrend önként'!CC63+'[1]címrend államig'!CC63)</f>
        <v>0</v>
      </c>
      <c r="CD63" s="98">
        <f>SUM('[1]címrend kötelező'!CD63+'[1]címrend önként'!CD63+'[1]címrend államig'!CD63)</f>
        <v>0</v>
      </c>
      <c r="CE63" s="98">
        <f>SUM('[1]címrend kötelező'!CE63+'[1]címrend önként'!CE63+'[1]címrend államig'!CE63)</f>
        <v>0</v>
      </c>
      <c r="CF63" s="98">
        <f>SUM('[1]címrend kötelező'!CF63+'[1]címrend önként'!CF63+'[1]címrend államig'!CF63)</f>
        <v>0</v>
      </c>
      <c r="CG63" s="98">
        <f>SUM('[1]címrend kötelező'!CG63+'[1]címrend önként'!CG63+'[1]címrend államig'!CG63)</f>
        <v>0</v>
      </c>
      <c r="CH63" s="98">
        <f>SUM('[1]címrend kötelező'!CH63+'[1]címrend önként'!CH63+'[1]címrend államig'!CH63)</f>
        <v>0</v>
      </c>
      <c r="CI63" s="98">
        <f>SUM('[1]címrend kötelező'!CI63+'[1]címrend önként'!CI63+'[1]címrend államig'!CI63)</f>
        <v>0</v>
      </c>
      <c r="CJ63" s="98">
        <f>SUM('[1]címrend kötelező'!CJ63+'[1]címrend önként'!CJ63+'[1]címrend államig'!CJ63)</f>
        <v>0</v>
      </c>
      <c r="CK63" s="98">
        <f>SUM('[1]címrend kötelező'!CK63+'[1]címrend önként'!CK63+'[1]címrend államig'!CK63)</f>
        <v>0</v>
      </c>
      <c r="CL63" s="98">
        <f>SUM('[1]címrend kötelező'!CL63+'[1]címrend önként'!CL63+'[1]címrend államig'!CL63)</f>
        <v>0</v>
      </c>
      <c r="CM63" s="98">
        <f>SUM('[1]címrend kötelező'!CM63+'[1]címrend önként'!CM63+'[1]címrend államig'!CM63)</f>
        <v>0</v>
      </c>
      <c r="CN63" s="98">
        <f>SUM('[1]címrend kötelező'!CN63+'[1]címrend önként'!CN63+'[1]címrend államig'!CN63)</f>
        <v>0</v>
      </c>
      <c r="CO63" s="98">
        <f>SUM('[1]címrend kötelező'!CO63+'[1]címrend önként'!CO63+'[1]címrend államig'!CO63)</f>
        <v>0</v>
      </c>
      <c r="CP63" s="98">
        <f>SUM('[1]címrend kötelező'!CP63+'[1]címrend önként'!CP63+'[1]címrend államig'!CP63)</f>
        <v>0</v>
      </c>
      <c r="CQ63" s="98">
        <f>SUM('[1]címrend kötelező'!CQ63+'[1]címrend önként'!CQ63+'[1]címrend államig'!CQ63)</f>
        <v>0</v>
      </c>
      <c r="CR63" s="98">
        <f>SUM('[1]címrend kötelező'!CR63+'[1]címrend önként'!CR63+'[1]címrend államig'!CR63)</f>
        <v>0</v>
      </c>
      <c r="CS63" s="98">
        <f>SUM('[1]címrend kötelező'!CS63+'[1]címrend önként'!CS63+'[1]címrend államig'!CS63)</f>
        <v>0</v>
      </c>
      <c r="CT63" s="98">
        <f>SUM('[1]címrend kötelező'!CT63+'[1]címrend önként'!CT63+'[1]címrend államig'!CT63)</f>
        <v>0</v>
      </c>
      <c r="CU63" s="98">
        <f>SUM('[1]címrend kötelező'!CU63+'[1]címrend önként'!CU63+'[1]címrend államig'!CU63)</f>
        <v>0</v>
      </c>
      <c r="CV63" s="98">
        <f>SUM('[1]címrend kötelező'!CV63+'[1]címrend önként'!CV63+'[1]címrend államig'!CV63)</f>
        <v>0</v>
      </c>
      <c r="CW63" s="98">
        <f>SUM('[1]címrend kötelező'!CW63+'[1]címrend önként'!CW63+'[1]címrend államig'!CW63)</f>
        <v>0</v>
      </c>
      <c r="CX63" s="98">
        <f>SUM('[1]címrend kötelező'!CX63+'[1]címrend önként'!CX63+'[1]címrend államig'!CX63)</f>
        <v>0</v>
      </c>
      <c r="CY63" s="98">
        <f>SUM('[1]címrend kötelező'!CY63+'[1]címrend önként'!CY63+'[1]címrend államig'!CY63)</f>
        <v>0</v>
      </c>
      <c r="CZ63" s="98">
        <f>SUM('[1]címrend kötelező'!CZ63+'[1]címrend önként'!CZ63+'[1]címrend államig'!CZ63)</f>
        <v>0</v>
      </c>
      <c r="DA63" s="98">
        <f>SUM('[1]címrend kötelező'!DA63+'[1]címrend önként'!DA63+'[1]címrend államig'!DA63)</f>
        <v>0</v>
      </c>
      <c r="DB63" s="98">
        <f>SUM('[1]címrend kötelező'!DB63+'[1]címrend önként'!DB63+'[1]címrend államig'!DB63)</f>
        <v>0</v>
      </c>
      <c r="DC63" s="98">
        <f>SUM('[1]címrend kötelező'!DC63+'[1]címrend önként'!DC63+'[1]címrend államig'!DC63)</f>
        <v>0</v>
      </c>
      <c r="DD63" s="98">
        <f>SUM('[1]címrend kötelező'!DD63+'[1]címrend önként'!DD63+'[1]címrend államig'!DD63)</f>
        <v>0</v>
      </c>
      <c r="DE63" s="98">
        <f>SUM('[1]címrend kötelező'!DE63+'[1]címrend önként'!DE63+'[1]címrend államig'!DE63)</f>
        <v>0</v>
      </c>
      <c r="DF63" s="98">
        <f>SUM('[1]címrend kötelező'!DF63+'[1]címrend önként'!DF63+'[1]címrend államig'!DF63)</f>
        <v>0</v>
      </c>
      <c r="DG63" s="98">
        <f>SUM('[1]címrend kötelező'!DG63+'[1]címrend önként'!DG63+'[1]címrend államig'!DG63)</f>
        <v>0</v>
      </c>
      <c r="DH63" s="98">
        <f>SUM('[1]címrend kötelező'!DH63+'[1]címrend önként'!DH63+'[1]címrend államig'!DH63)</f>
        <v>0</v>
      </c>
      <c r="DI63" s="98">
        <f>SUM('[1]címrend kötelező'!DI63+'[1]címrend önként'!DI63+'[1]címrend államig'!DI63)</f>
        <v>0</v>
      </c>
      <c r="DJ63" s="98">
        <f>SUM('[1]címrend kötelező'!DJ63+'[1]címrend önként'!DJ63+'[1]címrend államig'!DJ63)</f>
        <v>0</v>
      </c>
      <c r="DK63" s="98">
        <f>SUM('[1]címrend kötelező'!DK63+'[1]címrend önként'!DK63+'[1]címrend államig'!DK63)</f>
        <v>0</v>
      </c>
      <c r="DL63" s="98">
        <f>SUM('[1]címrend kötelező'!DL63+'[1]címrend önként'!DL63+'[1]címrend államig'!DL63)</f>
        <v>0</v>
      </c>
      <c r="DM63" s="98">
        <f>SUM('[1]címrend kötelező'!DM63+'[1]címrend önként'!DM63+'[1]címrend államig'!DM63)</f>
        <v>0</v>
      </c>
      <c r="DN63" s="98">
        <f>SUM('[1]címrend kötelező'!DN63+'[1]címrend önként'!DN63+'[1]címrend államig'!DN63)</f>
        <v>0</v>
      </c>
      <c r="DO63" s="98">
        <f>SUM('[1]címrend kötelező'!DO63+'[1]címrend önként'!DO63+'[1]címrend államig'!DO63)</f>
        <v>0</v>
      </c>
      <c r="DP63" s="98">
        <f>SUM('[1]címrend kötelező'!DP63+'[1]címrend önként'!DP63+'[1]címrend államig'!DP63)</f>
        <v>0</v>
      </c>
      <c r="DQ63" s="98">
        <f>SUM('[1]címrend kötelező'!DQ63+'[1]címrend önként'!DQ63+'[1]címrend államig'!DQ63)</f>
        <v>0</v>
      </c>
      <c r="DR63" s="99">
        <f t="shared" ref="DR63:DT66" si="810">SUM(B63+E63+H63+K63+N63+Q63+T63+W63+Z63+AC63+AF63+AI63+AL63+AO63+AR63+AU63+AX63+BA63+BD63+BG63+BJ63+BM63+BP63+BS63+BV63+BY63+CB63+CE63+CH63+CK63+CN63+CQ63+CT63+CW63+CZ63+DC63+DF63+DI63+DL63+DO63)</f>
        <v>0</v>
      </c>
      <c r="DS63" s="99">
        <f t="shared" si="810"/>
        <v>0</v>
      </c>
      <c r="DT63" s="99">
        <f t="shared" si="810"/>
        <v>0</v>
      </c>
      <c r="DU63" s="98">
        <f>SUM('[1]címrend kötelező'!DU63+'[1]címrend önként'!DU63+'[1]címrend államig'!DU63)</f>
        <v>16608</v>
      </c>
      <c r="DV63" s="98">
        <f>SUM('[1]címrend kötelező'!DV63+'[1]címrend önként'!DV63+'[1]címrend államig'!DV63)</f>
        <v>0</v>
      </c>
      <c r="DW63" s="98">
        <f>SUM('[1]címrend kötelező'!DW63+'[1]címrend önként'!DW63+'[1]címrend államig'!DW63)</f>
        <v>16608</v>
      </c>
      <c r="DX63" s="98">
        <f>SUM('[1]címrend kötelező'!DX63+'[1]címrend önként'!DX63+'[1]címrend államig'!DX63)</f>
        <v>5211</v>
      </c>
      <c r="DY63" s="98">
        <f>SUM('[1]címrend kötelező'!DY63+'[1]címrend önként'!DY63+'[1]címrend államig'!DY63)</f>
        <v>0</v>
      </c>
      <c r="DZ63" s="98">
        <f>SUM('[1]címrend kötelező'!DZ63+'[1]címrend önként'!DZ63+'[1]címrend államig'!DZ63)</f>
        <v>5211</v>
      </c>
      <c r="EA63" s="98">
        <f>SUM('[1]címrend kötelező'!EA63+'[1]címrend önként'!EA63+'[1]címrend államig'!EA63)</f>
        <v>4232</v>
      </c>
      <c r="EB63" s="98">
        <f>SUM('[1]címrend kötelező'!EB63+'[1]címrend önként'!EB63+'[1]címrend államig'!EB63)</f>
        <v>0</v>
      </c>
      <c r="EC63" s="98">
        <f>SUM('[1]címrend kötelező'!EC63+'[1]címrend önként'!EC63+'[1]címrend államig'!EC63)</f>
        <v>4232</v>
      </c>
      <c r="ED63" s="98">
        <f>SUM('[1]címrend kötelező'!ED63+'[1]címrend önként'!ED63+'[1]címrend államig'!ED63)</f>
        <v>280002</v>
      </c>
      <c r="EE63" s="98">
        <f>SUM('[1]címrend kötelező'!EE63+'[1]címrend önként'!EE63+'[1]címrend államig'!EE63)</f>
        <v>0</v>
      </c>
      <c r="EF63" s="98">
        <f>SUM('[1]címrend kötelező'!EF63+'[1]címrend önként'!EF63+'[1]címrend államig'!EF63)</f>
        <v>280002</v>
      </c>
      <c r="EG63" s="98">
        <f>SUM('[1]címrend kötelező'!EG63+'[1]címrend önként'!EG63+'[1]címrend államig'!EG63)</f>
        <v>47596</v>
      </c>
      <c r="EH63" s="98">
        <f>SUM('[1]címrend kötelező'!EH63+'[1]címrend önként'!EH63+'[1]címrend államig'!EH63)</f>
        <v>0</v>
      </c>
      <c r="EI63" s="98">
        <f>SUM('[1]címrend kötelező'!EI63+'[1]címrend önként'!EI63+'[1]címrend államig'!EI63)</f>
        <v>47596</v>
      </c>
      <c r="EJ63" s="98">
        <f>SUM('[1]címrend kötelező'!EJ63+'[1]címrend önként'!EJ63+'[1]címrend államig'!EJ63)</f>
        <v>79759</v>
      </c>
      <c r="EK63" s="98">
        <f>SUM('[1]címrend kötelező'!EK63+'[1]címrend önként'!EK63+'[1]címrend államig'!EK63)</f>
        <v>5960</v>
      </c>
      <c r="EL63" s="98">
        <f>SUM('[1]címrend kötelező'!EL63+'[1]címrend önként'!EL63+'[1]címrend államig'!EL63)</f>
        <v>85719</v>
      </c>
      <c r="EM63" s="98">
        <f>SUM('[1]címrend kötelező'!EM63+'[1]címrend önként'!EM63+'[1]címrend államig'!EM63)</f>
        <v>14410</v>
      </c>
      <c r="EN63" s="98">
        <f>SUM('[1]címrend kötelező'!EN63+'[1]címrend önként'!EN63+'[1]címrend államig'!EN63)</f>
        <v>0</v>
      </c>
      <c r="EO63" s="98">
        <f>SUM('[1]címrend kötelező'!EO63+'[1]címrend önként'!EO63+'[1]címrend államig'!EO63)</f>
        <v>14410</v>
      </c>
      <c r="EP63" s="98">
        <f>SUM('[1]címrend kötelező'!EP63+'[1]címrend önként'!EP63+'[1]címrend államig'!EP63)</f>
        <v>1460435</v>
      </c>
      <c r="EQ63" s="98">
        <f>SUM('[1]címrend kötelező'!EQ63+'[1]címrend önként'!EQ63+'[1]címrend államig'!EQ63)</f>
        <v>-5947</v>
      </c>
      <c r="ER63" s="98">
        <f>SUM('[1]címrend kötelező'!ER63+'[1]címrend önként'!ER63+'[1]címrend államig'!ER63)</f>
        <v>1454488</v>
      </c>
      <c r="ES63" s="98">
        <f>SUM('[1]címrend kötelező'!ES63+'[1]címrend önként'!ES63+'[1]címrend államig'!ES63)</f>
        <v>512378</v>
      </c>
      <c r="ET63" s="98">
        <f>SUM('[1]címrend kötelező'!ET63+'[1]címrend önként'!ET63+'[1]címrend államig'!ET63)</f>
        <v>60</v>
      </c>
      <c r="EU63" s="98">
        <f>SUM('[1]címrend kötelező'!EU63+'[1]címrend önként'!EU63+'[1]címrend államig'!EU63)</f>
        <v>512438</v>
      </c>
      <c r="EV63" s="99">
        <f t="shared" ref="EV63:EX66" si="811">DU63+DX63+EA63+ED63+EG63+EJ63+EM63+EP63+ES63</f>
        <v>2420631</v>
      </c>
      <c r="EW63" s="99">
        <f t="shared" si="811"/>
        <v>73</v>
      </c>
      <c r="EX63" s="99">
        <f t="shared" si="811"/>
        <v>2420704</v>
      </c>
      <c r="EY63" s="99">
        <f>'[1]címrend kötelező'!EY63+'[1]címrend önként'!EY63+'[1]címrend államig'!EY63</f>
        <v>70993</v>
      </c>
      <c r="EZ63" s="99">
        <f>'[1]címrend kötelező'!EZ63+'[1]címrend önként'!EZ63+'[1]címrend államig'!EZ63</f>
        <v>1912</v>
      </c>
      <c r="FA63" s="99">
        <f>'[1]címrend kötelező'!FA63+'[1]címrend önként'!FA63+'[1]címrend államig'!FA63</f>
        <v>72905</v>
      </c>
      <c r="FB63" s="99">
        <f>'[1]címrend kötelező'!FB63+'[1]címrend önként'!FB63+'[1]címrend államig'!FB63</f>
        <v>113828</v>
      </c>
      <c r="FC63" s="99">
        <f>'[1]címrend kötelező'!FC63+'[1]címrend önként'!FC63+'[1]címrend államig'!FC63</f>
        <v>-19886</v>
      </c>
      <c r="FD63" s="99">
        <f>'[1]címrend kötelező'!FD63+'[1]címrend önként'!FD63+'[1]címrend államig'!FD63</f>
        <v>93942</v>
      </c>
      <c r="FE63" s="99">
        <f>'[1]címrend kötelező'!FE63+'[1]címrend önként'!FE63+'[1]címrend államig'!FE63</f>
        <v>72655</v>
      </c>
      <c r="FF63" s="99">
        <f>'[1]címrend kötelező'!FF63+'[1]címrend önként'!FF63+'[1]címrend államig'!FF63</f>
        <v>6788</v>
      </c>
      <c r="FG63" s="99">
        <f>'[1]címrend kötelező'!FG63+'[1]címrend önként'!FG63+'[1]címrend államig'!FG63</f>
        <v>79443</v>
      </c>
      <c r="FH63" s="99">
        <f>'[1]címrend kötelező'!FH63+'[1]címrend önként'!FH63+'[1]címrend államig'!FH63</f>
        <v>194164</v>
      </c>
      <c r="FI63" s="99">
        <f>'[1]címrend kötelező'!FI63+'[1]címrend önként'!FI63+'[1]címrend államig'!FI63</f>
        <v>-3995</v>
      </c>
      <c r="FJ63" s="99">
        <f>'[1]címrend kötelező'!FJ63+'[1]címrend önként'!FJ63+'[1]címrend államig'!FJ63</f>
        <v>190169</v>
      </c>
      <c r="FK63" s="99">
        <f>'[1]címrend kötelező'!FK63+'[1]címrend önként'!FK63+'[1]címrend államig'!FK63</f>
        <v>139275</v>
      </c>
      <c r="FL63" s="99">
        <f>'[1]címrend kötelező'!FL63+'[1]címrend önként'!FL63+'[1]címrend államig'!FL63</f>
        <v>8772</v>
      </c>
      <c r="FM63" s="99">
        <f>'[1]címrend kötelező'!FM63+'[1]címrend önként'!FM63+'[1]címrend államig'!FM63</f>
        <v>148047</v>
      </c>
      <c r="FN63" s="99">
        <f>'[1]címrend kötelező'!FN63+'[1]címrend önként'!FN63+'[1]címrend államig'!FN63</f>
        <v>197866</v>
      </c>
      <c r="FO63" s="99">
        <f>'[1]címrend kötelező'!FO63+'[1]címrend önként'!FO63+'[1]címrend államig'!FO63</f>
        <v>778</v>
      </c>
      <c r="FP63" s="99">
        <f>'[1]címrend kötelező'!FP63+'[1]címrend önként'!FP63+'[1]címrend államig'!FP63</f>
        <v>198644</v>
      </c>
      <c r="FQ63" s="99">
        <f>'[1]címrend kötelező'!FQ63+'[1]címrend önként'!FQ63+'[1]címrend államig'!FQ63</f>
        <v>115607</v>
      </c>
      <c r="FR63" s="99">
        <f>'[1]címrend kötelező'!FR63+'[1]címrend önként'!FR63+'[1]címrend államig'!FR63</f>
        <v>3358</v>
      </c>
      <c r="FS63" s="99">
        <f>'[1]címrend kötelező'!FS63+'[1]címrend önként'!FS63+'[1]címrend államig'!FS63</f>
        <v>118965</v>
      </c>
      <c r="FT63" s="99">
        <f>'[1]címrend kötelező'!FT63+'[1]címrend önként'!FT63+'[1]címrend államig'!FT63</f>
        <v>176069</v>
      </c>
      <c r="FU63" s="99">
        <f>'[1]címrend kötelező'!FU63+'[1]címrend önként'!FU63+'[1]címrend államig'!FU63</f>
        <v>7521</v>
      </c>
      <c r="FV63" s="99">
        <f>'[1]címrend kötelező'!FV63+'[1]címrend önként'!FV63+'[1]címrend államig'!FV63</f>
        <v>183590</v>
      </c>
      <c r="FW63" s="99">
        <f>'[1]címrend kötelező'!FW63+'[1]címrend önként'!FW63+'[1]címrend államig'!FW63</f>
        <v>85167</v>
      </c>
      <c r="FX63" s="99">
        <f>'[1]címrend kötelező'!FX63+'[1]címrend önként'!FX63+'[1]címrend államig'!FX63</f>
        <v>1870</v>
      </c>
      <c r="FY63" s="99">
        <f>'[1]címrend kötelező'!FY63+'[1]címrend önként'!FY63+'[1]címrend államig'!FY63</f>
        <v>87037</v>
      </c>
      <c r="FZ63" s="99">
        <f>'[1]címrend kötelező'!FZ63+'[1]címrend önként'!FZ63+'[1]címrend államig'!FZ63</f>
        <v>17589</v>
      </c>
      <c r="GA63" s="99">
        <f>'[1]címrend kötelező'!GA63+'[1]címrend önként'!GA63+'[1]címrend államig'!GA63</f>
        <v>479</v>
      </c>
      <c r="GB63" s="99">
        <f>'[1]címrend kötelező'!GB63+'[1]címrend önként'!GB63+'[1]címrend államig'!GB63</f>
        <v>18068</v>
      </c>
      <c r="GC63" s="99">
        <f>'[1]címrend kötelező'!GC63+'[1]címrend önként'!GC63+'[1]címrend államig'!GC63</f>
        <v>60507</v>
      </c>
      <c r="GD63" s="99">
        <f>'[1]címrend kötelező'!GD63+'[1]címrend önként'!GD63+'[1]címrend államig'!GD63</f>
        <v>1232</v>
      </c>
      <c r="GE63" s="99">
        <f>'[1]címrend kötelező'!GE63+'[1]címrend önként'!GE63+'[1]címrend államig'!GE63</f>
        <v>61739</v>
      </c>
      <c r="GF63" s="99">
        <f>'[1]címrend kötelező'!GF63+'[1]címrend önként'!GF63+'[1]címrend államig'!GF63</f>
        <v>705039</v>
      </c>
      <c r="GG63" s="99">
        <f>'[1]címrend kötelező'!GG63+'[1]címrend önként'!GG63+'[1]címrend államig'!GG63</f>
        <v>-83243</v>
      </c>
      <c r="GH63" s="99">
        <f>'[1]címrend kötelező'!GH63+'[1]címrend önként'!GH63+'[1]címrend államig'!GH63</f>
        <v>621796</v>
      </c>
      <c r="GI63" s="99">
        <f>'[1]címrend kötelező'!GI63+'[1]címrend önként'!GI63+'[1]címrend államig'!GI63</f>
        <v>74689</v>
      </c>
      <c r="GJ63" s="99">
        <f>'[1]címrend kötelező'!GJ63+'[1]címrend önként'!GJ63+'[1]címrend államig'!GJ63</f>
        <v>1966</v>
      </c>
      <c r="GK63" s="99">
        <f>'[1]címrend kötelező'!GK63+'[1]címrend önként'!GK63+'[1]címrend államig'!GK63</f>
        <v>76655</v>
      </c>
      <c r="GL63" s="99">
        <f>EY63+FB63+FE63+FH63+FK63+FN63+FQ63+FT63+FW63+FZ63+GC63+GF63+GI63</f>
        <v>2023448</v>
      </c>
      <c r="GM63" s="99">
        <f t="shared" ref="GM63:GN66" si="812">EZ63+FC63+FF63+FI63+FL63+FO63+FR63+FU63+FX63+GA63+GD63+GG63+GJ63</f>
        <v>-72448</v>
      </c>
      <c r="GN63" s="99">
        <f t="shared" si="812"/>
        <v>1951000</v>
      </c>
      <c r="GO63" s="99">
        <f>'[1]címrend kötelező'!GO63+'[1]címrend önként'!GO63+'[1]címrend államig'!GO63</f>
        <v>900792</v>
      </c>
      <c r="GP63" s="99">
        <f>'[1]címrend kötelező'!GP63+'[1]címrend önként'!GP63+'[1]címrend államig'!GP63</f>
        <v>2232</v>
      </c>
      <c r="GQ63" s="99">
        <f>'[1]címrend kötelező'!GQ63+'[1]címrend önként'!GQ63+'[1]címrend államig'!GQ63</f>
        <v>903024</v>
      </c>
      <c r="GR63" s="99">
        <f>'[1]címrend kötelező'!GR63+'[1]címrend önként'!GR63+'[1]címrend államig'!GR63</f>
        <v>162536</v>
      </c>
      <c r="GS63" s="99">
        <f>'[1]címrend kötelező'!GS63+'[1]címrend önként'!GS63+'[1]címrend államig'!GS63</f>
        <v>15831</v>
      </c>
      <c r="GT63" s="99">
        <f>'[1]címrend kötelező'!GT63+'[1]címrend önként'!GT63+'[1]címrend államig'!GT63</f>
        <v>178367</v>
      </c>
      <c r="GU63" s="99">
        <f>'[1]címrend kötelező'!GU63+'[1]címrend önként'!GU63+'[1]címrend államig'!GU63</f>
        <v>1401979</v>
      </c>
      <c r="GV63" s="99">
        <f>'[1]címrend kötelező'!GV63+'[1]címrend önként'!GV63+'[1]címrend államig'!GV63</f>
        <v>-5190</v>
      </c>
      <c r="GW63" s="99">
        <f>'[1]címrend kötelező'!GW63+'[1]címrend önként'!GW63+'[1]címrend államig'!GW63</f>
        <v>1396789</v>
      </c>
      <c r="GX63" s="99">
        <f t="shared" si="427"/>
        <v>4488755</v>
      </c>
      <c r="GY63" s="99">
        <f t="shared" si="427"/>
        <v>-59575</v>
      </c>
      <c r="GZ63" s="99">
        <f t="shared" si="427"/>
        <v>4429180</v>
      </c>
      <c r="HA63" s="116">
        <f t="shared" si="428"/>
        <v>6909386</v>
      </c>
      <c r="HB63" s="116">
        <f t="shared" si="428"/>
        <v>-59502</v>
      </c>
      <c r="HC63" s="117">
        <f t="shared" si="428"/>
        <v>6849884</v>
      </c>
      <c r="HE63" s="92"/>
      <c r="HF63" s="92"/>
    </row>
    <row r="64" spans="1:214" ht="15" customHeight="1" x14ac:dyDescent="0.25">
      <c r="A64" s="114" t="s">
        <v>351</v>
      </c>
      <c r="B64" s="98">
        <f>SUM('[1]címrend kötelező'!B64+'[1]címrend önként'!B64+'[1]címrend államig'!B64)</f>
        <v>0</v>
      </c>
      <c r="C64" s="98">
        <f>SUM('[1]címrend kötelező'!C64+'[1]címrend önként'!C64+'[1]címrend államig'!C64)</f>
        <v>0</v>
      </c>
      <c r="D64" s="98">
        <f>SUM('[1]címrend kötelező'!D64+'[1]címrend önként'!D64+'[1]címrend államig'!D64)</f>
        <v>0</v>
      </c>
      <c r="E64" s="98">
        <f>SUM('[1]címrend kötelező'!E64+'[1]címrend önként'!E64+'[1]címrend államig'!E64)</f>
        <v>0</v>
      </c>
      <c r="F64" s="98">
        <f>SUM('[1]címrend kötelező'!F64+'[1]címrend önként'!F64+'[1]címrend államig'!F64)</f>
        <v>0</v>
      </c>
      <c r="G64" s="98">
        <f>SUM('[1]címrend kötelező'!G64+'[1]címrend önként'!G64+'[1]címrend államig'!G64)</f>
        <v>0</v>
      </c>
      <c r="H64" s="98">
        <f>SUM('[1]címrend kötelező'!H64+'[1]címrend önként'!H64+'[1]címrend államig'!H64)</f>
        <v>0</v>
      </c>
      <c r="I64" s="98">
        <f>SUM('[1]címrend kötelező'!I64+'[1]címrend önként'!I64+'[1]címrend államig'!I64)</f>
        <v>0</v>
      </c>
      <c r="J64" s="98">
        <f>SUM('[1]címrend kötelező'!J64+'[1]címrend önként'!J64+'[1]címrend államig'!J64)</f>
        <v>0</v>
      </c>
      <c r="K64" s="98">
        <f>SUM('[1]címrend kötelező'!K64+'[1]címrend önként'!K64+'[1]címrend államig'!K64)</f>
        <v>0</v>
      </c>
      <c r="L64" s="98">
        <f>SUM('[1]címrend kötelező'!L64+'[1]címrend önként'!L64+'[1]címrend államig'!L64)</f>
        <v>0</v>
      </c>
      <c r="M64" s="98">
        <f>SUM('[1]címrend kötelező'!M64+'[1]címrend önként'!M64+'[1]címrend államig'!M64)</f>
        <v>0</v>
      </c>
      <c r="N64" s="98">
        <f>SUM('[1]címrend kötelező'!N64+'[1]címrend önként'!N64+'[1]címrend államig'!N64)</f>
        <v>0</v>
      </c>
      <c r="O64" s="98">
        <f>SUM('[1]címrend kötelező'!O64+'[1]címrend önként'!O64+'[1]címrend államig'!O64)</f>
        <v>0</v>
      </c>
      <c r="P64" s="98">
        <f>SUM('[1]címrend kötelező'!P64+'[1]címrend önként'!P64+'[1]címrend államig'!P64)</f>
        <v>0</v>
      </c>
      <c r="Q64" s="98">
        <f>SUM('[1]címrend kötelező'!Q64+'[1]címrend önként'!Q64+'[1]címrend államig'!Q64)</f>
        <v>0</v>
      </c>
      <c r="R64" s="98">
        <f>SUM('[1]címrend kötelező'!R64+'[1]címrend önként'!R64+'[1]címrend államig'!R64)</f>
        <v>0</v>
      </c>
      <c r="S64" s="98">
        <f>SUM('[1]címrend kötelező'!S64+'[1]címrend önként'!S64+'[1]címrend államig'!S64)</f>
        <v>0</v>
      </c>
      <c r="T64" s="98">
        <f>SUM('[1]címrend kötelező'!T64+'[1]címrend önként'!T64+'[1]címrend államig'!T64)</f>
        <v>0</v>
      </c>
      <c r="U64" s="98">
        <f>SUM('[1]címrend kötelező'!U64+'[1]címrend önként'!U64+'[1]címrend államig'!U64)</f>
        <v>0</v>
      </c>
      <c r="V64" s="98">
        <f>SUM('[1]címrend kötelező'!V64+'[1]címrend önként'!V64+'[1]címrend államig'!V64)</f>
        <v>0</v>
      </c>
      <c r="W64" s="98">
        <f>SUM('[1]címrend kötelező'!W64+'[1]címrend önként'!W64+'[1]címrend államig'!W64)</f>
        <v>0</v>
      </c>
      <c r="X64" s="98">
        <f>SUM('[1]címrend kötelező'!X64+'[1]címrend önként'!X64+'[1]címrend államig'!X64)</f>
        <v>0</v>
      </c>
      <c r="Y64" s="98">
        <f>SUM('[1]címrend kötelező'!Y64+'[1]címrend önként'!Y64+'[1]címrend államig'!Y64)</f>
        <v>0</v>
      </c>
      <c r="Z64" s="98">
        <f>SUM('[1]címrend kötelező'!Z64+'[1]címrend önként'!Z64+'[1]címrend államig'!Z64)</f>
        <v>0</v>
      </c>
      <c r="AA64" s="98">
        <f>SUM('[1]címrend kötelező'!AA64+'[1]címrend önként'!AA64+'[1]címrend államig'!AA64)</f>
        <v>0</v>
      </c>
      <c r="AB64" s="98">
        <f>SUM('[1]címrend kötelező'!AB64+'[1]címrend önként'!AB64+'[1]címrend államig'!AB64)</f>
        <v>0</v>
      </c>
      <c r="AC64" s="98">
        <f>SUM('[1]címrend kötelező'!AC64+'[1]címrend önként'!AC64+'[1]címrend államig'!AC64)</f>
        <v>0</v>
      </c>
      <c r="AD64" s="98">
        <f>SUM('[1]címrend kötelező'!AD64+'[1]címrend önként'!AD64+'[1]címrend államig'!AD64)</f>
        <v>0</v>
      </c>
      <c r="AE64" s="98">
        <f>SUM('[1]címrend kötelező'!AE64+'[1]címrend önként'!AE64+'[1]címrend államig'!AE64)</f>
        <v>0</v>
      </c>
      <c r="AF64" s="98">
        <f>SUM('[1]címrend kötelező'!AF64+'[1]címrend önként'!AF64+'[1]címrend államig'!AF64)</f>
        <v>0</v>
      </c>
      <c r="AG64" s="98">
        <f>SUM('[1]címrend kötelező'!AG64+'[1]címrend önként'!AG64+'[1]címrend államig'!AG64)</f>
        <v>0</v>
      </c>
      <c r="AH64" s="98">
        <f>SUM('[1]címrend kötelező'!AH64+'[1]címrend önként'!AH64+'[1]címrend államig'!AH64)</f>
        <v>0</v>
      </c>
      <c r="AI64" s="98">
        <f>SUM('[1]címrend kötelező'!AI64+'[1]címrend önként'!AI64+'[1]címrend államig'!AI64)</f>
        <v>0</v>
      </c>
      <c r="AJ64" s="98">
        <f>SUM('[1]címrend kötelező'!AJ64+'[1]címrend önként'!AJ64+'[1]címrend államig'!AJ64)</f>
        <v>0</v>
      </c>
      <c r="AK64" s="98">
        <f>SUM('[1]címrend kötelező'!AK64+'[1]címrend önként'!AK64+'[1]címrend államig'!AK64)</f>
        <v>0</v>
      </c>
      <c r="AL64" s="98">
        <f>SUM('[1]címrend kötelező'!AL64+'[1]címrend önként'!AL64+'[1]címrend államig'!AL64)</f>
        <v>0</v>
      </c>
      <c r="AM64" s="98">
        <f>SUM('[1]címrend kötelező'!AM64+'[1]címrend önként'!AM64+'[1]címrend államig'!AM64)</f>
        <v>0</v>
      </c>
      <c r="AN64" s="98">
        <f>SUM('[1]címrend kötelező'!AN64+'[1]címrend önként'!AN64+'[1]címrend államig'!AN64)</f>
        <v>0</v>
      </c>
      <c r="AO64" s="98">
        <f>SUM('[1]címrend kötelező'!AO64+'[1]címrend önként'!AO64+'[1]címrend államig'!AO64)</f>
        <v>0</v>
      </c>
      <c r="AP64" s="98">
        <f>SUM('[1]címrend kötelező'!AP64+'[1]címrend önként'!AP64+'[1]címrend államig'!AP64)</f>
        <v>0</v>
      </c>
      <c r="AQ64" s="98">
        <f>SUM('[1]címrend kötelező'!AQ64+'[1]címrend önként'!AQ64+'[1]címrend államig'!AQ64)</f>
        <v>0</v>
      </c>
      <c r="AR64" s="98">
        <f>SUM('[1]címrend kötelező'!AR64+'[1]címrend önként'!AR64+'[1]címrend államig'!AR64)</f>
        <v>0</v>
      </c>
      <c r="AS64" s="98">
        <f>SUM('[1]címrend kötelező'!AS64+'[1]címrend önként'!AS64+'[1]címrend államig'!AS64)</f>
        <v>0</v>
      </c>
      <c r="AT64" s="98">
        <f>SUM('[1]címrend kötelező'!AT64+'[1]címrend önként'!AT64+'[1]címrend államig'!AT64)</f>
        <v>0</v>
      </c>
      <c r="AU64" s="98">
        <f>SUM('[1]címrend kötelező'!AU64+'[1]címrend önként'!AU64+'[1]címrend államig'!AU64)</f>
        <v>0</v>
      </c>
      <c r="AV64" s="98">
        <f>SUM('[1]címrend kötelező'!AV64+'[1]címrend önként'!AV64+'[1]címrend államig'!AV64)</f>
        <v>0</v>
      </c>
      <c r="AW64" s="98">
        <f>SUM('[1]címrend kötelező'!AW64+'[1]címrend önként'!AW64+'[1]címrend államig'!AW64)</f>
        <v>0</v>
      </c>
      <c r="AX64" s="98">
        <f>SUM('[1]címrend kötelező'!AX64+'[1]címrend önként'!AX64+'[1]címrend államig'!AX64)</f>
        <v>0</v>
      </c>
      <c r="AY64" s="98">
        <f>SUM('[1]címrend kötelező'!AY64+'[1]címrend önként'!AY64+'[1]címrend államig'!AY64)</f>
        <v>0</v>
      </c>
      <c r="AZ64" s="98">
        <f>SUM('[1]címrend kötelező'!AZ64+'[1]címrend önként'!AZ64+'[1]címrend államig'!AZ64)</f>
        <v>0</v>
      </c>
      <c r="BA64" s="98">
        <f>SUM('[1]címrend kötelező'!BA64+'[1]címrend önként'!BA64+'[1]címrend államig'!BA64)</f>
        <v>0</v>
      </c>
      <c r="BB64" s="98">
        <f>SUM('[1]címrend kötelező'!BB64+'[1]címrend önként'!BB64+'[1]címrend államig'!BB64)</f>
        <v>0</v>
      </c>
      <c r="BC64" s="98">
        <f>SUM('[1]címrend kötelező'!BC64+'[1]címrend önként'!BC64+'[1]címrend államig'!BC64)</f>
        <v>0</v>
      </c>
      <c r="BD64" s="98">
        <f>SUM('[1]címrend kötelező'!BD64+'[1]címrend önként'!BD64+'[1]címrend államig'!BD64)</f>
        <v>0</v>
      </c>
      <c r="BE64" s="98">
        <f>SUM('[1]címrend kötelező'!BE64+'[1]címrend önként'!BE64+'[1]címrend államig'!BE64)</f>
        <v>0</v>
      </c>
      <c r="BF64" s="98">
        <f>SUM('[1]címrend kötelező'!BF64+'[1]címrend önként'!BF64+'[1]címrend államig'!BF64)</f>
        <v>0</v>
      </c>
      <c r="BG64" s="98">
        <f>SUM('[1]címrend kötelező'!BG64+'[1]címrend önként'!BG64+'[1]címrend államig'!BG64)</f>
        <v>0</v>
      </c>
      <c r="BH64" s="98">
        <f>SUM('[1]címrend kötelező'!BH64+'[1]címrend önként'!BH64+'[1]címrend államig'!BH64)</f>
        <v>0</v>
      </c>
      <c r="BI64" s="98">
        <f>SUM('[1]címrend kötelező'!BI64+'[1]címrend önként'!BI64+'[1]címrend államig'!BI64)</f>
        <v>0</v>
      </c>
      <c r="BJ64" s="98">
        <f>SUM('[1]címrend kötelező'!BJ64+'[1]címrend önként'!BJ64+'[1]címrend államig'!BJ64)</f>
        <v>0</v>
      </c>
      <c r="BK64" s="98">
        <f>SUM('[1]címrend kötelező'!BK64+'[1]címrend önként'!BK64+'[1]címrend államig'!BK64)</f>
        <v>0</v>
      </c>
      <c r="BL64" s="98">
        <f>SUM('[1]címrend kötelező'!BL64+'[1]címrend önként'!BL64+'[1]címrend államig'!BL64)</f>
        <v>0</v>
      </c>
      <c r="BM64" s="98">
        <f>SUM('[1]címrend kötelező'!BM64+'[1]címrend önként'!BM64+'[1]címrend államig'!BM64)</f>
        <v>0</v>
      </c>
      <c r="BN64" s="98">
        <f>SUM('[1]címrend kötelező'!BN64+'[1]címrend önként'!BN64+'[1]címrend államig'!BN64)</f>
        <v>0</v>
      </c>
      <c r="BO64" s="98">
        <f>SUM('[1]címrend kötelező'!BO64+'[1]címrend önként'!BO64+'[1]címrend államig'!BO64)</f>
        <v>0</v>
      </c>
      <c r="BP64" s="98">
        <f>SUM('[1]címrend kötelező'!BP64+'[1]címrend önként'!BP64+'[1]címrend államig'!BP64)</f>
        <v>0</v>
      </c>
      <c r="BQ64" s="98">
        <f>SUM('[1]címrend kötelező'!BQ64+'[1]címrend önként'!BQ64+'[1]címrend államig'!BQ64)</f>
        <v>0</v>
      </c>
      <c r="BR64" s="98">
        <f>SUM('[1]címrend kötelező'!BR64+'[1]címrend önként'!BR64+'[1]címrend államig'!BR64)</f>
        <v>0</v>
      </c>
      <c r="BS64" s="98">
        <f>SUM('[1]címrend kötelező'!BS64+'[1]címrend önként'!BS64+'[1]címrend államig'!BS64)</f>
        <v>0</v>
      </c>
      <c r="BT64" s="98">
        <f>SUM('[1]címrend kötelező'!BT64+'[1]címrend önként'!BT64+'[1]címrend államig'!BT64)</f>
        <v>0</v>
      </c>
      <c r="BU64" s="98">
        <f>SUM('[1]címrend kötelező'!BU64+'[1]címrend önként'!BU64+'[1]címrend államig'!BU64)</f>
        <v>0</v>
      </c>
      <c r="BV64" s="98">
        <f>SUM('[1]címrend kötelező'!BV64+'[1]címrend önként'!BV64+'[1]címrend államig'!BV64)</f>
        <v>0</v>
      </c>
      <c r="BW64" s="98">
        <f>SUM('[1]címrend kötelező'!BW64+'[1]címrend önként'!BW64+'[1]címrend államig'!BW64)</f>
        <v>0</v>
      </c>
      <c r="BX64" s="98">
        <f>SUM('[1]címrend kötelező'!BX64+'[1]címrend önként'!BX64+'[1]címrend államig'!BX64)</f>
        <v>0</v>
      </c>
      <c r="BY64" s="98">
        <f>SUM('[1]címrend kötelező'!BY64+'[1]címrend önként'!BY64+'[1]címrend államig'!BY64)</f>
        <v>0</v>
      </c>
      <c r="BZ64" s="98">
        <f>SUM('[1]címrend kötelező'!BZ64+'[1]címrend önként'!BZ64+'[1]címrend államig'!BZ64)</f>
        <v>0</v>
      </c>
      <c r="CA64" s="98">
        <f>SUM('[1]címrend kötelező'!CA64+'[1]címrend önként'!CA64+'[1]címrend államig'!CA64)</f>
        <v>0</v>
      </c>
      <c r="CB64" s="98">
        <f>SUM('[1]címrend kötelező'!CB64+'[1]címrend önként'!CB64+'[1]címrend államig'!CB64)</f>
        <v>0</v>
      </c>
      <c r="CC64" s="98">
        <f>SUM('[1]címrend kötelező'!CC64+'[1]címrend önként'!CC64+'[1]címrend államig'!CC64)</f>
        <v>0</v>
      </c>
      <c r="CD64" s="98">
        <f>SUM('[1]címrend kötelező'!CD64+'[1]címrend önként'!CD64+'[1]címrend államig'!CD64)</f>
        <v>0</v>
      </c>
      <c r="CE64" s="98">
        <f>SUM('[1]címrend kötelező'!CE64+'[1]címrend önként'!CE64+'[1]címrend államig'!CE64)</f>
        <v>0</v>
      </c>
      <c r="CF64" s="98">
        <f>SUM('[1]címrend kötelező'!CF64+'[1]címrend önként'!CF64+'[1]címrend államig'!CF64)</f>
        <v>0</v>
      </c>
      <c r="CG64" s="98">
        <f>SUM('[1]címrend kötelező'!CG64+'[1]címrend önként'!CG64+'[1]címrend államig'!CG64)</f>
        <v>0</v>
      </c>
      <c r="CH64" s="98">
        <f>SUM('[1]címrend kötelező'!CH64+'[1]címrend önként'!CH64+'[1]címrend államig'!CH64)</f>
        <v>0</v>
      </c>
      <c r="CI64" s="98">
        <f>SUM('[1]címrend kötelező'!CI64+'[1]címrend önként'!CI64+'[1]címrend államig'!CI64)</f>
        <v>0</v>
      </c>
      <c r="CJ64" s="98">
        <f>SUM('[1]címrend kötelező'!CJ64+'[1]címrend önként'!CJ64+'[1]címrend államig'!CJ64)</f>
        <v>0</v>
      </c>
      <c r="CK64" s="98">
        <f>SUM('[1]címrend kötelező'!CK64+'[1]címrend önként'!CK64+'[1]címrend államig'!CK64)</f>
        <v>0</v>
      </c>
      <c r="CL64" s="98">
        <f>SUM('[1]címrend kötelező'!CL64+'[1]címrend önként'!CL64+'[1]címrend államig'!CL64)</f>
        <v>0</v>
      </c>
      <c r="CM64" s="98">
        <f>SUM('[1]címrend kötelező'!CM64+'[1]címrend önként'!CM64+'[1]címrend államig'!CM64)</f>
        <v>0</v>
      </c>
      <c r="CN64" s="98">
        <f>SUM('[1]címrend kötelező'!CN64+'[1]címrend önként'!CN64+'[1]címrend államig'!CN64)</f>
        <v>0</v>
      </c>
      <c r="CO64" s="98">
        <f>SUM('[1]címrend kötelező'!CO64+'[1]címrend önként'!CO64+'[1]címrend államig'!CO64)</f>
        <v>0</v>
      </c>
      <c r="CP64" s="98">
        <f>SUM('[1]címrend kötelező'!CP64+'[1]címrend önként'!CP64+'[1]címrend államig'!CP64)</f>
        <v>0</v>
      </c>
      <c r="CQ64" s="98">
        <f>SUM('[1]címrend kötelező'!CQ64+'[1]címrend önként'!CQ64+'[1]címrend államig'!CQ64)</f>
        <v>0</v>
      </c>
      <c r="CR64" s="98">
        <f>SUM('[1]címrend kötelező'!CR64+'[1]címrend önként'!CR64+'[1]címrend államig'!CR64)</f>
        <v>0</v>
      </c>
      <c r="CS64" s="98">
        <f>SUM('[1]címrend kötelező'!CS64+'[1]címrend önként'!CS64+'[1]címrend államig'!CS64)</f>
        <v>0</v>
      </c>
      <c r="CT64" s="98">
        <f>SUM('[1]címrend kötelező'!CT64+'[1]címrend önként'!CT64+'[1]címrend államig'!CT64)</f>
        <v>0</v>
      </c>
      <c r="CU64" s="98">
        <f>SUM('[1]címrend kötelező'!CU64+'[1]címrend önként'!CU64+'[1]címrend államig'!CU64)</f>
        <v>0</v>
      </c>
      <c r="CV64" s="98">
        <f>SUM('[1]címrend kötelező'!CV64+'[1]címrend önként'!CV64+'[1]címrend államig'!CV64)</f>
        <v>0</v>
      </c>
      <c r="CW64" s="98">
        <f>SUM('[1]címrend kötelező'!CW64+'[1]címrend önként'!CW64+'[1]címrend államig'!CW64)</f>
        <v>0</v>
      </c>
      <c r="CX64" s="98">
        <f>SUM('[1]címrend kötelező'!CX64+'[1]címrend önként'!CX64+'[1]címrend államig'!CX64)</f>
        <v>0</v>
      </c>
      <c r="CY64" s="98">
        <f>SUM('[1]címrend kötelező'!CY64+'[1]címrend önként'!CY64+'[1]címrend államig'!CY64)</f>
        <v>0</v>
      </c>
      <c r="CZ64" s="98">
        <f>SUM('[1]címrend kötelező'!CZ64+'[1]címrend önként'!CZ64+'[1]címrend államig'!CZ64)</f>
        <v>0</v>
      </c>
      <c r="DA64" s="98">
        <f>SUM('[1]címrend kötelező'!DA64+'[1]címrend önként'!DA64+'[1]címrend államig'!DA64)</f>
        <v>0</v>
      </c>
      <c r="DB64" s="98">
        <f>SUM('[1]címrend kötelező'!DB64+'[1]címrend önként'!DB64+'[1]címrend államig'!DB64)</f>
        <v>0</v>
      </c>
      <c r="DC64" s="98">
        <f>SUM('[1]címrend kötelező'!DC64+'[1]címrend önként'!DC64+'[1]címrend államig'!DC64)</f>
        <v>0</v>
      </c>
      <c r="DD64" s="98">
        <f>SUM('[1]címrend kötelező'!DD64+'[1]címrend önként'!DD64+'[1]címrend államig'!DD64)</f>
        <v>0</v>
      </c>
      <c r="DE64" s="98">
        <f>SUM('[1]címrend kötelező'!DE64+'[1]címrend önként'!DE64+'[1]címrend államig'!DE64)</f>
        <v>0</v>
      </c>
      <c r="DF64" s="98">
        <f>SUM('[1]címrend kötelező'!DF64+'[1]címrend önként'!DF64+'[1]címrend államig'!DF64)</f>
        <v>0</v>
      </c>
      <c r="DG64" s="98">
        <f>SUM('[1]címrend kötelező'!DG64+'[1]címrend önként'!DG64+'[1]címrend államig'!DG64)</f>
        <v>0</v>
      </c>
      <c r="DH64" s="98">
        <f>SUM('[1]címrend kötelező'!DH64+'[1]címrend önként'!DH64+'[1]címrend államig'!DH64)</f>
        <v>0</v>
      </c>
      <c r="DI64" s="98">
        <f>SUM('[1]címrend kötelező'!DI64+'[1]címrend önként'!DI64+'[1]címrend államig'!DI64)</f>
        <v>0</v>
      </c>
      <c r="DJ64" s="98">
        <f>SUM('[1]címrend kötelező'!DJ64+'[1]címrend önként'!DJ64+'[1]címrend államig'!DJ64)</f>
        <v>0</v>
      </c>
      <c r="DK64" s="98">
        <f>SUM('[1]címrend kötelező'!DK64+'[1]címrend önként'!DK64+'[1]címrend államig'!DK64)</f>
        <v>0</v>
      </c>
      <c r="DL64" s="98">
        <f>SUM('[1]címrend kötelező'!DL64+'[1]címrend önként'!DL64+'[1]címrend államig'!DL64)</f>
        <v>0</v>
      </c>
      <c r="DM64" s="98">
        <f>SUM('[1]címrend kötelező'!DM64+'[1]címrend önként'!DM64+'[1]címrend államig'!DM64)</f>
        <v>0</v>
      </c>
      <c r="DN64" s="98">
        <f>SUM('[1]címrend kötelező'!DN64+'[1]címrend önként'!DN64+'[1]címrend államig'!DN64)</f>
        <v>0</v>
      </c>
      <c r="DO64" s="98">
        <f>SUM('[1]címrend kötelező'!DO64+'[1]címrend önként'!DO64+'[1]címrend államig'!DO64)</f>
        <v>0</v>
      </c>
      <c r="DP64" s="98">
        <f>SUM('[1]címrend kötelező'!DP64+'[1]címrend önként'!DP64+'[1]címrend államig'!DP64)</f>
        <v>0</v>
      </c>
      <c r="DQ64" s="98">
        <f>SUM('[1]címrend kötelező'!DQ64+'[1]címrend önként'!DQ64+'[1]címrend államig'!DQ64)</f>
        <v>0</v>
      </c>
      <c r="DR64" s="99">
        <f t="shared" si="810"/>
        <v>0</v>
      </c>
      <c r="DS64" s="99">
        <f t="shared" si="810"/>
        <v>0</v>
      </c>
      <c r="DT64" s="99">
        <f t="shared" si="810"/>
        <v>0</v>
      </c>
      <c r="DU64" s="98">
        <f>SUM('[1]címrend kötelező'!DU64+'[1]címrend önként'!DU64+'[1]címrend államig'!DU64)</f>
        <v>0</v>
      </c>
      <c r="DV64" s="98">
        <f>SUM('[1]címrend kötelező'!DV64+'[1]címrend önként'!DV64+'[1]címrend államig'!DV64)</f>
        <v>0</v>
      </c>
      <c r="DW64" s="98">
        <f>SUM('[1]címrend kötelező'!DW64+'[1]címrend önként'!DW64+'[1]címrend államig'!DW64)</f>
        <v>0</v>
      </c>
      <c r="DX64" s="98">
        <f>SUM('[1]címrend kötelező'!DX64+'[1]címrend önként'!DX64+'[1]címrend államig'!DX64)</f>
        <v>0</v>
      </c>
      <c r="DY64" s="98">
        <f>SUM('[1]címrend kötelező'!DY64+'[1]címrend önként'!DY64+'[1]címrend államig'!DY64)</f>
        <v>0</v>
      </c>
      <c r="DZ64" s="98">
        <f>SUM('[1]címrend kötelező'!DZ64+'[1]címrend önként'!DZ64+'[1]címrend államig'!DZ64)</f>
        <v>0</v>
      </c>
      <c r="EA64" s="98">
        <f>SUM('[1]címrend kötelező'!EA64+'[1]címrend önként'!EA64+'[1]címrend államig'!EA64)</f>
        <v>0</v>
      </c>
      <c r="EB64" s="98">
        <f>SUM('[1]címrend kötelező'!EB64+'[1]címrend önként'!EB64+'[1]címrend államig'!EB64)</f>
        <v>0</v>
      </c>
      <c r="EC64" s="98">
        <f>SUM('[1]címrend kötelező'!EC64+'[1]címrend önként'!EC64+'[1]címrend államig'!EC64)</f>
        <v>0</v>
      </c>
      <c r="ED64" s="98">
        <f>SUM('[1]címrend kötelező'!ED64+'[1]címrend önként'!ED64+'[1]címrend államig'!ED64)</f>
        <v>0</v>
      </c>
      <c r="EE64" s="98">
        <f>SUM('[1]címrend kötelező'!EE64+'[1]címrend önként'!EE64+'[1]címrend államig'!EE64)</f>
        <v>0</v>
      </c>
      <c r="EF64" s="98">
        <f>SUM('[1]címrend kötelező'!EF64+'[1]címrend önként'!EF64+'[1]címrend államig'!EF64)</f>
        <v>0</v>
      </c>
      <c r="EG64" s="98">
        <f>SUM('[1]címrend kötelező'!EG64+'[1]címrend önként'!EG64+'[1]címrend államig'!EG64)</f>
        <v>0</v>
      </c>
      <c r="EH64" s="98">
        <f>SUM('[1]címrend kötelező'!EH64+'[1]címrend önként'!EH64+'[1]címrend államig'!EH64)</f>
        <v>0</v>
      </c>
      <c r="EI64" s="98">
        <f>SUM('[1]címrend kötelező'!EI64+'[1]címrend önként'!EI64+'[1]címrend államig'!EI64)</f>
        <v>0</v>
      </c>
      <c r="EJ64" s="98">
        <f>SUM('[1]címrend kötelező'!EJ64+'[1]címrend önként'!EJ64+'[1]címrend államig'!EJ64)</f>
        <v>0</v>
      </c>
      <c r="EK64" s="98">
        <f>SUM('[1]címrend kötelező'!EK64+'[1]címrend önként'!EK64+'[1]címrend államig'!EK64)</f>
        <v>0</v>
      </c>
      <c r="EL64" s="98">
        <f>SUM('[1]címrend kötelező'!EL64+'[1]címrend önként'!EL64+'[1]címrend államig'!EL64)</f>
        <v>0</v>
      </c>
      <c r="EM64" s="98">
        <f>SUM('[1]címrend kötelező'!EM64+'[1]címrend önként'!EM64+'[1]címrend államig'!EM64)</f>
        <v>0</v>
      </c>
      <c r="EN64" s="98">
        <f>SUM('[1]címrend kötelező'!EN64+'[1]címrend önként'!EN64+'[1]címrend államig'!EN64)</f>
        <v>0</v>
      </c>
      <c r="EO64" s="98">
        <f>SUM('[1]címrend kötelező'!EO64+'[1]címrend önként'!EO64+'[1]címrend államig'!EO64)</f>
        <v>0</v>
      </c>
      <c r="EP64" s="98">
        <f>SUM('[1]címrend kötelező'!EP64+'[1]címrend önként'!EP64+'[1]címrend államig'!EP64)</f>
        <v>0</v>
      </c>
      <c r="EQ64" s="98">
        <f>SUM('[1]címrend kötelező'!EQ64+'[1]címrend önként'!EQ64+'[1]címrend államig'!EQ64)</f>
        <v>0</v>
      </c>
      <c r="ER64" s="98">
        <f>SUM('[1]címrend kötelező'!ER64+'[1]címrend önként'!ER64+'[1]címrend államig'!ER64)</f>
        <v>0</v>
      </c>
      <c r="ES64" s="98">
        <f>SUM('[1]címrend kötelező'!ES64+'[1]címrend önként'!ES64+'[1]címrend államig'!ES64)</f>
        <v>0</v>
      </c>
      <c r="ET64" s="98">
        <f>SUM('[1]címrend kötelező'!ET64+'[1]címrend önként'!ET64+'[1]címrend államig'!ET64)</f>
        <v>0</v>
      </c>
      <c r="EU64" s="98">
        <f>SUM('[1]címrend kötelező'!EU64+'[1]címrend önként'!EU64+'[1]címrend államig'!EU64)</f>
        <v>0</v>
      </c>
      <c r="EV64" s="99">
        <f t="shared" si="811"/>
        <v>0</v>
      </c>
      <c r="EW64" s="99">
        <f t="shared" si="811"/>
        <v>0</v>
      </c>
      <c r="EX64" s="99">
        <f t="shared" si="811"/>
        <v>0</v>
      </c>
      <c r="EY64" s="99">
        <f>'[1]címrend kötelező'!EY64+'[1]címrend önként'!EY64+'[1]címrend államig'!EY64</f>
        <v>0</v>
      </c>
      <c r="EZ64" s="99">
        <f>'[1]címrend kötelező'!EZ64+'[1]címrend önként'!EZ64+'[1]címrend államig'!EZ64</f>
        <v>0</v>
      </c>
      <c r="FA64" s="99">
        <f>'[1]címrend kötelező'!FA64+'[1]címrend önként'!FA64+'[1]címrend államig'!FA64</f>
        <v>0</v>
      </c>
      <c r="FB64" s="99">
        <f>'[1]címrend kötelező'!FB64+'[1]címrend önként'!FB64+'[1]címrend államig'!FB64</f>
        <v>0</v>
      </c>
      <c r="FC64" s="99">
        <f>'[1]címrend kötelező'!FC64+'[1]címrend önként'!FC64+'[1]címrend államig'!FC64</f>
        <v>0</v>
      </c>
      <c r="FD64" s="99">
        <f>'[1]címrend kötelező'!FD64+'[1]címrend önként'!FD64+'[1]címrend államig'!FD64</f>
        <v>0</v>
      </c>
      <c r="FE64" s="99">
        <f>'[1]címrend kötelező'!FE64+'[1]címrend önként'!FE64+'[1]címrend államig'!FE64</f>
        <v>0</v>
      </c>
      <c r="FF64" s="99">
        <f>'[1]címrend kötelező'!FF64+'[1]címrend önként'!FF64+'[1]címrend államig'!FF64</f>
        <v>0</v>
      </c>
      <c r="FG64" s="99">
        <f>'[1]címrend kötelező'!FG64+'[1]címrend önként'!FG64+'[1]címrend államig'!FG64</f>
        <v>0</v>
      </c>
      <c r="FH64" s="99">
        <f>'[1]címrend kötelező'!FH64+'[1]címrend önként'!FH64+'[1]címrend államig'!FH64</f>
        <v>0</v>
      </c>
      <c r="FI64" s="99">
        <f>'[1]címrend kötelező'!FI64+'[1]címrend önként'!FI64+'[1]címrend államig'!FI64</f>
        <v>0</v>
      </c>
      <c r="FJ64" s="99">
        <f>'[1]címrend kötelező'!FJ64+'[1]címrend önként'!FJ64+'[1]címrend államig'!FJ64</f>
        <v>0</v>
      </c>
      <c r="FK64" s="99">
        <f>'[1]címrend kötelező'!FK64+'[1]címrend önként'!FK64+'[1]címrend államig'!FK64</f>
        <v>0</v>
      </c>
      <c r="FL64" s="99">
        <f>'[1]címrend kötelező'!FL64+'[1]címrend önként'!FL64+'[1]címrend államig'!FL64</f>
        <v>0</v>
      </c>
      <c r="FM64" s="99">
        <f>'[1]címrend kötelező'!FM64+'[1]címrend önként'!FM64+'[1]címrend államig'!FM64</f>
        <v>0</v>
      </c>
      <c r="FN64" s="99">
        <f>'[1]címrend kötelező'!FN64+'[1]címrend önként'!FN64+'[1]címrend államig'!FN64</f>
        <v>0</v>
      </c>
      <c r="FO64" s="99">
        <f>'[1]címrend kötelező'!FO64+'[1]címrend önként'!FO64+'[1]címrend államig'!FO64</f>
        <v>0</v>
      </c>
      <c r="FP64" s="99">
        <f>'[1]címrend kötelező'!FP64+'[1]címrend önként'!FP64+'[1]címrend államig'!FP64</f>
        <v>0</v>
      </c>
      <c r="FQ64" s="99">
        <f>'[1]címrend kötelező'!FQ64+'[1]címrend önként'!FQ64+'[1]címrend államig'!FQ64</f>
        <v>0</v>
      </c>
      <c r="FR64" s="99">
        <f>'[1]címrend kötelező'!FR64+'[1]címrend önként'!FR64+'[1]címrend államig'!FR64</f>
        <v>0</v>
      </c>
      <c r="FS64" s="99">
        <f>'[1]címrend kötelező'!FS64+'[1]címrend önként'!FS64+'[1]címrend államig'!FS64</f>
        <v>0</v>
      </c>
      <c r="FT64" s="99">
        <f>'[1]címrend kötelező'!FT64+'[1]címrend önként'!FT64+'[1]címrend államig'!FT64</f>
        <v>0</v>
      </c>
      <c r="FU64" s="99">
        <f>'[1]címrend kötelező'!FU64+'[1]címrend önként'!FU64+'[1]címrend államig'!FU64</f>
        <v>0</v>
      </c>
      <c r="FV64" s="99">
        <f>'[1]címrend kötelező'!FV64+'[1]címrend önként'!FV64+'[1]címrend államig'!FV64</f>
        <v>0</v>
      </c>
      <c r="FW64" s="99">
        <f>'[1]címrend kötelező'!FW64+'[1]címrend önként'!FW64+'[1]címrend államig'!FW64</f>
        <v>0</v>
      </c>
      <c r="FX64" s="99">
        <f>'[1]címrend kötelező'!FX64+'[1]címrend önként'!FX64+'[1]címrend államig'!FX64</f>
        <v>0</v>
      </c>
      <c r="FY64" s="99">
        <f>'[1]címrend kötelező'!FY64+'[1]címrend önként'!FY64+'[1]címrend államig'!FY64</f>
        <v>0</v>
      </c>
      <c r="FZ64" s="99">
        <f>'[1]címrend kötelező'!FZ64+'[1]címrend önként'!FZ64+'[1]címrend államig'!FZ64</f>
        <v>0</v>
      </c>
      <c r="GA64" s="99">
        <f>'[1]címrend kötelező'!GA64+'[1]címrend önként'!GA64+'[1]címrend államig'!GA64</f>
        <v>0</v>
      </c>
      <c r="GB64" s="99">
        <f>'[1]címrend kötelező'!GB64+'[1]címrend önként'!GB64+'[1]címrend államig'!GB64</f>
        <v>0</v>
      </c>
      <c r="GC64" s="99">
        <f>'[1]címrend kötelező'!GC64+'[1]címrend önként'!GC64+'[1]címrend államig'!GC64</f>
        <v>0</v>
      </c>
      <c r="GD64" s="99">
        <f>'[1]címrend kötelező'!GD64+'[1]címrend önként'!GD64+'[1]címrend államig'!GD64</f>
        <v>0</v>
      </c>
      <c r="GE64" s="99">
        <f>'[1]címrend kötelező'!GE64+'[1]címrend önként'!GE64+'[1]címrend államig'!GE64</f>
        <v>0</v>
      </c>
      <c r="GF64" s="99">
        <f>'[1]címrend kötelező'!GF64+'[1]címrend önként'!GF64+'[1]címrend államig'!GF64</f>
        <v>0</v>
      </c>
      <c r="GG64" s="99">
        <f>'[1]címrend kötelező'!GG64+'[1]címrend önként'!GG64+'[1]címrend államig'!GG64</f>
        <v>0</v>
      </c>
      <c r="GH64" s="99">
        <f>'[1]címrend kötelező'!GH64+'[1]címrend önként'!GH64+'[1]címrend államig'!GH64</f>
        <v>0</v>
      </c>
      <c r="GI64" s="99">
        <f>'[1]címrend kötelező'!GI64+'[1]címrend önként'!GI64+'[1]címrend államig'!GI64</f>
        <v>0</v>
      </c>
      <c r="GJ64" s="99">
        <f>'[1]címrend kötelező'!GJ64+'[1]címrend önként'!GJ64+'[1]címrend államig'!GJ64</f>
        <v>0</v>
      </c>
      <c r="GK64" s="99">
        <f>'[1]címrend kötelező'!GK64+'[1]címrend önként'!GK64+'[1]címrend államig'!GK64</f>
        <v>0</v>
      </c>
      <c r="GL64" s="99">
        <f>EY64+FB64+FE64+FH64+FK64+FN64+FQ64+FT64+FW64+FZ64+GC64+GF64+GI64</f>
        <v>0</v>
      </c>
      <c r="GM64" s="99">
        <f t="shared" si="812"/>
        <v>0</v>
      </c>
      <c r="GN64" s="99">
        <f t="shared" si="812"/>
        <v>0</v>
      </c>
      <c r="GO64" s="99">
        <f>'[1]címrend kötelező'!GO64+'[1]címrend önként'!GO64+'[1]címrend államig'!GO64</f>
        <v>0</v>
      </c>
      <c r="GP64" s="99">
        <f>'[1]címrend kötelező'!GP64+'[1]címrend önként'!GP64+'[1]címrend államig'!GP64</f>
        <v>0</v>
      </c>
      <c r="GQ64" s="99">
        <f>'[1]címrend kötelező'!GQ64+'[1]címrend önként'!GQ64+'[1]címrend államig'!GQ64</f>
        <v>0</v>
      </c>
      <c r="GR64" s="99">
        <f>'[1]címrend kötelező'!GR64+'[1]címrend önként'!GR64+'[1]címrend államig'!GR64</f>
        <v>0</v>
      </c>
      <c r="GS64" s="99">
        <f>'[1]címrend kötelező'!GS64+'[1]címrend önként'!GS64+'[1]címrend államig'!GS64</f>
        <v>0</v>
      </c>
      <c r="GT64" s="99">
        <f>'[1]címrend kötelező'!GT64+'[1]címrend önként'!GT64+'[1]címrend államig'!GT64</f>
        <v>0</v>
      </c>
      <c r="GU64" s="99">
        <f>'[1]címrend kötelező'!GU64+'[1]címrend önként'!GU64+'[1]címrend államig'!GU64</f>
        <v>0</v>
      </c>
      <c r="GV64" s="99">
        <f>'[1]címrend kötelező'!GV64+'[1]címrend önként'!GV64+'[1]címrend államig'!GV64</f>
        <v>0</v>
      </c>
      <c r="GW64" s="99">
        <f>'[1]címrend kötelező'!GW64+'[1]címrend önként'!GW64+'[1]címrend államig'!GW64</f>
        <v>0</v>
      </c>
      <c r="GX64" s="99">
        <f t="shared" si="427"/>
        <v>0</v>
      </c>
      <c r="GY64" s="99">
        <f t="shared" si="427"/>
        <v>0</v>
      </c>
      <c r="GZ64" s="99">
        <f t="shared" si="427"/>
        <v>0</v>
      </c>
      <c r="HA64" s="100">
        <f t="shared" si="428"/>
        <v>0</v>
      </c>
      <c r="HB64" s="100">
        <f t="shared" si="428"/>
        <v>0</v>
      </c>
      <c r="HC64" s="101">
        <f t="shared" si="428"/>
        <v>0</v>
      </c>
      <c r="HE64" s="92"/>
      <c r="HF64" s="92"/>
    </row>
    <row r="65" spans="1:214" ht="15" customHeight="1" x14ac:dyDescent="0.25">
      <c r="A65" s="114" t="s">
        <v>352</v>
      </c>
      <c r="B65" s="98">
        <f>SUM('[1]címrend kötelező'!B65+'[1]címrend önként'!B65+'[1]címrend államig'!B65)</f>
        <v>0</v>
      </c>
      <c r="C65" s="98">
        <f>SUM('[1]címrend kötelező'!C65+'[1]címrend önként'!C65+'[1]címrend államig'!C65)</f>
        <v>0</v>
      </c>
      <c r="D65" s="98">
        <f>SUM('[1]címrend kötelező'!D65+'[1]címrend önként'!D65+'[1]címrend államig'!D65)</f>
        <v>0</v>
      </c>
      <c r="E65" s="98">
        <f>SUM('[1]címrend kötelező'!E65+'[1]címrend önként'!E65+'[1]címrend államig'!E65)</f>
        <v>0</v>
      </c>
      <c r="F65" s="98">
        <f>SUM('[1]címrend kötelező'!F65+'[1]címrend önként'!F65+'[1]címrend államig'!F65)</f>
        <v>0</v>
      </c>
      <c r="G65" s="98">
        <f>SUM('[1]címrend kötelező'!G65+'[1]címrend önként'!G65+'[1]címrend államig'!G65)</f>
        <v>0</v>
      </c>
      <c r="H65" s="98">
        <f>SUM('[1]címrend kötelező'!H65+'[1]címrend önként'!H65+'[1]címrend államig'!H65)</f>
        <v>0</v>
      </c>
      <c r="I65" s="98">
        <f>SUM('[1]címrend kötelező'!I65+'[1]címrend önként'!I65+'[1]címrend államig'!I65)</f>
        <v>0</v>
      </c>
      <c r="J65" s="98">
        <f>SUM('[1]címrend kötelező'!J65+'[1]címrend önként'!J65+'[1]címrend államig'!J65)</f>
        <v>0</v>
      </c>
      <c r="K65" s="98">
        <f>SUM('[1]címrend kötelező'!K65+'[1]címrend önként'!K65+'[1]címrend államig'!K65)</f>
        <v>0</v>
      </c>
      <c r="L65" s="98">
        <f>SUM('[1]címrend kötelező'!L65+'[1]címrend önként'!L65+'[1]címrend államig'!L65)</f>
        <v>0</v>
      </c>
      <c r="M65" s="98">
        <f>SUM('[1]címrend kötelező'!M65+'[1]címrend önként'!M65+'[1]címrend államig'!M65)</f>
        <v>0</v>
      </c>
      <c r="N65" s="98">
        <f>SUM('[1]címrend kötelező'!N65+'[1]címrend önként'!N65+'[1]címrend államig'!N65)</f>
        <v>0</v>
      </c>
      <c r="O65" s="98">
        <f>SUM('[1]címrend kötelező'!O65+'[1]címrend önként'!O65+'[1]címrend államig'!O65)</f>
        <v>0</v>
      </c>
      <c r="P65" s="98">
        <f>SUM('[1]címrend kötelező'!P65+'[1]címrend önként'!P65+'[1]címrend államig'!P65)</f>
        <v>0</v>
      </c>
      <c r="Q65" s="98">
        <f>SUM('[1]címrend kötelező'!Q65+'[1]címrend önként'!Q65+'[1]címrend államig'!Q65)</f>
        <v>0</v>
      </c>
      <c r="R65" s="98">
        <f>SUM('[1]címrend kötelező'!R65+'[1]címrend önként'!R65+'[1]címrend államig'!R65)</f>
        <v>0</v>
      </c>
      <c r="S65" s="98">
        <f>SUM('[1]címrend kötelező'!S65+'[1]címrend önként'!S65+'[1]címrend államig'!S65)</f>
        <v>0</v>
      </c>
      <c r="T65" s="98">
        <f>SUM('[1]címrend kötelező'!T65+'[1]címrend önként'!T65+'[1]címrend államig'!T65)</f>
        <v>0</v>
      </c>
      <c r="U65" s="98">
        <f>SUM('[1]címrend kötelező'!U65+'[1]címrend önként'!U65+'[1]címrend államig'!U65)</f>
        <v>0</v>
      </c>
      <c r="V65" s="98">
        <f>SUM('[1]címrend kötelező'!V65+'[1]címrend önként'!V65+'[1]címrend államig'!V65)</f>
        <v>0</v>
      </c>
      <c r="W65" s="98">
        <f>SUM('[1]címrend kötelező'!W65+'[1]címrend önként'!W65+'[1]címrend államig'!W65)</f>
        <v>0</v>
      </c>
      <c r="X65" s="98">
        <f>SUM('[1]címrend kötelező'!X65+'[1]címrend önként'!X65+'[1]címrend államig'!X65)</f>
        <v>0</v>
      </c>
      <c r="Y65" s="98">
        <f>SUM('[1]címrend kötelező'!Y65+'[1]címrend önként'!Y65+'[1]címrend államig'!Y65)</f>
        <v>0</v>
      </c>
      <c r="Z65" s="98">
        <f>SUM('[1]címrend kötelező'!Z65+'[1]címrend önként'!Z65+'[1]címrend államig'!Z65)</f>
        <v>2938184</v>
      </c>
      <c r="AA65" s="98">
        <f>SUM('[1]címrend kötelező'!AA65+'[1]címrend önként'!AA65+'[1]címrend államig'!AA65)</f>
        <v>0</v>
      </c>
      <c r="AB65" s="98">
        <f>SUM('[1]címrend kötelező'!AB65+'[1]címrend önként'!AB65+'[1]címrend államig'!AB65)</f>
        <v>2938184</v>
      </c>
      <c r="AC65" s="98">
        <f>SUM('[1]címrend kötelező'!AC65+'[1]címrend önként'!AC65+'[1]címrend államig'!AC65)</f>
        <v>1024857</v>
      </c>
      <c r="AD65" s="98">
        <f>SUM('[1]címrend kötelező'!AD65+'[1]címrend önként'!AD65+'[1]címrend államig'!AD65)</f>
        <v>0</v>
      </c>
      <c r="AE65" s="98">
        <f>SUM('[1]címrend kötelező'!AE65+'[1]címrend önként'!AE65+'[1]címrend államig'!AE65)</f>
        <v>1024857</v>
      </c>
      <c r="AF65" s="98">
        <f>SUM('[1]címrend kötelező'!AF65+'[1]címrend önként'!AF65+'[1]címrend államig'!AF65)</f>
        <v>0</v>
      </c>
      <c r="AG65" s="98">
        <f>SUM('[1]címrend kötelező'!AG65+'[1]címrend önként'!AG65+'[1]címrend államig'!AG65)</f>
        <v>0</v>
      </c>
      <c r="AH65" s="98">
        <f>SUM('[1]címrend kötelező'!AH65+'[1]címrend önként'!AH65+'[1]címrend államig'!AH65)</f>
        <v>0</v>
      </c>
      <c r="AI65" s="98">
        <f>SUM('[1]címrend kötelező'!AI65+'[1]címrend önként'!AI65+'[1]címrend államig'!AI65)</f>
        <v>0</v>
      </c>
      <c r="AJ65" s="98">
        <f>SUM('[1]címrend kötelező'!AJ65+'[1]címrend önként'!AJ65+'[1]címrend államig'!AJ65)</f>
        <v>0</v>
      </c>
      <c r="AK65" s="98">
        <f>SUM('[1]címrend kötelező'!AK65+'[1]címrend önként'!AK65+'[1]címrend államig'!AK65)</f>
        <v>0</v>
      </c>
      <c r="AL65" s="98">
        <f>SUM('[1]címrend kötelező'!AL65+'[1]címrend önként'!AL65+'[1]címrend államig'!AL65)</f>
        <v>0</v>
      </c>
      <c r="AM65" s="98">
        <f>SUM('[1]címrend kötelező'!AM65+'[1]címrend önként'!AM65+'[1]címrend államig'!AM65)</f>
        <v>0</v>
      </c>
      <c r="AN65" s="98">
        <f>SUM('[1]címrend kötelező'!AN65+'[1]címrend önként'!AN65+'[1]címrend államig'!AN65)</f>
        <v>0</v>
      </c>
      <c r="AO65" s="98">
        <f>SUM('[1]címrend kötelező'!AO65+'[1]címrend önként'!AO65+'[1]címrend államig'!AO65)</f>
        <v>0</v>
      </c>
      <c r="AP65" s="98">
        <f>SUM('[1]címrend kötelező'!AP65+'[1]címrend önként'!AP65+'[1]címrend államig'!AP65)</f>
        <v>0</v>
      </c>
      <c r="AQ65" s="98">
        <f>SUM('[1]címrend kötelező'!AQ65+'[1]címrend önként'!AQ65+'[1]címrend államig'!AQ65)</f>
        <v>0</v>
      </c>
      <c r="AR65" s="98">
        <f>SUM('[1]címrend kötelező'!AR65+'[1]címrend önként'!AR65+'[1]címrend államig'!AR65)</f>
        <v>0</v>
      </c>
      <c r="AS65" s="98">
        <f>SUM('[1]címrend kötelező'!AS65+'[1]címrend önként'!AS65+'[1]címrend államig'!AS65)</f>
        <v>0</v>
      </c>
      <c r="AT65" s="98">
        <f>SUM('[1]címrend kötelező'!AT65+'[1]címrend önként'!AT65+'[1]címrend államig'!AT65)</f>
        <v>0</v>
      </c>
      <c r="AU65" s="98">
        <f>SUM('[1]címrend kötelező'!AU65+'[1]címrend önként'!AU65+'[1]címrend államig'!AU65)</f>
        <v>0</v>
      </c>
      <c r="AV65" s="98">
        <f>SUM('[1]címrend kötelező'!AV65+'[1]címrend önként'!AV65+'[1]címrend államig'!AV65)</f>
        <v>0</v>
      </c>
      <c r="AW65" s="98">
        <f>SUM('[1]címrend kötelező'!AW65+'[1]címrend önként'!AW65+'[1]címrend államig'!AW65)</f>
        <v>0</v>
      </c>
      <c r="AX65" s="98">
        <f>SUM('[1]címrend kötelező'!AX65+'[1]címrend önként'!AX65+'[1]címrend államig'!AX65)</f>
        <v>0</v>
      </c>
      <c r="AY65" s="98">
        <f>SUM('[1]címrend kötelező'!AY65+'[1]címrend önként'!AY65+'[1]címrend államig'!AY65)</f>
        <v>0</v>
      </c>
      <c r="AZ65" s="98">
        <f>SUM('[1]címrend kötelező'!AZ65+'[1]címrend önként'!AZ65+'[1]címrend államig'!AZ65)</f>
        <v>0</v>
      </c>
      <c r="BA65" s="98">
        <f>SUM('[1]címrend kötelező'!BA65+'[1]címrend önként'!BA65+'[1]címrend államig'!BA65)</f>
        <v>0</v>
      </c>
      <c r="BB65" s="98">
        <f>SUM('[1]címrend kötelező'!BB65+'[1]címrend önként'!BB65+'[1]címrend államig'!BB65)</f>
        <v>0</v>
      </c>
      <c r="BC65" s="98">
        <f>SUM('[1]címrend kötelező'!BC65+'[1]címrend önként'!BC65+'[1]címrend államig'!BC65)</f>
        <v>0</v>
      </c>
      <c r="BD65" s="98">
        <f>SUM('[1]címrend kötelező'!BD65+'[1]címrend önként'!BD65+'[1]címrend államig'!BD65)</f>
        <v>0</v>
      </c>
      <c r="BE65" s="98">
        <f>SUM('[1]címrend kötelező'!BE65+'[1]címrend önként'!BE65+'[1]címrend államig'!BE65)</f>
        <v>0</v>
      </c>
      <c r="BF65" s="98">
        <f>SUM('[1]címrend kötelező'!BF65+'[1]címrend önként'!BF65+'[1]címrend államig'!BF65)</f>
        <v>0</v>
      </c>
      <c r="BG65" s="98">
        <f>SUM('[1]címrend kötelező'!BG65+'[1]címrend önként'!BG65+'[1]címrend államig'!BG65)</f>
        <v>0</v>
      </c>
      <c r="BH65" s="98">
        <f>SUM('[1]címrend kötelező'!BH65+'[1]címrend önként'!BH65+'[1]címrend államig'!BH65)</f>
        <v>0</v>
      </c>
      <c r="BI65" s="98">
        <f>SUM('[1]címrend kötelező'!BI65+'[1]címrend önként'!BI65+'[1]címrend államig'!BI65)</f>
        <v>0</v>
      </c>
      <c r="BJ65" s="98">
        <f>SUM('[1]címrend kötelező'!BJ65+'[1]címrend önként'!BJ65+'[1]címrend államig'!BJ65)</f>
        <v>0</v>
      </c>
      <c r="BK65" s="98">
        <f>SUM('[1]címrend kötelező'!BK65+'[1]címrend önként'!BK65+'[1]címrend államig'!BK65)</f>
        <v>0</v>
      </c>
      <c r="BL65" s="98">
        <f>SUM('[1]címrend kötelező'!BL65+'[1]címrend önként'!BL65+'[1]címrend államig'!BL65)</f>
        <v>0</v>
      </c>
      <c r="BM65" s="98">
        <f>SUM('[1]címrend kötelező'!BM65+'[1]címrend önként'!BM65+'[1]címrend államig'!BM65)</f>
        <v>0</v>
      </c>
      <c r="BN65" s="98">
        <f>SUM('[1]címrend kötelező'!BN65+'[1]címrend önként'!BN65+'[1]címrend államig'!BN65)</f>
        <v>0</v>
      </c>
      <c r="BO65" s="98">
        <f>SUM('[1]címrend kötelező'!BO65+'[1]címrend önként'!BO65+'[1]címrend államig'!BO65)</f>
        <v>0</v>
      </c>
      <c r="BP65" s="98">
        <f>SUM('[1]címrend kötelező'!BP65+'[1]címrend önként'!BP65+'[1]címrend államig'!BP65)</f>
        <v>0</v>
      </c>
      <c r="BQ65" s="98">
        <f>SUM('[1]címrend kötelező'!BQ65+'[1]címrend önként'!BQ65+'[1]címrend államig'!BQ65)</f>
        <v>0</v>
      </c>
      <c r="BR65" s="98">
        <f>SUM('[1]címrend kötelező'!BR65+'[1]címrend önként'!BR65+'[1]címrend államig'!BR65)</f>
        <v>0</v>
      </c>
      <c r="BS65" s="98">
        <f>SUM('[1]címrend kötelező'!BS65+'[1]címrend önként'!BS65+'[1]címrend államig'!BS65)</f>
        <v>0</v>
      </c>
      <c r="BT65" s="98">
        <f>SUM('[1]címrend kötelező'!BT65+'[1]címrend önként'!BT65+'[1]címrend államig'!BT65)</f>
        <v>0</v>
      </c>
      <c r="BU65" s="98">
        <f>SUM('[1]címrend kötelező'!BU65+'[1]címrend önként'!BU65+'[1]címrend államig'!BU65)</f>
        <v>0</v>
      </c>
      <c r="BV65" s="98">
        <f>SUM('[1]címrend kötelező'!BV65+'[1]címrend önként'!BV65+'[1]címrend államig'!BV65)</f>
        <v>0</v>
      </c>
      <c r="BW65" s="98">
        <f>SUM('[1]címrend kötelező'!BW65+'[1]címrend önként'!BW65+'[1]címrend államig'!BW65)</f>
        <v>0</v>
      </c>
      <c r="BX65" s="98">
        <f>SUM('[1]címrend kötelező'!BX65+'[1]címrend önként'!BX65+'[1]címrend államig'!BX65)</f>
        <v>0</v>
      </c>
      <c r="BY65" s="98">
        <f>SUM('[1]címrend kötelező'!BY65+'[1]címrend önként'!BY65+'[1]címrend államig'!BY65)</f>
        <v>0</v>
      </c>
      <c r="BZ65" s="98">
        <f>SUM('[1]címrend kötelező'!BZ65+'[1]címrend önként'!BZ65+'[1]címrend államig'!BZ65)</f>
        <v>0</v>
      </c>
      <c r="CA65" s="98">
        <f>SUM('[1]címrend kötelező'!CA65+'[1]címrend önként'!CA65+'[1]címrend államig'!CA65)</f>
        <v>0</v>
      </c>
      <c r="CB65" s="98">
        <f>SUM('[1]címrend kötelező'!CB65+'[1]címrend önként'!CB65+'[1]címrend államig'!CB65)</f>
        <v>0</v>
      </c>
      <c r="CC65" s="98">
        <f>SUM('[1]címrend kötelező'!CC65+'[1]címrend önként'!CC65+'[1]címrend államig'!CC65)</f>
        <v>0</v>
      </c>
      <c r="CD65" s="98">
        <f>SUM('[1]címrend kötelező'!CD65+'[1]címrend önként'!CD65+'[1]címrend államig'!CD65)</f>
        <v>0</v>
      </c>
      <c r="CE65" s="98">
        <f>SUM('[1]címrend kötelező'!CE65+'[1]címrend önként'!CE65+'[1]címrend államig'!CE65)</f>
        <v>0</v>
      </c>
      <c r="CF65" s="98">
        <f>SUM('[1]címrend kötelező'!CF65+'[1]címrend önként'!CF65+'[1]címrend államig'!CF65)</f>
        <v>0</v>
      </c>
      <c r="CG65" s="98">
        <f>SUM('[1]címrend kötelező'!CG65+'[1]címrend önként'!CG65+'[1]címrend államig'!CG65)</f>
        <v>0</v>
      </c>
      <c r="CH65" s="98">
        <f>SUM('[1]címrend kötelező'!CH65+'[1]címrend önként'!CH65+'[1]címrend államig'!CH65)</f>
        <v>0</v>
      </c>
      <c r="CI65" s="98">
        <f>SUM('[1]címrend kötelező'!CI65+'[1]címrend önként'!CI65+'[1]címrend államig'!CI65)</f>
        <v>0</v>
      </c>
      <c r="CJ65" s="98">
        <f>SUM('[1]címrend kötelező'!CJ65+'[1]címrend önként'!CJ65+'[1]címrend államig'!CJ65)</f>
        <v>0</v>
      </c>
      <c r="CK65" s="98">
        <f>SUM('[1]címrend kötelező'!CK65+'[1]címrend önként'!CK65+'[1]címrend államig'!CK65)</f>
        <v>0</v>
      </c>
      <c r="CL65" s="98">
        <f>SUM('[1]címrend kötelező'!CL65+'[1]címrend önként'!CL65+'[1]címrend államig'!CL65)</f>
        <v>0</v>
      </c>
      <c r="CM65" s="98">
        <f>SUM('[1]címrend kötelező'!CM65+'[1]címrend önként'!CM65+'[1]címrend államig'!CM65)</f>
        <v>0</v>
      </c>
      <c r="CN65" s="98">
        <f>SUM('[1]címrend kötelező'!CN65+'[1]címrend önként'!CN65+'[1]címrend államig'!CN65)</f>
        <v>0</v>
      </c>
      <c r="CO65" s="98">
        <f>SUM('[1]címrend kötelező'!CO65+'[1]címrend önként'!CO65+'[1]címrend államig'!CO65)</f>
        <v>0</v>
      </c>
      <c r="CP65" s="98">
        <f>SUM('[1]címrend kötelező'!CP65+'[1]címrend önként'!CP65+'[1]címrend államig'!CP65)</f>
        <v>0</v>
      </c>
      <c r="CQ65" s="98">
        <f>SUM('[1]címrend kötelező'!CQ65+'[1]címrend önként'!CQ65+'[1]címrend államig'!CQ65)</f>
        <v>0</v>
      </c>
      <c r="CR65" s="98">
        <f>SUM('[1]címrend kötelező'!CR65+'[1]címrend önként'!CR65+'[1]címrend államig'!CR65)</f>
        <v>0</v>
      </c>
      <c r="CS65" s="98">
        <f>SUM('[1]címrend kötelező'!CS65+'[1]címrend önként'!CS65+'[1]címrend államig'!CS65)</f>
        <v>0</v>
      </c>
      <c r="CT65" s="98">
        <f>SUM('[1]címrend kötelező'!CT65+'[1]címrend önként'!CT65+'[1]címrend államig'!CT65)</f>
        <v>0</v>
      </c>
      <c r="CU65" s="98">
        <f>SUM('[1]címrend kötelező'!CU65+'[1]címrend önként'!CU65+'[1]címrend államig'!CU65)</f>
        <v>0</v>
      </c>
      <c r="CV65" s="98">
        <f>SUM('[1]címrend kötelező'!CV65+'[1]címrend önként'!CV65+'[1]címrend államig'!CV65)</f>
        <v>0</v>
      </c>
      <c r="CW65" s="98">
        <f>SUM('[1]címrend kötelező'!CW65+'[1]címrend önként'!CW65+'[1]címrend államig'!CW65)</f>
        <v>0</v>
      </c>
      <c r="CX65" s="98">
        <f>SUM('[1]címrend kötelező'!CX65+'[1]címrend önként'!CX65+'[1]címrend államig'!CX65)</f>
        <v>0</v>
      </c>
      <c r="CY65" s="98">
        <f>SUM('[1]címrend kötelező'!CY65+'[1]címrend önként'!CY65+'[1]címrend államig'!CY65)</f>
        <v>0</v>
      </c>
      <c r="CZ65" s="98">
        <f>SUM('[1]címrend kötelező'!CZ65+'[1]címrend önként'!CZ65+'[1]címrend államig'!CZ65)</f>
        <v>0</v>
      </c>
      <c r="DA65" s="98">
        <f>SUM('[1]címrend kötelező'!DA65+'[1]címrend önként'!DA65+'[1]címrend államig'!DA65)</f>
        <v>0</v>
      </c>
      <c r="DB65" s="98">
        <f>SUM('[1]címrend kötelező'!DB65+'[1]címrend önként'!DB65+'[1]címrend államig'!DB65)</f>
        <v>0</v>
      </c>
      <c r="DC65" s="98">
        <f>SUM('[1]címrend kötelező'!DC65+'[1]címrend önként'!DC65+'[1]címrend államig'!DC65)</f>
        <v>0</v>
      </c>
      <c r="DD65" s="98">
        <f>SUM('[1]címrend kötelező'!DD65+'[1]címrend önként'!DD65+'[1]címrend államig'!DD65)</f>
        <v>0</v>
      </c>
      <c r="DE65" s="98">
        <f>SUM('[1]címrend kötelező'!DE65+'[1]címrend önként'!DE65+'[1]címrend államig'!DE65)</f>
        <v>0</v>
      </c>
      <c r="DF65" s="98">
        <f>SUM('[1]címrend kötelező'!DF65+'[1]címrend önként'!DF65+'[1]címrend államig'!DF65)</f>
        <v>0</v>
      </c>
      <c r="DG65" s="98">
        <f>SUM('[1]címrend kötelező'!DG65+'[1]címrend önként'!DG65+'[1]címrend államig'!DG65)</f>
        <v>0</v>
      </c>
      <c r="DH65" s="98">
        <f>SUM('[1]címrend kötelező'!DH65+'[1]címrend önként'!DH65+'[1]címrend államig'!DH65)</f>
        <v>0</v>
      </c>
      <c r="DI65" s="98">
        <f>SUM('[1]címrend kötelező'!DI65+'[1]címrend önként'!DI65+'[1]címrend államig'!DI65)</f>
        <v>0</v>
      </c>
      <c r="DJ65" s="98">
        <f>SUM('[1]címrend kötelező'!DJ65+'[1]címrend önként'!DJ65+'[1]címrend államig'!DJ65)</f>
        <v>0</v>
      </c>
      <c r="DK65" s="98">
        <f>SUM('[1]címrend kötelező'!DK65+'[1]címrend önként'!DK65+'[1]címrend államig'!DK65)</f>
        <v>0</v>
      </c>
      <c r="DL65" s="98">
        <f>SUM('[1]címrend kötelező'!DL65+'[1]címrend önként'!DL65+'[1]címrend államig'!DL65)</f>
        <v>0</v>
      </c>
      <c r="DM65" s="98">
        <f>SUM('[1]címrend kötelező'!DM65+'[1]címrend önként'!DM65+'[1]címrend államig'!DM65)</f>
        <v>0</v>
      </c>
      <c r="DN65" s="98">
        <f>SUM('[1]címrend kötelező'!DN65+'[1]címrend önként'!DN65+'[1]címrend államig'!DN65)</f>
        <v>0</v>
      </c>
      <c r="DO65" s="98">
        <f>SUM('[1]címrend kötelező'!DO65+'[1]címrend önként'!DO65+'[1]címrend államig'!DO65)</f>
        <v>0</v>
      </c>
      <c r="DP65" s="98">
        <f>SUM('[1]címrend kötelező'!DP65+'[1]címrend önként'!DP65+'[1]címrend államig'!DP65)</f>
        <v>0</v>
      </c>
      <c r="DQ65" s="98">
        <f>SUM('[1]címrend kötelező'!DQ65+'[1]címrend önként'!DQ65+'[1]címrend államig'!DQ65)</f>
        <v>0</v>
      </c>
      <c r="DR65" s="99">
        <f t="shared" si="810"/>
        <v>3963041</v>
      </c>
      <c r="DS65" s="99">
        <f t="shared" si="810"/>
        <v>0</v>
      </c>
      <c r="DT65" s="99">
        <f t="shared" si="810"/>
        <v>3963041</v>
      </c>
      <c r="DU65" s="98">
        <f>SUM('[1]címrend kötelező'!DU65+'[1]címrend önként'!DU65+'[1]címrend államig'!DU65)</f>
        <v>0</v>
      </c>
      <c r="DV65" s="98">
        <f>SUM('[1]címrend kötelező'!DV65+'[1]címrend önként'!DV65+'[1]címrend államig'!DV65)</f>
        <v>0</v>
      </c>
      <c r="DW65" s="98">
        <f>SUM('[1]címrend kötelező'!DW65+'[1]címrend önként'!DW65+'[1]címrend államig'!DW65)</f>
        <v>0</v>
      </c>
      <c r="DX65" s="98">
        <f>SUM('[1]címrend kötelező'!DX65+'[1]címrend önként'!DX65+'[1]címrend államig'!DX65)</f>
        <v>0</v>
      </c>
      <c r="DY65" s="98">
        <f>SUM('[1]címrend kötelező'!DY65+'[1]címrend önként'!DY65+'[1]címrend államig'!DY65)</f>
        <v>0</v>
      </c>
      <c r="DZ65" s="98">
        <f>SUM('[1]címrend kötelező'!DZ65+'[1]címrend önként'!DZ65+'[1]címrend államig'!DZ65)</f>
        <v>0</v>
      </c>
      <c r="EA65" s="98">
        <f>SUM('[1]címrend kötelező'!EA65+'[1]címrend önként'!EA65+'[1]címrend államig'!EA65)</f>
        <v>0</v>
      </c>
      <c r="EB65" s="98">
        <f>SUM('[1]címrend kötelező'!EB65+'[1]címrend önként'!EB65+'[1]címrend államig'!EB65)</f>
        <v>0</v>
      </c>
      <c r="EC65" s="98">
        <f>SUM('[1]címrend kötelező'!EC65+'[1]címrend önként'!EC65+'[1]címrend államig'!EC65)</f>
        <v>0</v>
      </c>
      <c r="ED65" s="98">
        <f>SUM('[1]címrend kötelező'!ED65+'[1]címrend önként'!ED65+'[1]címrend államig'!ED65)</f>
        <v>0</v>
      </c>
      <c r="EE65" s="98">
        <f>SUM('[1]címrend kötelező'!EE65+'[1]címrend önként'!EE65+'[1]címrend államig'!EE65)</f>
        <v>0</v>
      </c>
      <c r="EF65" s="98">
        <f>SUM('[1]címrend kötelező'!EF65+'[1]címrend önként'!EF65+'[1]címrend államig'!EF65)</f>
        <v>0</v>
      </c>
      <c r="EG65" s="98">
        <f>SUM('[1]címrend kötelező'!EG65+'[1]címrend önként'!EG65+'[1]címrend államig'!EG65)</f>
        <v>0</v>
      </c>
      <c r="EH65" s="98">
        <f>SUM('[1]címrend kötelező'!EH65+'[1]címrend önként'!EH65+'[1]címrend államig'!EH65)</f>
        <v>0</v>
      </c>
      <c r="EI65" s="98">
        <f>SUM('[1]címrend kötelező'!EI65+'[1]címrend önként'!EI65+'[1]címrend államig'!EI65)</f>
        <v>0</v>
      </c>
      <c r="EJ65" s="98">
        <f>SUM('[1]címrend kötelező'!EJ65+'[1]címrend önként'!EJ65+'[1]címrend államig'!EJ65)</f>
        <v>0</v>
      </c>
      <c r="EK65" s="98">
        <f>SUM('[1]címrend kötelező'!EK65+'[1]címrend önként'!EK65+'[1]címrend államig'!EK65)</f>
        <v>0</v>
      </c>
      <c r="EL65" s="98">
        <f>SUM('[1]címrend kötelező'!EL65+'[1]címrend önként'!EL65+'[1]címrend államig'!EL65)</f>
        <v>0</v>
      </c>
      <c r="EM65" s="98">
        <f>SUM('[1]címrend kötelező'!EM65+'[1]címrend önként'!EM65+'[1]címrend államig'!EM65)</f>
        <v>0</v>
      </c>
      <c r="EN65" s="98">
        <f>SUM('[1]címrend kötelező'!EN65+'[1]címrend önként'!EN65+'[1]címrend államig'!EN65)</f>
        <v>0</v>
      </c>
      <c r="EO65" s="98">
        <f>SUM('[1]címrend kötelező'!EO65+'[1]címrend önként'!EO65+'[1]címrend államig'!EO65)</f>
        <v>0</v>
      </c>
      <c r="EP65" s="98">
        <f>SUM('[1]címrend kötelező'!EP65+'[1]címrend önként'!EP65+'[1]címrend államig'!EP65)</f>
        <v>0</v>
      </c>
      <c r="EQ65" s="98">
        <f>SUM('[1]címrend kötelező'!EQ65+'[1]címrend önként'!EQ65+'[1]címrend államig'!EQ65)</f>
        <v>0</v>
      </c>
      <c r="ER65" s="98">
        <f>SUM('[1]címrend kötelező'!ER65+'[1]címrend önként'!ER65+'[1]címrend államig'!ER65)</f>
        <v>0</v>
      </c>
      <c r="ES65" s="98">
        <f>SUM('[1]címrend kötelező'!ES65+'[1]címrend önként'!ES65+'[1]címrend államig'!ES65)</f>
        <v>0</v>
      </c>
      <c r="ET65" s="98">
        <f>SUM('[1]címrend kötelező'!ET65+'[1]címrend önként'!ET65+'[1]címrend államig'!ET65)</f>
        <v>0</v>
      </c>
      <c r="EU65" s="98">
        <f>SUM('[1]címrend kötelező'!EU65+'[1]címrend önként'!EU65+'[1]címrend államig'!EU65)</f>
        <v>0</v>
      </c>
      <c r="EV65" s="99">
        <f t="shared" si="811"/>
        <v>0</v>
      </c>
      <c r="EW65" s="99">
        <f t="shared" si="811"/>
        <v>0</v>
      </c>
      <c r="EX65" s="99">
        <f t="shared" si="811"/>
        <v>0</v>
      </c>
      <c r="EY65" s="99">
        <f>'[1]címrend kötelező'!EY65+'[1]címrend önként'!EY65+'[1]címrend államig'!EY65</f>
        <v>0</v>
      </c>
      <c r="EZ65" s="99">
        <f>'[1]címrend kötelező'!EZ65+'[1]címrend önként'!EZ65+'[1]címrend államig'!EZ65</f>
        <v>0</v>
      </c>
      <c r="FA65" s="99">
        <f>'[1]címrend kötelező'!FA65+'[1]címrend önként'!FA65+'[1]címrend államig'!FA65</f>
        <v>0</v>
      </c>
      <c r="FB65" s="99">
        <f>'[1]címrend kötelező'!FB65+'[1]címrend önként'!FB65+'[1]címrend államig'!FB65</f>
        <v>0</v>
      </c>
      <c r="FC65" s="99">
        <f>'[1]címrend kötelező'!FC65+'[1]címrend önként'!FC65+'[1]címrend államig'!FC65</f>
        <v>0</v>
      </c>
      <c r="FD65" s="99">
        <f>'[1]címrend kötelező'!FD65+'[1]címrend önként'!FD65+'[1]címrend államig'!FD65</f>
        <v>0</v>
      </c>
      <c r="FE65" s="99">
        <f>'[1]címrend kötelező'!FE65+'[1]címrend önként'!FE65+'[1]címrend államig'!FE65</f>
        <v>0</v>
      </c>
      <c r="FF65" s="99">
        <f>'[1]címrend kötelező'!FF65+'[1]címrend önként'!FF65+'[1]címrend államig'!FF65</f>
        <v>0</v>
      </c>
      <c r="FG65" s="99">
        <f>'[1]címrend kötelező'!FG65+'[1]címrend önként'!FG65+'[1]címrend államig'!FG65</f>
        <v>0</v>
      </c>
      <c r="FH65" s="99">
        <f>'[1]címrend kötelező'!FH65+'[1]címrend önként'!FH65+'[1]címrend államig'!FH65</f>
        <v>0</v>
      </c>
      <c r="FI65" s="99">
        <f>'[1]címrend kötelező'!FI65+'[1]címrend önként'!FI65+'[1]címrend államig'!FI65</f>
        <v>0</v>
      </c>
      <c r="FJ65" s="99">
        <f>'[1]címrend kötelező'!FJ65+'[1]címrend önként'!FJ65+'[1]címrend államig'!FJ65</f>
        <v>0</v>
      </c>
      <c r="FK65" s="99">
        <f>'[1]címrend kötelező'!FK65+'[1]címrend önként'!FK65+'[1]címrend államig'!FK65</f>
        <v>0</v>
      </c>
      <c r="FL65" s="99">
        <f>'[1]címrend kötelező'!FL65+'[1]címrend önként'!FL65+'[1]címrend államig'!FL65</f>
        <v>0</v>
      </c>
      <c r="FM65" s="99">
        <f>'[1]címrend kötelező'!FM65+'[1]címrend önként'!FM65+'[1]címrend államig'!FM65</f>
        <v>0</v>
      </c>
      <c r="FN65" s="99">
        <f>'[1]címrend kötelező'!FN65+'[1]címrend önként'!FN65+'[1]címrend államig'!FN65</f>
        <v>0</v>
      </c>
      <c r="FO65" s="99">
        <f>'[1]címrend kötelező'!FO65+'[1]címrend önként'!FO65+'[1]címrend államig'!FO65</f>
        <v>0</v>
      </c>
      <c r="FP65" s="99">
        <f>'[1]címrend kötelező'!FP65+'[1]címrend önként'!FP65+'[1]címrend államig'!FP65</f>
        <v>0</v>
      </c>
      <c r="FQ65" s="99">
        <f>'[1]címrend kötelező'!FQ65+'[1]címrend önként'!FQ65+'[1]címrend államig'!FQ65</f>
        <v>0</v>
      </c>
      <c r="FR65" s="99">
        <f>'[1]címrend kötelező'!FR65+'[1]címrend önként'!FR65+'[1]címrend államig'!FR65</f>
        <v>0</v>
      </c>
      <c r="FS65" s="99">
        <f>'[1]címrend kötelező'!FS65+'[1]címrend önként'!FS65+'[1]címrend államig'!FS65</f>
        <v>0</v>
      </c>
      <c r="FT65" s="99">
        <f>'[1]címrend kötelező'!FT65+'[1]címrend önként'!FT65+'[1]címrend államig'!FT65</f>
        <v>0</v>
      </c>
      <c r="FU65" s="99">
        <f>'[1]címrend kötelező'!FU65+'[1]címrend önként'!FU65+'[1]címrend államig'!FU65</f>
        <v>0</v>
      </c>
      <c r="FV65" s="99">
        <f>'[1]címrend kötelező'!FV65+'[1]címrend önként'!FV65+'[1]címrend államig'!FV65</f>
        <v>0</v>
      </c>
      <c r="FW65" s="99">
        <f>'[1]címrend kötelező'!FW65+'[1]címrend önként'!FW65+'[1]címrend államig'!FW65</f>
        <v>0</v>
      </c>
      <c r="FX65" s="99">
        <f>'[1]címrend kötelező'!FX65+'[1]címrend önként'!FX65+'[1]címrend államig'!FX65</f>
        <v>0</v>
      </c>
      <c r="FY65" s="99">
        <f>'[1]címrend kötelező'!FY65+'[1]címrend önként'!FY65+'[1]címrend államig'!FY65</f>
        <v>0</v>
      </c>
      <c r="FZ65" s="99">
        <f>'[1]címrend kötelező'!FZ65+'[1]címrend önként'!FZ65+'[1]címrend államig'!FZ65</f>
        <v>0</v>
      </c>
      <c r="GA65" s="99">
        <f>'[1]címrend kötelező'!GA65+'[1]címrend önként'!GA65+'[1]címrend államig'!GA65</f>
        <v>0</v>
      </c>
      <c r="GB65" s="99">
        <f>'[1]címrend kötelező'!GB65+'[1]címrend önként'!GB65+'[1]címrend államig'!GB65</f>
        <v>0</v>
      </c>
      <c r="GC65" s="99">
        <f>'[1]címrend kötelező'!GC65+'[1]címrend önként'!GC65+'[1]címrend államig'!GC65</f>
        <v>0</v>
      </c>
      <c r="GD65" s="99">
        <f>'[1]címrend kötelező'!GD65+'[1]címrend önként'!GD65+'[1]címrend államig'!GD65</f>
        <v>0</v>
      </c>
      <c r="GE65" s="99">
        <f>'[1]címrend kötelező'!GE65+'[1]címrend önként'!GE65+'[1]címrend államig'!GE65</f>
        <v>0</v>
      </c>
      <c r="GF65" s="99">
        <f>'[1]címrend kötelező'!GF65+'[1]címrend önként'!GF65+'[1]címrend államig'!GF65</f>
        <v>0</v>
      </c>
      <c r="GG65" s="99">
        <f>'[1]címrend kötelező'!GG65+'[1]címrend önként'!GG65+'[1]címrend államig'!GG65</f>
        <v>0</v>
      </c>
      <c r="GH65" s="99">
        <f>'[1]címrend kötelező'!GH65+'[1]címrend önként'!GH65+'[1]címrend államig'!GH65</f>
        <v>0</v>
      </c>
      <c r="GI65" s="99">
        <f>'[1]címrend kötelező'!GI65+'[1]címrend önként'!GI65+'[1]címrend államig'!GI65</f>
        <v>0</v>
      </c>
      <c r="GJ65" s="99">
        <f>'[1]címrend kötelező'!GJ65+'[1]címrend önként'!GJ65+'[1]címrend államig'!GJ65</f>
        <v>0</v>
      </c>
      <c r="GK65" s="99">
        <f>'[1]címrend kötelező'!GK65+'[1]címrend önként'!GK65+'[1]címrend államig'!GK65</f>
        <v>0</v>
      </c>
      <c r="GL65" s="99">
        <f>EY65+FB65+FE65+FH65+FK65+FN65+FQ65+FT65+FW65+FZ65+GC65+GF65+GI65</f>
        <v>0</v>
      </c>
      <c r="GM65" s="99">
        <f t="shared" si="812"/>
        <v>0</v>
      </c>
      <c r="GN65" s="99">
        <f t="shared" si="812"/>
        <v>0</v>
      </c>
      <c r="GO65" s="99">
        <f>'[1]címrend kötelező'!GO65+'[1]címrend önként'!GO65+'[1]címrend államig'!GO65</f>
        <v>0</v>
      </c>
      <c r="GP65" s="99">
        <f>'[1]címrend kötelező'!GP65+'[1]címrend önként'!GP65+'[1]címrend államig'!GP65</f>
        <v>0</v>
      </c>
      <c r="GQ65" s="99">
        <f>'[1]címrend kötelező'!GQ65+'[1]címrend önként'!GQ65+'[1]címrend államig'!GQ65</f>
        <v>0</v>
      </c>
      <c r="GR65" s="99">
        <f>'[1]címrend kötelező'!GR65+'[1]címrend önként'!GR65+'[1]címrend államig'!GR65</f>
        <v>0</v>
      </c>
      <c r="GS65" s="99">
        <f>'[1]címrend kötelező'!GS65+'[1]címrend önként'!GS65+'[1]címrend államig'!GS65</f>
        <v>0</v>
      </c>
      <c r="GT65" s="99">
        <f>'[1]címrend kötelező'!GT65+'[1]címrend önként'!GT65+'[1]címrend államig'!GT65</f>
        <v>0</v>
      </c>
      <c r="GU65" s="99">
        <f>'[1]címrend kötelező'!GU65+'[1]címrend önként'!GU65+'[1]címrend államig'!GU65</f>
        <v>0</v>
      </c>
      <c r="GV65" s="99">
        <f>'[1]címrend kötelező'!GV65+'[1]címrend önként'!GV65+'[1]címrend államig'!GV65</f>
        <v>0</v>
      </c>
      <c r="GW65" s="99">
        <f>'[1]címrend kötelező'!GW65+'[1]címrend önként'!GW65+'[1]címrend államig'!GW65</f>
        <v>0</v>
      </c>
      <c r="GX65" s="99">
        <f t="shared" si="427"/>
        <v>0</v>
      </c>
      <c r="GY65" s="99">
        <f t="shared" si="427"/>
        <v>0</v>
      </c>
      <c r="GZ65" s="99">
        <f t="shared" si="427"/>
        <v>0</v>
      </c>
      <c r="HA65" s="100">
        <f t="shared" si="428"/>
        <v>3963041</v>
      </c>
      <c r="HB65" s="100">
        <f t="shared" si="428"/>
        <v>0</v>
      </c>
      <c r="HC65" s="101">
        <f t="shared" si="428"/>
        <v>3963041</v>
      </c>
      <c r="HE65" s="92"/>
      <c r="HF65" s="92"/>
    </row>
    <row r="66" spans="1:214" ht="15" customHeight="1" x14ac:dyDescent="0.25">
      <c r="A66" s="114" t="s">
        <v>353</v>
      </c>
      <c r="B66" s="98">
        <f>SUM('[1]címrend kötelező'!B66+'[1]címrend önként'!B66+'[1]címrend államig'!B66)</f>
        <v>0</v>
      </c>
      <c r="C66" s="98">
        <f>SUM('[1]címrend kötelező'!C66+'[1]címrend önként'!C66+'[1]címrend államig'!C66)</f>
        <v>0</v>
      </c>
      <c r="D66" s="98">
        <f>SUM('[1]címrend kötelező'!D66+'[1]címrend önként'!D66+'[1]címrend államig'!D66)</f>
        <v>0</v>
      </c>
      <c r="E66" s="98">
        <f>SUM('[1]címrend kötelező'!E66+'[1]címrend önként'!E66+'[1]címrend államig'!E66)</f>
        <v>0</v>
      </c>
      <c r="F66" s="98">
        <f>SUM('[1]címrend kötelező'!F66+'[1]címrend önként'!F66+'[1]címrend államig'!F66)</f>
        <v>0</v>
      </c>
      <c r="G66" s="98">
        <f>SUM('[1]címrend kötelező'!G66+'[1]címrend önként'!G66+'[1]címrend államig'!G66)</f>
        <v>0</v>
      </c>
      <c r="H66" s="98">
        <f>SUM('[1]címrend kötelező'!H66+'[1]címrend önként'!H66+'[1]címrend államig'!H66)</f>
        <v>0</v>
      </c>
      <c r="I66" s="98">
        <f>SUM('[1]címrend kötelező'!I66+'[1]címrend önként'!I66+'[1]címrend államig'!I66)</f>
        <v>0</v>
      </c>
      <c r="J66" s="98">
        <f>SUM('[1]címrend kötelező'!J66+'[1]címrend önként'!J66+'[1]címrend államig'!J66)</f>
        <v>0</v>
      </c>
      <c r="K66" s="98">
        <f>SUM('[1]címrend kötelező'!K66+'[1]címrend önként'!K66+'[1]címrend államig'!K66)</f>
        <v>0</v>
      </c>
      <c r="L66" s="98">
        <f>SUM('[1]címrend kötelező'!L66+'[1]címrend önként'!L66+'[1]címrend államig'!L66)</f>
        <v>0</v>
      </c>
      <c r="M66" s="98">
        <f>SUM('[1]címrend kötelező'!M66+'[1]címrend önként'!M66+'[1]címrend államig'!M66)</f>
        <v>0</v>
      </c>
      <c r="N66" s="98">
        <f>SUM('[1]címrend kötelező'!N66+'[1]címrend önként'!N66+'[1]címrend államig'!N66)</f>
        <v>0</v>
      </c>
      <c r="O66" s="98">
        <f>SUM('[1]címrend kötelező'!O66+'[1]címrend önként'!O66+'[1]címrend államig'!O66)</f>
        <v>0</v>
      </c>
      <c r="P66" s="98">
        <f>SUM('[1]címrend kötelező'!P66+'[1]címrend önként'!P66+'[1]címrend államig'!P66)</f>
        <v>0</v>
      </c>
      <c r="Q66" s="98">
        <f>SUM('[1]címrend kötelező'!Q66+'[1]címrend önként'!Q66+'[1]címrend államig'!Q66)</f>
        <v>0</v>
      </c>
      <c r="R66" s="98">
        <f>SUM('[1]címrend kötelező'!R66+'[1]címrend önként'!R66+'[1]címrend államig'!R66)</f>
        <v>0</v>
      </c>
      <c r="S66" s="98">
        <f>SUM('[1]címrend kötelező'!S66+'[1]címrend önként'!S66+'[1]címrend államig'!S66)</f>
        <v>0</v>
      </c>
      <c r="T66" s="98">
        <f>SUM('[1]címrend kötelező'!T66+'[1]címrend önként'!T66+'[1]címrend államig'!T66)</f>
        <v>0</v>
      </c>
      <c r="U66" s="98">
        <f>SUM('[1]címrend kötelező'!U66+'[1]címrend önként'!U66+'[1]címrend államig'!U66)</f>
        <v>0</v>
      </c>
      <c r="V66" s="98">
        <f>SUM('[1]címrend kötelező'!V66+'[1]címrend önként'!V66+'[1]címrend államig'!V66)</f>
        <v>0</v>
      </c>
      <c r="W66" s="98">
        <f>SUM('[1]címrend kötelező'!W66+'[1]címrend önként'!W66+'[1]címrend államig'!W66)</f>
        <v>0</v>
      </c>
      <c r="X66" s="98">
        <f>SUM('[1]címrend kötelező'!X66+'[1]címrend önként'!X66+'[1]címrend államig'!X66)</f>
        <v>0</v>
      </c>
      <c r="Y66" s="98">
        <f>SUM('[1]címrend kötelező'!Y66+'[1]címrend önként'!Y66+'[1]címrend államig'!Y66)</f>
        <v>0</v>
      </c>
      <c r="Z66" s="98">
        <f>SUM('[1]címrend kötelező'!Z66+'[1]címrend önként'!Z66+'[1]címrend államig'!Z66)</f>
        <v>0</v>
      </c>
      <c r="AA66" s="98">
        <f>SUM('[1]címrend kötelező'!AA66+'[1]címrend önként'!AA66+'[1]címrend államig'!AA66)</f>
        <v>0</v>
      </c>
      <c r="AB66" s="98">
        <f>SUM('[1]címrend kötelező'!AB66+'[1]címrend önként'!AB66+'[1]címrend államig'!AB66)</f>
        <v>0</v>
      </c>
      <c r="AC66" s="98">
        <f>SUM('[1]címrend kötelező'!AC66+'[1]címrend önként'!AC66+'[1]címrend államig'!AC66)</f>
        <v>313124</v>
      </c>
      <c r="AD66" s="98">
        <f>SUM('[1]címrend kötelező'!AD66+'[1]címrend önként'!AD66+'[1]címrend államig'!AD66)</f>
        <v>0</v>
      </c>
      <c r="AE66" s="98">
        <f>SUM('[1]címrend kötelező'!AE66+'[1]címrend önként'!AE66+'[1]címrend államig'!AE66)</f>
        <v>313124</v>
      </c>
      <c r="AF66" s="98">
        <f>SUM('[1]címrend kötelező'!AF66+'[1]címrend önként'!AF66+'[1]címrend államig'!AF66)</f>
        <v>0</v>
      </c>
      <c r="AG66" s="98">
        <f>SUM('[1]címrend kötelező'!AG66+'[1]címrend önként'!AG66+'[1]címrend államig'!AG66)</f>
        <v>0</v>
      </c>
      <c r="AH66" s="98">
        <f>SUM('[1]címrend kötelező'!AH66+'[1]címrend önként'!AH66+'[1]címrend államig'!AH66)</f>
        <v>0</v>
      </c>
      <c r="AI66" s="98">
        <f>SUM('[1]címrend kötelező'!AI66+'[1]címrend önként'!AI66+'[1]címrend államig'!AI66)</f>
        <v>0</v>
      </c>
      <c r="AJ66" s="98">
        <f>SUM('[1]címrend kötelező'!AJ66+'[1]címrend önként'!AJ66+'[1]címrend államig'!AJ66)</f>
        <v>0</v>
      </c>
      <c r="AK66" s="98">
        <f>SUM('[1]címrend kötelező'!AK66+'[1]címrend önként'!AK66+'[1]címrend államig'!AK66)</f>
        <v>0</v>
      </c>
      <c r="AL66" s="98">
        <f>SUM('[1]címrend kötelező'!AL66+'[1]címrend önként'!AL66+'[1]címrend államig'!AL66)</f>
        <v>0</v>
      </c>
      <c r="AM66" s="98">
        <f>SUM('[1]címrend kötelező'!AM66+'[1]címrend önként'!AM66+'[1]címrend államig'!AM66)</f>
        <v>0</v>
      </c>
      <c r="AN66" s="98">
        <f>SUM('[1]címrend kötelező'!AN66+'[1]címrend önként'!AN66+'[1]címrend államig'!AN66)</f>
        <v>0</v>
      </c>
      <c r="AO66" s="98">
        <f>SUM('[1]címrend kötelező'!AO66+'[1]címrend önként'!AO66+'[1]címrend államig'!AO66)</f>
        <v>0</v>
      </c>
      <c r="AP66" s="98">
        <f>SUM('[1]címrend kötelező'!AP66+'[1]címrend önként'!AP66+'[1]címrend államig'!AP66)</f>
        <v>0</v>
      </c>
      <c r="AQ66" s="98">
        <f>SUM('[1]címrend kötelező'!AQ66+'[1]címrend önként'!AQ66+'[1]címrend államig'!AQ66)</f>
        <v>0</v>
      </c>
      <c r="AR66" s="98">
        <f>SUM('[1]címrend kötelező'!AR66+'[1]címrend önként'!AR66+'[1]címrend államig'!AR66)</f>
        <v>0</v>
      </c>
      <c r="AS66" s="98">
        <f>SUM('[1]címrend kötelező'!AS66+'[1]címrend önként'!AS66+'[1]címrend államig'!AS66)</f>
        <v>0</v>
      </c>
      <c r="AT66" s="98">
        <f>SUM('[1]címrend kötelező'!AT66+'[1]címrend önként'!AT66+'[1]címrend államig'!AT66)</f>
        <v>0</v>
      </c>
      <c r="AU66" s="98">
        <f>SUM('[1]címrend kötelező'!AU66+'[1]címrend önként'!AU66+'[1]címrend államig'!AU66)</f>
        <v>0</v>
      </c>
      <c r="AV66" s="98">
        <f>SUM('[1]címrend kötelező'!AV66+'[1]címrend önként'!AV66+'[1]címrend államig'!AV66)</f>
        <v>0</v>
      </c>
      <c r="AW66" s="98">
        <f>SUM('[1]címrend kötelező'!AW66+'[1]címrend önként'!AW66+'[1]címrend államig'!AW66)</f>
        <v>0</v>
      </c>
      <c r="AX66" s="98">
        <f>SUM('[1]címrend kötelező'!AX66+'[1]címrend önként'!AX66+'[1]címrend államig'!AX66)</f>
        <v>0</v>
      </c>
      <c r="AY66" s="98">
        <f>SUM('[1]címrend kötelező'!AY66+'[1]címrend önként'!AY66+'[1]címrend államig'!AY66)</f>
        <v>0</v>
      </c>
      <c r="AZ66" s="98">
        <f>SUM('[1]címrend kötelező'!AZ66+'[1]címrend önként'!AZ66+'[1]címrend államig'!AZ66)</f>
        <v>0</v>
      </c>
      <c r="BA66" s="98">
        <f>SUM('[1]címrend kötelező'!BA66+'[1]címrend önként'!BA66+'[1]címrend államig'!BA66)</f>
        <v>0</v>
      </c>
      <c r="BB66" s="98">
        <f>SUM('[1]címrend kötelező'!BB66+'[1]címrend önként'!BB66+'[1]címrend államig'!BB66)</f>
        <v>0</v>
      </c>
      <c r="BC66" s="98">
        <f>SUM('[1]címrend kötelező'!BC66+'[1]címrend önként'!BC66+'[1]címrend államig'!BC66)</f>
        <v>0</v>
      </c>
      <c r="BD66" s="98">
        <f>SUM('[1]címrend kötelező'!BD66+'[1]címrend önként'!BD66+'[1]címrend államig'!BD66)</f>
        <v>0</v>
      </c>
      <c r="BE66" s="98">
        <f>SUM('[1]címrend kötelező'!BE66+'[1]címrend önként'!BE66+'[1]címrend államig'!BE66)</f>
        <v>0</v>
      </c>
      <c r="BF66" s="98">
        <f>SUM('[1]címrend kötelező'!BF66+'[1]címrend önként'!BF66+'[1]címrend államig'!BF66)</f>
        <v>0</v>
      </c>
      <c r="BG66" s="98">
        <f>SUM('[1]címrend kötelező'!BG66+'[1]címrend önként'!BG66+'[1]címrend államig'!BG66)</f>
        <v>0</v>
      </c>
      <c r="BH66" s="98">
        <f>SUM('[1]címrend kötelező'!BH66+'[1]címrend önként'!BH66+'[1]címrend államig'!BH66)</f>
        <v>0</v>
      </c>
      <c r="BI66" s="98">
        <f>SUM('[1]címrend kötelező'!BI66+'[1]címrend önként'!BI66+'[1]címrend államig'!BI66)</f>
        <v>0</v>
      </c>
      <c r="BJ66" s="98">
        <f>SUM('[1]címrend kötelező'!BJ66+'[1]címrend önként'!BJ66+'[1]címrend államig'!BJ66)</f>
        <v>0</v>
      </c>
      <c r="BK66" s="98">
        <f>SUM('[1]címrend kötelező'!BK66+'[1]címrend önként'!BK66+'[1]címrend államig'!BK66)</f>
        <v>0</v>
      </c>
      <c r="BL66" s="98">
        <f>SUM('[1]címrend kötelező'!BL66+'[1]címrend önként'!BL66+'[1]címrend államig'!BL66)</f>
        <v>0</v>
      </c>
      <c r="BM66" s="98">
        <f>SUM('[1]címrend kötelező'!BM66+'[1]címrend önként'!BM66+'[1]címrend államig'!BM66)</f>
        <v>0</v>
      </c>
      <c r="BN66" s="98">
        <f>SUM('[1]címrend kötelező'!BN66+'[1]címrend önként'!BN66+'[1]címrend államig'!BN66)</f>
        <v>0</v>
      </c>
      <c r="BO66" s="98">
        <f>SUM('[1]címrend kötelező'!BO66+'[1]címrend önként'!BO66+'[1]címrend államig'!BO66)</f>
        <v>0</v>
      </c>
      <c r="BP66" s="98">
        <f>SUM('[1]címrend kötelező'!BP66+'[1]címrend önként'!BP66+'[1]címrend államig'!BP66)</f>
        <v>0</v>
      </c>
      <c r="BQ66" s="98">
        <f>SUM('[1]címrend kötelező'!BQ66+'[1]címrend önként'!BQ66+'[1]címrend államig'!BQ66)</f>
        <v>0</v>
      </c>
      <c r="BR66" s="98">
        <f>SUM('[1]címrend kötelező'!BR66+'[1]címrend önként'!BR66+'[1]címrend államig'!BR66)</f>
        <v>0</v>
      </c>
      <c r="BS66" s="98">
        <f>SUM('[1]címrend kötelező'!BS66+'[1]címrend önként'!BS66+'[1]címrend államig'!BS66)</f>
        <v>0</v>
      </c>
      <c r="BT66" s="98">
        <f>SUM('[1]címrend kötelező'!BT66+'[1]címrend önként'!BT66+'[1]címrend államig'!BT66)</f>
        <v>0</v>
      </c>
      <c r="BU66" s="98">
        <f>SUM('[1]címrend kötelező'!BU66+'[1]címrend önként'!BU66+'[1]címrend államig'!BU66)</f>
        <v>0</v>
      </c>
      <c r="BV66" s="98">
        <f>SUM('[1]címrend kötelező'!BV66+'[1]címrend önként'!BV66+'[1]címrend államig'!BV66)</f>
        <v>0</v>
      </c>
      <c r="BW66" s="98">
        <f>SUM('[1]címrend kötelező'!BW66+'[1]címrend önként'!BW66+'[1]címrend államig'!BW66)</f>
        <v>0</v>
      </c>
      <c r="BX66" s="98">
        <f>SUM('[1]címrend kötelező'!BX66+'[1]címrend önként'!BX66+'[1]címrend államig'!BX66)</f>
        <v>0</v>
      </c>
      <c r="BY66" s="98">
        <f>SUM('[1]címrend kötelező'!BY66+'[1]címrend önként'!BY66+'[1]címrend államig'!BY66)</f>
        <v>0</v>
      </c>
      <c r="BZ66" s="98">
        <f>SUM('[1]címrend kötelező'!BZ66+'[1]címrend önként'!BZ66+'[1]címrend államig'!BZ66)</f>
        <v>0</v>
      </c>
      <c r="CA66" s="98">
        <f>SUM('[1]címrend kötelező'!CA66+'[1]címrend önként'!CA66+'[1]címrend államig'!CA66)</f>
        <v>0</v>
      </c>
      <c r="CB66" s="98">
        <f>SUM('[1]címrend kötelező'!CB66+'[1]címrend önként'!CB66+'[1]címrend államig'!CB66)</f>
        <v>0</v>
      </c>
      <c r="CC66" s="98">
        <f>SUM('[1]címrend kötelező'!CC66+'[1]címrend önként'!CC66+'[1]címrend államig'!CC66)</f>
        <v>0</v>
      </c>
      <c r="CD66" s="98">
        <f>SUM('[1]címrend kötelező'!CD66+'[1]címrend önként'!CD66+'[1]címrend államig'!CD66)</f>
        <v>0</v>
      </c>
      <c r="CE66" s="98">
        <f>SUM('[1]címrend kötelező'!CE66+'[1]címrend önként'!CE66+'[1]címrend államig'!CE66)</f>
        <v>0</v>
      </c>
      <c r="CF66" s="98">
        <f>SUM('[1]címrend kötelező'!CF66+'[1]címrend önként'!CF66+'[1]címrend államig'!CF66)</f>
        <v>0</v>
      </c>
      <c r="CG66" s="98">
        <f>SUM('[1]címrend kötelező'!CG66+'[1]címrend önként'!CG66+'[1]címrend államig'!CG66)</f>
        <v>0</v>
      </c>
      <c r="CH66" s="98">
        <f>SUM('[1]címrend kötelező'!CH66+'[1]címrend önként'!CH66+'[1]címrend államig'!CH66)</f>
        <v>0</v>
      </c>
      <c r="CI66" s="98">
        <f>SUM('[1]címrend kötelező'!CI66+'[1]címrend önként'!CI66+'[1]címrend államig'!CI66)</f>
        <v>0</v>
      </c>
      <c r="CJ66" s="98">
        <f>SUM('[1]címrend kötelező'!CJ66+'[1]címrend önként'!CJ66+'[1]címrend államig'!CJ66)</f>
        <v>0</v>
      </c>
      <c r="CK66" s="98">
        <f>SUM('[1]címrend kötelező'!CK66+'[1]címrend önként'!CK66+'[1]címrend államig'!CK66)</f>
        <v>0</v>
      </c>
      <c r="CL66" s="98">
        <f>SUM('[1]címrend kötelező'!CL66+'[1]címrend önként'!CL66+'[1]címrend államig'!CL66)</f>
        <v>0</v>
      </c>
      <c r="CM66" s="98">
        <f>SUM('[1]címrend kötelező'!CM66+'[1]címrend önként'!CM66+'[1]címrend államig'!CM66)</f>
        <v>0</v>
      </c>
      <c r="CN66" s="98">
        <f>SUM('[1]címrend kötelező'!CN66+'[1]címrend önként'!CN66+'[1]címrend államig'!CN66)</f>
        <v>0</v>
      </c>
      <c r="CO66" s="98">
        <f>SUM('[1]címrend kötelező'!CO66+'[1]címrend önként'!CO66+'[1]címrend államig'!CO66)</f>
        <v>0</v>
      </c>
      <c r="CP66" s="98">
        <f>SUM('[1]címrend kötelező'!CP66+'[1]címrend önként'!CP66+'[1]címrend államig'!CP66)</f>
        <v>0</v>
      </c>
      <c r="CQ66" s="98">
        <f>SUM('[1]címrend kötelező'!CQ66+'[1]címrend önként'!CQ66+'[1]címrend államig'!CQ66)</f>
        <v>0</v>
      </c>
      <c r="CR66" s="98">
        <f>SUM('[1]címrend kötelező'!CR66+'[1]címrend önként'!CR66+'[1]címrend államig'!CR66)</f>
        <v>0</v>
      </c>
      <c r="CS66" s="98">
        <f>SUM('[1]címrend kötelező'!CS66+'[1]címrend önként'!CS66+'[1]címrend államig'!CS66)</f>
        <v>0</v>
      </c>
      <c r="CT66" s="98">
        <f>SUM('[1]címrend kötelező'!CT66+'[1]címrend önként'!CT66+'[1]címrend államig'!CT66)</f>
        <v>0</v>
      </c>
      <c r="CU66" s="98">
        <f>SUM('[1]címrend kötelező'!CU66+'[1]címrend önként'!CU66+'[1]címrend államig'!CU66)</f>
        <v>0</v>
      </c>
      <c r="CV66" s="98">
        <f>SUM('[1]címrend kötelező'!CV66+'[1]címrend önként'!CV66+'[1]címrend államig'!CV66)</f>
        <v>0</v>
      </c>
      <c r="CW66" s="98">
        <f>SUM('[1]címrend kötelező'!CW66+'[1]címrend önként'!CW66+'[1]címrend államig'!CW66)</f>
        <v>0</v>
      </c>
      <c r="CX66" s="98">
        <f>SUM('[1]címrend kötelező'!CX66+'[1]címrend önként'!CX66+'[1]címrend államig'!CX66)</f>
        <v>0</v>
      </c>
      <c r="CY66" s="98">
        <f>SUM('[1]címrend kötelező'!CY66+'[1]címrend önként'!CY66+'[1]címrend államig'!CY66)</f>
        <v>0</v>
      </c>
      <c r="CZ66" s="98">
        <f>SUM('[1]címrend kötelező'!CZ66+'[1]címrend önként'!CZ66+'[1]címrend államig'!CZ66)</f>
        <v>0</v>
      </c>
      <c r="DA66" s="98">
        <f>SUM('[1]címrend kötelező'!DA66+'[1]címrend önként'!DA66+'[1]címrend államig'!DA66)</f>
        <v>0</v>
      </c>
      <c r="DB66" s="98">
        <f>SUM('[1]címrend kötelező'!DB66+'[1]címrend önként'!DB66+'[1]címrend államig'!DB66)</f>
        <v>0</v>
      </c>
      <c r="DC66" s="98">
        <f>SUM('[1]címrend kötelező'!DC66+'[1]címrend önként'!DC66+'[1]címrend államig'!DC66)</f>
        <v>0</v>
      </c>
      <c r="DD66" s="98">
        <f>SUM('[1]címrend kötelező'!DD66+'[1]címrend önként'!DD66+'[1]címrend államig'!DD66)</f>
        <v>0</v>
      </c>
      <c r="DE66" s="98">
        <f>SUM('[1]címrend kötelező'!DE66+'[1]címrend önként'!DE66+'[1]címrend államig'!DE66)</f>
        <v>0</v>
      </c>
      <c r="DF66" s="98">
        <f>SUM('[1]címrend kötelező'!DF66+'[1]címrend önként'!DF66+'[1]címrend államig'!DF66)</f>
        <v>0</v>
      </c>
      <c r="DG66" s="98">
        <f>SUM('[1]címrend kötelező'!DG66+'[1]címrend önként'!DG66+'[1]címrend államig'!DG66)</f>
        <v>0</v>
      </c>
      <c r="DH66" s="98">
        <f>SUM('[1]címrend kötelező'!DH66+'[1]címrend önként'!DH66+'[1]címrend államig'!DH66)</f>
        <v>0</v>
      </c>
      <c r="DI66" s="98">
        <f>SUM('[1]címrend kötelező'!DI66+'[1]címrend önként'!DI66+'[1]címrend államig'!DI66)</f>
        <v>0</v>
      </c>
      <c r="DJ66" s="98">
        <f>SUM('[1]címrend kötelező'!DJ66+'[1]címrend önként'!DJ66+'[1]címrend államig'!DJ66)</f>
        <v>0</v>
      </c>
      <c r="DK66" s="98">
        <f>SUM('[1]címrend kötelező'!DK66+'[1]címrend önként'!DK66+'[1]címrend államig'!DK66)</f>
        <v>0</v>
      </c>
      <c r="DL66" s="98">
        <f>SUM('[1]címrend kötelező'!DL66+'[1]címrend önként'!DL66+'[1]címrend államig'!DL66)</f>
        <v>0</v>
      </c>
      <c r="DM66" s="98">
        <f>SUM('[1]címrend kötelező'!DM66+'[1]címrend önként'!DM66+'[1]címrend államig'!DM66)</f>
        <v>0</v>
      </c>
      <c r="DN66" s="98">
        <f>SUM('[1]címrend kötelező'!DN66+'[1]címrend önként'!DN66+'[1]címrend államig'!DN66)</f>
        <v>0</v>
      </c>
      <c r="DO66" s="98">
        <f>SUM('[1]címrend kötelező'!DO66+'[1]címrend önként'!DO66+'[1]címrend államig'!DO66)</f>
        <v>0</v>
      </c>
      <c r="DP66" s="98">
        <f>SUM('[1]címrend kötelező'!DP66+'[1]címrend önként'!DP66+'[1]címrend államig'!DP66)</f>
        <v>0</v>
      </c>
      <c r="DQ66" s="98">
        <f>SUM('[1]címrend kötelező'!DQ66+'[1]címrend önként'!DQ66+'[1]címrend államig'!DQ66)</f>
        <v>0</v>
      </c>
      <c r="DR66" s="99">
        <f t="shared" si="810"/>
        <v>313124</v>
      </c>
      <c r="DS66" s="99">
        <f t="shared" si="810"/>
        <v>0</v>
      </c>
      <c r="DT66" s="99">
        <f t="shared" si="810"/>
        <v>313124</v>
      </c>
      <c r="DU66" s="98">
        <f>SUM('[1]címrend kötelező'!DU66+'[1]címrend önként'!DU66+'[1]címrend államig'!DU66)</f>
        <v>0</v>
      </c>
      <c r="DV66" s="98">
        <f>SUM('[1]címrend kötelező'!DV66+'[1]címrend önként'!DV66+'[1]címrend államig'!DV66)</f>
        <v>0</v>
      </c>
      <c r="DW66" s="98">
        <f>SUM('[1]címrend kötelező'!DW66+'[1]címrend önként'!DW66+'[1]címrend államig'!DW66)</f>
        <v>0</v>
      </c>
      <c r="DX66" s="98">
        <f>SUM('[1]címrend kötelező'!DX66+'[1]címrend önként'!DX66+'[1]címrend államig'!DX66)</f>
        <v>1082</v>
      </c>
      <c r="DY66" s="98">
        <f>SUM('[1]címrend kötelező'!DY66+'[1]címrend önként'!DY66+'[1]címrend államig'!DY66)</f>
        <v>0</v>
      </c>
      <c r="DZ66" s="98">
        <f>SUM('[1]címrend kötelező'!DZ66+'[1]címrend önként'!DZ66+'[1]címrend államig'!DZ66)</f>
        <v>1082</v>
      </c>
      <c r="EA66" s="98">
        <f>SUM('[1]címrend kötelező'!EA66+'[1]címrend önként'!EA66+'[1]címrend államig'!EA66)</f>
        <v>0</v>
      </c>
      <c r="EB66" s="98">
        <f>SUM('[1]címrend kötelező'!EB66+'[1]címrend önként'!EB66+'[1]címrend államig'!EB66)</f>
        <v>0</v>
      </c>
      <c r="EC66" s="98">
        <f>SUM('[1]címrend kötelező'!EC66+'[1]címrend önként'!EC66+'[1]címrend államig'!EC66)</f>
        <v>0</v>
      </c>
      <c r="ED66" s="98">
        <f>SUM('[1]címrend kötelező'!ED66+'[1]címrend önként'!ED66+'[1]címrend államig'!ED66)</f>
        <v>4</v>
      </c>
      <c r="EE66" s="98">
        <f>SUM('[1]címrend kötelező'!EE66+'[1]címrend önként'!EE66+'[1]címrend államig'!EE66)</f>
        <v>0</v>
      </c>
      <c r="EF66" s="98">
        <f>SUM('[1]címrend kötelező'!EF66+'[1]címrend önként'!EF66+'[1]címrend államig'!EF66)</f>
        <v>4</v>
      </c>
      <c r="EG66" s="98">
        <f>SUM('[1]címrend kötelező'!EG66+'[1]címrend önként'!EG66+'[1]címrend államig'!EG66)</f>
        <v>0</v>
      </c>
      <c r="EH66" s="98">
        <f>SUM('[1]címrend kötelező'!EH66+'[1]címrend önként'!EH66+'[1]címrend államig'!EH66)</f>
        <v>0</v>
      </c>
      <c r="EI66" s="98">
        <f>SUM('[1]címrend kötelező'!EI66+'[1]címrend önként'!EI66+'[1]címrend államig'!EI66)</f>
        <v>0</v>
      </c>
      <c r="EJ66" s="98">
        <f>SUM('[1]címrend kötelező'!EJ66+'[1]címrend önként'!EJ66+'[1]címrend államig'!EJ66)</f>
        <v>5914</v>
      </c>
      <c r="EK66" s="98">
        <f>SUM('[1]címrend kötelező'!EK66+'[1]címrend önként'!EK66+'[1]címrend államig'!EK66)</f>
        <v>0</v>
      </c>
      <c r="EL66" s="98">
        <f>SUM('[1]címrend kötelező'!EL66+'[1]címrend önként'!EL66+'[1]címrend államig'!EL66)</f>
        <v>5914</v>
      </c>
      <c r="EM66" s="98">
        <f>SUM('[1]címrend kötelező'!EM66+'[1]címrend önként'!EM66+'[1]címrend államig'!EM66)</f>
        <v>0</v>
      </c>
      <c r="EN66" s="98">
        <f>SUM('[1]címrend kötelező'!EN66+'[1]címrend önként'!EN66+'[1]címrend államig'!EN66)</f>
        <v>0</v>
      </c>
      <c r="EO66" s="98">
        <f>SUM('[1]címrend kötelező'!EO66+'[1]címrend önként'!EO66+'[1]címrend államig'!EO66)</f>
        <v>0</v>
      </c>
      <c r="EP66" s="98">
        <f>SUM('[1]címrend kötelező'!EP66+'[1]címrend önként'!EP66+'[1]címrend államig'!EP66)</f>
        <v>13881</v>
      </c>
      <c r="EQ66" s="98">
        <f>SUM('[1]címrend kötelező'!EQ66+'[1]címrend önként'!EQ66+'[1]címrend államig'!EQ66)</f>
        <v>0</v>
      </c>
      <c r="ER66" s="98">
        <f>SUM('[1]címrend kötelező'!ER66+'[1]címrend önként'!ER66+'[1]címrend államig'!ER66)</f>
        <v>13881</v>
      </c>
      <c r="ES66" s="98">
        <f>SUM('[1]címrend kötelező'!ES66+'[1]címrend önként'!ES66+'[1]címrend államig'!ES66)</f>
        <v>5566</v>
      </c>
      <c r="ET66" s="98">
        <f>SUM('[1]címrend kötelező'!ET66+'[1]címrend önként'!ET66+'[1]címrend államig'!ET66)</f>
        <v>0</v>
      </c>
      <c r="EU66" s="98">
        <f>SUM('[1]címrend kötelező'!EU66+'[1]címrend önként'!EU66+'[1]címrend államig'!EU66)</f>
        <v>5566</v>
      </c>
      <c r="EV66" s="99">
        <f t="shared" si="811"/>
        <v>26447</v>
      </c>
      <c r="EW66" s="99">
        <f t="shared" si="811"/>
        <v>0</v>
      </c>
      <c r="EX66" s="99">
        <f t="shared" si="811"/>
        <v>26447</v>
      </c>
      <c r="EY66" s="99">
        <f>'[1]címrend kötelező'!EY66+'[1]címrend önként'!EY66+'[1]címrend államig'!EY66</f>
        <v>2</v>
      </c>
      <c r="EZ66" s="99">
        <f>'[1]címrend kötelező'!EZ66+'[1]címrend önként'!EZ66+'[1]címrend államig'!EZ66</f>
        <v>0</v>
      </c>
      <c r="FA66" s="99">
        <f>'[1]címrend kötelező'!FA66+'[1]címrend önként'!FA66+'[1]címrend államig'!FA66</f>
        <v>2</v>
      </c>
      <c r="FB66" s="99">
        <f>'[1]címrend kötelező'!FB66+'[1]címrend önként'!FB66+'[1]címrend államig'!FB66</f>
        <v>2408</v>
      </c>
      <c r="FC66" s="99">
        <f>'[1]címrend kötelező'!FC66+'[1]címrend önként'!FC66+'[1]címrend államig'!FC66</f>
        <v>0</v>
      </c>
      <c r="FD66" s="99">
        <f>'[1]címrend kötelező'!FD66+'[1]címrend önként'!FD66+'[1]címrend államig'!FD66</f>
        <v>2408</v>
      </c>
      <c r="FE66" s="99">
        <f>'[1]címrend kötelező'!FE66+'[1]címrend önként'!FE66+'[1]címrend államig'!FE66</f>
        <v>1961</v>
      </c>
      <c r="FF66" s="99">
        <f>'[1]címrend kötelező'!FF66+'[1]címrend önként'!FF66+'[1]címrend államig'!FF66</f>
        <v>0</v>
      </c>
      <c r="FG66" s="99">
        <f>'[1]címrend kötelező'!FG66+'[1]címrend önként'!FG66+'[1]címrend államig'!FG66</f>
        <v>1961</v>
      </c>
      <c r="FH66" s="99">
        <f>'[1]címrend kötelező'!FH66+'[1]címrend önként'!FH66+'[1]címrend államig'!FH66</f>
        <v>423291</v>
      </c>
      <c r="FI66" s="99">
        <f>'[1]címrend kötelező'!FI66+'[1]címrend önként'!FI66+'[1]címrend államig'!FI66</f>
        <v>0</v>
      </c>
      <c r="FJ66" s="99">
        <f>'[1]címrend kötelező'!FJ66+'[1]címrend önként'!FJ66+'[1]címrend államig'!FJ66</f>
        <v>423291</v>
      </c>
      <c r="FK66" s="99">
        <f>'[1]címrend kötelező'!FK66+'[1]címrend önként'!FK66+'[1]címrend államig'!FK66</f>
        <v>4084</v>
      </c>
      <c r="FL66" s="99">
        <f>'[1]címrend kötelező'!FL66+'[1]címrend önként'!FL66+'[1]címrend államig'!FL66</f>
        <v>0</v>
      </c>
      <c r="FM66" s="99">
        <f>'[1]címrend kötelező'!FM66+'[1]címrend önként'!FM66+'[1]címrend államig'!FM66</f>
        <v>4084</v>
      </c>
      <c r="FN66" s="99">
        <f>'[1]címrend kötelező'!FN66+'[1]címrend önként'!FN66+'[1]címrend államig'!FN66</f>
        <v>13897</v>
      </c>
      <c r="FO66" s="99">
        <f>'[1]címrend kötelező'!FO66+'[1]címrend önként'!FO66+'[1]címrend államig'!FO66</f>
        <v>0</v>
      </c>
      <c r="FP66" s="99">
        <f>'[1]címrend kötelező'!FP66+'[1]címrend önként'!FP66+'[1]címrend államig'!FP66</f>
        <v>13897</v>
      </c>
      <c r="FQ66" s="99">
        <f>'[1]címrend kötelező'!FQ66+'[1]címrend önként'!FQ66+'[1]címrend államig'!FQ66</f>
        <v>9244</v>
      </c>
      <c r="FR66" s="99">
        <f>'[1]címrend kötelező'!FR66+'[1]címrend önként'!FR66+'[1]címrend államig'!FR66</f>
        <v>0</v>
      </c>
      <c r="FS66" s="99">
        <f>'[1]címrend kötelező'!FS66+'[1]címrend önként'!FS66+'[1]címrend államig'!FS66</f>
        <v>9244</v>
      </c>
      <c r="FT66" s="99">
        <f>'[1]címrend kötelező'!FT66+'[1]címrend önként'!FT66+'[1]címrend államig'!FT66</f>
        <v>5337</v>
      </c>
      <c r="FU66" s="99">
        <f>'[1]címrend kötelező'!FU66+'[1]címrend önként'!FU66+'[1]címrend államig'!FU66</f>
        <v>0</v>
      </c>
      <c r="FV66" s="99">
        <f>'[1]címrend kötelező'!FV66+'[1]címrend önként'!FV66+'[1]címrend államig'!FV66</f>
        <v>5337</v>
      </c>
      <c r="FW66" s="99">
        <f>'[1]címrend kötelező'!FW66+'[1]címrend önként'!FW66+'[1]címrend államig'!FW66</f>
        <v>2798</v>
      </c>
      <c r="FX66" s="99">
        <f>'[1]címrend kötelező'!FX66+'[1]címrend önként'!FX66+'[1]címrend államig'!FX66</f>
        <v>0</v>
      </c>
      <c r="FY66" s="99">
        <f>'[1]címrend kötelező'!FY66+'[1]címrend önként'!FY66+'[1]címrend államig'!FY66</f>
        <v>2798</v>
      </c>
      <c r="FZ66" s="99">
        <f>'[1]címrend kötelező'!FZ66+'[1]címrend önként'!FZ66+'[1]címrend államig'!FZ66</f>
        <v>636</v>
      </c>
      <c r="GA66" s="99">
        <f>'[1]címrend kötelező'!GA66+'[1]címrend önként'!GA66+'[1]címrend államig'!GA66</f>
        <v>0</v>
      </c>
      <c r="GB66" s="99">
        <f>'[1]címrend kötelező'!GB66+'[1]címrend önként'!GB66+'[1]címrend államig'!GB66</f>
        <v>636</v>
      </c>
      <c r="GC66" s="99">
        <f>'[1]címrend kötelező'!GC66+'[1]címrend önként'!GC66+'[1]címrend államig'!GC66</f>
        <v>3540</v>
      </c>
      <c r="GD66" s="99">
        <f>'[1]címrend kötelező'!GD66+'[1]címrend önként'!GD66+'[1]címrend államig'!GD66</f>
        <v>0</v>
      </c>
      <c r="GE66" s="99">
        <f>'[1]címrend kötelező'!GE66+'[1]címrend önként'!GE66+'[1]címrend államig'!GE66</f>
        <v>3540</v>
      </c>
      <c r="GF66" s="99">
        <f>'[1]címrend kötelező'!GF66+'[1]címrend önként'!GF66+'[1]címrend államig'!GF66</f>
        <v>48293</v>
      </c>
      <c r="GG66" s="99">
        <f>'[1]címrend kötelező'!GG66+'[1]címrend önként'!GG66+'[1]címrend államig'!GG66</f>
        <v>0</v>
      </c>
      <c r="GH66" s="99">
        <f>'[1]címrend kötelező'!GH66+'[1]címrend önként'!GH66+'[1]címrend államig'!GH66</f>
        <v>48293</v>
      </c>
      <c r="GI66" s="99">
        <f>'[1]címrend kötelező'!GI66+'[1]címrend önként'!GI66+'[1]címrend államig'!GI66</f>
        <v>5902</v>
      </c>
      <c r="GJ66" s="99">
        <f>'[1]címrend kötelező'!GJ66+'[1]címrend önként'!GJ66+'[1]címrend államig'!GJ66</f>
        <v>0</v>
      </c>
      <c r="GK66" s="99">
        <f>'[1]címrend kötelező'!GK66+'[1]címrend önként'!GK66+'[1]címrend államig'!GK66</f>
        <v>5902</v>
      </c>
      <c r="GL66" s="99">
        <f>EY66+FB66+FE66+FH66+FK66+FN66+FQ66+FT66+FW66+FZ66+GC66+GF66+GI66</f>
        <v>521393</v>
      </c>
      <c r="GM66" s="99">
        <f t="shared" si="812"/>
        <v>0</v>
      </c>
      <c r="GN66" s="99">
        <f t="shared" si="812"/>
        <v>521393</v>
      </c>
      <c r="GO66" s="99">
        <f>'[1]címrend kötelező'!GO66+'[1]címrend önként'!GO66+'[1]címrend államig'!GO66</f>
        <v>94681</v>
      </c>
      <c r="GP66" s="99">
        <f>'[1]címrend kötelező'!GP66+'[1]címrend önként'!GP66+'[1]címrend államig'!GP66</f>
        <v>0</v>
      </c>
      <c r="GQ66" s="99">
        <f>'[1]címrend kötelező'!GQ66+'[1]címrend önként'!GQ66+'[1]címrend államig'!GQ66</f>
        <v>94681</v>
      </c>
      <c r="GR66" s="99">
        <f>'[1]címrend kötelező'!GR66+'[1]címrend önként'!GR66+'[1]címrend államig'!GR66</f>
        <v>108093</v>
      </c>
      <c r="GS66" s="99">
        <f>'[1]címrend kötelező'!GS66+'[1]címrend önként'!GS66+'[1]címrend államig'!GS66</f>
        <v>0</v>
      </c>
      <c r="GT66" s="99">
        <f>'[1]címrend kötelező'!GT66+'[1]címrend önként'!GT66+'[1]címrend államig'!GT66</f>
        <v>108093</v>
      </c>
      <c r="GU66" s="99">
        <f>'[1]címrend kötelező'!GU66+'[1]címrend önként'!GU66+'[1]címrend államig'!GU66</f>
        <v>50721</v>
      </c>
      <c r="GV66" s="99">
        <f>'[1]címrend kötelező'!GV66+'[1]címrend önként'!GV66+'[1]címrend államig'!GV66</f>
        <v>0</v>
      </c>
      <c r="GW66" s="99">
        <f>'[1]címrend kötelező'!GW66+'[1]címrend önként'!GW66+'[1]címrend államig'!GW66</f>
        <v>50721</v>
      </c>
      <c r="GX66" s="99">
        <f t="shared" si="427"/>
        <v>774888</v>
      </c>
      <c r="GY66" s="99">
        <f t="shared" si="427"/>
        <v>0</v>
      </c>
      <c r="GZ66" s="99">
        <f t="shared" si="427"/>
        <v>774888</v>
      </c>
      <c r="HA66" s="100">
        <f t="shared" si="428"/>
        <v>1114459</v>
      </c>
      <c r="HB66" s="100">
        <f t="shared" si="428"/>
        <v>0</v>
      </c>
      <c r="HC66" s="101">
        <f t="shared" si="428"/>
        <v>1114459</v>
      </c>
      <c r="HE66" s="92"/>
      <c r="HF66" s="92"/>
    </row>
    <row r="67" spans="1:214" s="105" customFormat="1" ht="15" customHeight="1" x14ac:dyDescent="0.25">
      <c r="A67" s="113" t="s">
        <v>354</v>
      </c>
      <c r="B67" s="103">
        <f>B68+B69+B70</f>
        <v>0</v>
      </c>
      <c r="C67" s="103">
        <f t="shared" ref="C67:D67" si="813">C68+C69+C70</f>
        <v>0</v>
      </c>
      <c r="D67" s="103">
        <f t="shared" si="813"/>
        <v>0</v>
      </c>
      <c r="E67" s="103">
        <f>E68+E69+E70</f>
        <v>0</v>
      </c>
      <c r="F67" s="103">
        <f t="shared" ref="F67:G67" si="814">F68+F69+F70</f>
        <v>0</v>
      </c>
      <c r="G67" s="103">
        <f t="shared" si="814"/>
        <v>0</v>
      </c>
      <c r="H67" s="103">
        <f>H68+H69+H70</f>
        <v>0</v>
      </c>
      <c r="I67" s="103">
        <f t="shared" ref="I67:J67" si="815">I68+I69+I70</f>
        <v>0</v>
      </c>
      <c r="J67" s="103">
        <f t="shared" si="815"/>
        <v>0</v>
      </c>
      <c r="K67" s="103">
        <f>K68+K69+K70</f>
        <v>0</v>
      </c>
      <c r="L67" s="103">
        <f t="shared" ref="L67:M67" si="816">L68+L69+L70</f>
        <v>0</v>
      </c>
      <c r="M67" s="103">
        <f t="shared" si="816"/>
        <v>0</v>
      </c>
      <c r="N67" s="103">
        <f>N68+N69+N70</f>
        <v>0</v>
      </c>
      <c r="O67" s="103">
        <f t="shared" ref="O67:P67" si="817">O68+O69+O70</f>
        <v>0</v>
      </c>
      <c r="P67" s="103">
        <f t="shared" si="817"/>
        <v>0</v>
      </c>
      <c r="Q67" s="103">
        <f>Q68+Q69+Q70</f>
        <v>0</v>
      </c>
      <c r="R67" s="103">
        <f t="shared" ref="R67:S67" si="818">R68+R69+R70</f>
        <v>0</v>
      </c>
      <c r="S67" s="103">
        <f t="shared" si="818"/>
        <v>0</v>
      </c>
      <c r="T67" s="103">
        <f>T68+T69+T70</f>
        <v>0</v>
      </c>
      <c r="U67" s="103">
        <f t="shared" ref="U67:V67" si="819">U68+U69+U70</f>
        <v>0</v>
      </c>
      <c r="V67" s="103">
        <f t="shared" si="819"/>
        <v>0</v>
      </c>
      <c r="W67" s="103">
        <f>W68+W69+W70</f>
        <v>0</v>
      </c>
      <c r="X67" s="103">
        <f t="shared" ref="X67:Y67" si="820">X68+X69+X70</f>
        <v>0</v>
      </c>
      <c r="Y67" s="103">
        <f t="shared" si="820"/>
        <v>0</v>
      </c>
      <c r="Z67" s="103">
        <f>Z68+Z69+Z70</f>
        <v>0</v>
      </c>
      <c r="AA67" s="103">
        <f t="shared" ref="AA67:AB67" si="821">AA68+AA69+AA70</f>
        <v>0</v>
      </c>
      <c r="AB67" s="103">
        <f t="shared" si="821"/>
        <v>0</v>
      </c>
      <c r="AC67" s="103">
        <f>AC68+AC69+AC70</f>
        <v>8065863</v>
      </c>
      <c r="AD67" s="103">
        <f t="shared" ref="AD67:AE67" si="822">AD68+AD69+AD70</f>
        <v>0</v>
      </c>
      <c r="AE67" s="103">
        <f t="shared" si="822"/>
        <v>8065863</v>
      </c>
      <c r="AF67" s="103">
        <f>AF68+AF69+AF70</f>
        <v>0</v>
      </c>
      <c r="AG67" s="103">
        <f t="shared" ref="AG67:AH67" si="823">AG68+AG69+AG70</f>
        <v>0</v>
      </c>
      <c r="AH67" s="103">
        <f t="shared" si="823"/>
        <v>0</v>
      </c>
      <c r="AI67" s="103">
        <f>AI68+AI69+AI70</f>
        <v>0</v>
      </c>
      <c r="AJ67" s="103">
        <f t="shared" ref="AJ67:AK67" si="824">AJ68+AJ69+AJ70</f>
        <v>0</v>
      </c>
      <c r="AK67" s="103">
        <f t="shared" si="824"/>
        <v>0</v>
      </c>
      <c r="AL67" s="103">
        <f>AL68+AL69+AL70</f>
        <v>0</v>
      </c>
      <c r="AM67" s="103">
        <f t="shared" ref="AM67:AN67" si="825">AM68+AM69+AM70</f>
        <v>0</v>
      </c>
      <c r="AN67" s="103">
        <f t="shared" si="825"/>
        <v>0</v>
      </c>
      <c r="AO67" s="103">
        <f>AO68+AO69+AO70</f>
        <v>0</v>
      </c>
      <c r="AP67" s="103">
        <f t="shared" ref="AP67:AQ67" si="826">AP68+AP69+AP70</f>
        <v>0</v>
      </c>
      <c r="AQ67" s="103">
        <f t="shared" si="826"/>
        <v>0</v>
      </c>
      <c r="AR67" s="103">
        <f>AR68+AR69+AR70</f>
        <v>0</v>
      </c>
      <c r="AS67" s="103">
        <f t="shared" ref="AS67:AT67" si="827">AS68+AS69+AS70</f>
        <v>0</v>
      </c>
      <c r="AT67" s="103">
        <f t="shared" si="827"/>
        <v>0</v>
      </c>
      <c r="AU67" s="103">
        <f>AU68+AU69+AU70</f>
        <v>0</v>
      </c>
      <c r="AV67" s="103">
        <f t="shared" ref="AV67:AW67" si="828">AV68+AV69+AV70</f>
        <v>0</v>
      </c>
      <c r="AW67" s="103">
        <f t="shared" si="828"/>
        <v>0</v>
      </c>
      <c r="AX67" s="103">
        <f>AX68+AX69+AX70</f>
        <v>0</v>
      </c>
      <c r="AY67" s="103">
        <f t="shared" ref="AY67:AZ67" si="829">AY68+AY69+AY70</f>
        <v>0</v>
      </c>
      <c r="AZ67" s="103">
        <f t="shared" si="829"/>
        <v>0</v>
      </c>
      <c r="BA67" s="103">
        <f>BA68+BA69+BA70</f>
        <v>0</v>
      </c>
      <c r="BB67" s="103">
        <f t="shared" ref="BB67:BC67" si="830">BB68+BB69+BB70</f>
        <v>0</v>
      </c>
      <c r="BC67" s="103">
        <f t="shared" si="830"/>
        <v>0</v>
      </c>
      <c r="BD67" s="103">
        <f>BD68+BD69+BD70</f>
        <v>0</v>
      </c>
      <c r="BE67" s="103">
        <f t="shared" ref="BE67:BF67" si="831">BE68+BE69+BE70</f>
        <v>0</v>
      </c>
      <c r="BF67" s="103">
        <f t="shared" si="831"/>
        <v>0</v>
      </c>
      <c r="BG67" s="103">
        <f>BG68+BG69+BG70</f>
        <v>0</v>
      </c>
      <c r="BH67" s="103">
        <f t="shared" ref="BH67:BI67" si="832">BH68+BH69+BH70</f>
        <v>0</v>
      </c>
      <c r="BI67" s="103">
        <f t="shared" si="832"/>
        <v>0</v>
      </c>
      <c r="BJ67" s="103">
        <f>BJ68+BJ69+BJ70</f>
        <v>0</v>
      </c>
      <c r="BK67" s="103">
        <f t="shared" ref="BK67:BL67" si="833">BK68+BK69+BK70</f>
        <v>0</v>
      </c>
      <c r="BL67" s="103">
        <f t="shared" si="833"/>
        <v>0</v>
      </c>
      <c r="BM67" s="103">
        <f>BM68+BM69+BM70</f>
        <v>0</v>
      </c>
      <c r="BN67" s="103">
        <f t="shared" ref="BN67:BO67" si="834">BN68+BN69+BN70</f>
        <v>0</v>
      </c>
      <c r="BO67" s="103">
        <f t="shared" si="834"/>
        <v>0</v>
      </c>
      <c r="BP67" s="103">
        <f>BP68+BP69+BP70</f>
        <v>0</v>
      </c>
      <c r="BQ67" s="103">
        <f t="shared" ref="BQ67:BR67" si="835">BQ68+BQ69+BQ70</f>
        <v>0</v>
      </c>
      <c r="BR67" s="103">
        <f t="shared" si="835"/>
        <v>0</v>
      </c>
      <c r="BS67" s="103">
        <f>BS68+BS69+BS70</f>
        <v>0</v>
      </c>
      <c r="BT67" s="103">
        <f t="shared" ref="BT67:BU67" si="836">BT68+BT69+BT70</f>
        <v>0</v>
      </c>
      <c r="BU67" s="103">
        <f t="shared" si="836"/>
        <v>0</v>
      </c>
      <c r="BV67" s="103">
        <f>BV68+BV69+BV70</f>
        <v>0</v>
      </c>
      <c r="BW67" s="103">
        <f t="shared" ref="BW67:BX67" si="837">BW68+BW69+BW70</f>
        <v>0</v>
      </c>
      <c r="BX67" s="103">
        <f t="shared" si="837"/>
        <v>0</v>
      </c>
      <c r="BY67" s="103">
        <f>BY68+BY69+BY70</f>
        <v>0</v>
      </c>
      <c r="BZ67" s="103">
        <f t="shared" ref="BZ67:CA67" si="838">BZ68+BZ69+BZ70</f>
        <v>0</v>
      </c>
      <c r="CA67" s="103">
        <f t="shared" si="838"/>
        <v>0</v>
      </c>
      <c r="CB67" s="103">
        <f>CB68+CB69+CB70</f>
        <v>0</v>
      </c>
      <c r="CC67" s="103">
        <f t="shared" ref="CC67:CD67" si="839">CC68+CC69+CC70</f>
        <v>0</v>
      </c>
      <c r="CD67" s="103">
        <f t="shared" si="839"/>
        <v>0</v>
      </c>
      <c r="CE67" s="103">
        <f>CE68+CE69+CE70</f>
        <v>0</v>
      </c>
      <c r="CF67" s="103">
        <f t="shared" ref="CF67:CG67" si="840">CF68+CF69+CF70</f>
        <v>0</v>
      </c>
      <c r="CG67" s="103">
        <f t="shared" si="840"/>
        <v>0</v>
      </c>
      <c r="CH67" s="103">
        <f>CH68+CH69+CH70</f>
        <v>0</v>
      </c>
      <c r="CI67" s="103">
        <f t="shared" ref="CI67:CJ67" si="841">CI68+CI69+CI70</f>
        <v>0</v>
      </c>
      <c r="CJ67" s="103">
        <f t="shared" si="841"/>
        <v>0</v>
      </c>
      <c r="CK67" s="103">
        <f>CK68+CK69+CK70</f>
        <v>0</v>
      </c>
      <c r="CL67" s="103">
        <f t="shared" ref="CL67:CM67" si="842">CL68+CL69+CL70</f>
        <v>0</v>
      </c>
      <c r="CM67" s="103">
        <f t="shared" si="842"/>
        <v>0</v>
      </c>
      <c r="CN67" s="103">
        <f>CN68+CN69+CN70</f>
        <v>0</v>
      </c>
      <c r="CO67" s="103">
        <f t="shared" ref="CO67:CP67" si="843">CO68+CO69+CO70</f>
        <v>0</v>
      </c>
      <c r="CP67" s="103">
        <f t="shared" si="843"/>
        <v>0</v>
      </c>
      <c r="CQ67" s="103">
        <f>CQ68+CQ69+CQ70</f>
        <v>0</v>
      </c>
      <c r="CR67" s="103">
        <f t="shared" ref="CR67:CS67" si="844">CR68+CR69+CR70</f>
        <v>0</v>
      </c>
      <c r="CS67" s="103">
        <f t="shared" si="844"/>
        <v>0</v>
      </c>
      <c r="CT67" s="103">
        <f>CT68+CT69+CT70</f>
        <v>0</v>
      </c>
      <c r="CU67" s="103">
        <f t="shared" ref="CU67:CV67" si="845">CU68+CU69+CU70</f>
        <v>0</v>
      </c>
      <c r="CV67" s="103">
        <f t="shared" si="845"/>
        <v>0</v>
      </c>
      <c r="CW67" s="103">
        <f>CW68+CW69+CW70</f>
        <v>0</v>
      </c>
      <c r="CX67" s="103">
        <f t="shared" ref="CX67:CY67" si="846">CX68+CX69+CX70</f>
        <v>0</v>
      </c>
      <c r="CY67" s="103">
        <f t="shared" si="846"/>
        <v>0</v>
      </c>
      <c r="CZ67" s="103">
        <f>CZ68+CZ69+CZ70</f>
        <v>0</v>
      </c>
      <c r="DA67" s="103">
        <f t="shared" ref="DA67:DB67" si="847">DA68+DA69+DA70</f>
        <v>0</v>
      </c>
      <c r="DB67" s="103">
        <f t="shared" si="847"/>
        <v>0</v>
      </c>
      <c r="DC67" s="103">
        <f>DC68+DC69+DC70</f>
        <v>0</v>
      </c>
      <c r="DD67" s="103">
        <f t="shared" ref="DD67:DE67" si="848">DD68+DD69+DD70</f>
        <v>0</v>
      </c>
      <c r="DE67" s="103">
        <f t="shared" si="848"/>
        <v>0</v>
      </c>
      <c r="DF67" s="103">
        <f>DF68+DF69+DF70</f>
        <v>0</v>
      </c>
      <c r="DG67" s="103">
        <f t="shared" ref="DG67:DH67" si="849">DG68+DG69+DG70</f>
        <v>0</v>
      </c>
      <c r="DH67" s="103">
        <f t="shared" si="849"/>
        <v>0</v>
      </c>
      <c r="DI67" s="103">
        <f>DI68+DI69+DI70</f>
        <v>0</v>
      </c>
      <c r="DJ67" s="103">
        <f t="shared" ref="DJ67:DK67" si="850">DJ68+DJ69+DJ70</f>
        <v>0</v>
      </c>
      <c r="DK67" s="103">
        <f t="shared" si="850"/>
        <v>0</v>
      </c>
      <c r="DL67" s="103">
        <f>DL68+DL69+DL70</f>
        <v>0</v>
      </c>
      <c r="DM67" s="103">
        <f t="shared" ref="DM67:DN67" si="851">DM68+DM69+DM70</f>
        <v>0</v>
      </c>
      <c r="DN67" s="103">
        <f t="shared" si="851"/>
        <v>0</v>
      </c>
      <c r="DO67" s="103">
        <f>DO68+DO69+DO70</f>
        <v>0</v>
      </c>
      <c r="DP67" s="103">
        <f t="shared" ref="DP67:GA67" si="852">DP68+DP69+DP70</f>
        <v>0</v>
      </c>
      <c r="DQ67" s="103">
        <f t="shared" si="852"/>
        <v>0</v>
      </c>
      <c r="DR67" s="103">
        <f t="shared" si="852"/>
        <v>8065863</v>
      </c>
      <c r="DS67" s="103">
        <f t="shared" si="852"/>
        <v>0</v>
      </c>
      <c r="DT67" s="103">
        <f t="shared" si="852"/>
        <v>8065863</v>
      </c>
      <c r="DU67" s="103">
        <f t="shared" si="852"/>
        <v>0</v>
      </c>
      <c r="DV67" s="103">
        <f t="shared" si="852"/>
        <v>0</v>
      </c>
      <c r="DW67" s="103">
        <f t="shared" si="852"/>
        <v>0</v>
      </c>
      <c r="DX67" s="103">
        <f t="shared" si="852"/>
        <v>0</v>
      </c>
      <c r="DY67" s="103">
        <f t="shared" si="852"/>
        <v>0</v>
      </c>
      <c r="DZ67" s="103">
        <f t="shared" si="852"/>
        <v>0</v>
      </c>
      <c r="EA67" s="103">
        <f t="shared" si="852"/>
        <v>0</v>
      </c>
      <c r="EB67" s="103">
        <f t="shared" si="852"/>
        <v>0</v>
      </c>
      <c r="EC67" s="103">
        <f t="shared" si="852"/>
        <v>0</v>
      </c>
      <c r="ED67" s="103">
        <f t="shared" si="852"/>
        <v>51500</v>
      </c>
      <c r="EE67" s="103">
        <f t="shared" si="852"/>
        <v>0</v>
      </c>
      <c r="EF67" s="103">
        <f t="shared" si="852"/>
        <v>51500</v>
      </c>
      <c r="EG67" s="103">
        <f t="shared" si="852"/>
        <v>68450</v>
      </c>
      <c r="EH67" s="103">
        <f t="shared" si="852"/>
        <v>0</v>
      </c>
      <c r="EI67" s="103">
        <f t="shared" si="852"/>
        <v>68450</v>
      </c>
      <c r="EJ67" s="103">
        <f t="shared" si="852"/>
        <v>0</v>
      </c>
      <c r="EK67" s="103">
        <f t="shared" si="852"/>
        <v>0</v>
      </c>
      <c r="EL67" s="103">
        <f t="shared" si="852"/>
        <v>0</v>
      </c>
      <c r="EM67" s="103">
        <f t="shared" si="852"/>
        <v>0</v>
      </c>
      <c r="EN67" s="103">
        <f t="shared" si="852"/>
        <v>0</v>
      </c>
      <c r="EO67" s="103">
        <f t="shared" si="852"/>
        <v>0</v>
      </c>
      <c r="EP67" s="103">
        <f t="shared" si="852"/>
        <v>0</v>
      </c>
      <c r="EQ67" s="103">
        <f t="shared" si="852"/>
        <v>0</v>
      </c>
      <c r="ER67" s="103">
        <f t="shared" si="852"/>
        <v>0</v>
      </c>
      <c r="ES67" s="103">
        <f t="shared" si="852"/>
        <v>2965</v>
      </c>
      <c r="ET67" s="103">
        <f t="shared" si="852"/>
        <v>0</v>
      </c>
      <c r="EU67" s="103">
        <f t="shared" si="852"/>
        <v>2965</v>
      </c>
      <c r="EV67" s="103">
        <f t="shared" si="852"/>
        <v>122915</v>
      </c>
      <c r="EW67" s="103">
        <f t="shared" si="852"/>
        <v>0</v>
      </c>
      <c r="EX67" s="103">
        <f t="shared" si="852"/>
        <v>122915</v>
      </c>
      <c r="EY67" s="103">
        <f t="shared" si="852"/>
        <v>8</v>
      </c>
      <c r="EZ67" s="103">
        <f t="shared" si="852"/>
        <v>0</v>
      </c>
      <c r="FA67" s="103">
        <f t="shared" si="852"/>
        <v>8</v>
      </c>
      <c r="FB67" s="103">
        <f t="shared" si="852"/>
        <v>45</v>
      </c>
      <c r="FC67" s="103">
        <f t="shared" si="852"/>
        <v>0</v>
      </c>
      <c r="FD67" s="103">
        <f t="shared" si="852"/>
        <v>45</v>
      </c>
      <c r="FE67" s="103">
        <f t="shared" si="852"/>
        <v>404</v>
      </c>
      <c r="FF67" s="103">
        <f t="shared" si="852"/>
        <v>1500</v>
      </c>
      <c r="FG67" s="103">
        <f t="shared" si="852"/>
        <v>1904</v>
      </c>
      <c r="FH67" s="103">
        <f t="shared" si="852"/>
        <v>55429</v>
      </c>
      <c r="FI67" s="103">
        <f t="shared" si="852"/>
        <v>5574</v>
      </c>
      <c r="FJ67" s="103">
        <f t="shared" si="852"/>
        <v>61003</v>
      </c>
      <c r="FK67" s="103">
        <f t="shared" si="852"/>
        <v>168</v>
      </c>
      <c r="FL67" s="103">
        <f t="shared" si="852"/>
        <v>1900</v>
      </c>
      <c r="FM67" s="103">
        <f t="shared" si="852"/>
        <v>2068</v>
      </c>
      <c r="FN67" s="103">
        <f t="shared" si="852"/>
        <v>224</v>
      </c>
      <c r="FO67" s="103">
        <f t="shared" si="852"/>
        <v>0</v>
      </c>
      <c r="FP67" s="103">
        <f t="shared" si="852"/>
        <v>224</v>
      </c>
      <c r="FQ67" s="103">
        <f t="shared" si="852"/>
        <v>2408</v>
      </c>
      <c r="FR67" s="103">
        <f t="shared" si="852"/>
        <v>0</v>
      </c>
      <c r="FS67" s="103">
        <f t="shared" si="852"/>
        <v>2408</v>
      </c>
      <c r="FT67" s="103">
        <f t="shared" si="852"/>
        <v>37635</v>
      </c>
      <c r="FU67" s="103">
        <f t="shared" si="852"/>
        <v>-3273</v>
      </c>
      <c r="FV67" s="103">
        <f t="shared" si="852"/>
        <v>34362</v>
      </c>
      <c r="FW67" s="103">
        <f t="shared" si="852"/>
        <v>4451</v>
      </c>
      <c r="FX67" s="103">
        <f t="shared" si="852"/>
        <v>0</v>
      </c>
      <c r="FY67" s="103">
        <f t="shared" si="852"/>
        <v>4451</v>
      </c>
      <c r="FZ67" s="103">
        <f t="shared" si="852"/>
        <v>5</v>
      </c>
      <c r="GA67" s="103">
        <f t="shared" si="852"/>
        <v>0</v>
      </c>
      <c r="GB67" s="103">
        <f t="shared" ref="GB67:HK67" si="853">GB68+GB69+GB70</f>
        <v>5</v>
      </c>
      <c r="GC67" s="103">
        <f t="shared" si="853"/>
        <v>8019</v>
      </c>
      <c r="GD67" s="103">
        <f t="shared" si="853"/>
        <v>0</v>
      </c>
      <c r="GE67" s="103">
        <f t="shared" si="853"/>
        <v>8019</v>
      </c>
      <c r="GF67" s="103">
        <f t="shared" si="853"/>
        <v>3358</v>
      </c>
      <c r="GG67" s="103">
        <f t="shared" si="853"/>
        <v>3990</v>
      </c>
      <c r="GH67" s="103">
        <f t="shared" si="853"/>
        <v>7348</v>
      </c>
      <c r="GI67" s="103">
        <f t="shared" si="853"/>
        <v>2548</v>
      </c>
      <c r="GJ67" s="103">
        <f t="shared" si="853"/>
        <v>0</v>
      </c>
      <c r="GK67" s="103">
        <f t="shared" si="853"/>
        <v>2548</v>
      </c>
      <c r="GL67" s="103">
        <f t="shared" si="853"/>
        <v>114702</v>
      </c>
      <c r="GM67" s="103">
        <f t="shared" si="853"/>
        <v>9691</v>
      </c>
      <c r="GN67" s="103">
        <f t="shared" si="853"/>
        <v>124393</v>
      </c>
      <c r="GO67" s="103">
        <f t="shared" si="853"/>
        <v>65010</v>
      </c>
      <c r="GP67" s="103">
        <f t="shared" si="853"/>
        <v>18203</v>
      </c>
      <c r="GQ67" s="103">
        <f t="shared" si="853"/>
        <v>83213</v>
      </c>
      <c r="GR67" s="103">
        <f t="shared" si="853"/>
        <v>18947</v>
      </c>
      <c r="GS67" s="103">
        <f t="shared" si="853"/>
        <v>6000</v>
      </c>
      <c r="GT67" s="103">
        <f t="shared" si="853"/>
        <v>24947</v>
      </c>
      <c r="GU67" s="103">
        <f t="shared" si="853"/>
        <v>228958</v>
      </c>
      <c r="GV67" s="103">
        <f t="shared" si="853"/>
        <v>1470</v>
      </c>
      <c r="GW67" s="103">
        <f t="shared" si="853"/>
        <v>230428</v>
      </c>
      <c r="GX67" s="103">
        <f t="shared" si="853"/>
        <v>427617</v>
      </c>
      <c r="GY67" s="103">
        <f t="shared" si="853"/>
        <v>35364</v>
      </c>
      <c r="GZ67" s="103">
        <f t="shared" si="853"/>
        <v>462981</v>
      </c>
      <c r="HA67" s="103">
        <f t="shared" si="853"/>
        <v>8616395</v>
      </c>
      <c r="HB67" s="103">
        <f t="shared" si="853"/>
        <v>35364</v>
      </c>
      <c r="HC67" s="104">
        <f t="shared" si="853"/>
        <v>8651759</v>
      </c>
      <c r="HE67" s="92"/>
      <c r="HF67" s="92"/>
    </row>
    <row r="68" spans="1:214" ht="15" customHeight="1" x14ac:dyDescent="0.3">
      <c r="A68" s="115" t="s">
        <v>355</v>
      </c>
      <c r="B68" s="98">
        <f>SUM('[1]címrend kötelező'!B68+'[1]címrend önként'!B68+'[1]címrend államig'!B68)</f>
        <v>0</v>
      </c>
      <c r="C68" s="98">
        <f>SUM('[1]címrend kötelező'!C68+'[1]címrend önként'!C68+'[1]címrend államig'!C68)</f>
        <v>0</v>
      </c>
      <c r="D68" s="98">
        <f>SUM('[1]címrend kötelező'!D68+'[1]címrend önként'!D68+'[1]címrend államig'!D68)</f>
        <v>0</v>
      </c>
      <c r="E68" s="98">
        <f>SUM('[1]címrend kötelező'!E68+'[1]címrend önként'!E68+'[1]címrend államig'!E68)</f>
        <v>0</v>
      </c>
      <c r="F68" s="98">
        <f>SUM('[1]címrend kötelező'!F68+'[1]címrend önként'!F68+'[1]címrend államig'!F68)</f>
        <v>0</v>
      </c>
      <c r="G68" s="98">
        <f>SUM('[1]címrend kötelező'!G68+'[1]címrend önként'!G68+'[1]címrend államig'!G68)</f>
        <v>0</v>
      </c>
      <c r="H68" s="98">
        <f>SUM('[1]címrend kötelező'!H68+'[1]címrend önként'!H68+'[1]címrend államig'!H68)</f>
        <v>0</v>
      </c>
      <c r="I68" s="98">
        <f>SUM('[1]címrend kötelező'!I68+'[1]címrend önként'!I68+'[1]címrend államig'!I68)</f>
        <v>0</v>
      </c>
      <c r="J68" s="98">
        <f>SUM('[1]címrend kötelező'!J68+'[1]címrend önként'!J68+'[1]címrend államig'!J68)</f>
        <v>0</v>
      </c>
      <c r="K68" s="98">
        <f>SUM('[1]címrend kötelező'!K68+'[1]címrend önként'!K68+'[1]címrend államig'!K68)</f>
        <v>0</v>
      </c>
      <c r="L68" s="98">
        <f>SUM('[1]címrend kötelező'!L68+'[1]címrend önként'!L68+'[1]címrend államig'!L68)</f>
        <v>0</v>
      </c>
      <c r="M68" s="98">
        <f>SUM('[1]címrend kötelező'!M68+'[1]címrend önként'!M68+'[1]címrend államig'!M68)</f>
        <v>0</v>
      </c>
      <c r="N68" s="98">
        <f>SUM('[1]címrend kötelező'!N68+'[1]címrend önként'!N68+'[1]címrend államig'!N68)</f>
        <v>0</v>
      </c>
      <c r="O68" s="98">
        <f>SUM('[1]címrend kötelező'!O68+'[1]címrend önként'!O68+'[1]címrend államig'!O68)</f>
        <v>0</v>
      </c>
      <c r="P68" s="98">
        <f>SUM('[1]címrend kötelező'!P68+'[1]címrend önként'!P68+'[1]címrend államig'!P68)</f>
        <v>0</v>
      </c>
      <c r="Q68" s="98">
        <f>SUM('[1]címrend kötelező'!Q68+'[1]címrend önként'!Q68+'[1]címrend államig'!Q68)</f>
        <v>0</v>
      </c>
      <c r="R68" s="98">
        <f>SUM('[1]címrend kötelező'!R68+'[1]címrend önként'!R68+'[1]címrend államig'!R68)</f>
        <v>0</v>
      </c>
      <c r="S68" s="98">
        <f>SUM('[1]címrend kötelező'!S68+'[1]címrend önként'!S68+'[1]címrend államig'!S68)</f>
        <v>0</v>
      </c>
      <c r="T68" s="98">
        <f>SUM('[1]címrend kötelező'!T68+'[1]címrend önként'!T68+'[1]címrend államig'!T68)</f>
        <v>0</v>
      </c>
      <c r="U68" s="98">
        <f>SUM('[1]címrend kötelező'!U68+'[1]címrend önként'!U68+'[1]címrend államig'!U68)</f>
        <v>0</v>
      </c>
      <c r="V68" s="98">
        <f>SUM('[1]címrend kötelező'!V68+'[1]címrend önként'!V68+'[1]címrend államig'!V68)</f>
        <v>0</v>
      </c>
      <c r="W68" s="98">
        <f>SUM('[1]címrend kötelező'!W68+'[1]címrend önként'!W68+'[1]címrend államig'!W68)</f>
        <v>0</v>
      </c>
      <c r="X68" s="98">
        <f>SUM('[1]címrend kötelező'!X68+'[1]címrend önként'!X68+'[1]címrend államig'!X68)</f>
        <v>0</v>
      </c>
      <c r="Y68" s="98">
        <f>SUM('[1]címrend kötelező'!Y68+'[1]címrend önként'!Y68+'[1]címrend államig'!Y68)</f>
        <v>0</v>
      </c>
      <c r="Z68" s="98">
        <f>SUM('[1]címrend kötelező'!Z68+'[1]címrend önként'!Z68+'[1]címrend államig'!Z68)</f>
        <v>0</v>
      </c>
      <c r="AA68" s="98">
        <f>SUM('[1]címrend kötelező'!AA68+'[1]címrend önként'!AA68+'[1]címrend államig'!AA68)</f>
        <v>0</v>
      </c>
      <c r="AB68" s="98">
        <f>SUM('[1]címrend kötelező'!AB68+'[1]címrend önként'!AB68+'[1]címrend államig'!AB68)</f>
        <v>0</v>
      </c>
      <c r="AC68" s="98">
        <f>SUM('[1]címrend kötelező'!AC68+'[1]címrend önként'!AC68+'[1]címrend államig'!AC68)</f>
        <v>0</v>
      </c>
      <c r="AD68" s="98">
        <f>SUM('[1]címrend kötelező'!AD68+'[1]címrend önként'!AD68+'[1]címrend államig'!AD68)</f>
        <v>0</v>
      </c>
      <c r="AE68" s="98">
        <f>SUM('[1]címrend kötelező'!AE68+'[1]címrend önként'!AE68+'[1]címrend államig'!AE68)</f>
        <v>0</v>
      </c>
      <c r="AF68" s="98">
        <f>SUM('[1]címrend kötelező'!AF68+'[1]címrend önként'!AF68+'[1]címrend államig'!AF68)</f>
        <v>0</v>
      </c>
      <c r="AG68" s="98">
        <f>SUM('[1]címrend kötelező'!AG68+'[1]címrend önként'!AG68+'[1]címrend államig'!AG68)</f>
        <v>0</v>
      </c>
      <c r="AH68" s="98">
        <f>SUM('[1]címrend kötelező'!AH68+'[1]címrend önként'!AH68+'[1]címrend államig'!AH68)</f>
        <v>0</v>
      </c>
      <c r="AI68" s="98">
        <f>SUM('[1]címrend kötelező'!AI68+'[1]címrend önként'!AI68+'[1]címrend államig'!AI68)</f>
        <v>0</v>
      </c>
      <c r="AJ68" s="98">
        <f>SUM('[1]címrend kötelező'!AJ68+'[1]címrend önként'!AJ68+'[1]címrend államig'!AJ68)</f>
        <v>0</v>
      </c>
      <c r="AK68" s="98">
        <f>SUM('[1]címrend kötelező'!AK68+'[1]címrend önként'!AK68+'[1]címrend államig'!AK68)</f>
        <v>0</v>
      </c>
      <c r="AL68" s="98">
        <f>SUM('[1]címrend kötelező'!AL68+'[1]címrend önként'!AL68+'[1]címrend államig'!AL68)</f>
        <v>0</v>
      </c>
      <c r="AM68" s="98">
        <f>SUM('[1]címrend kötelező'!AM68+'[1]címrend önként'!AM68+'[1]címrend államig'!AM68)</f>
        <v>0</v>
      </c>
      <c r="AN68" s="98">
        <f>SUM('[1]címrend kötelező'!AN68+'[1]címrend önként'!AN68+'[1]címrend államig'!AN68)</f>
        <v>0</v>
      </c>
      <c r="AO68" s="98">
        <f>SUM('[1]címrend kötelező'!AO68+'[1]címrend önként'!AO68+'[1]címrend államig'!AO68)</f>
        <v>0</v>
      </c>
      <c r="AP68" s="98">
        <f>SUM('[1]címrend kötelező'!AP68+'[1]címrend önként'!AP68+'[1]címrend államig'!AP68)</f>
        <v>0</v>
      </c>
      <c r="AQ68" s="98">
        <f>SUM('[1]címrend kötelező'!AQ68+'[1]címrend önként'!AQ68+'[1]címrend államig'!AQ68)</f>
        <v>0</v>
      </c>
      <c r="AR68" s="98">
        <f>SUM('[1]címrend kötelező'!AR68+'[1]címrend önként'!AR68+'[1]címrend államig'!AR68)</f>
        <v>0</v>
      </c>
      <c r="AS68" s="98">
        <f>SUM('[1]címrend kötelező'!AS68+'[1]címrend önként'!AS68+'[1]címrend államig'!AS68)</f>
        <v>0</v>
      </c>
      <c r="AT68" s="98">
        <f>SUM('[1]címrend kötelező'!AT68+'[1]címrend önként'!AT68+'[1]címrend államig'!AT68)</f>
        <v>0</v>
      </c>
      <c r="AU68" s="98">
        <f>SUM('[1]címrend kötelező'!AU68+'[1]címrend önként'!AU68+'[1]címrend államig'!AU68)</f>
        <v>0</v>
      </c>
      <c r="AV68" s="98">
        <f>SUM('[1]címrend kötelező'!AV68+'[1]címrend önként'!AV68+'[1]címrend államig'!AV68)</f>
        <v>0</v>
      </c>
      <c r="AW68" s="98">
        <f>SUM('[1]címrend kötelező'!AW68+'[1]címrend önként'!AW68+'[1]címrend államig'!AW68)</f>
        <v>0</v>
      </c>
      <c r="AX68" s="98">
        <f>SUM('[1]címrend kötelező'!AX68+'[1]címrend önként'!AX68+'[1]címrend államig'!AX68)</f>
        <v>0</v>
      </c>
      <c r="AY68" s="98">
        <f>SUM('[1]címrend kötelező'!AY68+'[1]címrend önként'!AY68+'[1]címrend államig'!AY68)</f>
        <v>0</v>
      </c>
      <c r="AZ68" s="98">
        <f>SUM('[1]címrend kötelező'!AZ68+'[1]címrend önként'!AZ68+'[1]címrend államig'!AZ68)</f>
        <v>0</v>
      </c>
      <c r="BA68" s="98">
        <f>SUM('[1]címrend kötelező'!BA68+'[1]címrend önként'!BA68+'[1]címrend államig'!BA68)</f>
        <v>0</v>
      </c>
      <c r="BB68" s="98">
        <f>SUM('[1]címrend kötelező'!BB68+'[1]címrend önként'!BB68+'[1]címrend államig'!BB68)</f>
        <v>0</v>
      </c>
      <c r="BC68" s="98">
        <f>SUM('[1]címrend kötelező'!BC68+'[1]címrend önként'!BC68+'[1]címrend államig'!BC68)</f>
        <v>0</v>
      </c>
      <c r="BD68" s="98">
        <f>SUM('[1]címrend kötelező'!BD68+'[1]címrend önként'!BD68+'[1]címrend államig'!BD68)</f>
        <v>0</v>
      </c>
      <c r="BE68" s="98">
        <f>SUM('[1]címrend kötelező'!BE68+'[1]címrend önként'!BE68+'[1]címrend államig'!BE68)</f>
        <v>0</v>
      </c>
      <c r="BF68" s="98">
        <f>SUM('[1]címrend kötelező'!BF68+'[1]címrend önként'!BF68+'[1]címrend államig'!BF68)</f>
        <v>0</v>
      </c>
      <c r="BG68" s="98">
        <f>SUM('[1]címrend kötelező'!BG68+'[1]címrend önként'!BG68+'[1]címrend államig'!BG68)</f>
        <v>0</v>
      </c>
      <c r="BH68" s="98">
        <f>SUM('[1]címrend kötelező'!BH68+'[1]címrend önként'!BH68+'[1]címrend államig'!BH68)</f>
        <v>0</v>
      </c>
      <c r="BI68" s="98">
        <f>SUM('[1]címrend kötelező'!BI68+'[1]címrend önként'!BI68+'[1]címrend államig'!BI68)</f>
        <v>0</v>
      </c>
      <c r="BJ68" s="98">
        <f>SUM('[1]címrend kötelező'!BJ68+'[1]címrend önként'!BJ68+'[1]címrend államig'!BJ68)</f>
        <v>0</v>
      </c>
      <c r="BK68" s="98">
        <f>SUM('[1]címrend kötelező'!BK68+'[1]címrend önként'!BK68+'[1]címrend államig'!BK68)</f>
        <v>0</v>
      </c>
      <c r="BL68" s="98">
        <f>SUM('[1]címrend kötelező'!BL68+'[1]címrend önként'!BL68+'[1]címrend államig'!BL68)</f>
        <v>0</v>
      </c>
      <c r="BM68" s="98">
        <f>SUM('[1]címrend kötelező'!BM68+'[1]címrend önként'!BM68+'[1]címrend államig'!BM68)</f>
        <v>0</v>
      </c>
      <c r="BN68" s="98">
        <f>SUM('[1]címrend kötelező'!BN68+'[1]címrend önként'!BN68+'[1]címrend államig'!BN68)</f>
        <v>0</v>
      </c>
      <c r="BO68" s="98">
        <f>SUM('[1]címrend kötelező'!BO68+'[1]címrend önként'!BO68+'[1]címrend államig'!BO68)</f>
        <v>0</v>
      </c>
      <c r="BP68" s="98">
        <f>SUM('[1]címrend kötelező'!BP68+'[1]címrend önként'!BP68+'[1]címrend államig'!BP68)</f>
        <v>0</v>
      </c>
      <c r="BQ68" s="98">
        <f>SUM('[1]címrend kötelező'!BQ68+'[1]címrend önként'!BQ68+'[1]címrend államig'!BQ68)</f>
        <v>0</v>
      </c>
      <c r="BR68" s="98">
        <f>SUM('[1]címrend kötelező'!BR68+'[1]címrend önként'!BR68+'[1]címrend államig'!BR68)</f>
        <v>0</v>
      </c>
      <c r="BS68" s="98">
        <f>SUM('[1]címrend kötelező'!BS68+'[1]címrend önként'!BS68+'[1]címrend államig'!BS68)</f>
        <v>0</v>
      </c>
      <c r="BT68" s="98">
        <f>SUM('[1]címrend kötelező'!BT68+'[1]címrend önként'!BT68+'[1]címrend államig'!BT68)</f>
        <v>0</v>
      </c>
      <c r="BU68" s="98">
        <f>SUM('[1]címrend kötelező'!BU68+'[1]címrend önként'!BU68+'[1]címrend államig'!BU68)</f>
        <v>0</v>
      </c>
      <c r="BV68" s="98">
        <f>SUM('[1]címrend kötelező'!BV68+'[1]címrend önként'!BV68+'[1]címrend államig'!BV68)</f>
        <v>0</v>
      </c>
      <c r="BW68" s="98">
        <f>SUM('[1]címrend kötelező'!BW68+'[1]címrend önként'!BW68+'[1]címrend államig'!BW68)</f>
        <v>0</v>
      </c>
      <c r="BX68" s="98">
        <f>SUM('[1]címrend kötelező'!BX68+'[1]címrend önként'!BX68+'[1]címrend államig'!BX68)</f>
        <v>0</v>
      </c>
      <c r="BY68" s="98">
        <f>SUM('[1]címrend kötelező'!BY68+'[1]címrend önként'!BY68+'[1]címrend államig'!BY68)</f>
        <v>0</v>
      </c>
      <c r="BZ68" s="98">
        <f>SUM('[1]címrend kötelező'!BZ68+'[1]címrend önként'!BZ68+'[1]címrend államig'!BZ68)</f>
        <v>0</v>
      </c>
      <c r="CA68" s="98">
        <f>SUM('[1]címrend kötelező'!CA68+'[1]címrend önként'!CA68+'[1]címrend államig'!CA68)</f>
        <v>0</v>
      </c>
      <c r="CB68" s="98">
        <f>SUM('[1]címrend kötelező'!CB68+'[1]címrend önként'!CB68+'[1]címrend államig'!CB68)</f>
        <v>0</v>
      </c>
      <c r="CC68" s="98">
        <f>SUM('[1]címrend kötelező'!CC68+'[1]címrend önként'!CC68+'[1]címrend államig'!CC68)</f>
        <v>0</v>
      </c>
      <c r="CD68" s="98">
        <f>SUM('[1]címrend kötelező'!CD68+'[1]címrend önként'!CD68+'[1]címrend államig'!CD68)</f>
        <v>0</v>
      </c>
      <c r="CE68" s="98">
        <f>SUM('[1]címrend kötelező'!CE68+'[1]címrend önként'!CE68+'[1]címrend államig'!CE68)</f>
        <v>0</v>
      </c>
      <c r="CF68" s="98">
        <f>SUM('[1]címrend kötelező'!CF68+'[1]címrend önként'!CF68+'[1]címrend államig'!CF68)</f>
        <v>0</v>
      </c>
      <c r="CG68" s="98">
        <f>SUM('[1]címrend kötelező'!CG68+'[1]címrend önként'!CG68+'[1]címrend államig'!CG68)</f>
        <v>0</v>
      </c>
      <c r="CH68" s="98">
        <f>SUM('[1]címrend kötelező'!CH68+'[1]címrend önként'!CH68+'[1]címrend államig'!CH68)</f>
        <v>0</v>
      </c>
      <c r="CI68" s="98">
        <f>SUM('[1]címrend kötelező'!CI68+'[1]címrend önként'!CI68+'[1]címrend államig'!CI68)</f>
        <v>0</v>
      </c>
      <c r="CJ68" s="98">
        <f>SUM('[1]címrend kötelező'!CJ68+'[1]címrend önként'!CJ68+'[1]címrend államig'!CJ68)</f>
        <v>0</v>
      </c>
      <c r="CK68" s="98">
        <f>SUM('[1]címrend kötelező'!CK68+'[1]címrend önként'!CK68+'[1]címrend államig'!CK68)</f>
        <v>0</v>
      </c>
      <c r="CL68" s="98">
        <f>SUM('[1]címrend kötelező'!CL68+'[1]címrend önként'!CL68+'[1]címrend államig'!CL68)</f>
        <v>0</v>
      </c>
      <c r="CM68" s="98">
        <f>SUM('[1]címrend kötelező'!CM68+'[1]címrend önként'!CM68+'[1]címrend államig'!CM68)</f>
        <v>0</v>
      </c>
      <c r="CN68" s="98">
        <f>SUM('[1]címrend kötelező'!CN68+'[1]címrend önként'!CN68+'[1]címrend államig'!CN68)</f>
        <v>0</v>
      </c>
      <c r="CO68" s="98">
        <f>SUM('[1]címrend kötelező'!CO68+'[1]címrend önként'!CO68+'[1]címrend államig'!CO68)</f>
        <v>0</v>
      </c>
      <c r="CP68" s="98">
        <f>SUM('[1]címrend kötelező'!CP68+'[1]címrend önként'!CP68+'[1]címrend államig'!CP68)</f>
        <v>0</v>
      </c>
      <c r="CQ68" s="98">
        <f>SUM('[1]címrend kötelező'!CQ68+'[1]címrend önként'!CQ68+'[1]címrend államig'!CQ68)</f>
        <v>0</v>
      </c>
      <c r="CR68" s="98">
        <f>SUM('[1]címrend kötelező'!CR68+'[1]címrend önként'!CR68+'[1]címrend államig'!CR68)</f>
        <v>0</v>
      </c>
      <c r="CS68" s="98">
        <f>SUM('[1]címrend kötelező'!CS68+'[1]címrend önként'!CS68+'[1]címrend államig'!CS68)</f>
        <v>0</v>
      </c>
      <c r="CT68" s="98">
        <f>SUM('[1]címrend kötelező'!CT68+'[1]címrend önként'!CT68+'[1]címrend államig'!CT68)</f>
        <v>0</v>
      </c>
      <c r="CU68" s="98">
        <f>SUM('[1]címrend kötelező'!CU68+'[1]címrend önként'!CU68+'[1]címrend államig'!CU68)</f>
        <v>0</v>
      </c>
      <c r="CV68" s="98">
        <f>SUM('[1]címrend kötelező'!CV68+'[1]címrend önként'!CV68+'[1]címrend államig'!CV68)</f>
        <v>0</v>
      </c>
      <c r="CW68" s="98">
        <f>SUM('[1]címrend kötelező'!CW68+'[1]címrend önként'!CW68+'[1]címrend államig'!CW68)</f>
        <v>0</v>
      </c>
      <c r="CX68" s="98">
        <f>SUM('[1]címrend kötelező'!CX68+'[1]címrend önként'!CX68+'[1]címrend államig'!CX68)</f>
        <v>0</v>
      </c>
      <c r="CY68" s="98">
        <f>SUM('[1]címrend kötelező'!CY68+'[1]címrend önként'!CY68+'[1]címrend államig'!CY68)</f>
        <v>0</v>
      </c>
      <c r="CZ68" s="98">
        <f>SUM('[1]címrend kötelező'!CZ68+'[1]címrend önként'!CZ68+'[1]címrend államig'!CZ68)</f>
        <v>0</v>
      </c>
      <c r="DA68" s="98">
        <f>SUM('[1]címrend kötelező'!DA68+'[1]címrend önként'!DA68+'[1]címrend államig'!DA68)</f>
        <v>0</v>
      </c>
      <c r="DB68" s="98">
        <f>SUM('[1]címrend kötelező'!DB68+'[1]címrend önként'!DB68+'[1]címrend államig'!DB68)</f>
        <v>0</v>
      </c>
      <c r="DC68" s="98">
        <f>SUM('[1]címrend kötelező'!DC68+'[1]címrend önként'!DC68+'[1]címrend államig'!DC68)</f>
        <v>0</v>
      </c>
      <c r="DD68" s="98">
        <f>SUM('[1]címrend kötelező'!DD68+'[1]címrend önként'!DD68+'[1]címrend államig'!DD68)</f>
        <v>0</v>
      </c>
      <c r="DE68" s="98">
        <f>SUM('[1]címrend kötelező'!DE68+'[1]címrend önként'!DE68+'[1]címrend államig'!DE68)</f>
        <v>0</v>
      </c>
      <c r="DF68" s="98">
        <f>SUM('[1]címrend kötelező'!DF68+'[1]címrend önként'!DF68+'[1]címrend államig'!DF68)</f>
        <v>0</v>
      </c>
      <c r="DG68" s="98">
        <f>SUM('[1]címrend kötelező'!DG68+'[1]címrend önként'!DG68+'[1]címrend államig'!DG68)</f>
        <v>0</v>
      </c>
      <c r="DH68" s="98">
        <f>SUM('[1]címrend kötelező'!DH68+'[1]címrend önként'!DH68+'[1]címrend államig'!DH68)</f>
        <v>0</v>
      </c>
      <c r="DI68" s="98">
        <f>SUM('[1]címrend kötelező'!DI68+'[1]címrend önként'!DI68+'[1]címrend államig'!DI68)</f>
        <v>0</v>
      </c>
      <c r="DJ68" s="98">
        <f>SUM('[1]címrend kötelező'!DJ68+'[1]címrend önként'!DJ68+'[1]címrend államig'!DJ68)</f>
        <v>0</v>
      </c>
      <c r="DK68" s="98">
        <f>SUM('[1]címrend kötelező'!DK68+'[1]címrend önként'!DK68+'[1]címrend államig'!DK68)</f>
        <v>0</v>
      </c>
      <c r="DL68" s="98">
        <f>SUM('[1]címrend kötelező'!DL68+'[1]címrend önként'!DL68+'[1]címrend államig'!DL68)</f>
        <v>0</v>
      </c>
      <c r="DM68" s="98">
        <f>SUM('[1]címrend kötelező'!DM68+'[1]címrend önként'!DM68+'[1]címrend államig'!DM68)</f>
        <v>0</v>
      </c>
      <c r="DN68" s="98">
        <f>SUM('[1]címrend kötelező'!DN68+'[1]címrend önként'!DN68+'[1]címrend államig'!DN68)</f>
        <v>0</v>
      </c>
      <c r="DO68" s="98">
        <f>SUM('[1]címrend kötelező'!DO68+'[1]címrend önként'!DO68+'[1]címrend államig'!DO68)</f>
        <v>0</v>
      </c>
      <c r="DP68" s="98">
        <f>SUM('[1]címrend kötelező'!DP68+'[1]címrend önként'!DP68+'[1]címrend államig'!DP68)</f>
        <v>0</v>
      </c>
      <c r="DQ68" s="98">
        <f>SUM('[1]címrend kötelező'!DQ68+'[1]címrend önként'!DQ68+'[1]címrend államig'!DQ68)</f>
        <v>0</v>
      </c>
      <c r="DR68" s="99">
        <f t="shared" ref="DR68:DT70" si="854">SUM(B68+E68+H68+K68+N68+Q68+T68+W68+Z68+AC68+AF68+AI68+AL68+AO68+AR68+AU68+AX68+BA68+BD68+BG68+BJ68+BM68+BP68+BS68+BV68+BY68+CB68+CE68+CH68+CK68+CN68+CQ68+CT68+CW68+CZ68+DC68+DF68+DI68+DL68+DO68)</f>
        <v>0</v>
      </c>
      <c r="DS68" s="99">
        <f t="shared" si="854"/>
        <v>0</v>
      </c>
      <c r="DT68" s="99">
        <f t="shared" si="854"/>
        <v>0</v>
      </c>
      <c r="DU68" s="98">
        <f>SUM('[1]címrend kötelező'!DU68+'[1]címrend önként'!DU68+'[1]címrend államig'!DU68)</f>
        <v>0</v>
      </c>
      <c r="DV68" s="98">
        <f>SUM('[1]címrend kötelező'!DV68+'[1]címrend önként'!DV68+'[1]címrend államig'!DV68)</f>
        <v>0</v>
      </c>
      <c r="DW68" s="98">
        <f>SUM('[1]címrend kötelező'!DW68+'[1]címrend önként'!DW68+'[1]címrend államig'!DW68)</f>
        <v>0</v>
      </c>
      <c r="DX68" s="98">
        <f>SUM('[1]címrend kötelező'!DX68+'[1]címrend önként'!DX68+'[1]címrend államig'!DX68)</f>
        <v>0</v>
      </c>
      <c r="DY68" s="98">
        <f>SUM('[1]címrend kötelező'!DY68+'[1]címrend önként'!DY68+'[1]címrend államig'!DY68)</f>
        <v>0</v>
      </c>
      <c r="DZ68" s="98">
        <f>SUM('[1]címrend kötelező'!DZ68+'[1]címrend önként'!DZ68+'[1]címrend államig'!DZ68)</f>
        <v>0</v>
      </c>
      <c r="EA68" s="98">
        <f>SUM('[1]címrend kötelező'!EA68+'[1]címrend önként'!EA68+'[1]címrend államig'!EA68)</f>
        <v>0</v>
      </c>
      <c r="EB68" s="98">
        <f>SUM('[1]címrend kötelező'!EB68+'[1]címrend önként'!EB68+'[1]címrend államig'!EB68)</f>
        <v>0</v>
      </c>
      <c r="EC68" s="98">
        <f>SUM('[1]címrend kötelező'!EC68+'[1]címrend önként'!EC68+'[1]címrend államig'!EC68)</f>
        <v>0</v>
      </c>
      <c r="ED68" s="98">
        <f>SUM('[1]címrend kötelező'!ED68+'[1]címrend önként'!ED68+'[1]címrend államig'!ED68)</f>
        <v>51500</v>
      </c>
      <c r="EE68" s="98">
        <f>SUM('[1]címrend kötelező'!EE68+'[1]címrend önként'!EE68+'[1]címrend államig'!EE68)</f>
        <v>0</v>
      </c>
      <c r="EF68" s="98">
        <f>SUM('[1]címrend kötelező'!EF68+'[1]címrend önként'!EF68+'[1]címrend államig'!EF68)</f>
        <v>51500</v>
      </c>
      <c r="EG68" s="98">
        <f>SUM('[1]címrend kötelező'!EG68+'[1]címrend önként'!EG68+'[1]címrend államig'!EG68)</f>
        <v>68450</v>
      </c>
      <c r="EH68" s="98">
        <f>SUM('[1]címrend kötelező'!EH68+'[1]címrend önként'!EH68+'[1]címrend államig'!EH68)</f>
        <v>0</v>
      </c>
      <c r="EI68" s="98">
        <f>SUM('[1]címrend kötelező'!EI68+'[1]címrend önként'!EI68+'[1]címrend államig'!EI68)</f>
        <v>68450</v>
      </c>
      <c r="EJ68" s="98">
        <f>SUM('[1]címrend kötelező'!EJ68+'[1]címrend önként'!EJ68+'[1]címrend államig'!EJ68)</f>
        <v>0</v>
      </c>
      <c r="EK68" s="98">
        <f>SUM('[1]címrend kötelező'!EK68+'[1]címrend önként'!EK68+'[1]címrend államig'!EK68)</f>
        <v>0</v>
      </c>
      <c r="EL68" s="98">
        <f>SUM('[1]címrend kötelező'!EL68+'[1]címrend önként'!EL68+'[1]címrend államig'!EL68)</f>
        <v>0</v>
      </c>
      <c r="EM68" s="98">
        <f>SUM('[1]címrend kötelező'!EM68+'[1]címrend önként'!EM68+'[1]címrend államig'!EM68)</f>
        <v>0</v>
      </c>
      <c r="EN68" s="98">
        <f>SUM('[1]címrend kötelező'!EN68+'[1]címrend önként'!EN68+'[1]címrend államig'!EN68)</f>
        <v>0</v>
      </c>
      <c r="EO68" s="98">
        <f>SUM('[1]címrend kötelező'!EO68+'[1]címrend önként'!EO68+'[1]címrend államig'!EO68)</f>
        <v>0</v>
      </c>
      <c r="EP68" s="98">
        <f>SUM('[1]címrend kötelező'!EP68+'[1]címrend önként'!EP68+'[1]címrend államig'!EP68)</f>
        <v>0</v>
      </c>
      <c r="EQ68" s="98">
        <f>SUM('[1]címrend kötelező'!EQ68+'[1]címrend önként'!EQ68+'[1]címrend államig'!EQ68)</f>
        <v>0</v>
      </c>
      <c r="ER68" s="98">
        <f>SUM('[1]címrend kötelező'!ER68+'[1]címrend önként'!ER68+'[1]címrend államig'!ER68)</f>
        <v>0</v>
      </c>
      <c r="ES68" s="98">
        <f>SUM('[1]címrend kötelező'!ES68+'[1]címrend önként'!ES68+'[1]címrend államig'!ES68)</f>
        <v>2000</v>
      </c>
      <c r="ET68" s="98">
        <f>SUM('[1]címrend kötelező'!ET68+'[1]címrend önként'!ET68+'[1]címrend államig'!ET68)</f>
        <v>0</v>
      </c>
      <c r="EU68" s="98">
        <f>SUM('[1]címrend kötelező'!EU68+'[1]címrend önként'!EU68+'[1]címrend államig'!EU68)</f>
        <v>2000</v>
      </c>
      <c r="EV68" s="99">
        <f t="shared" ref="EV68:EX70" si="855">DU68+DX68+EA68+ED68+EG68+EJ68+EM68+EP68+ES68</f>
        <v>121950</v>
      </c>
      <c r="EW68" s="99">
        <f t="shared" si="855"/>
        <v>0</v>
      </c>
      <c r="EX68" s="99">
        <f t="shared" si="855"/>
        <v>121950</v>
      </c>
      <c r="EY68" s="99">
        <f>'[1]címrend kötelező'!EY68+'[1]címrend önként'!EY68+'[1]címrend államig'!EY68</f>
        <v>0</v>
      </c>
      <c r="EZ68" s="99">
        <f>'[1]címrend kötelező'!EZ68+'[1]címrend önként'!EZ68+'[1]címrend államig'!EZ68</f>
        <v>0</v>
      </c>
      <c r="FA68" s="99">
        <f>'[1]címrend kötelező'!FA68+'[1]címrend önként'!FA68+'[1]címrend államig'!FA68</f>
        <v>0</v>
      </c>
      <c r="FB68" s="99">
        <f>'[1]címrend kötelező'!FB68+'[1]címrend önként'!FB68+'[1]címrend államig'!FB68</f>
        <v>0</v>
      </c>
      <c r="FC68" s="99">
        <f>'[1]címrend kötelező'!FC68+'[1]címrend önként'!FC68+'[1]címrend államig'!FC68</f>
        <v>0</v>
      </c>
      <c r="FD68" s="99">
        <f>'[1]címrend kötelező'!FD68+'[1]címrend önként'!FD68+'[1]címrend államig'!FD68</f>
        <v>0</v>
      </c>
      <c r="FE68" s="99">
        <f>'[1]címrend kötelező'!FE68+'[1]címrend önként'!FE68+'[1]címrend államig'!FE68</f>
        <v>0</v>
      </c>
      <c r="FF68" s="99">
        <f>'[1]címrend kötelező'!FF68+'[1]címrend önként'!FF68+'[1]címrend államig'!FF68</f>
        <v>1500</v>
      </c>
      <c r="FG68" s="99">
        <f>'[1]címrend kötelező'!FG68+'[1]címrend önként'!FG68+'[1]címrend államig'!FG68</f>
        <v>1500</v>
      </c>
      <c r="FH68" s="99">
        <f>'[1]címrend kötelező'!FH68+'[1]címrend önként'!FH68+'[1]címrend államig'!FH68</f>
        <v>2090</v>
      </c>
      <c r="FI68" s="99">
        <f>'[1]címrend kötelező'!FI68+'[1]címrend önként'!FI68+'[1]címrend államig'!FI68</f>
        <v>5574</v>
      </c>
      <c r="FJ68" s="99">
        <f>'[1]címrend kötelező'!FJ68+'[1]címrend önként'!FJ68+'[1]címrend államig'!FJ68</f>
        <v>7664</v>
      </c>
      <c r="FK68" s="99">
        <f>'[1]címrend kötelező'!FK68+'[1]címrend önként'!FK68+'[1]címrend államig'!FK68</f>
        <v>0</v>
      </c>
      <c r="FL68" s="99">
        <f>'[1]címrend kötelező'!FL68+'[1]címrend önként'!FL68+'[1]címrend államig'!FL68</f>
        <v>1900</v>
      </c>
      <c r="FM68" s="99">
        <f>'[1]címrend kötelező'!FM68+'[1]címrend önként'!FM68+'[1]címrend államig'!FM68</f>
        <v>1900</v>
      </c>
      <c r="FN68" s="99">
        <f>'[1]címrend kötelező'!FN68+'[1]címrend önként'!FN68+'[1]címrend államig'!FN68</f>
        <v>150</v>
      </c>
      <c r="FO68" s="99">
        <f>'[1]címrend kötelező'!FO68+'[1]címrend önként'!FO68+'[1]címrend államig'!FO68</f>
        <v>0</v>
      </c>
      <c r="FP68" s="99">
        <f>'[1]címrend kötelező'!FP68+'[1]címrend önként'!FP68+'[1]címrend államig'!FP68</f>
        <v>150</v>
      </c>
      <c r="FQ68" s="99">
        <f>'[1]címrend kötelező'!FQ68+'[1]címrend önként'!FQ68+'[1]címrend államig'!FQ68</f>
        <v>2019</v>
      </c>
      <c r="FR68" s="99">
        <f>'[1]címrend kötelező'!FR68+'[1]címrend önként'!FR68+'[1]címrend államig'!FR68</f>
        <v>0</v>
      </c>
      <c r="FS68" s="99">
        <f>'[1]címrend kötelező'!FS68+'[1]címrend önként'!FS68+'[1]címrend államig'!FS68</f>
        <v>2019</v>
      </c>
      <c r="FT68" s="99">
        <f>'[1]címrend kötelező'!FT68+'[1]címrend önként'!FT68+'[1]címrend államig'!FT68</f>
        <v>25465</v>
      </c>
      <c r="FU68" s="99">
        <f>'[1]címrend kötelező'!FU68+'[1]címrend önként'!FU68+'[1]címrend államig'!FU68</f>
        <v>-3273</v>
      </c>
      <c r="FV68" s="99">
        <f>'[1]címrend kötelező'!FV68+'[1]címrend önként'!FV68+'[1]címrend államig'!FV68</f>
        <v>22192</v>
      </c>
      <c r="FW68" s="99">
        <f>'[1]címrend kötelező'!FW68+'[1]címrend önként'!FW68+'[1]címrend államig'!FW68</f>
        <v>797</v>
      </c>
      <c r="FX68" s="99">
        <f>'[1]címrend kötelező'!FX68+'[1]címrend önként'!FX68+'[1]címrend államig'!FX68</f>
        <v>0</v>
      </c>
      <c r="FY68" s="99">
        <f>'[1]címrend kötelező'!FY68+'[1]címrend önként'!FY68+'[1]címrend államig'!FY68</f>
        <v>797</v>
      </c>
      <c r="FZ68" s="99">
        <f>'[1]címrend kötelező'!FZ68+'[1]címrend önként'!FZ68+'[1]címrend államig'!FZ68</f>
        <v>0</v>
      </c>
      <c r="GA68" s="99">
        <f>'[1]címrend kötelező'!GA68+'[1]címrend önként'!GA68+'[1]címrend államig'!GA68</f>
        <v>0</v>
      </c>
      <c r="GB68" s="99">
        <f>'[1]címrend kötelező'!GB68+'[1]címrend önként'!GB68+'[1]címrend államig'!GB68</f>
        <v>0</v>
      </c>
      <c r="GC68" s="99">
        <f>'[1]címrend kötelező'!GC68+'[1]címrend önként'!GC68+'[1]címrend államig'!GC68</f>
        <v>6922</v>
      </c>
      <c r="GD68" s="99">
        <f>'[1]címrend kötelező'!GD68+'[1]címrend önként'!GD68+'[1]címrend államig'!GD68</f>
        <v>0</v>
      </c>
      <c r="GE68" s="99">
        <f>'[1]címrend kötelező'!GE68+'[1]címrend önként'!GE68+'[1]címrend államig'!GE68</f>
        <v>6922</v>
      </c>
      <c r="GF68" s="99">
        <f>'[1]címrend kötelező'!GF68+'[1]címrend önként'!GF68+'[1]címrend államig'!GF68</f>
        <v>3300</v>
      </c>
      <c r="GG68" s="99">
        <f>'[1]címrend kötelező'!GG68+'[1]címrend önként'!GG68+'[1]címrend államig'!GG68</f>
        <v>3990</v>
      </c>
      <c r="GH68" s="99">
        <f>'[1]címrend kötelező'!GH68+'[1]címrend önként'!GH68+'[1]címrend államig'!GH68</f>
        <v>7290</v>
      </c>
      <c r="GI68" s="99">
        <f>'[1]címrend kötelező'!GI68+'[1]címrend önként'!GI68+'[1]címrend államig'!GI68</f>
        <v>660</v>
      </c>
      <c r="GJ68" s="99">
        <f>'[1]címrend kötelező'!GJ68+'[1]címrend önként'!GJ68+'[1]címrend államig'!GJ68</f>
        <v>0</v>
      </c>
      <c r="GK68" s="99">
        <f>'[1]címrend kötelező'!GK68+'[1]címrend önként'!GK68+'[1]címrend államig'!GK68</f>
        <v>660</v>
      </c>
      <c r="GL68" s="99">
        <f>EY68+FB68+FE68+FH68+FK68+FN68+FQ68+FT68+FW68+FZ68+GC68+GF68+GI68</f>
        <v>41403</v>
      </c>
      <c r="GM68" s="99">
        <f t="shared" ref="GM68:GN70" si="856">EZ68+FC68+FF68+FI68+FL68+FO68+FR68+FU68+FX68+GA68+GD68+GG68+GJ68</f>
        <v>9691</v>
      </c>
      <c r="GN68" s="99">
        <f t="shared" si="856"/>
        <v>51094</v>
      </c>
      <c r="GO68" s="99">
        <f>'[1]címrend kötelező'!GO68+'[1]címrend önként'!GO68+'[1]címrend államig'!GO68</f>
        <v>40929</v>
      </c>
      <c r="GP68" s="99">
        <f>'[1]címrend kötelező'!GP68+'[1]címrend önként'!GP68+'[1]címrend államig'!GP68</f>
        <v>18203</v>
      </c>
      <c r="GQ68" s="99">
        <f>'[1]címrend kötelező'!GQ68+'[1]címrend önként'!GQ68+'[1]címrend államig'!GQ68</f>
        <v>59132</v>
      </c>
      <c r="GR68" s="99">
        <f>'[1]címrend kötelező'!GR68+'[1]címrend önként'!GR68+'[1]címrend államig'!GR68</f>
        <v>0</v>
      </c>
      <c r="GS68" s="99">
        <f>'[1]címrend kötelező'!GS68+'[1]címrend önként'!GS68+'[1]címrend államig'!GS68</f>
        <v>6000</v>
      </c>
      <c r="GT68" s="99">
        <f>'[1]címrend kötelező'!GT68+'[1]címrend önként'!GT68+'[1]címrend államig'!GT68</f>
        <v>6000</v>
      </c>
      <c r="GU68" s="99">
        <f>'[1]címrend kötelező'!GU68+'[1]címrend önként'!GU68+'[1]címrend államig'!GU68</f>
        <v>191957</v>
      </c>
      <c r="GV68" s="99">
        <f>'[1]címrend kötelező'!GV68+'[1]címrend önként'!GV68+'[1]címrend államig'!GV68</f>
        <v>1470</v>
      </c>
      <c r="GW68" s="99">
        <f>'[1]címrend kötelező'!GW68+'[1]címrend önként'!GW68+'[1]címrend államig'!GW68</f>
        <v>193427</v>
      </c>
      <c r="GX68" s="99">
        <f t="shared" si="427"/>
        <v>274289</v>
      </c>
      <c r="GY68" s="99">
        <f t="shared" si="427"/>
        <v>35364</v>
      </c>
      <c r="GZ68" s="99">
        <f t="shared" si="427"/>
        <v>309653</v>
      </c>
      <c r="HA68" s="116">
        <f t="shared" si="428"/>
        <v>396239</v>
      </c>
      <c r="HB68" s="116">
        <f t="shared" si="428"/>
        <v>35364</v>
      </c>
      <c r="HC68" s="117">
        <f t="shared" si="428"/>
        <v>431603</v>
      </c>
      <c r="HE68" s="92"/>
      <c r="HF68" s="92"/>
    </row>
    <row r="69" spans="1:214" ht="15" customHeight="1" x14ac:dyDescent="0.25">
      <c r="A69" s="120" t="s">
        <v>356</v>
      </c>
      <c r="B69" s="121">
        <v>0</v>
      </c>
      <c r="C69" s="98">
        <f>SUM('[1]címrend kötelező'!C69+'[1]címrend önként'!C69+'[1]címrend államig'!C69)</f>
        <v>0</v>
      </c>
      <c r="D69" s="98">
        <f>SUM('[1]címrend kötelező'!D69+'[1]címrend önként'!D69+'[1]címrend államig'!D69)</f>
        <v>0</v>
      </c>
      <c r="E69" s="121">
        <v>0</v>
      </c>
      <c r="F69" s="98">
        <f>SUM('[1]címrend kötelező'!F69+'[1]címrend önként'!F69+'[1]címrend államig'!F69)</f>
        <v>0</v>
      </c>
      <c r="G69" s="98">
        <f>SUM('[1]címrend kötelező'!G69+'[1]címrend önként'!G69+'[1]címrend államig'!G69)</f>
        <v>0</v>
      </c>
      <c r="H69" s="121">
        <v>0</v>
      </c>
      <c r="I69" s="98">
        <f>SUM('[1]címrend kötelező'!I69+'[1]címrend önként'!I69+'[1]címrend államig'!I69)</f>
        <v>0</v>
      </c>
      <c r="J69" s="98">
        <f>SUM('[1]címrend kötelező'!J69+'[1]címrend önként'!J69+'[1]címrend államig'!J69)</f>
        <v>0</v>
      </c>
      <c r="K69" s="121">
        <v>0</v>
      </c>
      <c r="L69" s="98">
        <f>SUM('[1]címrend kötelező'!L69+'[1]címrend önként'!L69+'[1]címrend államig'!L69)</f>
        <v>0</v>
      </c>
      <c r="M69" s="98">
        <f>SUM('[1]címrend kötelező'!M69+'[1]címrend önként'!M69+'[1]címrend államig'!M69)</f>
        <v>0</v>
      </c>
      <c r="N69" s="121">
        <v>0</v>
      </c>
      <c r="O69" s="98">
        <f>SUM('[1]címrend kötelező'!O69+'[1]címrend önként'!O69+'[1]címrend államig'!O69)</f>
        <v>0</v>
      </c>
      <c r="P69" s="98">
        <f>SUM('[1]címrend kötelező'!P69+'[1]címrend önként'!P69+'[1]címrend államig'!P69)</f>
        <v>0</v>
      </c>
      <c r="Q69" s="121">
        <v>0</v>
      </c>
      <c r="R69" s="98">
        <f>SUM('[1]címrend kötelező'!R69+'[1]címrend önként'!R69+'[1]címrend államig'!R69)</f>
        <v>0</v>
      </c>
      <c r="S69" s="98">
        <f>SUM('[1]címrend kötelező'!S69+'[1]címrend önként'!S69+'[1]címrend államig'!S69)</f>
        <v>0</v>
      </c>
      <c r="T69" s="121">
        <v>0</v>
      </c>
      <c r="U69" s="98">
        <f>SUM('[1]címrend kötelező'!U69+'[1]címrend önként'!U69+'[1]címrend államig'!U69)</f>
        <v>0</v>
      </c>
      <c r="V69" s="98">
        <f>SUM('[1]címrend kötelező'!V69+'[1]címrend önként'!V69+'[1]címrend államig'!V69)</f>
        <v>0</v>
      </c>
      <c r="W69" s="121">
        <v>0</v>
      </c>
      <c r="X69" s="98">
        <f>SUM('[1]címrend kötelező'!X69+'[1]címrend önként'!X69+'[1]címrend államig'!X69)</f>
        <v>0</v>
      </c>
      <c r="Y69" s="98">
        <f>SUM('[1]címrend kötelező'!Y69+'[1]címrend önként'!Y69+'[1]címrend államig'!Y69)</f>
        <v>0</v>
      </c>
      <c r="Z69" s="121">
        <v>0</v>
      </c>
      <c r="AA69" s="98">
        <f>SUM('[1]címrend kötelező'!AA69+'[1]címrend önként'!AA69+'[1]címrend államig'!AA69)</f>
        <v>0</v>
      </c>
      <c r="AB69" s="98">
        <f>SUM('[1]címrend kötelező'!AB69+'[1]címrend önként'!AB69+'[1]címrend államig'!AB69)</f>
        <v>0</v>
      </c>
      <c r="AC69" s="98">
        <f>SUM('[1]címrend kötelező'!AC69+'[1]címrend önként'!AC69+'[1]címrend államig'!AC69)</f>
        <v>2030799</v>
      </c>
      <c r="AD69" s="98">
        <f>SUM('[1]címrend kötelező'!AD69+'[1]címrend önként'!AD69+'[1]címrend államig'!AD69)</f>
        <v>0</v>
      </c>
      <c r="AE69" s="98">
        <f>SUM('[1]címrend kötelező'!AE69+'[1]címrend önként'!AE69+'[1]címrend államig'!AE69)</f>
        <v>2030799</v>
      </c>
      <c r="AF69" s="121">
        <v>0</v>
      </c>
      <c r="AG69" s="98">
        <f>SUM('[1]címrend kötelező'!AG69+'[1]címrend önként'!AG69+'[1]címrend államig'!AG69)</f>
        <v>0</v>
      </c>
      <c r="AH69" s="98">
        <f>SUM('[1]címrend kötelező'!AH69+'[1]címrend önként'!AH69+'[1]címrend államig'!AH69)</f>
        <v>0</v>
      </c>
      <c r="AI69" s="121">
        <v>0</v>
      </c>
      <c r="AJ69" s="98">
        <f>SUM('[1]címrend kötelező'!AJ69+'[1]címrend önként'!AJ69+'[1]címrend államig'!AJ69)</f>
        <v>0</v>
      </c>
      <c r="AK69" s="98">
        <f>SUM('[1]címrend kötelező'!AK69+'[1]címrend önként'!AK69+'[1]címrend államig'!AK69)</f>
        <v>0</v>
      </c>
      <c r="AL69" s="121">
        <v>0</v>
      </c>
      <c r="AM69" s="98">
        <f>SUM('[1]címrend kötelező'!AM69+'[1]címrend önként'!AM69+'[1]címrend államig'!AM69)</f>
        <v>0</v>
      </c>
      <c r="AN69" s="98">
        <f>SUM('[1]címrend kötelező'!AN69+'[1]címrend önként'!AN69+'[1]címrend államig'!AN69)</f>
        <v>0</v>
      </c>
      <c r="AO69" s="121">
        <v>0</v>
      </c>
      <c r="AP69" s="98">
        <f>SUM('[1]címrend kötelező'!AP69+'[1]címrend önként'!AP69+'[1]címrend államig'!AP69)</f>
        <v>0</v>
      </c>
      <c r="AQ69" s="98">
        <f>SUM('[1]címrend kötelező'!AQ69+'[1]címrend önként'!AQ69+'[1]címrend államig'!AQ69)</f>
        <v>0</v>
      </c>
      <c r="AR69" s="121">
        <v>0</v>
      </c>
      <c r="AS69" s="98">
        <f>SUM('[1]címrend kötelező'!AS69+'[1]címrend önként'!AS69+'[1]címrend államig'!AS69)</f>
        <v>0</v>
      </c>
      <c r="AT69" s="98">
        <f>SUM('[1]címrend kötelező'!AT69+'[1]címrend önként'!AT69+'[1]címrend államig'!AT69)</f>
        <v>0</v>
      </c>
      <c r="AU69" s="121">
        <v>0</v>
      </c>
      <c r="AV69" s="98">
        <f>SUM('[1]címrend kötelező'!AV69+'[1]címrend önként'!AV69+'[1]címrend államig'!AV69)</f>
        <v>0</v>
      </c>
      <c r="AW69" s="98">
        <f>SUM('[1]címrend kötelező'!AW69+'[1]címrend önként'!AW69+'[1]címrend államig'!AW69)</f>
        <v>0</v>
      </c>
      <c r="AX69" s="121">
        <v>0</v>
      </c>
      <c r="AY69" s="98">
        <f>SUM('[1]címrend kötelező'!AY69+'[1]címrend önként'!AY69+'[1]címrend államig'!AY69)</f>
        <v>0</v>
      </c>
      <c r="AZ69" s="98">
        <f>SUM('[1]címrend kötelező'!AZ69+'[1]címrend önként'!AZ69+'[1]címrend államig'!AZ69)</f>
        <v>0</v>
      </c>
      <c r="BA69" s="121">
        <v>0</v>
      </c>
      <c r="BB69" s="98">
        <f>SUM('[1]címrend kötelező'!BB69+'[1]címrend önként'!BB69+'[1]címrend államig'!BB69)</f>
        <v>0</v>
      </c>
      <c r="BC69" s="98">
        <f>SUM('[1]címrend kötelező'!BC69+'[1]címrend önként'!BC69+'[1]címrend államig'!BC69)</f>
        <v>0</v>
      </c>
      <c r="BD69" s="121">
        <v>0</v>
      </c>
      <c r="BE69" s="98">
        <f>SUM('[1]címrend kötelező'!BE69+'[1]címrend önként'!BE69+'[1]címrend államig'!BE69)</f>
        <v>0</v>
      </c>
      <c r="BF69" s="98">
        <f>SUM('[1]címrend kötelező'!BF69+'[1]címrend önként'!BF69+'[1]címrend államig'!BF69)</f>
        <v>0</v>
      </c>
      <c r="BG69" s="121">
        <v>0</v>
      </c>
      <c r="BH69" s="98">
        <f>SUM('[1]címrend kötelező'!BH69+'[1]címrend önként'!BH69+'[1]címrend államig'!BH69)</f>
        <v>0</v>
      </c>
      <c r="BI69" s="98">
        <f>SUM('[1]címrend kötelező'!BI69+'[1]címrend önként'!BI69+'[1]címrend államig'!BI69)</f>
        <v>0</v>
      </c>
      <c r="BJ69" s="121">
        <v>0</v>
      </c>
      <c r="BK69" s="98">
        <f>SUM('[1]címrend kötelező'!BK69+'[1]címrend önként'!BK69+'[1]címrend államig'!BK69)</f>
        <v>0</v>
      </c>
      <c r="BL69" s="98">
        <f>SUM('[1]címrend kötelező'!BL69+'[1]címrend önként'!BL69+'[1]címrend államig'!BL69)</f>
        <v>0</v>
      </c>
      <c r="BM69" s="121">
        <v>0</v>
      </c>
      <c r="BN69" s="98">
        <f>SUM('[1]címrend kötelező'!BN69+'[1]címrend önként'!BN69+'[1]címrend államig'!BN69)</f>
        <v>0</v>
      </c>
      <c r="BO69" s="98">
        <f>SUM('[1]címrend kötelező'!BO69+'[1]címrend önként'!BO69+'[1]címrend államig'!BO69)</f>
        <v>0</v>
      </c>
      <c r="BP69" s="121">
        <v>0</v>
      </c>
      <c r="BQ69" s="98">
        <f>SUM('[1]címrend kötelező'!BQ69+'[1]címrend önként'!BQ69+'[1]címrend államig'!BQ69)</f>
        <v>0</v>
      </c>
      <c r="BR69" s="98">
        <f>SUM('[1]címrend kötelező'!BR69+'[1]címrend önként'!BR69+'[1]címrend államig'!BR69)</f>
        <v>0</v>
      </c>
      <c r="BS69" s="121">
        <v>0</v>
      </c>
      <c r="BT69" s="98">
        <f>SUM('[1]címrend kötelező'!BT69+'[1]címrend önként'!BT69+'[1]címrend államig'!BT69)</f>
        <v>0</v>
      </c>
      <c r="BU69" s="98">
        <f>SUM('[1]címrend kötelező'!BU69+'[1]címrend önként'!BU69+'[1]címrend államig'!BU69)</f>
        <v>0</v>
      </c>
      <c r="BV69" s="121">
        <v>0</v>
      </c>
      <c r="BW69" s="98">
        <f>SUM('[1]címrend kötelező'!BW69+'[1]címrend önként'!BW69+'[1]címrend államig'!BW69)</f>
        <v>0</v>
      </c>
      <c r="BX69" s="98">
        <f>SUM('[1]címrend kötelező'!BX69+'[1]címrend önként'!BX69+'[1]címrend államig'!BX69)</f>
        <v>0</v>
      </c>
      <c r="BY69" s="121">
        <v>0</v>
      </c>
      <c r="BZ69" s="98">
        <f>SUM('[1]címrend kötelező'!BZ69+'[1]címrend önként'!BZ69+'[1]címrend államig'!BZ69)</f>
        <v>0</v>
      </c>
      <c r="CA69" s="98">
        <f>SUM('[1]címrend kötelező'!CA69+'[1]címrend önként'!CA69+'[1]címrend államig'!CA69)</f>
        <v>0</v>
      </c>
      <c r="CB69" s="121">
        <v>0</v>
      </c>
      <c r="CC69" s="98">
        <f>SUM('[1]címrend kötelező'!CC69+'[1]címrend önként'!CC69+'[1]címrend államig'!CC69)</f>
        <v>0</v>
      </c>
      <c r="CD69" s="98">
        <f>SUM('[1]címrend kötelező'!CD69+'[1]címrend önként'!CD69+'[1]címrend államig'!CD69)</f>
        <v>0</v>
      </c>
      <c r="CE69" s="121">
        <v>0</v>
      </c>
      <c r="CF69" s="98">
        <f>SUM('[1]címrend kötelező'!CF69+'[1]címrend önként'!CF69+'[1]címrend államig'!CF69)</f>
        <v>0</v>
      </c>
      <c r="CG69" s="98">
        <f>SUM('[1]címrend kötelező'!CG69+'[1]címrend önként'!CG69+'[1]címrend államig'!CG69)</f>
        <v>0</v>
      </c>
      <c r="CH69" s="121">
        <v>0</v>
      </c>
      <c r="CI69" s="98">
        <f>SUM('[1]címrend kötelező'!CI69+'[1]címrend önként'!CI69+'[1]címrend államig'!CI69)</f>
        <v>0</v>
      </c>
      <c r="CJ69" s="98">
        <f>SUM('[1]címrend kötelező'!CJ69+'[1]címrend önként'!CJ69+'[1]címrend államig'!CJ69)</f>
        <v>0</v>
      </c>
      <c r="CK69" s="121">
        <v>0</v>
      </c>
      <c r="CL69" s="98">
        <f>SUM('[1]címrend kötelező'!CL69+'[1]címrend önként'!CL69+'[1]címrend államig'!CL69)</f>
        <v>0</v>
      </c>
      <c r="CM69" s="98">
        <f>SUM('[1]címrend kötelező'!CM69+'[1]címrend önként'!CM69+'[1]címrend államig'!CM69)</f>
        <v>0</v>
      </c>
      <c r="CN69" s="121">
        <v>0</v>
      </c>
      <c r="CO69" s="98">
        <f>SUM('[1]címrend kötelező'!CO69+'[1]címrend önként'!CO69+'[1]címrend államig'!CO69)</f>
        <v>0</v>
      </c>
      <c r="CP69" s="98">
        <f>SUM('[1]címrend kötelező'!CP69+'[1]címrend önként'!CP69+'[1]címrend államig'!CP69)</f>
        <v>0</v>
      </c>
      <c r="CQ69" s="121">
        <v>0</v>
      </c>
      <c r="CR69" s="98">
        <f>SUM('[1]címrend kötelező'!CR69+'[1]címrend önként'!CR69+'[1]címrend államig'!CR69)</f>
        <v>0</v>
      </c>
      <c r="CS69" s="98">
        <f>SUM('[1]címrend kötelező'!CS69+'[1]címrend önként'!CS69+'[1]címrend államig'!CS69)</f>
        <v>0</v>
      </c>
      <c r="CT69" s="121">
        <v>0</v>
      </c>
      <c r="CU69" s="98">
        <f>SUM('[1]címrend kötelező'!CU69+'[1]címrend önként'!CU69+'[1]címrend államig'!CU69)</f>
        <v>0</v>
      </c>
      <c r="CV69" s="98">
        <f>SUM('[1]címrend kötelező'!CV69+'[1]címrend önként'!CV69+'[1]címrend államig'!CV69)</f>
        <v>0</v>
      </c>
      <c r="CW69" s="121">
        <v>0</v>
      </c>
      <c r="CX69" s="98">
        <f>SUM('[1]címrend kötelező'!CX69+'[1]címrend önként'!CX69+'[1]címrend államig'!CX69)</f>
        <v>0</v>
      </c>
      <c r="CY69" s="98">
        <f>SUM('[1]címrend kötelező'!CY69+'[1]címrend önként'!CY69+'[1]címrend államig'!CY69)</f>
        <v>0</v>
      </c>
      <c r="CZ69" s="121">
        <v>0</v>
      </c>
      <c r="DA69" s="98">
        <f>SUM('[1]címrend kötelező'!DA69+'[1]címrend önként'!DA69+'[1]címrend államig'!DA69)</f>
        <v>0</v>
      </c>
      <c r="DB69" s="98">
        <f>SUM('[1]címrend kötelező'!DB69+'[1]címrend önként'!DB69+'[1]címrend államig'!DB69)</f>
        <v>0</v>
      </c>
      <c r="DC69" s="121">
        <v>0</v>
      </c>
      <c r="DD69" s="98">
        <f>SUM('[1]címrend kötelező'!DD69+'[1]címrend önként'!DD69+'[1]címrend államig'!DD69)</f>
        <v>0</v>
      </c>
      <c r="DE69" s="98">
        <f>SUM('[1]címrend kötelező'!DE69+'[1]címrend önként'!DE69+'[1]címrend államig'!DE69)</f>
        <v>0</v>
      </c>
      <c r="DF69" s="121">
        <v>0</v>
      </c>
      <c r="DG69" s="98">
        <f>SUM('[1]címrend kötelező'!DG69+'[1]címrend önként'!DG69+'[1]címrend államig'!DG69)</f>
        <v>0</v>
      </c>
      <c r="DH69" s="98">
        <f>SUM('[1]címrend kötelező'!DH69+'[1]címrend önként'!DH69+'[1]címrend államig'!DH69)</f>
        <v>0</v>
      </c>
      <c r="DI69" s="121">
        <v>0</v>
      </c>
      <c r="DJ69" s="98">
        <f>SUM('[1]címrend kötelező'!DJ69+'[1]címrend önként'!DJ69+'[1]címrend államig'!DJ69)</f>
        <v>0</v>
      </c>
      <c r="DK69" s="98">
        <f>SUM('[1]címrend kötelező'!DK69+'[1]címrend önként'!DK69+'[1]címrend államig'!DK69)</f>
        <v>0</v>
      </c>
      <c r="DL69" s="121">
        <v>0</v>
      </c>
      <c r="DM69" s="98">
        <f>SUM('[1]címrend kötelező'!DM69+'[1]címrend önként'!DM69+'[1]címrend államig'!DM69)</f>
        <v>0</v>
      </c>
      <c r="DN69" s="98">
        <f>SUM('[1]címrend kötelező'!DN69+'[1]címrend önként'!DN69+'[1]címrend államig'!DN69)</f>
        <v>0</v>
      </c>
      <c r="DO69" s="121">
        <v>0</v>
      </c>
      <c r="DP69" s="98">
        <f>SUM('[1]címrend kötelező'!DP69+'[1]címrend önként'!DP69+'[1]címrend államig'!DP69)</f>
        <v>0</v>
      </c>
      <c r="DQ69" s="98">
        <f>SUM('[1]címrend kötelező'!DQ69+'[1]címrend önként'!DQ69+'[1]címrend államig'!DQ69)</f>
        <v>0</v>
      </c>
      <c r="DR69" s="99">
        <f t="shared" si="854"/>
        <v>2030799</v>
      </c>
      <c r="DS69" s="99">
        <f t="shared" si="854"/>
        <v>0</v>
      </c>
      <c r="DT69" s="99">
        <f t="shared" si="854"/>
        <v>2030799</v>
      </c>
      <c r="DU69" s="98">
        <f>SUM('[1]címrend kötelező'!DU69+'[1]címrend önként'!DU69+'[1]címrend államig'!DU69)</f>
        <v>0</v>
      </c>
      <c r="DV69" s="98">
        <f>SUM('[1]címrend kötelező'!DV69+'[1]címrend önként'!DV69+'[1]címrend államig'!DV69)</f>
        <v>0</v>
      </c>
      <c r="DW69" s="98">
        <f>SUM('[1]címrend kötelező'!DW69+'[1]címrend önként'!DW69+'[1]címrend államig'!DW69)</f>
        <v>0</v>
      </c>
      <c r="DX69" s="98">
        <f>SUM('[1]címrend kötelező'!DX69+'[1]címrend önként'!DX69+'[1]címrend államig'!DX69)</f>
        <v>0</v>
      </c>
      <c r="DY69" s="98">
        <f>SUM('[1]címrend kötelező'!DY69+'[1]címrend önként'!DY69+'[1]címrend államig'!DY69)</f>
        <v>0</v>
      </c>
      <c r="DZ69" s="98">
        <f>SUM('[1]címrend kötelező'!DZ69+'[1]címrend önként'!DZ69+'[1]címrend államig'!DZ69)</f>
        <v>0</v>
      </c>
      <c r="EA69" s="98">
        <f>SUM('[1]címrend kötelező'!EA69+'[1]címrend önként'!EA69+'[1]címrend államig'!EA69)</f>
        <v>0</v>
      </c>
      <c r="EB69" s="98">
        <f>SUM('[1]címrend kötelező'!EB69+'[1]címrend önként'!EB69+'[1]címrend államig'!EB69)</f>
        <v>0</v>
      </c>
      <c r="EC69" s="98">
        <f>SUM('[1]címrend kötelező'!EC69+'[1]címrend önként'!EC69+'[1]címrend államig'!EC69)</f>
        <v>0</v>
      </c>
      <c r="ED69" s="98">
        <f>SUM('[1]címrend kötelező'!ED69+'[1]címrend önként'!ED69+'[1]címrend államig'!ED69)</f>
        <v>0</v>
      </c>
      <c r="EE69" s="98">
        <f>SUM('[1]címrend kötelező'!EE69+'[1]címrend önként'!EE69+'[1]címrend államig'!EE69)</f>
        <v>0</v>
      </c>
      <c r="EF69" s="98">
        <f>SUM('[1]címrend kötelező'!EF69+'[1]címrend önként'!EF69+'[1]címrend államig'!EF69)</f>
        <v>0</v>
      </c>
      <c r="EG69" s="98">
        <f>SUM('[1]címrend kötelező'!EG69+'[1]címrend önként'!EG69+'[1]címrend államig'!EG69)</f>
        <v>0</v>
      </c>
      <c r="EH69" s="98">
        <f>SUM('[1]címrend kötelező'!EH69+'[1]címrend önként'!EH69+'[1]címrend államig'!EH69)</f>
        <v>0</v>
      </c>
      <c r="EI69" s="98">
        <f>SUM('[1]címrend kötelező'!EI69+'[1]címrend önként'!EI69+'[1]címrend államig'!EI69)</f>
        <v>0</v>
      </c>
      <c r="EJ69" s="98">
        <f>SUM('[1]címrend kötelező'!EJ69+'[1]címrend önként'!EJ69+'[1]címrend államig'!EJ69)</f>
        <v>0</v>
      </c>
      <c r="EK69" s="98">
        <f>SUM('[1]címrend kötelező'!EK69+'[1]címrend önként'!EK69+'[1]címrend államig'!EK69)</f>
        <v>0</v>
      </c>
      <c r="EL69" s="98">
        <f>SUM('[1]címrend kötelező'!EL69+'[1]címrend önként'!EL69+'[1]címrend államig'!EL69)</f>
        <v>0</v>
      </c>
      <c r="EM69" s="98">
        <f>SUM('[1]címrend kötelező'!EM69+'[1]címrend önként'!EM69+'[1]címrend államig'!EM69)</f>
        <v>0</v>
      </c>
      <c r="EN69" s="98">
        <f>SUM('[1]címrend kötelező'!EN69+'[1]címrend önként'!EN69+'[1]címrend államig'!EN69)</f>
        <v>0</v>
      </c>
      <c r="EO69" s="98">
        <f>SUM('[1]címrend kötelező'!EO69+'[1]címrend önként'!EO69+'[1]címrend államig'!EO69)</f>
        <v>0</v>
      </c>
      <c r="EP69" s="98">
        <f>SUM('[1]címrend kötelező'!EP69+'[1]címrend önként'!EP69+'[1]címrend államig'!EP69)</f>
        <v>0</v>
      </c>
      <c r="EQ69" s="98">
        <f>SUM('[1]címrend kötelező'!EQ69+'[1]címrend önként'!EQ69+'[1]címrend államig'!EQ69)</f>
        <v>0</v>
      </c>
      <c r="ER69" s="98">
        <f>SUM('[1]címrend kötelező'!ER69+'[1]címrend önként'!ER69+'[1]címrend államig'!ER69)</f>
        <v>0</v>
      </c>
      <c r="ES69" s="98">
        <f>SUM('[1]címrend kötelező'!ES69+'[1]címrend önként'!ES69+'[1]címrend államig'!ES69)</f>
        <v>0</v>
      </c>
      <c r="ET69" s="98">
        <f>SUM('[1]címrend kötelező'!ET69+'[1]címrend önként'!ET69+'[1]címrend államig'!ET69)</f>
        <v>0</v>
      </c>
      <c r="EU69" s="98">
        <f>SUM('[1]címrend kötelező'!EU69+'[1]címrend önként'!EU69+'[1]címrend államig'!EU69)</f>
        <v>0</v>
      </c>
      <c r="EV69" s="99">
        <f t="shared" si="855"/>
        <v>0</v>
      </c>
      <c r="EW69" s="99">
        <f t="shared" si="855"/>
        <v>0</v>
      </c>
      <c r="EX69" s="99">
        <f t="shared" si="855"/>
        <v>0</v>
      </c>
      <c r="EY69" s="99">
        <f>'[1]címrend kötelező'!EY69+'[1]címrend önként'!EY69+'[1]címrend államig'!EY69</f>
        <v>0</v>
      </c>
      <c r="EZ69" s="99">
        <f>'[1]címrend kötelező'!EZ69+'[1]címrend önként'!EZ69+'[1]címrend államig'!EZ69</f>
        <v>0</v>
      </c>
      <c r="FA69" s="99">
        <f>'[1]címrend kötelező'!FA69+'[1]címrend önként'!FA69+'[1]címrend államig'!FA69</f>
        <v>0</v>
      </c>
      <c r="FB69" s="99">
        <f>'[1]címrend kötelező'!FB69+'[1]címrend önként'!FB69+'[1]címrend államig'!FB69</f>
        <v>0</v>
      </c>
      <c r="FC69" s="99">
        <f>'[1]címrend kötelező'!FC69+'[1]címrend önként'!FC69+'[1]címrend államig'!FC69</f>
        <v>0</v>
      </c>
      <c r="FD69" s="99">
        <f>'[1]címrend kötelező'!FD69+'[1]címrend önként'!FD69+'[1]címrend államig'!FD69</f>
        <v>0</v>
      </c>
      <c r="FE69" s="99">
        <f>'[1]címrend kötelező'!FE69+'[1]címrend önként'!FE69+'[1]címrend államig'!FE69</f>
        <v>0</v>
      </c>
      <c r="FF69" s="99">
        <f>'[1]címrend kötelező'!FF69+'[1]címrend önként'!FF69+'[1]címrend államig'!FF69</f>
        <v>0</v>
      </c>
      <c r="FG69" s="99">
        <f>'[1]címrend kötelező'!FG69+'[1]címrend önként'!FG69+'[1]címrend államig'!FG69</f>
        <v>0</v>
      </c>
      <c r="FH69" s="99">
        <f>'[1]címrend kötelező'!FH69+'[1]címrend önként'!FH69+'[1]címrend államig'!FH69</f>
        <v>0</v>
      </c>
      <c r="FI69" s="99">
        <f>'[1]címrend kötelező'!FI69+'[1]címrend önként'!FI69+'[1]címrend államig'!FI69</f>
        <v>0</v>
      </c>
      <c r="FJ69" s="99">
        <f>'[1]címrend kötelező'!FJ69+'[1]címrend önként'!FJ69+'[1]címrend államig'!FJ69</f>
        <v>0</v>
      </c>
      <c r="FK69" s="99">
        <f>'[1]címrend kötelező'!FK69+'[1]címrend önként'!FK69+'[1]címrend államig'!FK69</f>
        <v>0</v>
      </c>
      <c r="FL69" s="99">
        <f>'[1]címrend kötelező'!FL69+'[1]címrend önként'!FL69+'[1]címrend államig'!FL69</f>
        <v>0</v>
      </c>
      <c r="FM69" s="99">
        <f>'[1]címrend kötelező'!FM69+'[1]címrend önként'!FM69+'[1]címrend államig'!FM69</f>
        <v>0</v>
      </c>
      <c r="FN69" s="99">
        <f>'[1]címrend kötelező'!FN69+'[1]címrend önként'!FN69+'[1]címrend államig'!FN69</f>
        <v>0</v>
      </c>
      <c r="FO69" s="99">
        <f>'[1]címrend kötelező'!FO69+'[1]címrend önként'!FO69+'[1]címrend államig'!FO69</f>
        <v>0</v>
      </c>
      <c r="FP69" s="99">
        <f>'[1]címrend kötelező'!FP69+'[1]címrend önként'!FP69+'[1]címrend államig'!FP69</f>
        <v>0</v>
      </c>
      <c r="FQ69" s="99">
        <f>'[1]címrend kötelező'!FQ69+'[1]címrend önként'!FQ69+'[1]címrend államig'!FQ69</f>
        <v>0</v>
      </c>
      <c r="FR69" s="99">
        <f>'[1]címrend kötelező'!FR69+'[1]címrend önként'!FR69+'[1]címrend államig'!FR69</f>
        <v>0</v>
      </c>
      <c r="FS69" s="99">
        <f>'[1]címrend kötelező'!FS69+'[1]címrend önként'!FS69+'[1]címrend államig'!FS69</f>
        <v>0</v>
      </c>
      <c r="FT69" s="99">
        <f>'[1]címrend kötelező'!FT69+'[1]címrend önként'!FT69+'[1]címrend államig'!FT69</f>
        <v>0</v>
      </c>
      <c r="FU69" s="99">
        <f>'[1]címrend kötelező'!FU69+'[1]címrend önként'!FU69+'[1]címrend államig'!FU69</f>
        <v>0</v>
      </c>
      <c r="FV69" s="99">
        <f>'[1]címrend kötelező'!FV69+'[1]címrend önként'!FV69+'[1]címrend államig'!FV69</f>
        <v>0</v>
      </c>
      <c r="FW69" s="99">
        <f>'[1]címrend kötelező'!FW69+'[1]címrend önként'!FW69+'[1]címrend államig'!FW69</f>
        <v>0</v>
      </c>
      <c r="FX69" s="99">
        <f>'[1]címrend kötelező'!FX69+'[1]címrend önként'!FX69+'[1]címrend államig'!FX69</f>
        <v>0</v>
      </c>
      <c r="FY69" s="99">
        <f>'[1]címrend kötelező'!FY69+'[1]címrend önként'!FY69+'[1]címrend államig'!FY69</f>
        <v>0</v>
      </c>
      <c r="FZ69" s="99">
        <f>'[1]címrend kötelező'!FZ69+'[1]címrend önként'!FZ69+'[1]címrend államig'!FZ69</f>
        <v>0</v>
      </c>
      <c r="GA69" s="99">
        <f>'[1]címrend kötelező'!GA69+'[1]címrend önként'!GA69+'[1]címrend államig'!GA69</f>
        <v>0</v>
      </c>
      <c r="GB69" s="99">
        <f>'[1]címrend kötelező'!GB69+'[1]címrend önként'!GB69+'[1]címrend államig'!GB69</f>
        <v>0</v>
      </c>
      <c r="GC69" s="99">
        <f>'[1]címrend kötelező'!GC69+'[1]címrend önként'!GC69+'[1]címrend államig'!GC69</f>
        <v>0</v>
      </c>
      <c r="GD69" s="99">
        <f>'[1]címrend kötelező'!GD69+'[1]címrend önként'!GD69+'[1]címrend államig'!GD69</f>
        <v>0</v>
      </c>
      <c r="GE69" s="99">
        <f>'[1]címrend kötelező'!GE69+'[1]címrend önként'!GE69+'[1]címrend államig'!GE69</f>
        <v>0</v>
      </c>
      <c r="GF69" s="99">
        <f>'[1]címrend kötelező'!GF69+'[1]címrend önként'!GF69+'[1]címrend államig'!GF69</f>
        <v>0</v>
      </c>
      <c r="GG69" s="99">
        <f>'[1]címrend kötelező'!GG69+'[1]címrend önként'!GG69+'[1]címrend államig'!GG69</f>
        <v>0</v>
      </c>
      <c r="GH69" s="99">
        <f>'[1]címrend kötelező'!GH69+'[1]címrend önként'!GH69+'[1]címrend államig'!GH69</f>
        <v>0</v>
      </c>
      <c r="GI69" s="99">
        <f>'[1]címrend kötelező'!GI69+'[1]címrend önként'!GI69+'[1]címrend államig'!GI69</f>
        <v>0</v>
      </c>
      <c r="GJ69" s="99">
        <f>'[1]címrend kötelező'!GJ69+'[1]címrend önként'!GJ69+'[1]címrend államig'!GJ69</f>
        <v>0</v>
      </c>
      <c r="GK69" s="99">
        <f>'[1]címrend kötelező'!GK69+'[1]címrend önként'!GK69+'[1]címrend államig'!GK69</f>
        <v>0</v>
      </c>
      <c r="GL69" s="99">
        <f>EY69+FB69+FE69+FH69+FK69+FN69+FQ69+FT69+FW69+FZ69+GC69+GF69+GI69</f>
        <v>0</v>
      </c>
      <c r="GM69" s="99">
        <f t="shared" si="856"/>
        <v>0</v>
      </c>
      <c r="GN69" s="99">
        <f t="shared" si="856"/>
        <v>0</v>
      </c>
      <c r="GO69" s="99">
        <f>'[1]címrend kötelező'!GO69+'[1]címrend önként'!GO69+'[1]címrend államig'!GO69</f>
        <v>0</v>
      </c>
      <c r="GP69" s="99">
        <f>'[1]címrend kötelező'!GP69+'[1]címrend önként'!GP69+'[1]címrend államig'!GP69</f>
        <v>0</v>
      </c>
      <c r="GQ69" s="99">
        <f>'[1]címrend kötelező'!GQ69+'[1]címrend önként'!GQ69+'[1]címrend államig'!GQ69</f>
        <v>0</v>
      </c>
      <c r="GR69" s="99">
        <f>'[1]címrend kötelező'!GR69+'[1]címrend önként'!GR69+'[1]címrend államig'!GR69</f>
        <v>0</v>
      </c>
      <c r="GS69" s="99">
        <f>'[1]címrend kötelező'!GS69+'[1]címrend önként'!GS69+'[1]címrend államig'!GS69</f>
        <v>0</v>
      </c>
      <c r="GT69" s="99">
        <f>'[1]címrend kötelező'!GT69+'[1]címrend önként'!GT69+'[1]címrend államig'!GT69</f>
        <v>0</v>
      </c>
      <c r="GU69" s="99">
        <f>'[1]címrend kötelező'!GU69+'[1]címrend önként'!GU69+'[1]címrend államig'!GU69</f>
        <v>0</v>
      </c>
      <c r="GV69" s="99">
        <f>'[1]címrend kötelező'!GV69+'[1]címrend önként'!GV69+'[1]címrend államig'!GV69</f>
        <v>0</v>
      </c>
      <c r="GW69" s="99">
        <f>'[1]címrend kötelező'!GW69+'[1]címrend önként'!GW69+'[1]címrend államig'!GW69</f>
        <v>0</v>
      </c>
      <c r="GX69" s="99">
        <f t="shared" si="427"/>
        <v>0</v>
      </c>
      <c r="GY69" s="99">
        <f t="shared" si="427"/>
        <v>0</v>
      </c>
      <c r="GZ69" s="99">
        <f t="shared" si="427"/>
        <v>0</v>
      </c>
      <c r="HA69" s="100">
        <f t="shared" si="428"/>
        <v>2030799</v>
      </c>
      <c r="HB69" s="100">
        <f t="shared" si="428"/>
        <v>0</v>
      </c>
      <c r="HC69" s="101">
        <f t="shared" si="428"/>
        <v>2030799</v>
      </c>
      <c r="HE69" s="92"/>
      <c r="HF69" s="92"/>
    </row>
    <row r="70" spans="1:214" ht="15" customHeight="1" thickBot="1" x14ac:dyDescent="0.3">
      <c r="A70" s="122" t="s">
        <v>357</v>
      </c>
      <c r="B70" s="123">
        <f>SUM('[1]címrend kötelező'!B70+'[1]címrend önként'!B70+'[1]címrend államig'!B70)</f>
        <v>0</v>
      </c>
      <c r="C70" s="123">
        <f>SUM('[1]címrend kötelező'!C70+'[1]címrend önként'!C70+'[1]címrend államig'!C70)</f>
        <v>0</v>
      </c>
      <c r="D70" s="123">
        <f>SUM('[1]címrend kötelező'!D70+'[1]címrend önként'!D70+'[1]címrend államig'!D70)</f>
        <v>0</v>
      </c>
      <c r="E70" s="123">
        <f>SUM('[1]címrend kötelező'!E70+'[1]címrend önként'!E70+'[1]címrend államig'!E70)</f>
        <v>0</v>
      </c>
      <c r="F70" s="123">
        <f>SUM('[1]címrend kötelező'!F70+'[1]címrend önként'!F70+'[1]címrend államig'!F70)</f>
        <v>0</v>
      </c>
      <c r="G70" s="123">
        <f>SUM('[1]címrend kötelező'!G70+'[1]címrend önként'!G70+'[1]címrend államig'!G70)</f>
        <v>0</v>
      </c>
      <c r="H70" s="123">
        <f>SUM('[1]címrend kötelező'!H70+'[1]címrend önként'!H70+'[1]címrend államig'!H70)</f>
        <v>0</v>
      </c>
      <c r="I70" s="123">
        <f>SUM('[1]címrend kötelező'!I70+'[1]címrend önként'!I70+'[1]címrend államig'!I70)</f>
        <v>0</v>
      </c>
      <c r="J70" s="123">
        <f>SUM('[1]címrend kötelező'!J70+'[1]címrend önként'!J70+'[1]címrend államig'!J70)</f>
        <v>0</v>
      </c>
      <c r="K70" s="123">
        <f>SUM('[1]címrend kötelező'!K70+'[1]címrend önként'!K70+'[1]címrend államig'!K70)</f>
        <v>0</v>
      </c>
      <c r="L70" s="123">
        <f>SUM('[1]címrend kötelező'!L70+'[1]címrend önként'!L70+'[1]címrend államig'!L70)</f>
        <v>0</v>
      </c>
      <c r="M70" s="123">
        <f>SUM('[1]címrend kötelező'!M70+'[1]címrend önként'!M70+'[1]címrend államig'!M70)</f>
        <v>0</v>
      </c>
      <c r="N70" s="123">
        <f>SUM('[1]címrend kötelező'!N70+'[1]címrend önként'!N70+'[1]címrend államig'!N70)</f>
        <v>0</v>
      </c>
      <c r="O70" s="123">
        <f>SUM('[1]címrend kötelező'!O70+'[1]címrend önként'!O70+'[1]címrend államig'!O70)</f>
        <v>0</v>
      </c>
      <c r="P70" s="123">
        <f>SUM('[1]címrend kötelező'!P70+'[1]címrend önként'!P70+'[1]címrend államig'!P70)</f>
        <v>0</v>
      </c>
      <c r="Q70" s="123">
        <f>SUM('[1]címrend kötelező'!Q70+'[1]címrend önként'!Q70+'[1]címrend államig'!Q70)</f>
        <v>0</v>
      </c>
      <c r="R70" s="123">
        <f>SUM('[1]címrend kötelező'!R70+'[1]címrend önként'!R70+'[1]címrend államig'!R70)</f>
        <v>0</v>
      </c>
      <c r="S70" s="123">
        <f>SUM('[1]címrend kötelező'!S70+'[1]címrend önként'!S70+'[1]címrend államig'!S70)</f>
        <v>0</v>
      </c>
      <c r="T70" s="123">
        <f>SUM('[1]címrend kötelező'!T70+'[1]címrend önként'!T70+'[1]címrend államig'!T70)</f>
        <v>0</v>
      </c>
      <c r="U70" s="123">
        <f>SUM('[1]címrend kötelező'!U70+'[1]címrend önként'!U70+'[1]címrend államig'!U70)</f>
        <v>0</v>
      </c>
      <c r="V70" s="123">
        <f>SUM('[1]címrend kötelező'!V70+'[1]címrend önként'!V70+'[1]címrend államig'!V70)</f>
        <v>0</v>
      </c>
      <c r="W70" s="123">
        <f>SUM('[1]címrend kötelező'!W70+'[1]címrend önként'!W70+'[1]címrend államig'!W70)</f>
        <v>0</v>
      </c>
      <c r="X70" s="123">
        <f>SUM('[1]címrend kötelező'!X70+'[1]címrend önként'!X70+'[1]címrend államig'!X70)</f>
        <v>0</v>
      </c>
      <c r="Y70" s="123">
        <f>SUM('[1]címrend kötelező'!Y70+'[1]címrend önként'!Y70+'[1]címrend államig'!Y70)</f>
        <v>0</v>
      </c>
      <c r="Z70" s="123">
        <f>SUM('[1]címrend kötelező'!Z70+'[1]címrend önként'!Z70+'[1]címrend államig'!Z70)</f>
        <v>0</v>
      </c>
      <c r="AA70" s="123">
        <f>SUM('[1]címrend kötelező'!AA70+'[1]címrend önként'!AA70+'[1]címrend államig'!AA70)</f>
        <v>0</v>
      </c>
      <c r="AB70" s="123">
        <f>SUM('[1]címrend kötelező'!AB70+'[1]címrend önként'!AB70+'[1]címrend államig'!AB70)</f>
        <v>0</v>
      </c>
      <c r="AC70" s="123">
        <f>SUM('[1]címrend kötelező'!AC70+'[1]címrend önként'!AC70+'[1]címrend államig'!AC70)</f>
        <v>6035064</v>
      </c>
      <c r="AD70" s="123">
        <f>SUM('[1]címrend kötelező'!AD70+'[1]címrend önként'!AD70+'[1]címrend államig'!AD70)</f>
        <v>0</v>
      </c>
      <c r="AE70" s="123">
        <f>SUM('[1]címrend kötelező'!AE70+'[1]címrend önként'!AE70+'[1]címrend államig'!AE70)</f>
        <v>6035064</v>
      </c>
      <c r="AF70" s="123">
        <f>SUM('[1]címrend kötelező'!AF70+'[1]címrend önként'!AF70+'[1]címrend államig'!AF70)</f>
        <v>0</v>
      </c>
      <c r="AG70" s="123">
        <f>SUM('[1]címrend kötelező'!AG70+'[1]címrend önként'!AG70+'[1]címrend államig'!AG70)</f>
        <v>0</v>
      </c>
      <c r="AH70" s="123">
        <f>SUM('[1]címrend kötelező'!AH70+'[1]címrend önként'!AH70+'[1]címrend államig'!AH70)</f>
        <v>0</v>
      </c>
      <c r="AI70" s="123">
        <f>SUM('[1]címrend kötelező'!AI70+'[1]címrend önként'!AI70+'[1]címrend államig'!AI70)</f>
        <v>0</v>
      </c>
      <c r="AJ70" s="123">
        <f>SUM('[1]címrend kötelező'!AJ70+'[1]címrend önként'!AJ70+'[1]címrend államig'!AJ70)</f>
        <v>0</v>
      </c>
      <c r="AK70" s="123">
        <f>SUM('[1]címrend kötelező'!AK70+'[1]címrend önként'!AK70+'[1]címrend államig'!AK70)</f>
        <v>0</v>
      </c>
      <c r="AL70" s="123">
        <f>SUM('[1]címrend kötelező'!AL70+'[1]címrend önként'!AL70+'[1]címrend államig'!AL70)</f>
        <v>0</v>
      </c>
      <c r="AM70" s="123">
        <f>SUM('[1]címrend kötelező'!AM70+'[1]címrend önként'!AM70+'[1]címrend államig'!AM70)</f>
        <v>0</v>
      </c>
      <c r="AN70" s="123">
        <f>SUM('[1]címrend kötelező'!AN70+'[1]címrend önként'!AN70+'[1]címrend államig'!AN70)</f>
        <v>0</v>
      </c>
      <c r="AO70" s="123">
        <f>SUM('[1]címrend kötelező'!AO70+'[1]címrend önként'!AO70+'[1]címrend államig'!AO70)</f>
        <v>0</v>
      </c>
      <c r="AP70" s="123">
        <f>SUM('[1]címrend kötelező'!AP70+'[1]címrend önként'!AP70+'[1]címrend államig'!AP70)</f>
        <v>0</v>
      </c>
      <c r="AQ70" s="123">
        <f>SUM('[1]címrend kötelező'!AQ70+'[1]címrend önként'!AQ70+'[1]címrend államig'!AQ70)</f>
        <v>0</v>
      </c>
      <c r="AR70" s="123">
        <f>SUM('[1]címrend kötelező'!AR70+'[1]címrend önként'!AR70+'[1]címrend államig'!AR70)</f>
        <v>0</v>
      </c>
      <c r="AS70" s="123">
        <f>SUM('[1]címrend kötelező'!AS70+'[1]címrend önként'!AS70+'[1]címrend államig'!AS70)</f>
        <v>0</v>
      </c>
      <c r="AT70" s="123">
        <f>SUM('[1]címrend kötelező'!AT70+'[1]címrend önként'!AT70+'[1]címrend államig'!AT70)</f>
        <v>0</v>
      </c>
      <c r="AU70" s="123">
        <f>SUM('[1]címrend kötelező'!AU70+'[1]címrend önként'!AU70+'[1]címrend államig'!AU70)</f>
        <v>0</v>
      </c>
      <c r="AV70" s="123">
        <f>SUM('[1]címrend kötelező'!AV70+'[1]címrend önként'!AV70+'[1]címrend államig'!AV70)</f>
        <v>0</v>
      </c>
      <c r="AW70" s="123">
        <f>SUM('[1]címrend kötelező'!AW70+'[1]címrend önként'!AW70+'[1]címrend államig'!AW70)</f>
        <v>0</v>
      </c>
      <c r="AX70" s="123">
        <f>SUM('[1]címrend kötelező'!AX70+'[1]címrend önként'!AX70+'[1]címrend államig'!AX70)</f>
        <v>0</v>
      </c>
      <c r="AY70" s="123">
        <f>SUM('[1]címrend kötelező'!AY70+'[1]címrend önként'!AY70+'[1]címrend államig'!AY70)</f>
        <v>0</v>
      </c>
      <c r="AZ70" s="123">
        <f>SUM('[1]címrend kötelező'!AZ70+'[1]címrend önként'!AZ70+'[1]címrend államig'!AZ70)</f>
        <v>0</v>
      </c>
      <c r="BA70" s="123">
        <f>SUM('[1]címrend kötelező'!BA70+'[1]címrend önként'!BA70+'[1]címrend államig'!BA70)</f>
        <v>0</v>
      </c>
      <c r="BB70" s="123">
        <f>SUM('[1]címrend kötelező'!BB70+'[1]címrend önként'!BB70+'[1]címrend államig'!BB70)</f>
        <v>0</v>
      </c>
      <c r="BC70" s="123">
        <f>SUM('[1]címrend kötelező'!BC70+'[1]címrend önként'!BC70+'[1]címrend államig'!BC70)</f>
        <v>0</v>
      </c>
      <c r="BD70" s="123">
        <f>SUM('[1]címrend kötelező'!BD70+'[1]címrend önként'!BD70+'[1]címrend államig'!BD70)</f>
        <v>0</v>
      </c>
      <c r="BE70" s="123">
        <f>SUM('[1]címrend kötelező'!BE70+'[1]címrend önként'!BE70+'[1]címrend államig'!BE70)</f>
        <v>0</v>
      </c>
      <c r="BF70" s="123">
        <f>SUM('[1]címrend kötelező'!BF70+'[1]címrend önként'!BF70+'[1]címrend államig'!BF70)</f>
        <v>0</v>
      </c>
      <c r="BG70" s="123">
        <f>SUM('[1]címrend kötelező'!BG70+'[1]címrend önként'!BG70+'[1]címrend államig'!BG70)</f>
        <v>0</v>
      </c>
      <c r="BH70" s="123">
        <f>SUM('[1]címrend kötelező'!BH70+'[1]címrend önként'!BH70+'[1]címrend államig'!BH70)</f>
        <v>0</v>
      </c>
      <c r="BI70" s="123">
        <f>SUM('[1]címrend kötelező'!BI70+'[1]címrend önként'!BI70+'[1]címrend államig'!BI70)</f>
        <v>0</v>
      </c>
      <c r="BJ70" s="123">
        <f>SUM('[1]címrend kötelező'!BJ70+'[1]címrend önként'!BJ70+'[1]címrend államig'!BJ70)</f>
        <v>0</v>
      </c>
      <c r="BK70" s="123">
        <f>SUM('[1]címrend kötelező'!BK70+'[1]címrend önként'!BK70+'[1]címrend államig'!BK70)</f>
        <v>0</v>
      </c>
      <c r="BL70" s="123">
        <f>SUM('[1]címrend kötelező'!BL70+'[1]címrend önként'!BL70+'[1]címrend államig'!BL70)</f>
        <v>0</v>
      </c>
      <c r="BM70" s="123">
        <f>SUM('[1]címrend kötelező'!BM70+'[1]címrend önként'!BM70+'[1]címrend államig'!BM70)</f>
        <v>0</v>
      </c>
      <c r="BN70" s="123">
        <f>SUM('[1]címrend kötelező'!BN70+'[1]címrend önként'!BN70+'[1]címrend államig'!BN70)</f>
        <v>0</v>
      </c>
      <c r="BO70" s="123">
        <f>SUM('[1]címrend kötelező'!BO70+'[1]címrend önként'!BO70+'[1]címrend államig'!BO70)</f>
        <v>0</v>
      </c>
      <c r="BP70" s="123">
        <f>SUM('[1]címrend kötelező'!BP70+'[1]címrend önként'!BP70+'[1]címrend államig'!BP70)</f>
        <v>0</v>
      </c>
      <c r="BQ70" s="123">
        <f>SUM('[1]címrend kötelező'!BQ70+'[1]címrend önként'!BQ70+'[1]címrend államig'!BQ70)</f>
        <v>0</v>
      </c>
      <c r="BR70" s="123">
        <f>SUM('[1]címrend kötelező'!BR70+'[1]címrend önként'!BR70+'[1]címrend államig'!BR70)</f>
        <v>0</v>
      </c>
      <c r="BS70" s="123">
        <f>SUM('[1]címrend kötelező'!BS70+'[1]címrend önként'!BS70+'[1]címrend államig'!BS70)</f>
        <v>0</v>
      </c>
      <c r="BT70" s="123">
        <f>SUM('[1]címrend kötelező'!BT70+'[1]címrend önként'!BT70+'[1]címrend államig'!BT70)</f>
        <v>0</v>
      </c>
      <c r="BU70" s="123">
        <f>SUM('[1]címrend kötelező'!BU70+'[1]címrend önként'!BU70+'[1]címrend államig'!BU70)</f>
        <v>0</v>
      </c>
      <c r="BV70" s="123">
        <f>SUM('[1]címrend kötelező'!BV70+'[1]címrend önként'!BV70+'[1]címrend államig'!BV70)</f>
        <v>0</v>
      </c>
      <c r="BW70" s="123">
        <f>SUM('[1]címrend kötelező'!BW70+'[1]címrend önként'!BW70+'[1]címrend államig'!BW70)</f>
        <v>0</v>
      </c>
      <c r="BX70" s="123">
        <f>SUM('[1]címrend kötelező'!BX70+'[1]címrend önként'!BX70+'[1]címrend államig'!BX70)</f>
        <v>0</v>
      </c>
      <c r="BY70" s="123">
        <f>SUM('[1]címrend kötelező'!BY70+'[1]címrend önként'!BY70+'[1]címrend államig'!BY70)</f>
        <v>0</v>
      </c>
      <c r="BZ70" s="123">
        <f>SUM('[1]címrend kötelező'!BZ70+'[1]címrend önként'!BZ70+'[1]címrend államig'!BZ70)</f>
        <v>0</v>
      </c>
      <c r="CA70" s="123">
        <f>SUM('[1]címrend kötelező'!CA70+'[1]címrend önként'!CA70+'[1]címrend államig'!CA70)</f>
        <v>0</v>
      </c>
      <c r="CB70" s="123">
        <f>SUM('[1]címrend kötelező'!CB70+'[1]címrend önként'!CB70+'[1]címrend államig'!CB70)</f>
        <v>0</v>
      </c>
      <c r="CC70" s="123">
        <f>SUM('[1]címrend kötelező'!CC70+'[1]címrend önként'!CC70+'[1]címrend államig'!CC70)</f>
        <v>0</v>
      </c>
      <c r="CD70" s="123">
        <f>SUM('[1]címrend kötelező'!CD70+'[1]címrend önként'!CD70+'[1]címrend államig'!CD70)</f>
        <v>0</v>
      </c>
      <c r="CE70" s="123">
        <f>SUM('[1]címrend kötelező'!CE70+'[1]címrend önként'!CE70+'[1]címrend államig'!CE70)</f>
        <v>0</v>
      </c>
      <c r="CF70" s="123">
        <f>SUM('[1]címrend kötelező'!CF70+'[1]címrend önként'!CF70+'[1]címrend államig'!CF70)</f>
        <v>0</v>
      </c>
      <c r="CG70" s="123">
        <f>SUM('[1]címrend kötelező'!CG70+'[1]címrend önként'!CG70+'[1]címrend államig'!CG70)</f>
        <v>0</v>
      </c>
      <c r="CH70" s="123">
        <f>SUM('[1]címrend kötelező'!CH70+'[1]címrend önként'!CH70+'[1]címrend államig'!CH70)</f>
        <v>0</v>
      </c>
      <c r="CI70" s="123">
        <f>SUM('[1]címrend kötelező'!CI70+'[1]címrend önként'!CI70+'[1]címrend államig'!CI70)</f>
        <v>0</v>
      </c>
      <c r="CJ70" s="123">
        <f>SUM('[1]címrend kötelező'!CJ70+'[1]címrend önként'!CJ70+'[1]címrend államig'!CJ70)</f>
        <v>0</v>
      </c>
      <c r="CK70" s="123">
        <f>SUM('[1]címrend kötelező'!CK70+'[1]címrend önként'!CK70+'[1]címrend államig'!CK70)</f>
        <v>0</v>
      </c>
      <c r="CL70" s="123">
        <f>SUM('[1]címrend kötelező'!CL70+'[1]címrend önként'!CL70+'[1]címrend államig'!CL70)</f>
        <v>0</v>
      </c>
      <c r="CM70" s="123">
        <f>SUM('[1]címrend kötelező'!CM70+'[1]címrend önként'!CM70+'[1]címrend államig'!CM70)</f>
        <v>0</v>
      </c>
      <c r="CN70" s="123">
        <f>SUM('[1]címrend kötelező'!CN70+'[1]címrend önként'!CN70+'[1]címrend államig'!CN70)</f>
        <v>0</v>
      </c>
      <c r="CO70" s="123">
        <f>SUM('[1]címrend kötelező'!CO70+'[1]címrend önként'!CO70+'[1]címrend államig'!CO70)</f>
        <v>0</v>
      </c>
      <c r="CP70" s="123">
        <f>SUM('[1]címrend kötelező'!CP70+'[1]címrend önként'!CP70+'[1]címrend államig'!CP70)</f>
        <v>0</v>
      </c>
      <c r="CQ70" s="123">
        <f>SUM('[1]címrend kötelező'!CQ70+'[1]címrend önként'!CQ70+'[1]címrend államig'!CQ70)</f>
        <v>0</v>
      </c>
      <c r="CR70" s="123">
        <f>SUM('[1]címrend kötelező'!CR70+'[1]címrend önként'!CR70+'[1]címrend államig'!CR70)</f>
        <v>0</v>
      </c>
      <c r="CS70" s="123">
        <f>SUM('[1]címrend kötelező'!CS70+'[1]címrend önként'!CS70+'[1]címrend államig'!CS70)</f>
        <v>0</v>
      </c>
      <c r="CT70" s="123">
        <f>SUM('[1]címrend kötelező'!CT70+'[1]címrend önként'!CT70+'[1]címrend államig'!CT70)</f>
        <v>0</v>
      </c>
      <c r="CU70" s="123">
        <f>SUM('[1]címrend kötelező'!CU70+'[1]címrend önként'!CU70+'[1]címrend államig'!CU70)</f>
        <v>0</v>
      </c>
      <c r="CV70" s="123">
        <f>SUM('[1]címrend kötelező'!CV70+'[1]címrend önként'!CV70+'[1]címrend államig'!CV70)</f>
        <v>0</v>
      </c>
      <c r="CW70" s="123">
        <f>SUM('[1]címrend kötelező'!CW70+'[1]címrend önként'!CW70+'[1]címrend államig'!CW70)</f>
        <v>0</v>
      </c>
      <c r="CX70" s="123">
        <f>SUM('[1]címrend kötelező'!CX70+'[1]címrend önként'!CX70+'[1]címrend államig'!CX70)</f>
        <v>0</v>
      </c>
      <c r="CY70" s="123">
        <f>SUM('[1]címrend kötelező'!CY70+'[1]címrend önként'!CY70+'[1]címrend államig'!CY70)</f>
        <v>0</v>
      </c>
      <c r="CZ70" s="123">
        <f>SUM('[1]címrend kötelező'!CZ70+'[1]címrend önként'!CZ70+'[1]címrend államig'!CZ70)</f>
        <v>0</v>
      </c>
      <c r="DA70" s="123">
        <f>SUM('[1]címrend kötelező'!DA70+'[1]címrend önként'!DA70+'[1]címrend államig'!DA70)</f>
        <v>0</v>
      </c>
      <c r="DB70" s="123">
        <f>SUM('[1]címrend kötelező'!DB70+'[1]címrend önként'!DB70+'[1]címrend államig'!DB70)</f>
        <v>0</v>
      </c>
      <c r="DC70" s="123">
        <f>SUM('[1]címrend kötelező'!DC70+'[1]címrend önként'!DC70+'[1]címrend államig'!DC70)</f>
        <v>0</v>
      </c>
      <c r="DD70" s="123">
        <f>SUM('[1]címrend kötelező'!DD70+'[1]címrend önként'!DD70+'[1]címrend államig'!DD70)</f>
        <v>0</v>
      </c>
      <c r="DE70" s="123">
        <f>SUM('[1]címrend kötelező'!DE70+'[1]címrend önként'!DE70+'[1]címrend államig'!DE70)</f>
        <v>0</v>
      </c>
      <c r="DF70" s="123">
        <f>SUM('[1]címrend kötelező'!DF70+'[1]címrend önként'!DF70+'[1]címrend államig'!DF70)</f>
        <v>0</v>
      </c>
      <c r="DG70" s="123">
        <f>SUM('[1]címrend kötelező'!DG70+'[1]címrend önként'!DG70+'[1]címrend államig'!DG70)</f>
        <v>0</v>
      </c>
      <c r="DH70" s="123">
        <f>SUM('[1]címrend kötelező'!DH70+'[1]címrend önként'!DH70+'[1]címrend államig'!DH70)</f>
        <v>0</v>
      </c>
      <c r="DI70" s="123">
        <f>SUM('[1]címrend kötelező'!DI70+'[1]címrend önként'!DI70+'[1]címrend államig'!DI70)</f>
        <v>0</v>
      </c>
      <c r="DJ70" s="123">
        <f>SUM('[1]címrend kötelező'!DJ70+'[1]címrend önként'!DJ70+'[1]címrend államig'!DJ70)</f>
        <v>0</v>
      </c>
      <c r="DK70" s="123">
        <f>SUM('[1]címrend kötelező'!DK70+'[1]címrend önként'!DK70+'[1]címrend államig'!DK70)</f>
        <v>0</v>
      </c>
      <c r="DL70" s="123">
        <f>SUM('[1]címrend kötelező'!DL70+'[1]címrend önként'!DL70+'[1]címrend államig'!DL70)</f>
        <v>0</v>
      </c>
      <c r="DM70" s="123">
        <f>SUM('[1]címrend kötelező'!DM70+'[1]címrend önként'!DM70+'[1]címrend államig'!DM70)</f>
        <v>0</v>
      </c>
      <c r="DN70" s="123">
        <f>SUM('[1]címrend kötelező'!DN70+'[1]címrend önként'!DN70+'[1]címrend államig'!DN70)</f>
        <v>0</v>
      </c>
      <c r="DO70" s="123">
        <f>SUM('[1]címrend kötelező'!DO70+'[1]címrend önként'!DO70+'[1]címrend államig'!DO70)</f>
        <v>0</v>
      </c>
      <c r="DP70" s="123">
        <f>SUM('[1]címrend kötelező'!DP70+'[1]címrend önként'!DP70+'[1]címrend államig'!DP70)</f>
        <v>0</v>
      </c>
      <c r="DQ70" s="123">
        <f>SUM('[1]címrend kötelező'!DQ70+'[1]címrend önként'!DQ70+'[1]címrend államig'!DQ70)</f>
        <v>0</v>
      </c>
      <c r="DR70" s="124">
        <f t="shared" si="854"/>
        <v>6035064</v>
      </c>
      <c r="DS70" s="124">
        <f t="shared" si="854"/>
        <v>0</v>
      </c>
      <c r="DT70" s="124">
        <f t="shared" si="854"/>
        <v>6035064</v>
      </c>
      <c r="DU70" s="123">
        <f>SUM('[1]címrend kötelező'!DU70+'[1]címrend önként'!DU70+'[1]címrend államig'!DU70)</f>
        <v>0</v>
      </c>
      <c r="DV70" s="123">
        <f>SUM('[1]címrend kötelező'!DV70+'[1]címrend önként'!DV70+'[1]címrend államig'!DV70)</f>
        <v>0</v>
      </c>
      <c r="DW70" s="123">
        <f>SUM('[1]címrend kötelező'!DW70+'[1]címrend önként'!DW70+'[1]címrend államig'!DW70)</f>
        <v>0</v>
      </c>
      <c r="DX70" s="123">
        <f>SUM('[1]címrend kötelező'!DX70+'[1]címrend önként'!DX70+'[1]címrend államig'!DX70)</f>
        <v>0</v>
      </c>
      <c r="DY70" s="123">
        <f>SUM('[1]címrend kötelező'!DY70+'[1]címrend önként'!DY70+'[1]címrend államig'!DY70)</f>
        <v>0</v>
      </c>
      <c r="DZ70" s="123">
        <f>SUM('[1]címrend kötelező'!DZ70+'[1]címrend önként'!DZ70+'[1]címrend államig'!DZ70)</f>
        <v>0</v>
      </c>
      <c r="EA70" s="123">
        <f>SUM('[1]címrend kötelező'!EA70+'[1]címrend önként'!EA70+'[1]címrend államig'!EA70)</f>
        <v>0</v>
      </c>
      <c r="EB70" s="123">
        <f>SUM('[1]címrend kötelező'!EB70+'[1]címrend önként'!EB70+'[1]címrend államig'!EB70)</f>
        <v>0</v>
      </c>
      <c r="EC70" s="123">
        <f>SUM('[1]címrend kötelező'!EC70+'[1]címrend önként'!EC70+'[1]címrend államig'!EC70)</f>
        <v>0</v>
      </c>
      <c r="ED70" s="123">
        <f>SUM('[1]címrend kötelező'!ED70+'[1]címrend önként'!ED70+'[1]címrend államig'!ED70)</f>
        <v>0</v>
      </c>
      <c r="EE70" s="123">
        <f>SUM('[1]címrend kötelező'!EE70+'[1]címrend önként'!EE70+'[1]címrend államig'!EE70)</f>
        <v>0</v>
      </c>
      <c r="EF70" s="123">
        <f>SUM('[1]címrend kötelező'!EF70+'[1]címrend önként'!EF70+'[1]címrend államig'!EF70)</f>
        <v>0</v>
      </c>
      <c r="EG70" s="123">
        <f>SUM('[1]címrend kötelező'!EG70+'[1]címrend önként'!EG70+'[1]címrend államig'!EG70)</f>
        <v>0</v>
      </c>
      <c r="EH70" s="123">
        <f>SUM('[1]címrend kötelező'!EH70+'[1]címrend önként'!EH70+'[1]címrend államig'!EH70)</f>
        <v>0</v>
      </c>
      <c r="EI70" s="123">
        <f>SUM('[1]címrend kötelező'!EI70+'[1]címrend önként'!EI70+'[1]címrend államig'!EI70)</f>
        <v>0</v>
      </c>
      <c r="EJ70" s="123">
        <f>SUM('[1]címrend kötelező'!EJ70+'[1]címrend önként'!EJ70+'[1]címrend államig'!EJ70)</f>
        <v>0</v>
      </c>
      <c r="EK70" s="123">
        <f>SUM('[1]címrend kötelező'!EK70+'[1]címrend önként'!EK70+'[1]címrend államig'!EK70)</f>
        <v>0</v>
      </c>
      <c r="EL70" s="123">
        <f>SUM('[1]címrend kötelező'!EL70+'[1]címrend önként'!EL70+'[1]címrend államig'!EL70)</f>
        <v>0</v>
      </c>
      <c r="EM70" s="123">
        <f>SUM('[1]címrend kötelező'!EM70+'[1]címrend önként'!EM70+'[1]címrend államig'!EM70)</f>
        <v>0</v>
      </c>
      <c r="EN70" s="123">
        <f>SUM('[1]címrend kötelező'!EN70+'[1]címrend önként'!EN70+'[1]címrend államig'!EN70)</f>
        <v>0</v>
      </c>
      <c r="EO70" s="123">
        <f>SUM('[1]címrend kötelező'!EO70+'[1]címrend önként'!EO70+'[1]címrend államig'!EO70)</f>
        <v>0</v>
      </c>
      <c r="EP70" s="123">
        <f>SUM('[1]címrend kötelező'!EP70+'[1]címrend önként'!EP70+'[1]címrend államig'!EP70)</f>
        <v>0</v>
      </c>
      <c r="EQ70" s="123">
        <f>SUM('[1]címrend kötelező'!EQ70+'[1]címrend önként'!EQ70+'[1]címrend államig'!EQ70)</f>
        <v>0</v>
      </c>
      <c r="ER70" s="123">
        <f>SUM('[1]címrend kötelező'!ER70+'[1]címrend önként'!ER70+'[1]címrend államig'!ER70)</f>
        <v>0</v>
      </c>
      <c r="ES70" s="123">
        <f>SUM('[1]címrend kötelező'!ES70+'[1]címrend önként'!ES70+'[1]címrend államig'!ES70)</f>
        <v>965</v>
      </c>
      <c r="ET70" s="123">
        <f>SUM('[1]címrend kötelező'!ET70+'[1]címrend önként'!ET70+'[1]címrend államig'!ET70)</f>
        <v>0</v>
      </c>
      <c r="EU70" s="123">
        <f>SUM('[1]címrend kötelező'!EU70+'[1]címrend önként'!EU70+'[1]címrend államig'!EU70)</f>
        <v>965</v>
      </c>
      <c r="EV70" s="124">
        <f t="shared" si="855"/>
        <v>965</v>
      </c>
      <c r="EW70" s="124">
        <f t="shared" si="855"/>
        <v>0</v>
      </c>
      <c r="EX70" s="124">
        <f t="shared" si="855"/>
        <v>965</v>
      </c>
      <c r="EY70" s="124">
        <f>'[1]címrend kötelező'!EY70+'[1]címrend önként'!EY70+'[1]címrend államig'!EY70</f>
        <v>8</v>
      </c>
      <c r="EZ70" s="124">
        <f>'[1]címrend kötelező'!EZ70+'[1]címrend önként'!EZ70+'[1]címrend államig'!EZ70</f>
        <v>0</v>
      </c>
      <c r="FA70" s="124">
        <f>'[1]címrend kötelező'!FA70+'[1]címrend önként'!FA70+'[1]címrend államig'!FA70</f>
        <v>8</v>
      </c>
      <c r="FB70" s="124">
        <f>'[1]címrend kötelező'!FB70+'[1]címrend önként'!FB70+'[1]címrend államig'!FB70</f>
        <v>45</v>
      </c>
      <c r="FC70" s="124">
        <f>'[1]címrend kötelező'!FC70+'[1]címrend önként'!FC70+'[1]címrend államig'!FC70</f>
        <v>0</v>
      </c>
      <c r="FD70" s="124">
        <f>'[1]címrend kötelező'!FD70+'[1]címrend önként'!FD70+'[1]címrend államig'!FD70</f>
        <v>45</v>
      </c>
      <c r="FE70" s="124">
        <f>'[1]címrend kötelező'!FE70+'[1]címrend önként'!FE70+'[1]címrend államig'!FE70</f>
        <v>404</v>
      </c>
      <c r="FF70" s="124">
        <f>'[1]címrend kötelező'!FF70+'[1]címrend önként'!FF70+'[1]címrend államig'!FF70</f>
        <v>0</v>
      </c>
      <c r="FG70" s="124">
        <f>'[1]címrend kötelező'!FG70+'[1]címrend önként'!FG70+'[1]címrend államig'!FG70</f>
        <v>404</v>
      </c>
      <c r="FH70" s="124">
        <f>'[1]címrend kötelező'!FH70+'[1]címrend önként'!FH70+'[1]címrend államig'!FH70</f>
        <v>53339</v>
      </c>
      <c r="FI70" s="124">
        <f>'[1]címrend kötelező'!FI70+'[1]címrend önként'!FI70+'[1]címrend államig'!FI70</f>
        <v>0</v>
      </c>
      <c r="FJ70" s="124">
        <f>'[1]címrend kötelező'!FJ70+'[1]címrend önként'!FJ70+'[1]címrend államig'!FJ70</f>
        <v>53339</v>
      </c>
      <c r="FK70" s="124">
        <f>'[1]címrend kötelező'!FK70+'[1]címrend önként'!FK70+'[1]címrend államig'!FK70</f>
        <v>168</v>
      </c>
      <c r="FL70" s="124">
        <f>'[1]címrend kötelező'!FL70+'[1]címrend önként'!FL70+'[1]címrend államig'!FL70</f>
        <v>0</v>
      </c>
      <c r="FM70" s="124">
        <f>'[1]címrend kötelező'!FM70+'[1]címrend önként'!FM70+'[1]címrend államig'!FM70</f>
        <v>168</v>
      </c>
      <c r="FN70" s="124">
        <f>'[1]címrend kötelező'!FN70+'[1]címrend önként'!FN70+'[1]címrend államig'!FN70</f>
        <v>74</v>
      </c>
      <c r="FO70" s="124">
        <f>'[1]címrend kötelező'!FO70+'[1]címrend önként'!FO70+'[1]címrend államig'!FO70</f>
        <v>0</v>
      </c>
      <c r="FP70" s="124">
        <f>'[1]címrend kötelező'!FP70+'[1]címrend önként'!FP70+'[1]címrend államig'!FP70</f>
        <v>74</v>
      </c>
      <c r="FQ70" s="124">
        <f>'[1]címrend kötelező'!FQ70+'[1]címrend önként'!FQ70+'[1]címrend államig'!FQ70</f>
        <v>389</v>
      </c>
      <c r="FR70" s="124">
        <f>'[1]címrend kötelező'!FR70+'[1]címrend önként'!FR70+'[1]címrend államig'!FR70</f>
        <v>0</v>
      </c>
      <c r="FS70" s="124">
        <f>'[1]címrend kötelező'!FS70+'[1]címrend önként'!FS70+'[1]címrend államig'!FS70</f>
        <v>389</v>
      </c>
      <c r="FT70" s="124">
        <f>'[1]címrend kötelező'!FT70+'[1]címrend önként'!FT70+'[1]címrend államig'!FT70</f>
        <v>12170</v>
      </c>
      <c r="FU70" s="124">
        <f>'[1]címrend kötelező'!FU70+'[1]címrend önként'!FU70+'[1]címrend államig'!FU70</f>
        <v>0</v>
      </c>
      <c r="FV70" s="124">
        <f>'[1]címrend kötelező'!FV70+'[1]címrend önként'!FV70+'[1]címrend államig'!FV70</f>
        <v>12170</v>
      </c>
      <c r="FW70" s="124">
        <f>'[1]címrend kötelező'!FW70+'[1]címrend önként'!FW70+'[1]címrend államig'!FW70</f>
        <v>3654</v>
      </c>
      <c r="FX70" s="124">
        <f>'[1]címrend kötelező'!FX70+'[1]címrend önként'!FX70+'[1]címrend államig'!FX70</f>
        <v>0</v>
      </c>
      <c r="FY70" s="124">
        <f>'[1]címrend kötelező'!FY70+'[1]címrend önként'!FY70+'[1]címrend államig'!FY70</f>
        <v>3654</v>
      </c>
      <c r="FZ70" s="124">
        <f>'[1]címrend kötelező'!FZ70+'[1]címrend önként'!FZ70+'[1]címrend államig'!FZ70</f>
        <v>5</v>
      </c>
      <c r="GA70" s="124">
        <f>'[1]címrend kötelező'!GA70+'[1]címrend önként'!GA70+'[1]címrend államig'!GA70</f>
        <v>0</v>
      </c>
      <c r="GB70" s="124">
        <f>'[1]címrend kötelező'!GB70+'[1]címrend önként'!GB70+'[1]címrend államig'!GB70</f>
        <v>5</v>
      </c>
      <c r="GC70" s="124">
        <f>'[1]címrend kötelező'!GC70+'[1]címrend önként'!GC70+'[1]címrend államig'!GC70</f>
        <v>1097</v>
      </c>
      <c r="GD70" s="124">
        <f>'[1]címrend kötelező'!GD70+'[1]címrend önként'!GD70+'[1]címrend államig'!GD70</f>
        <v>0</v>
      </c>
      <c r="GE70" s="124">
        <f>'[1]címrend kötelező'!GE70+'[1]címrend önként'!GE70+'[1]címrend államig'!GE70</f>
        <v>1097</v>
      </c>
      <c r="GF70" s="124">
        <f>'[1]címrend kötelező'!GF70+'[1]címrend önként'!GF70+'[1]címrend államig'!GF70</f>
        <v>58</v>
      </c>
      <c r="GG70" s="124">
        <f>'[1]címrend kötelező'!GG70+'[1]címrend önként'!GG70+'[1]címrend államig'!GG70</f>
        <v>0</v>
      </c>
      <c r="GH70" s="124">
        <f>'[1]címrend kötelező'!GH70+'[1]címrend önként'!GH70+'[1]címrend államig'!GH70</f>
        <v>58</v>
      </c>
      <c r="GI70" s="124">
        <f>'[1]címrend kötelező'!GI70+'[1]címrend önként'!GI70+'[1]címrend államig'!GI70</f>
        <v>1888</v>
      </c>
      <c r="GJ70" s="124">
        <f>'[1]címrend kötelező'!GJ70+'[1]címrend önként'!GJ70+'[1]címrend államig'!GJ70</f>
        <v>0</v>
      </c>
      <c r="GK70" s="124">
        <f>'[1]címrend kötelező'!GK70+'[1]címrend önként'!GK70+'[1]címrend államig'!GK70</f>
        <v>1888</v>
      </c>
      <c r="GL70" s="124">
        <f>EY70+FB70+FE70+FH70+FK70+FN70+FQ70+FT70+FW70+FZ70+GC70+GF70+GI70</f>
        <v>73299</v>
      </c>
      <c r="GM70" s="124">
        <f t="shared" si="856"/>
        <v>0</v>
      </c>
      <c r="GN70" s="124">
        <f t="shared" si="856"/>
        <v>73299</v>
      </c>
      <c r="GO70" s="124">
        <f>'[1]címrend kötelező'!GO70+'[1]címrend önként'!GO70+'[1]címrend államig'!GO70</f>
        <v>24081</v>
      </c>
      <c r="GP70" s="124">
        <f>'[1]címrend kötelező'!GP70+'[1]címrend önként'!GP70+'[1]címrend államig'!GP70</f>
        <v>0</v>
      </c>
      <c r="GQ70" s="124">
        <f>'[1]címrend kötelező'!GQ70+'[1]címrend önként'!GQ70+'[1]címrend államig'!GQ70</f>
        <v>24081</v>
      </c>
      <c r="GR70" s="124">
        <f>'[1]címrend kötelező'!GR70+'[1]címrend önként'!GR70+'[1]címrend államig'!GR70</f>
        <v>18947</v>
      </c>
      <c r="GS70" s="124">
        <f>'[1]címrend kötelező'!GS70+'[1]címrend önként'!GS70+'[1]címrend államig'!GS70</f>
        <v>0</v>
      </c>
      <c r="GT70" s="124">
        <f>'[1]címrend kötelező'!GT70+'[1]címrend önként'!GT70+'[1]címrend államig'!GT70</f>
        <v>18947</v>
      </c>
      <c r="GU70" s="124">
        <f>'[1]címrend kötelező'!GU70+'[1]címrend önként'!GU70+'[1]címrend államig'!GU70</f>
        <v>37001</v>
      </c>
      <c r="GV70" s="124">
        <f>'[1]címrend kötelező'!GV70+'[1]címrend önként'!GV70+'[1]címrend államig'!GV70</f>
        <v>0</v>
      </c>
      <c r="GW70" s="124">
        <f>'[1]címrend kötelező'!GW70+'[1]címrend önként'!GW70+'[1]címrend államig'!GW70</f>
        <v>37001</v>
      </c>
      <c r="GX70" s="124">
        <f>GL70+GO70+GR70+GU70</f>
        <v>153328</v>
      </c>
      <c r="GY70" s="124">
        <f t="shared" ref="GY70:GZ72" si="857">GM70+GP70+GS70+GV70</f>
        <v>0</v>
      </c>
      <c r="GZ70" s="124">
        <f t="shared" si="857"/>
        <v>153328</v>
      </c>
      <c r="HA70" s="125">
        <f t="shared" si="428"/>
        <v>6189357</v>
      </c>
      <c r="HB70" s="125">
        <f t="shared" si="428"/>
        <v>0</v>
      </c>
      <c r="HC70" s="126">
        <f t="shared" si="428"/>
        <v>6189357</v>
      </c>
      <c r="HE70" s="92"/>
      <c r="HF70" s="92"/>
    </row>
    <row r="71" spans="1:214" x14ac:dyDescent="0.25">
      <c r="B71" s="128"/>
      <c r="C71" s="128"/>
      <c r="D71" s="128"/>
    </row>
    <row r="72" spans="1:214" x14ac:dyDescent="0.25">
      <c r="B72" s="128">
        <f t="shared" ref="B72:BM72" si="858">SUM(B6)</f>
        <v>190028</v>
      </c>
      <c r="C72" s="128">
        <f t="shared" si="858"/>
        <v>5784</v>
      </c>
      <c r="D72" s="128">
        <f t="shared" si="858"/>
        <v>195812</v>
      </c>
      <c r="E72" s="128">
        <f t="shared" si="858"/>
        <v>93</v>
      </c>
      <c r="F72" s="128">
        <f t="shared" si="858"/>
        <v>120</v>
      </c>
      <c r="G72" s="128">
        <f t="shared" si="858"/>
        <v>213</v>
      </c>
      <c r="H72" s="128">
        <f t="shared" si="858"/>
        <v>3633</v>
      </c>
      <c r="I72" s="128">
        <f t="shared" si="858"/>
        <v>0</v>
      </c>
      <c r="J72" s="128">
        <f t="shared" si="858"/>
        <v>3633</v>
      </c>
      <c r="K72" s="128">
        <f t="shared" si="858"/>
        <v>6832</v>
      </c>
      <c r="L72" s="128">
        <f t="shared" si="858"/>
        <v>19735</v>
      </c>
      <c r="M72" s="128">
        <f t="shared" si="858"/>
        <v>26567</v>
      </c>
      <c r="N72" s="128">
        <f t="shared" si="858"/>
        <v>337967</v>
      </c>
      <c r="O72" s="128">
        <f t="shared" si="858"/>
        <v>111720</v>
      </c>
      <c r="P72" s="128">
        <f t="shared" si="858"/>
        <v>449687</v>
      </c>
      <c r="Q72" s="128">
        <f t="shared" si="858"/>
        <v>340849</v>
      </c>
      <c r="R72" s="128">
        <f t="shared" si="858"/>
        <v>-23548</v>
      </c>
      <c r="S72" s="128">
        <f t="shared" si="858"/>
        <v>317301</v>
      </c>
      <c r="T72" s="128">
        <f t="shared" si="858"/>
        <v>923928</v>
      </c>
      <c r="U72" s="128">
        <f t="shared" si="858"/>
        <v>22647</v>
      </c>
      <c r="V72" s="128">
        <f t="shared" si="858"/>
        <v>946575</v>
      </c>
      <c r="W72" s="128">
        <f t="shared" si="858"/>
        <v>7000</v>
      </c>
      <c r="X72" s="128">
        <f t="shared" si="858"/>
        <v>0</v>
      </c>
      <c r="Y72" s="128">
        <f t="shared" si="858"/>
        <v>7000</v>
      </c>
      <c r="Z72" s="128">
        <f t="shared" si="858"/>
        <v>7305866</v>
      </c>
      <c r="AA72" s="128">
        <f t="shared" si="858"/>
        <v>-24138</v>
      </c>
      <c r="AB72" s="128">
        <f t="shared" si="858"/>
        <v>7281728</v>
      </c>
      <c r="AC72" s="128">
        <f t="shared" si="858"/>
        <v>517736</v>
      </c>
      <c r="AD72" s="128">
        <f t="shared" si="858"/>
        <v>0</v>
      </c>
      <c r="AE72" s="128">
        <f t="shared" si="858"/>
        <v>517736</v>
      </c>
      <c r="AF72" s="128">
        <f t="shared" si="858"/>
        <v>5050</v>
      </c>
      <c r="AG72" s="128">
        <f t="shared" si="858"/>
        <v>0</v>
      </c>
      <c r="AH72" s="128">
        <f t="shared" si="858"/>
        <v>5050</v>
      </c>
      <c r="AI72" s="128">
        <f t="shared" si="858"/>
        <v>35639</v>
      </c>
      <c r="AJ72" s="128">
        <f t="shared" si="858"/>
        <v>0</v>
      </c>
      <c r="AK72" s="128">
        <f t="shared" si="858"/>
        <v>35639</v>
      </c>
      <c r="AL72" s="128">
        <f t="shared" si="858"/>
        <v>148624</v>
      </c>
      <c r="AM72" s="128">
        <f t="shared" si="858"/>
        <v>23665</v>
      </c>
      <c r="AN72" s="128">
        <f t="shared" si="858"/>
        <v>172289</v>
      </c>
      <c r="AO72" s="128">
        <f t="shared" si="858"/>
        <v>1080087</v>
      </c>
      <c r="AP72" s="128">
        <f t="shared" si="858"/>
        <v>0</v>
      </c>
      <c r="AQ72" s="128">
        <f t="shared" si="858"/>
        <v>1080087</v>
      </c>
      <c r="AR72" s="128">
        <f t="shared" si="858"/>
        <v>7500</v>
      </c>
      <c r="AS72" s="128">
        <f t="shared" si="858"/>
        <v>-7499</v>
      </c>
      <c r="AT72" s="128">
        <f t="shared" si="858"/>
        <v>1</v>
      </c>
      <c r="AU72" s="128">
        <f t="shared" si="858"/>
        <v>214595</v>
      </c>
      <c r="AV72" s="128">
        <f t="shared" si="858"/>
        <v>0</v>
      </c>
      <c r="AW72" s="128">
        <f t="shared" si="858"/>
        <v>214595</v>
      </c>
      <c r="AX72" s="128">
        <f t="shared" si="858"/>
        <v>97632</v>
      </c>
      <c r="AY72" s="128">
        <f t="shared" si="858"/>
        <v>0</v>
      </c>
      <c r="AZ72" s="128">
        <f t="shared" si="858"/>
        <v>97632</v>
      </c>
      <c r="BA72" s="128">
        <f t="shared" si="858"/>
        <v>26537</v>
      </c>
      <c r="BB72" s="128">
        <f t="shared" si="858"/>
        <v>0</v>
      </c>
      <c r="BC72" s="128">
        <f t="shared" si="858"/>
        <v>26537</v>
      </c>
      <c r="BD72" s="128">
        <f t="shared" si="858"/>
        <v>300</v>
      </c>
      <c r="BE72" s="128">
        <f t="shared" si="858"/>
        <v>0</v>
      </c>
      <c r="BF72" s="128">
        <f t="shared" si="858"/>
        <v>300</v>
      </c>
      <c r="BG72" s="128">
        <f t="shared" si="858"/>
        <v>172987</v>
      </c>
      <c r="BH72" s="128">
        <f t="shared" si="858"/>
        <v>0</v>
      </c>
      <c r="BI72" s="128">
        <f t="shared" si="858"/>
        <v>172987</v>
      </c>
      <c r="BJ72" s="128">
        <f t="shared" si="858"/>
        <v>0</v>
      </c>
      <c r="BK72" s="128">
        <f t="shared" si="858"/>
        <v>0</v>
      </c>
      <c r="BL72" s="128">
        <f t="shared" si="858"/>
        <v>0</v>
      </c>
      <c r="BM72" s="128">
        <f t="shared" si="858"/>
        <v>37803</v>
      </c>
      <c r="BN72" s="128">
        <f t="shared" ref="BN72:DY72" si="859">SUM(BN6)</f>
        <v>0</v>
      </c>
      <c r="BO72" s="128">
        <f t="shared" si="859"/>
        <v>37803</v>
      </c>
      <c r="BP72" s="128">
        <f t="shared" si="859"/>
        <v>4402576</v>
      </c>
      <c r="BQ72" s="128">
        <f t="shared" si="859"/>
        <v>40357</v>
      </c>
      <c r="BR72" s="128">
        <f t="shared" si="859"/>
        <v>4442933</v>
      </c>
      <c r="BS72" s="128">
        <f t="shared" si="859"/>
        <v>143187</v>
      </c>
      <c r="BT72" s="128">
        <f t="shared" si="859"/>
        <v>0</v>
      </c>
      <c r="BU72" s="128">
        <f t="shared" si="859"/>
        <v>143187</v>
      </c>
      <c r="BV72" s="128">
        <f t="shared" si="859"/>
        <v>0</v>
      </c>
      <c r="BW72" s="128">
        <f t="shared" si="859"/>
        <v>0</v>
      </c>
      <c r="BX72" s="128">
        <f t="shared" si="859"/>
        <v>0</v>
      </c>
      <c r="BY72" s="128">
        <f t="shared" si="859"/>
        <v>1254002</v>
      </c>
      <c r="BZ72" s="128">
        <f t="shared" si="859"/>
        <v>0</v>
      </c>
      <c r="CA72" s="128">
        <f t="shared" si="859"/>
        <v>1254002</v>
      </c>
      <c r="CB72" s="128">
        <f t="shared" si="859"/>
        <v>0</v>
      </c>
      <c r="CC72" s="128">
        <f t="shared" si="859"/>
        <v>0</v>
      </c>
      <c r="CD72" s="128">
        <f t="shared" si="859"/>
        <v>0</v>
      </c>
      <c r="CE72" s="128">
        <f t="shared" si="859"/>
        <v>5394921</v>
      </c>
      <c r="CF72" s="128">
        <f t="shared" si="859"/>
        <v>-105491</v>
      </c>
      <c r="CG72" s="128">
        <f t="shared" si="859"/>
        <v>5289430</v>
      </c>
      <c r="CH72" s="128">
        <f t="shared" si="859"/>
        <v>563273</v>
      </c>
      <c r="CI72" s="128">
        <f t="shared" si="859"/>
        <v>8939</v>
      </c>
      <c r="CJ72" s="128">
        <f t="shared" si="859"/>
        <v>572212</v>
      </c>
      <c r="CK72" s="128">
        <f t="shared" si="859"/>
        <v>1573691</v>
      </c>
      <c r="CL72" s="128">
        <f t="shared" si="859"/>
        <v>23830</v>
      </c>
      <c r="CM72" s="128">
        <f t="shared" si="859"/>
        <v>1597521</v>
      </c>
      <c r="CN72" s="128">
        <f t="shared" si="859"/>
        <v>1052651</v>
      </c>
      <c r="CO72" s="128">
        <f t="shared" si="859"/>
        <v>310997</v>
      </c>
      <c r="CP72" s="128">
        <f t="shared" si="859"/>
        <v>1363648</v>
      </c>
      <c r="CQ72" s="128">
        <f t="shared" si="859"/>
        <v>0</v>
      </c>
      <c r="CR72" s="128">
        <f t="shared" si="859"/>
        <v>0</v>
      </c>
      <c r="CS72" s="128">
        <f t="shared" si="859"/>
        <v>0</v>
      </c>
      <c r="CT72" s="128">
        <f t="shared" si="859"/>
        <v>1000</v>
      </c>
      <c r="CU72" s="128">
        <f t="shared" si="859"/>
        <v>0</v>
      </c>
      <c r="CV72" s="128">
        <f t="shared" si="859"/>
        <v>1000</v>
      </c>
      <c r="CW72" s="128">
        <f t="shared" si="859"/>
        <v>37172</v>
      </c>
      <c r="CX72" s="128">
        <f t="shared" si="859"/>
        <v>353</v>
      </c>
      <c r="CY72" s="128">
        <f t="shared" si="859"/>
        <v>37525</v>
      </c>
      <c r="CZ72" s="128">
        <f t="shared" si="859"/>
        <v>334761</v>
      </c>
      <c r="DA72" s="128">
        <f t="shared" si="859"/>
        <v>-8377</v>
      </c>
      <c r="DB72" s="128">
        <f t="shared" si="859"/>
        <v>326384</v>
      </c>
      <c r="DC72" s="128">
        <f t="shared" si="859"/>
        <v>3354523</v>
      </c>
      <c r="DD72" s="128">
        <f t="shared" si="859"/>
        <v>0</v>
      </c>
      <c r="DE72" s="128">
        <f t="shared" si="859"/>
        <v>3354523</v>
      </c>
      <c r="DF72" s="128">
        <f t="shared" si="859"/>
        <v>263848</v>
      </c>
      <c r="DG72" s="128">
        <f t="shared" si="859"/>
        <v>0</v>
      </c>
      <c r="DH72" s="128">
        <f t="shared" si="859"/>
        <v>263848</v>
      </c>
      <c r="DI72" s="128">
        <f t="shared" si="859"/>
        <v>142571</v>
      </c>
      <c r="DJ72" s="128">
        <f t="shared" si="859"/>
        <v>131248</v>
      </c>
      <c r="DK72" s="128">
        <f t="shared" si="859"/>
        <v>273819</v>
      </c>
      <c r="DL72" s="128">
        <f t="shared" si="859"/>
        <v>132886</v>
      </c>
      <c r="DM72" s="128">
        <f t="shared" si="859"/>
        <v>0</v>
      </c>
      <c r="DN72" s="128">
        <f t="shared" si="859"/>
        <v>132886</v>
      </c>
      <c r="DO72" s="128">
        <f t="shared" si="859"/>
        <v>1085804</v>
      </c>
      <c r="DP72" s="128">
        <f t="shared" si="859"/>
        <v>0</v>
      </c>
      <c r="DQ72" s="128">
        <f t="shared" si="859"/>
        <v>1085804</v>
      </c>
      <c r="DR72" s="128">
        <f t="shared" si="859"/>
        <v>31197552</v>
      </c>
      <c r="DS72" s="128">
        <f t="shared" si="859"/>
        <v>530342</v>
      </c>
      <c r="DT72" s="128">
        <f t="shared" si="859"/>
        <v>31727894</v>
      </c>
      <c r="DU72" s="128">
        <f t="shared" si="859"/>
        <v>30322</v>
      </c>
      <c r="DV72" s="128">
        <f t="shared" si="859"/>
        <v>0</v>
      </c>
      <c r="DW72" s="128">
        <f t="shared" si="859"/>
        <v>30322</v>
      </c>
      <c r="DX72" s="128">
        <f t="shared" si="859"/>
        <v>10150</v>
      </c>
      <c r="DY72" s="128">
        <f t="shared" si="859"/>
        <v>0</v>
      </c>
      <c r="DZ72" s="128">
        <f t="shared" ref="DZ72:GK72" si="860">SUM(DZ6)</f>
        <v>10150</v>
      </c>
      <c r="EA72" s="128">
        <f t="shared" si="860"/>
        <v>7491</v>
      </c>
      <c r="EB72" s="128">
        <f t="shared" si="860"/>
        <v>0</v>
      </c>
      <c r="EC72" s="128">
        <f t="shared" si="860"/>
        <v>7491</v>
      </c>
      <c r="ED72" s="128">
        <f t="shared" si="860"/>
        <v>485207</v>
      </c>
      <c r="EE72" s="128">
        <f t="shared" si="860"/>
        <v>-5700</v>
      </c>
      <c r="EF72" s="128">
        <f t="shared" si="860"/>
        <v>479507</v>
      </c>
      <c r="EG72" s="128">
        <f t="shared" si="860"/>
        <v>181674</v>
      </c>
      <c r="EH72" s="128">
        <f t="shared" si="860"/>
        <v>5700</v>
      </c>
      <c r="EI72" s="128">
        <f t="shared" si="860"/>
        <v>187374</v>
      </c>
      <c r="EJ72" s="128">
        <f t="shared" si="860"/>
        <v>109337</v>
      </c>
      <c r="EK72" s="128">
        <f t="shared" si="860"/>
        <v>31967</v>
      </c>
      <c r="EL72" s="128">
        <f t="shared" si="860"/>
        <v>141304</v>
      </c>
      <c r="EM72" s="128">
        <f t="shared" si="860"/>
        <v>25594</v>
      </c>
      <c r="EN72" s="128">
        <f t="shared" si="860"/>
        <v>0</v>
      </c>
      <c r="EO72" s="128">
        <f t="shared" si="860"/>
        <v>25594</v>
      </c>
      <c r="EP72" s="128">
        <f t="shared" si="860"/>
        <v>1562916</v>
      </c>
      <c r="EQ72" s="128">
        <f t="shared" si="860"/>
        <v>-3939</v>
      </c>
      <c r="ER72" s="128">
        <f t="shared" si="860"/>
        <v>1558977</v>
      </c>
      <c r="ES72" s="128">
        <f t="shared" si="860"/>
        <v>615677</v>
      </c>
      <c r="ET72" s="128">
        <f t="shared" si="860"/>
        <v>60</v>
      </c>
      <c r="EU72" s="128">
        <f t="shared" si="860"/>
        <v>615737</v>
      </c>
      <c r="EV72" s="128">
        <f t="shared" si="860"/>
        <v>3028368</v>
      </c>
      <c r="EW72" s="128">
        <f t="shared" si="860"/>
        <v>28088</v>
      </c>
      <c r="EX72" s="128">
        <f t="shared" si="860"/>
        <v>3056456</v>
      </c>
      <c r="EY72" s="128">
        <f t="shared" si="860"/>
        <v>74003</v>
      </c>
      <c r="EZ72" s="128">
        <f t="shared" si="860"/>
        <v>1912</v>
      </c>
      <c r="FA72" s="128">
        <f t="shared" si="860"/>
        <v>75915</v>
      </c>
      <c r="FB72" s="128">
        <f t="shared" si="860"/>
        <v>167761</v>
      </c>
      <c r="FC72" s="128">
        <f t="shared" si="860"/>
        <v>4161</v>
      </c>
      <c r="FD72" s="128">
        <f t="shared" si="860"/>
        <v>171922</v>
      </c>
      <c r="FE72" s="128">
        <f t="shared" si="860"/>
        <v>75020</v>
      </c>
      <c r="FF72" s="128">
        <f t="shared" si="860"/>
        <v>8288</v>
      </c>
      <c r="FG72" s="128">
        <f t="shared" si="860"/>
        <v>83308</v>
      </c>
      <c r="FH72" s="128">
        <f t="shared" si="860"/>
        <v>674113</v>
      </c>
      <c r="FI72" s="128">
        <f t="shared" si="860"/>
        <v>1686</v>
      </c>
      <c r="FJ72" s="128">
        <f t="shared" si="860"/>
        <v>675799</v>
      </c>
      <c r="FK72" s="128">
        <f t="shared" si="860"/>
        <v>143527</v>
      </c>
      <c r="FL72" s="128">
        <f t="shared" si="860"/>
        <v>10681</v>
      </c>
      <c r="FM72" s="128">
        <f t="shared" si="860"/>
        <v>154208</v>
      </c>
      <c r="FN72" s="128">
        <f t="shared" si="860"/>
        <v>250783</v>
      </c>
      <c r="FO72" s="128">
        <f t="shared" si="860"/>
        <v>778</v>
      </c>
      <c r="FP72" s="128">
        <f t="shared" si="860"/>
        <v>251561</v>
      </c>
      <c r="FQ72" s="128">
        <f t="shared" si="860"/>
        <v>133855</v>
      </c>
      <c r="FR72" s="128">
        <f t="shared" si="860"/>
        <v>3358</v>
      </c>
      <c r="FS72" s="128">
        <f t="shared" si="860"/>
        <v>137213</v>
      </c>
      <c r="FT72" s="128">
        <f t="shared" si="860"/>
        <v>222554</v>
      </c>
      <c r="FU72" s="128">
        <f t="shared" si="860"/>
        <v>4442</v>
      </c>
      <c r="FV72" s="128">
        <f t="shared" si="860"/>
        <v>226996</v>
      </c>
      <c r="FW72" s="128">
        <f t="shared" si="860"/>
        <v>106019</v>
      </c>
      <c r="FX72" s="128">
        <f t="shared" si="860"/>
        <v>1870</v>
      </c>
      <c r="FY72" s="128">
        <f t="shared" si="860"/>
        <v>107889</v>
      </c>
      <c r="FZ72" s="128">
        <f t="shared" si="860"/>
        <v>18230</v>
      </c>
      <c r="GA72" s="128">
        <f t="shared" si="860"/>
        <v>479</v>
      </c>
      <c r="GB72" s="128">
        <f t="shared" si="860"/>
        <v>18709</v>
      </c>
      <c r="GC72" s="128">
        <f t="shared" si="860"/>
        <v>72066</v>
      </c>
      <c r="GD72" s="128">
        <f t="shared" si="860"/>
        <v>1232</v>
      </c>
      <c r="GE72" s="128">
        <f t="shared" si="860"/>
        <v>73298</v>
      </c>
      <c r="GF72" s="128">
        <f t="shared" si="860"/>
        <v>858878</v>
      </c>
      <c r="GG72" s="128">
        <f t="shared" si="860"/>
        <v>-108716</v>
      </c>
      <c r="GH72" s="128">
        <f t="shared" si="860"/>
        <v>750162</v>
      </c>
      <c r="GI72" s="128">
        <f t="shared" si="860"/>
        <v>83139</v>
      </c>
      <c r="GJ72" s="128">
        <f t="shared" si="860"/>
        <v>1966</v>
      </c>
      <c r="GK72" s="128">
        <f t="shared" si="860"/>
        <v>85105</v>
      </c>
      <c r="GL72" s="128">
        <f t="shared" ref="GL72:IO72" si="861">SUM(GL6)</f>
        <v>2879948</v>
      </c>
      <c r="GM72" s="128">
        <f t="shared" si="861"/>
        <v>-67863</v>
      </c>
      <c r="GN72" s="128">
        <f t="shared" si="861"/>
        <v>2812085</v>
      </c>
      <c r="GO72" s="128">
        <f t="shared" si="861"/>
        <v>1178240</v>
      </c>
      <c r="GP72" s="128">
        <f t="shared" si="861"/>
        <v>23337</v>
      </c>
      <c r="GQ72" s="128">
        <f t="shared" si="861"/>
        <v>1201577</v>
      </c>
      <c r="GR72" s="128">
        <f t="shared" si="861"/>
        <v>1861796</v>
      </c>
      <c r="GS72" s="128">
        <f t="shared" si="861"/>
        <v>21831</v>
      </c>
      <c r="GT72" s="128">
        <f t="shared" si="861"/>
        <v>1883627</v>
      </c>
      <c r="GU72" s="128">
        <f t="shared" si="861"/>
        <v>1684657</v>
      </c>
      <c r="GV72" s="128">
        <f t="shared" si="861"/>
        <v>477</v>
      </c>
      <c r="GW72" s="128">
        <f t="shared" si="861"/>
        <v>1685134</v>
      </c>
      <c r="GX72" s="128">
        <f t="shared" si="861"/>
        <v>7604641</v>
      </c>
      <c r="GY72" s="128">
        <f t="shared" si="861"/>
        <v>-22218</v>
      </c>
      <c r="GZ72" s="128">
        <f t="shared" si="861"/>
        <v>7582423</v>
      </c>
      <c r="HA72" s="128">
        <f t="shared" si="861"/>
        <v>41830561</v>
      </c>
      <c r="HB72" s="128">
        <f t="shared" si="861"/>
        <v>536212</v>
      </c>
      <c r="HC72" s="128">
        <f t="shared" si="861"/>
        <v>42366773</v>
      </c>
    </row>
    <row r="73" spans="1:214" x14ac:dyDescent="0.25">
      <c r="B73" s="128">
        <f t="shared" ref="B73:BM73" si="862">SUM(B27)</f>
        <v>0</v>
      </c>
      <c r="C73" s="128">
        <f t="shared" si="862"/>
        <v>0</v>
      </c>
      <c r="D73" s="128">
        <f t="shared" si="862"/>
        <v>0</v>
      </c>
      <c r="E73" s="128">
        <f t="shared" si="862"/>
        <v>0</v>
      </c>
      <c r="F73" s="128">
        <f t="shared" si="862"/>
        <v>0</v>
      </c>
      <c r="G73" s="128">
        <f t="shared" si="862"/>
        <v>0</v>
      </c>
      <c r="H73" s="128">
        <f t="shared" si="862"/>
        <v>0</v>
      </c>
      <c r="I73" s="128">
        <f t="shared" si="862"/>
        <v>0</v>
      </c>
      <c r="J73" s="128">
        <f t="shared" si="862"/>
        <v>0</v>
      </c>
      <c r="K73" s="128">
        <f t="shared" si="862"/>
        <v>500</v>
      </c>
      <c r="L73" s="128">
        <f t="shared" si="862"/>
        <v>0</v>
      </c>
      <c r="M73" s="128">
        <f t="shared" si="862"/>
        <v>500</v>
      </c>
      <c r="N73" s="128">
        <f t="shared" si="862"/>
        <v>0</v>
      </c>
      <c r="O73" s="128">
        <f t="shared" si="862"/>
        <v>0</v>
      </c>
      <c r="P73" s="128">
        <f t="shared" si="862"/>
        <v>0</v>
      </c>
      <c r="Q73" s="128">
        <f t="shared" si="862"/>
        <v>0</v>
      </c>
      <c r="R73" s="128">
        <f t="shared" si="862"/>
        <v>0</v>
      </c>
      <c r="S73" s="128">
        <f t="shared" si="862"/>
        <v>0</v>
      </c>
      <c r="T73" s="128">
        <f t="shared" si="862"/>
        <v>0</v>
      </c>
      <c r="U73" s="128">
        <f t="shared" si="862"/>
        <v>0</v>
      </c>
      <c r="V73" s="128">
        <f t="shared" si="862"/>
        <v>0</v>
      </c>
      <c r="W73" s="128">
        <f t="shared" si="862"/>
        <v>8245012</v>
      </c>
      <c r="X73" s="128">
        <f t="shared" si="862"/>
        <v>0</v>
      </c>
      <c r="Y73" s="128">
        <f t="shared" si="862"/>
        <v>8245012</v>
      </c>
      <c r="Z73" s="128">
        <f t="shared" si="862"/>
        <v>5370999</v>
      </c>
      <c r="AA73" s="128">
        <f t="shared" si="862"/>
        <v>375089</v>
      </c>
      <c r="AB73" s="128">
        <f t="shared" si="862"/>
        <v>5746088</v>
      </c>
      <c r="AC73" s="128">
        <f t="shared" si="862"/>
        <v>9987107</v>
      </c>
      <c r="AD73" s="128">
        <f t="shared" si="862"/>
        <v>0</v>
      </c>
      <c r="AE73" s="128">
        <f t="shared" si="862"/>
        <v>9987107</v>
      </c>
      <c r="AF73" s="128">
        <f t="shared" si="862"/>
        <v>0</v>
      </c>
      <c r="AG73" s="128">
        <f t="shared" si="862"/>
        <v>0</v>
      </c>
      <c r="AH73" s="128">
        <f t="shared" si="862"/>
        <v>0</v>
      </c>
      <c r="AI73" s="128">
        <f t="shared" si="862"/>
        <v>6603</v>
      </c>
      <c r="AJ73" s="128">
        <f t="shared" si="862"/>
        <v>0</v>
      </c>
      <c r="AK73" s="128">
        <f t="shared" si="862"/>
        <v>6603</v>
      </c>
      <c r="AL73" s="128">
        <f t="shared" si="862"/>
        <v>4000</v>
      </c>
      <c r="AM73" s="128">
        <f t="shared" si="862"/>
        <v>12665</v>
      </c>
      <c r="AN73" s="128">
        <f t="shared" si="862"/>
        <v>16665</v>
      </c>
      <c r="AO73" s="128">
        <f t="shared" si="862"/>
        <v>1529011</v>
      </c>
      <c r="AP73" s="128">
        <f t="shared" si="862"/>
        <v>0</v>
      </c>
      <c r="AQ73" s="128">
        <f t="shared" si="862"/>
        <v>1529011</v>
      </c>
      <c r="AR73" s="128">
        <f t="shared" si="862"/>
        <v>0</v>
      </c>
      <c r="AS73" s="128">
        <f t="shared" si="862"/>
        <v>0</v>
      </c>
      <c r="AT73" s="128">
        <f t="shared" si="862"/>
        <v>0</v>
      </c>
      <c r="AU73" s="128">
        <f t="shared" si="862"/>
        <v>1300</v>
      </c>
      <c r="AV73" s="128">
        <f t="shared" si="862"/>
        <v>0</v>
      </c>
      <c r="AW73" s="128">
        <f t="shared" si="862"/>
        <v>1300</v>
      </c>
      <c r="AX73" s="128">
        <f t="shared" si="862"/>
        <v>269000</v>
      </c>
      <c r="AY73" s="128">
        <f t="shared" si="862"/>
        <v>0</v>
      </c>
      <c r="AZ73" s="128">
        <f t="shared" si="862"/>
        <v>269000</v>
      </c>
      <c r="BA73" s="128">
        <f t="shared" si="862"/>
        <v>0</v>
      </c>
      <c r="BB73" s="128">
        <f t="shared" si="862"/>
        <v>0</v>
      </c>
      <c r="BC73" s="128">
        <f t="shared" si="862"/>
        <v>0</v>
      </c>
      <c r="BD73" s="128">
        <f t="shared" si="862"/>
        <v>0</v>
      </c>
      <c r="BE73" s="128">
        <f t="shared" si="862"/>
        <v>0</v>
      </c>
      <c r="BF73" s="128">
        <f t="shared" si="862"/>
        <v>0</v>
      </c>
      <c r="BG73" s="128">
        <f t="shared" si="862"/>
        <v>58944</v>
      </c>
      <c r="BH73" s="128">
        <f t="shared" si="862"/>
        <v>0</v>
      </c>
      <c r="BI73" s="128">
        <f t="shared" si="862"/>
        <v>58944</v>
      </c>
      <c r="BJ73" s="128">
        <f t="shared" si="862"/>
        <v>0</v>
      </c>
      <c r="BK73" s="128">
        <f t="shared" si="862"/>
        <v>0</v>
      </c>
      <c r="BL73" s="128">
        <f t="shared" si="862"/>
        <v>0</v>
      </c>
      <c r="BM73" s="128">
        <f t="shared" si="862"/>
        <v>9000</v>
      </c>
      <c r="BN73" s="128">
        <f t="shared" ref="BN73:DY73" si="863">SUM(BN27)</f>
        <v>79902</v>
      </c>
      <c r="BO73" s="128">
        <f t="shared" si="863"/>
        <v>88902</v>
      </c>
      <c r="BP73" s="128">
        <f t="shared" si="863"/>
        <v>245077</v>
      </c>
      <c r="BQ73" s="128">
        <f t="shared" si="863"/>
        <v>0</v>
      </c>
      <c r="BR73" s="128">
        <f t="shared" si="863"/>
        <v>245077</v>
      </c>
      <c r="BS73" s="128">
        <f t="shared" si="863"/>
        <v>65914</v>
      </c>
      <c r="BT73" s="128">
        <f t="shared" si="863"/>
        <v>0</v>
      </c>
      <c r="BU73" s="128">
        <f t="shared" si="863"/>
        <v>65914</v>
      </c>
      <c r="BV73" s="128">
        <f t="shared" si="863"/>
        <v>0</v>
      </c>
      <c r="BW73" s="128">
        <f t="shared" si="863"/>
        <v>0</v>
      </c>
      <c r="BX73" s="128">
        <f t="shared" si="863"/>
        <v>0</v>
      </c>
      <c r="BY73" s="128">
        <f t="shared" si="863"/>
        <v>185573</v>
      </c>
      <c r="BZ73" s="128">
        <f t="shared" si="863"/>
        <v>0</v>
      </c>
      <c r="CA73" s="128">
        <f t="shared" si="863"/>
        <v>185573</v>
      </c>
      <c r="CB73" s="128">
        <f t="shared" si="863"/>
        <v>0</v>
      </c>
      <c r="CC73" s="128">
        <f t="shared" si="863"/>
        <v>0</v>
      </c>
      <c r="CD73" s="128">
        <f t="shared" si="863"/>
        <v>0</v>
      </c>
      <c r="CE73" s="128">
        <f t="shared" si="863"/>
        <v>4468128</v>
      </c>
      <c r="CF73" s="128">
        <f t="shared" si="863"/>
        <v>0</v>
      </c>
      <c r="CG73" s="128">
        <f t="shared" si="863"/>
        <v>4468128</v>
      </c>
      <c r="CH73" s="128">
        <f t="shared" si="863"/>
        <v>0</v>
      </c>
      <c r="CI73" s="128">
        <f t="shared" si="863"/>
        <v>0</v>
      </c>
      <c r="CJ73" s="128">
        <f t="shared" si="863"/>
        <v>0</v>
      </c>
      <c r="CK73" s="128">
        <f t="shared" si="863"/>
        <v>0</v>
      </c>
      <c r="CL73" s="128">
        <f t="shared" si="863"/>
        <v>0</v>
      </c>
      <c r="CM73" s="128">
        <f t="shared" si="863"/>
        <v>0</v>
      </c>
      <c r="CN73" s="128">
        <f t="shared" si="863"/>
        <v>429169</v>
      </c>
      <c r="CO73" s="128">
        <f t="shared" si="863"/>
        <v>0</v>
      </c>
      <c r="CP73" s="128">
        <f t="shared" si="863"/>
        <v>429169</v>
      </c>
      <c r="CQ73" s="128">
        <f t="shared" si="863"/>
        <v>0</v>
      </c>
      <c r="CR73" s="128">
        <f t="shared" si="863"/>
        <v>0</v>
      </c>
      <c r="CS73" s="128">
        <f t="shared" si="863"/>
        <v>0</v>
      </c>
      <c r="CT73" s="128">
        <f t="shared" si="863"/>
        <v>0</v>
      </c>
      <c r="CU73" s="128">
        <f t="shared" si="863"/>
        <v>0</v>
      </c>
      <c r="CV73" s="128">
        <f t="shared" si="863"/>
        <v>0</v>
      </c>
      <c r="CW73" s="128">
        <f t="shared" si="863"/>
        <v>0</v>
      </c>
      <c r="CX73" s="128">
        <f t="shared" si="863"/>
        <v>0</v>
      </c>
      <c r="CY73" s="128">
        <f t="shared" si="863"/>
        <v>0</v>
      </c>
      <c r="CZ73" s="128">
        <f t="shared" si="863"/>
        <v>0</v>
      </c>
      <c r="DA73" s="128">
        <f t="shared" si="863"/>
        <v>0</v>
      </c>
      <c r="DB73" s="128">
        <f t="shared" si="863"/>
        <v>0</v>
      </c>
      <c r="DC73" s="128">
        <f t="shared" si="863"/>
        <v>240000</v>
      </c>
      <c r="DD73" s="128">
        <f t="shared" si="863"/>
        <v>0</v>
      </c>
      <c r="DE73" s="128">
        <f t="shared" si="863"/>
        <v>240000</v>
      </c>
      <c r="DF73" s="128">
        <f t="shared" si="863"/>
        <v>0</v>
      </c>
      <c r="DG73" s="128">
        <f t="shared" si="863"/>
        <v>0</v>
      </c>
      <c r="DH73" s="128">
        <f t="shared" si="863"/>
        <v>0</v>
      </c>
      <c r="DI73" s="128">
        <f t="shared" si="863"/>
        <v>26289</v>
      </c>
      <c r="DJ73" s="128">
        <f t="shared" si="863"/>
        <v>62686</v>
      </c>
      <c r="DK73" s="128">
        <f t="shared" si="863"/>
        <v>88975</v>
      </c>
      <c r="DL73" s="128">
        <f t="shared" si="863"/>
        <v>0</v>
      </c>
      <c r="DM73" s="128">
        <f t="shared" si="863"/>
        <v>0</v>
      </c>
      <c r="DN73" s="128">
        <f t="shared" si="863"/>
        <v>0</v>
      </c>
      <c r="DO73" s="128">
        <f t="shared" si="863"/>
        <v>55926</v>
      </c>
      <c r="DP73" s="128">
        <f t="shared" si="863"/>
        <v>0</v>
      </c>
      <c r="DQ73" s="128">
        <f t="shared" si="863"/>
        <v>55926</v>
      </c>
      <c r="DR73" s="128">
        <f t="shared" si="863"/>
        <v>31197552</v>
      </c>
      <c r="DS73" s="128">
        <f t="shared" si="863"/>
        <v>530342</v>
      </c>
      <c r="DT73" s="128">
        <f t="shared" si="863"/>
        <v>31727894</v>
      </c>
      <c r="DU73" s="128">
        <f t="shared" si="863"/>
        <v>30322</v>
      </c>
      <c r="DV73" s="128">
        <f t="shared" si="863"/>
        <v>0</v>
      </c>
      <c r="DW73" s="128">
        <f t="shared" si="863"/>
        <v>30322</v>
      </c>
      <c r="DX73" s="128">
        <f t="shared" si="863"/>
        <v>10150</v>
      </c>
      <c r="DY73" s="128">
        <f t="shared" si="863"/>
        <v>0</v>
      </c>
      <c r="DZ73" s="128">
        <f t="shared" ref="DZ73:GK73" si="864">SUM(DZ27)</f>
        <v>10150</v>
      </c>
      <c r="EA73" s="128">
        <f t="shared" si="864"/>
        <v>7491</v>
      </c>
      <c r="EB73" s="128">
        <f t="shared" si="864"/>
        <v>0</v>
      </c>
      <c r="EC73" s="128">
        <f t="shared" si="864"/>
        <v>7491</v>
      </c>
      <c r="ED73" s="128">
        <f t="shared" si="864"/>
        <v>485207</v>
      </c>
      <c r="EE73" s="128">
        <f t="shared" si="864"/>
        <v>0</v>
      </c>
      <c r="EF73" s="128">
        <f t="shared" si="864"/>
        <v>485207</v>
      </c>
      <c r="EG73" s="128">
        <f t="shared" si="864"/>
        <v>181674</v>
      </c>
      <c r="EH73" s="128">
        <f t="shared" si="864"/>
        <v>0</v>
      </c>
      <c r="EI73" s="128">
        <f t="shared" si="864"/>
        <v>181674</v>
      </c>
      <c r="EJ73" s="128">
        <f t="shared" si="864"/>
        <v>109337</v>
      </c>
      <c r="EK73" s="128">
        <f t="shared" si="864"/>
        <v>31967</v>
      </c>
      <c r="EL73" s="128">
        <f t="shared" si="864"/>
        <v>141304</v>
      </c>
      <c r="EM73" s="128">
        <f t="shared" si="864"/>
        <v>25594</v>
      </c>
      <c r="EN73" s="128">
        <f t="shared" si="864"/>
        <v>0</v>
      </c>
      <c r="EO73" s="128">
        <f t="shared" si="864"/>
        <v>25594</v>
      </c>
      <c r="EP73" s="128">
        <f t="shared" si="864"/>
        <v>1562916</v>
      </c>
      <c r="EQ73" s="128">
        <f t="shared" si="864"/>
        <v>-3939</v>
      </c>
      <c r="ER73" s="128">
        <f t="shared" si="864"/>
        <v>1558977</v>
      </c>
      <c r="ES73" s="128">
        <f t="shared" si="864"/>
        <v>615677</v>
      </c>
      <c r="ET73" s="128">
        <f t="shared" si="864"/>
        <v>60</v>
      </c>
      <c r="EU73" s="128">
        <f t="shared" si="864"/>
        <v>615737</v>
      </c>
      <c r="EV73" s="128">
        <f t="shared" si="864"/>
        <v>3028368</v>
      </c>
      <c r="EW73" s="128">
        <f t="shared" si="864"/>
        <v>28088</v>
      </c>
      <c r="EX73" s="128">
        <f t="shared" si="864"/>
        <v>3056456</v>
      </c>
      <c r="EY73" s="128">
        <f t="shared" si="864"/>
        <v>74003</v>
      </c>
      <c r="EZ73" s="128">
        <f t="shared" si="864"/>
        <v>1912</v>
      </c>
      <c r="FA73" s="128">
        <f t="shared" si="864"/>
        <v>75915</v>
      </c>
      <c r="FB73" s="128">
        <f t="shared" si="864"/>
        <v>167761</v>
      </c>
      <c r="FC73" s="128">
        <f t="shared" si="864"/>
        <v>4161</v>
      </c>
      <c r="FD73" s="128">
        <f t="shared" si="864"/>
        <v>171922</v>
      </c>
      <c r="FE73" s="128">
        <f t="shared" si="864"/>
        <v>75020</v>
      </c>
      <c r="FF73" s="128">
        <f t="shared" si="864"/>
        <v>8288</v>
      </c>
      <c r="FG73" s="128">
        <f t="shared" si="864"/>
        <v>83308</v>
      </c>
      <c r="FH73" s="128">
        <f t="shared" si="864"/>
        <v>674113</v>
      </c>
      <c r="FI73" s="128">
        <f t="shared" si="864"/>
        <v>1686</v>
      </c>
      <c r="FJ73" s="128">
        <f t="shared" si="864"/>
        <v>675799</v>
      </c>
      <c r="FK73" s="128">
        <f t="shared" si="864"/>
        <v>143527</v>
      </c>
      <c r="FL73" s="128">
        <f t="shared" si="864"/>
        <v>10681</v>
      </c>
      <c r="FM73" s="128">
        <f t="shared" si="864"/>
        <v>154208</v>
      </c>
      <c r="FN73" s="128">
        <f t="shared" si="864"/>
        <v>250783</v>
      </c>
      <c r="FO73" s="128">
        <f t="shared" si="864"/>
        <v>778</v>
      </c>
      <c r="FP73" s="128">
        <f t="shared" si="864"/>
        <v>251561</v>
      </c>
      <c r="FQ73" s="128">
        <f t="shared" si="864"/>
        <v>133855</v>
      </c>
      <c r="FR73" s="128">
        <f t="shared" si="864"/>
        <v>3358</v>
      </c>
      <c r="FS73" s="128">
        <f t="shared" si="864"/>
        <v>137213</v>
      </c>
      <c r="FT73" s="128">
        <f t="shared" si="864"/>
        <v>222554</v>
      </c>
      <c r="FU73" s="128">
        <f t="shared" si="864"/>
        <v>4442</v>
      </c>
      <c r="FV73" s="128">
        <f t="shared" si="864"/>
        <v>226996</v>
      </c>
      <c r="FW73" s="128">
        <f t="shared" si="864"/>
        <v>106019</v>
      </c>
      <c r="FX73" s="128">
        <f t="shared" si="864"/>
        <v>1870</v>
      </c>
      <c r="FY73" s="128">
        <f t="shared" si="864"/>
        <v>107889</v>
      </c>
      <c r="FZ73" s="128">
        <f t="shared" si="864"/>
        <v>18230</v>
      </c>
      <c r="GA73" s="128">
        <f t="shared" si="864"/>
        <v>479</v>
      </c>
      <c r="GB73" s="128">
        <f t="shared" si="864"/>
        <v>18709</v>
      </c>
      <c r="GC73" s="128">
        <f t="shared" si="864"/>
        <v>72066</v>
      </c>
      <c r="GD73" s="128">
        <f t="shared" si="864"/>
        <v>1232</v>
      </c>
      <c r="GE73" s="128">
        <f t="shared" si="864"/>
        <v>73298</v>
      </c>
      <c r="GF73" s="128">
        <f t="shared" si="864"/>
        <v>858878</v>
      </c>
      <c r="GG73" s="128">
        <f t="shared" si="864"/>
        <v>-108716</v>
      </c>
      <c r="GH73" s="128">
        <f t="shared" si="864"/>
        <v>750162</v>
      </c>
      <c r="GI73" s="128">
        <f t="shared" si="864"/>
        <v>83139</v>
      </c>
      <c r="GJ73" s="128">
        <f t="shared" si="864"/>
        <v>1966</v>
      </c>
      <c r="GK73" s="128">
        <f t="shared" si="864"/>
        <v>85105</v>
      </c>
      <c r="GL73" s="128">
        <f t="shared" ref="GL73:IO73" si="865">SUM(GL27)</f>
        <v>2879948</v>
      </c>
      <c r="GM73" s="128">
        <f t="shared" si="865"/>
        <v>-67863</v>
      </c>
      <c r="GN73" s="128">
        <f t="shared" si="865"/>
        <v>2812085</v>
      </c>
      <c r="GO73" s="128">
        <f t="shared" si="865"/>
        <v>1178240</v>
      </c>
      <c r="GP73" s="128">
        <f t="shared" si="865"/>
        <v>23337</v>
      </c>
      <c r="GQ73" s="128">
        <f t="shared" si="865"/>
        <v>1201577</v>
      </c>
      <c r="GR73" s="128">
        <f t="shared" si="865"/>
        <v>1861796</v>
      </c>
      <c r="GS73" s="128">
        <f t="shared" si="865"/>
        <v>21831</v>
      </c>
      <c r="GT73" s="128">
        <f t="shared" si="865"/>
        <v>1883627</v>
      </c>
      <c r="GU73" s="128">
        <f t="shared" si="865"/>
        <v>1684657</v>
      </c>
      <c r="GV73" s="128">
        <f t="shared" si="865"/>
        <v>477</v>
      </c>
      <c r="GW73" s="128">
        <f t="shared" si="865"/>
        <v>1685134</v>
      </c>
      <c r="GX73" s="128">
        <f t="shared" si="865"/>
        <v>7604641</v>
      </c>
      <c r="GY73" s="128">
        <f t="shared" si="865"/>
        <v>-22218</v>
      </c>
      <c r="GZ73" s="128">
        <f t="shared" si="865"/>
        <v>7582423</v>
      </c>
      <c r="HA73" s="128">
        <f t="shared" si="865"/>
        <v>41830561</v>
      </c>
      <c r="HB73" s="128">
        <f t="shared" si="865"/>
        <v>536212</v>
      </c>
      <c r="HC73" s="128">
        <f t="shared" si="865"/>
        <v>42366773</v>
      </c>
    </row>
    <row r="74" spans="1:214" x14ac:dyDescent="0.25">
      <c r="B74" s="128">
        <f t="shared" ref="B74:BM74" si="866">SUM(B72-B73)</f>
        <v>190028</v>
      </c>
      <c r="C74" s="128">
        <f t="shared" si="866"/>
        <v>5784</v>
      </c>
      <c r="D74" s="128">
        <f t="shared" si="866"/>
        <v>195812</v>
      </c>
      <c r="E74" s="128">
        <f t="shared" si="866"/>
        <v>93</v>
      </c>
      <c r="F74" s="128">
        <f t="shared" si="866"/>
        <v>120</v>
      </c>
      <c r="G74" s="128">
        <f t="shared" si="866"/>
        <v>213</v>
      </c>
      <c r="H74" s="128">
        <f t="shared" si="866"/>
        <v>3633</v>
      </c>
      <c r="I74" s="128">
        <f t="shared" si="866"/>
        <v>0</v>
      </c>
      <c r="J74" s="128">
        <f t="shared" si="866"/>
        <v>3633</v>
      </c>
      <c r="K74" s="128">
        <f t="shared" si="866"/>
        <v>6332</v>
      </c>
      <c r="L74" s="128">
        <f t="shared" si="866"/>
        <v>19735</v>
      </c>
      <c r="M74" s="128">
        <f t="shared" si="866"/>
        <v>26067</v>
      </c>
      <c r="N74" s="128">
        <f t="shared" si="866"/>
        <v>337967</v>
      </c>
      <c r="O74" s="128">
        <f t="shared" si="866"/>
        <v>111720</v>
      </c>
      <c r="P74" s="128">
        <f t="shared" si="866"/>
        <v>449687</v>
      </c>
      <c r="Q74" s="128">
        <f t="shared" si="866"/>
        <v>340849</v>
      </c>
      <c r="R74" s="128">
        <f t="shared" si="866"/>
        <v>-23548</v>
      </c>
      <c r="S74" s="128">
        <f t="shared" si="866"/>
        <v>317301</v>
      </c>
      <c r="T74" s="128">
        <f t="shared" si="866"/>
        <v>923928</v>
      </c>
      <c r="U74" s="128">
        <f t="shared" si="866"/>
        <v>22647</v>
      </c>
      <c r="V74" s="128">
        <f t="shared" si="866"/>
        <v>946575</v>
      </c>
      <c r="W74" s="128">
        <f t="shared" si="866"/>
        <v>-8238012</v>
      </c>
      <c r="X74" s="128">
        <f t="shared" si="866"/>
        <v>0</v>
      </c>
      <c r="Y74" s="128">
        <f t="shared" si="866"/>
        <v>-8238012</v>
      </c>
      <c r="Z74" s="128">
        <f t="shared" si="866"/>
        <v>1934867</v>
      </c>
      <c r="AA74" s="128">
        <f t="shared" si="866"/>
        <v>-399227</v>
      </c>
      <c r="AB74" s="128">
        <f t="shared" si="866"/>
        <v>1535640</v>
      </c>
      <c r="AC74" s="128">
        <f t="shared" si="866"/>
        <v>-9469371</v>
      </c>
      <c r="AD74" s="128">
        <f t="shared" si="866"/>
        <v>0</v>
      </c>
      <c r="AE74" s="128">
        <f t="shared" si="866"/>
        <v>-9469371</v>
      </c>
      <c r="AF74" s="128">
        <f t="shared" si="866"/>
        <v>5050</v>
      </c>
      <c r="AG74" s="128">
        <f t="shared" si="866"/>
        <v>0</v>
      </c>
      <c r="AH74" s="128">
        <f t="shared" si="866"/>
        <v>5050</v>
      </c>
      <c r="AI74" s="128">
        <f t="shared" si="866"/>
        <v>29036</v>
      </c>
      <c r="AJ74" s="128">
        <f t="shared" si="866"/>
        <v>0</v>
      </c>
      <c r="AK74" s="128">
        <f t="shared" si="866"/>
        <v>29036</v>
      </c>
      <c r="AL74" s="128">
        <f t="shared" si="866"/>
        <v>144624</v>
      </c>
      <c r="AM74" s="128">
        <f t="shared" si="866"/>
        <v>11000</v>
      </c>
      <c r="AN74" s="128">
        <f t="shared" si="866"/>
        <v>155624</v>
      </c>
      <c r="AO74" s="128">
        <f t="shared" si="866"/>
        <v>-448924</v>
      </c>
      <c r="AP74" s="128">
        <f t="shared" si="866"/>
        <v>0</v>
      </c>
      <c r="AQ74" s="128">
        <f t="shared" si="866"/>
        <v>-448924</v>
      </c>
      <c r="AR74" s="128">
        <f t="shared" si="866"/>
        <v>7500</v>
      </c>
      <c r="AS74" s="128">
        <f t="shared" si="866"/>
        <v>-7499</v>
      </c>
      <c r="AT74" s="128">
        <f t="shared" si="866"/>
        <v>1</v>
      </c>
      <c r="AU74" s="128">
        <f t="shared" si="866"/>
        <v>213295</v>
      </c>
      <c r="AV74" s="128">
        <f t="shared" si="866"/>
        <v>0</v>
      </c>
      <c r="AW74" s="128">
        <f t="shared" si="866"/>
        <v>213295</v>
      </c>
      <c r="AX74" s="128">
        <f t="shared" si="866"/>
        <v>-171368</v>
      </c>
      <c r="AY74" s="128">
        <f t="shared" si="866"/>
        <v>0</v>
      </c>
      <c r="AZ74" s="128">
        <f t="shared" si="866"/>
        <v>-171368</v>
      </c>
      <c r="BA74" s="128">
        <f t="shared" si="866"/>
        <v>26537</v>
      </c>
      <c r="BB74" s="128">
        <f t="shared" si="866"/>
        <v>0</v>
      </c>
      <c r="BC74" s="128">
        <f t="shared" si="866"/>
        <v>26537</v>
      </c>
      <c r="BD74" s="128">
        <f t="shared" si="866"/>
        <v>300</v>
      </c>
      <c r="BE74" s="128">
        <f t="shared" si="866"/>
        <v>0</v>
      </c>
      <c r="BF74" s="128">
        <f t="shared" si="866"/>
        <v>300</v>
      </c>
      <c r="BG74" s="128">
        <f t="shared" si="866"/>
        <v>114043</v>
      </c>
      <c r="BH74" s="128">
        <f t="shared" si="866"/>
        <v>0</v>
      </c>
      <c r="BI74" s="128">
        <f t="shared" si="866"/>
        <v>114043</v>
      </c>
      <c r="BJ74" s="128">
        <f t="shared" si="866"/>
        <v>0</v>
      </c>
      <c r="BK74" s="128">
        <f t="shared" si="866"/>
        <v>0</v>
      </c>
      <c r="BL74" s="128">
        <f t="shared" si="866"/>
        <v>0</v>
      </c>
      <c r="BM74" s="128">
        <f t="shared" si="866"/>
        <v>28803</v>
      </c>
      <c r="BN74" s="128">
        <f t="shared" ref="BN74:DY74" si="867">SUM(BN72-BN73)</f>
        <v>-79902</v>
      </c>
      <c r="BO74" s="128">
        <f t="shared" si="867"/>
        <v>-51099</v>
      </c>
      <c r="BP74" s="128">
        <f t="shared" si="867"/>
        <v>4157499</v>
      </c>
      <c r="BQ74" s="128">
        <f t="shared" si="867"/>
        <v>40357</v>
      </c>
      <c r="BR74" s="128">
        <f t="shared" si="867"/>
        <v>4197856</v>
      </c>
      <c r="BS74" s="128">
        <f t="shared" si="867"/>
        <v>77273</v>
      </c>
      <c r="BT74" s="128">
        <f t="shared" si="867"/>
        <v>0</v>
      </c>
      <c r="BU74" s="128">
        <f t="shared" si="867"/>
        <v>77273</v>
      </c>
      <c r="BV74" s="128">
        <f t="shared" si="867"/>
        <v>0</v>
      </c>
      <c r="BW74" s="128">
        <f t="shared" si="867"/>
        <v>0</v>
      </c>
      <c r="BX74" s="128">
        <f t="shared" si="867"/>
        <v>0</v>
      </c>
      <c r="BY74" s="128">
        <f t="shared" si="867"/>
        <v>1068429</v>
      </c>
      <c r="BZ74" s="128">
        <f t="shared" si="867"/>
        <v>0</v>
      </c>
      <c r="CA74" s="128">
        <f t="shared" si="867"/>
        <v>1068429</v>
      </c>
      <c r="CB74" s="128">
        <f t="shared" si="867"/>
        <v>0</v>
      </c>
      <c r="CC74" s="128">
        <f t="shared" si="867"/>
        <v>0</v>
      </c>
      <c r="CD74" s="128">
        <f t="shared" si="867"/>
        <v>0</v>
      </c>
      <c r="CE74" s="128">
        <f t="shared" si="867"/>
        <v>926793</v>
      </c>
      <c r="CF74" s="128">
        <f t="shared" si="867"/>
        <v>-105491</v>
      </c>
      <c r="CG74" s="128">
        <f t="shared" si="867"/>
        <v>821302</v>
      </c>
      <c r="CH74" s="128">
        <f t="shared" si="867"/>
        <v>563273</v>
      </c>
      <c r="CI74" s="128">
        <f t="shared" si="867"/>
        <v>8939</v>
      </c>
      <c r="CJ74" s="128">
        <f t="shared" si="867"/>
        <v>572212</v>
      </c>
      <c r="CK74" s="128">
        <f t="shared" si="867"/>
        <v>1573691</v>
      </c>
      <c r="CL74" s="128">
        <f t="shared" si="867"/>
        <v>23830</v>
      </c>
      <c r="CM74" s="128">
        <f t="shared" si="867"/>
        <v>1597521</v>
      </c>
      <c r="CN74" s="128">
        <f t="shared" si="867"/>
        <v>623482</v>
      </c>
      <c r="CO74" s="128">
        <f t="shared" si="867"/>
        <v>310997</v>
      </c>
      <c r="CP74" s="128">
        <f t="shared" si="867"/>
        <v>934479</v>
      </c>
      <c r="CQ74" s="128">
        <f t="shared" si="867"/>
        <v>0</v>
      </c>
      <c r="CR74" s="128">
        <f t="shared" si="867"/>
        <v>0</v>
      </c>
      <c r="CS74" s="128">
        <f t="shared" si="867"/>
        <v>0</v>
      </c>
      <c r="CT74" s="128">
        <f t="shared" si="867"/>
        <v>1000</v>
      </c>
      <c r="CU74" s="128">
        <f t="shared" si="867"/>
        <v>0</v>
      </c>
      <c r="CV74" s="128">
        <f t="shared" si="867"/>
        <v>1000</v>
      </c>
      <c r="CW74" s="128">
        <f t="shared" si="867"/>
        <v>37172</v>
      </c>
      <c r="CX74" s="128">
        <f t="shared" si="867"/>
        <v>353</v>
      </c>
      <c r="CY74" s="128">
        <f t="shared" si="867"/>
        <v>37525</v>
      </c>
      <c r="CZ74" s="128">
        <f t="shared" si="867"/>
        <v>334761</v>
      </c>
      <c r="DA74" s="128">
        <f t="shared" si="867"/>
        <v>-8377</v>
      </c>
      <c r="DB74" s="128">
        <f t="shared" si="867"/>
        <v>326384</v>
      </c>
      <c r="DC74" s="128">
        <f t="shared" si="867"/>
        <v>3114523</v>
      </c>
      <c r="DD74" s="128">
        <f t="shared" si="867"/>
        <v>0</v>
      </c>
      <c r="DE74" s="128">
        <f t="shared" si="867"/>
        <v>3114523</v>
      </c>
      <c r="DF74" s="128">
        <f t="shared" si="867"/>
        <v>263848</v>
      </c>
      <c r="DG74" s="128">
        <f t="shared" si="867"/>
        <v>0</v>
      </c>
      <c r="DH74" s="128">
        <f t="shared" si="867"/>
        <v>263848</v>
      </c>
      <c r="DI74" s="128">
        <f t="shared" si="867"/>
        <v>116282</v>
      </c>
      <c r="DJ74" s="128">
        <f t="shared" si="867"/>
        <v>68562</v>
      </c>
      <c r="DK74" s="128">
        <f t="shared" si="867"/>
        <v>184844</v>
      </c>
      <c r="DL74" s="128">
        <f t="shared" si="867"/>
        <v>132886</v>
      </c>
      <c r="DM74" s="128">
        <f t="shared" si="867"/>
        <v>0</v>
      </c>
      <c r="DN74" s="128">
        <f t="shared" si="867"/>
        <v>132886</v>
      </c>
      <c r="DO74" s="128">
        <f t="shared" si="867"/>
        <v>1029878</v>
      </c>
      <c r="DP74" s="128">
        <f t="shared" si="867"/>
        <v>0</v>
      </c>
      <c r="DQ74" s="128">
        <f t="shared" si="867"/>
        <v>1029878</v>
      </c>
      <c r="DR74" s="128">
        <f t="shared" si="867"/>
        <v>0</v>
      </c>
      <c r="DS74" s="128">
        <f t="shared" si="867"/>
        <v>0</v>
      </c>
      <c r="DT74" s="128">
        <f t="shared" si="867"/>
        <v>0</v>
      </c>
      <c r="DU74" s="128">
        <f t="shared" si="867"/>
        <v>0</v>
      </c>
      <c r="DV74" s="128">
        <f t="shared" si="867"/>
        <v>0</v>
      </c>
      <c r="DW74" s="128">
        <f t="shared" si="867"/>
        <v>0</v>
      </c>
      <c r="DX74" s="128">
        <f t="shared" si="867"/>
        <v>0</v>
      </c>
      <c r="DY74" s="128">
        <f t="shared" si="867"/>
        <v>0</v>
      </c>
      <c r="DZ74" s="128">
        <f t="shared" ref="DZ74:GK74" si="868">SUM(DZ72-DZ73)</f>
        <v>0</v>
      </c>
      <c r="EA74" s="128">
        <f t="shared" si="868"/>
        <v>0</v>
      </c>
      <c r="EB74" s="128">
        <f t="shared" si="868"/>
        <v>0</v>
      </c>
      <c r="EC74" s="128">
        <f t="shared" si="868"/>
        <v>0</v>
      </c>
      <c r="ED74" s="128">
        <f t="shared" si="868"/>
        <v>0</v>
      </c>
      <c r="EE74" s="128">
        <f t="shared" si="868"/>
        <v>-5700</v>
      </c>
      <c r="EF74" s="128">
        <f t="shared" si="868"/>
        <v>-5700</v>
      </c>
      <c r="EG74" s="128">
        <f t="shared" si="868"/>
        <v>0</v>
      </c>
      <c r="EH74" s="128">
        <f t="shared" si="868"/>
        <v>5700</v>
      </c>
      <c r="EI74" s="128">
        <f t="shared" si="868"/>
        <v>5700</v>
      </c>
      <c r="EJ74" s="128">
        <f t="shared" si="868"/>
        <v>0</v>
      </c>
      <c r="EK74" s="128">
        <f t="shared" si="868"/>
        <v>0</v>
      </c>
      <c r="EL74" s="128">
        <f t="shared" si="868"/>
        <v>0</v>
      </c>
      <c r="EM74" s="128">
        <f t="shared" si="868"/>
        <v>0</v>
      </c>
      <c r="EN74" s="128">
        <f t="shared" si="868"/>
        <v>0</v>
      </c>
      <c r="EO74" s="128">
        <f t="shared" si="868"/>
        <v>0</v>
      </c>
      <c r="EP74" s="128">
        <f t="shared" si="868"/>
        <v>0</v>
      </c>
      <c r="EQ74" s="128">
        <f t="shared" si="868"/>
        <v>0</v>
      </c>
      <c r="ER74" s="128">
        <f t="shared" si="868"/>
        <v>0</v>
      </c>
      <c r="ES74" s="128">
        <f t="shared" si="868"/>
        <v>0</v>
      </c>
      <c r="ET74" s="128">
        <f t="shared" si="868"/>
        <v>0</v>
      </c>
      <c r="EU74" s="128">
        <f t="shared" si="868"/>
        <v>0</v>
      </c>
      <c r="EV74" s="128">
        <f t="shared" si="868"/>
        <v>0</v>
      </c>
      <c r="EW74" s="128">
        <f t="shared" si="868"/>
        <v>0</v>
      </c>
      <c r="EX74" s="128">
        <f t="shared" si="868"/>
        <v>0</v>
      </c>
      <c r="EY74" s="128">
        <f t="shared" si="868"/>
        <v>0</v>
      </c>
      <c r="EZ74" s="128">
        <f t="shared" si="868"/>
        <v>0</v>
      </c>
      <c r="FA74" s="128">
        <f t="shared" si="868"/>
        <v>0</v>
      </c>
      <c r="FB74" s="128">
        <f t="shared" si="868"/>
        <v>0</v>
      </c>
      <c r="FC74" s="128">
        <f t="shared" si="868"/>
        <v>0</v>
      </c>
      <c r="FD74" s="128">
        <f t="shared" si="868"/>
        <v>0</v>
      </c>
      <c r="FE74" s="128">
        <f t="shared" si="868"/>
        <v>0</v>
      </c>
      <c r="FF74" s="128">
        <f t="shared" si="868"/>
        <v>0</v>
      </c>
      <c r="FG74" s="128">
        <f t="shared" si="868"/>
        <v>0</v>
      </c>
      <c r="FH74" s="128">
        <f t="shared" si="868"/>
        <v>0</v>
      </c>
      <c r="FI74" s="128">
        <f t="shared" si="868"/>
        <v>0</v>
      </c>
      <c r="FJ74" s="128">
        <f t="shared" si="868"/>
        <v>0</v>
      </c>
      <c r="FK74" s="128">
        <f t="shared" si="868"/>
        <v>0</v>
      </c>
      <c r="FL74" s="128">
        <f t="shared" si="868"/>
        <v>0</v>
      </c>
      <c r="FM74" s="128">
        <f t="shared" si="868"/>
        <v>0</v>
      </c>
      <c r="FN74" s="128">
        <f t="shared" si="868"/>
        <v>0</v>
      </c>
      <c r="FO74" s="128">
        <f t="shared" si="868"/>
        <v>0</v>
      </c>
      <c r="FP74" s="128">
        <f t="shared" si="868"/>
        <v>0</v>
      </c>
      <c r="FQ74" s="128">
        <f t="shared" si="868"/>
        <v>0</v>
      </c>
      <c r="FR74" s="128">
        <f t="shared" si="868"/>
        <v>0</v>
      </c>
      <c r="FS74" s="128">
        <f t="shared" si="868"/>
        <v>0</v>
      </c>
      <c r="FT74" s="128">
        <f t="shared" si="868"/>
        <v>0</v>
      </c>
      <c r="FU74" s="128">
        <f t="shared" si="868"/>
        <v>0</v>
      </c>
      <c r="FV74" s="128">
        <f t="shared" si="868"/>
        <v>0</v>
      </c>
      <c r="FW74" s="128">
        <f t="shared" si="868"/>
        <v>0</v>
      </c>
      <c r="FX74" s="128">
        <f t="shared" si="868"/>
        <v>0</v>
      </c>
      <c r="FY74" s="128">
        <f t="shared" si="868"/>
        <v>0</v>
      </c>
      <c r="FZ74" s="128">
        <f t="shared" si="868"/>
        <v>0</v>
      </c>
      <c r="GA74" s="128">
        <f t="shared" si="868"/>
        <v>0</v>
      </c>
      <c r="GB74" s="128">
        <f t="shared" si="868"/>
        <v>0</v>
      </c>
      <c r="GC74" s="128">
        <f t="shared" si="868"/>
        <v>0</v>
      </c>
      <c r="GD74" s="128">
        <f t="shared" si="868"/>
        <v>0</v>
      </c>
      <c r="GE74" s="128">
        <f t="shared" si="868"/>
        <v>0</v>
      </c>
      <c r="GF74" s="128">
        <f t="shared" si="868"/>
        <v>0</v>
      </c>
      <c r="GG74" s="128">
        <f t="shared" si="868"/>
        <v>0</v>
      </c>
      <c r="GH74" s="128">
        <f t="shared" si="868"/>
        <v>0</v>
      </c>
      <c r="GI74" s="128">
        <f t="shared" si="868"/>
        <v>0</v>
      </c>
      <c r="GJ74" s="128">
        <f t="shared" si="868"/>
        <v>0</v>
      </c>
      <c r="GK74" s="128">
        <f t="shared" si="868"/>
        <v>0</v>
      </c>
      <c r="GL74" s="128">
        <f t="shared" ref="GL74:IO74" si="869">SUM(GL72-GL73)</f>
        <v>0</v>
      </c>
      <c r="GM74" s="128">
        <f t="shared" si="869"/>
        <v>0</v>
      </c>
      <c r="GN74" s="128">
        <f t="shared" si="869"/>
        <v>0</v>
      </c>
      <c r="GO74" s="128">
        <f t="shared" si="869"/>
        <v>0</v>
      </c>
      <c r="GP74" s="128">
        <f t="shared" si="869"/>
        <v>0</v>
      </c>
      <c r="GQ74" s="128">
        <f t="shared" si="869"/>
        <v>0</v>
      </c>
      <c r="GR74" s="128">
        <f t="shared" si="869"/>
        <v>0</v>
      </c>
      <c r="GS74" s="128">
        <f t="shared" si="869"/>
        <v>0</v>
      </c>
      <c r="GT74" s="128">
        <f t="shared" si="869"/>
        <v>0</v>
      </c>
      <c r="GU74" s="128">
        <f t="shared" si="869"/>
        <v>0</v>
      </c>
      <c r="GV74" s="128">
        <f t="shared" si="869"/>
        <v>0</v>
      </c>
      <c r="GW74" s="128">
        <f t="shared" si="869"/>
        <v>0</v>
      </c>
      <c r="GX74" s="128">
        <f t="shared" si="869"/>
        <v>0</v>
      </c>
      <c r="GY74" s="128">
        <f t="shared" si="869"/>
        <v>0</v>
      </c>
      <c r="GZ74" s="128">
        <f t="shared" si="869"/>
        <v>0</v>
      </c>
      <c r="HA74" s="128">
        <f t="shared" si="869"/>
        <v>0</v>
      </c>
      <c r="HB74" s="128">
        <f t="shared" si="869"/>
        <v>0</v>
      </c>
      <c r="HC74" s="128">
        <f t="shared" si="869"/>
        <v>0</v>
      </c>
    </row>
    <row r="75" spans="1:214" x14ac:dyDescent="0.25">
      <c r="B75" s="128"/>
      <c r="C75" s="128"/>
      <c r="D75" s="128"/>
    </row>
    <row r="76" spans="1:214" x14ac:dyDescent="0.25">
      <c r="B76" s="128"/>
      <c r="C76" s="128"/>
      <c r="D76" s="128"/>
      <c r="HA76" s="130">
        <f>SUM(HA7-HA28+HA54-HA62)</f>
        <v>-2660377</v>
      </c>
      <c r="HB76" s="130"/>
    </row>
    <row r="77" spans="1:214" x14ac:dyDescent="0.25">
      <c r="B77" s="128"/>
      <c r="C77" s="128"/>
      <c r="D77" s="128"/>
      <c r="HA77" s="130">
        <f>SUM(HA18-HA40+HA58-HA67)</f>
        <v>2660377</v>
      </c>
      <c r="HB77" s="130"/>
    </row>
    <row r="78" spans="1:214" x14ac:dyDescent="0.25">
      <c r="B78" s="128"/>
      <c r="C78" s="128"/>
      <c r="D78" s="128"/>
    </row>
    <row r="79" spans="1:214" x14ac:dyDescent="0.25">
      <c r="B79" s="128"/>
      <c r="C79" s="128"/>
      <c r="D79" s="128"/>
    </row>
    <row r="80" spans="1:214" x14ac:dyDescent="0.25">
      <c r="B80" s="128"/>
      <c r="C80" s="128"/>
      <c r="D80" s="128"/>
    </row>
    <row r="81" spans="1:211" x14ac:dyDescent="0.25">
      <c r="B81" s="128"/>
      <c r="C81" s="128"/>
      <c r="D81" s="128"/>
    </row>
    <row r="82" spans="1:211" s="132" customFormat="1" x14ac:dyDescent="0.25">
      <c r="A82" s="131"/>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128"/>
      <c r="DQ82" s="128"/>
      <c r="DR82" s="129"/>
      <c r="DS82" s="129"/>
      <c r="DT82" s="129"/>
      <c r="DU82" s="96"/>
      <c r="DV82" s="96"/>
      <c r="DW82" s="96"/>
      <c r="DX82" s="96"/>
      <c r="DY82" s="96"/>
      <c r="DZ82" s="96"/>
      <c r="EA82" s="96"/>
      <c r="EB82" s="96"/>
      <c r="EC82" s="96"/>
      <c r="ED82" s="96"/>
      <c r="EE82" s="96"/>
      <c r="EF82" s="96"/>
      <c r="EG82" s="96"/>
      <c r="EH82" s="96"/>
      <c r="EI82" s="96"/>
      <c r="EJ82" s="96"/>
      <c r="EK82" s="96"/>
      <c r="EL82" s="96"/>
      <c r="EM82" s="96"/>
      <c r="EN82" s="96"/>
      <c r="EO82" s="96"/>
      <c r="EP82" s="96"/>
      <c r="EQ82" s="96"/>
      <c r="ER82" s="96"/>
      <c r="ES82" s="96"/>
      <c r="ET82" s="96"/>
      <c r="EU82" s="96"/>
      <c r="EV82" s="96"/>
      <c r="EW82" s="96"/>
      <c r="EX82" s="96"/>
      <c r="EY82" s="96"/>
      <c r="EZ82" s="96"/>
      <c r="FA82" s="96"/>
      <c r="FB82" s="96"/>
      <c r="FC82" s="96"/>
      <c r="FD82" s="96"/>
      <c r="FE82" s="96"/>
      <c r="FF82" s="96"/>
      <c r="FG82" s="96"/>
      <c r="FH82" s="96"/>
      <c r="FI82" s="96"/>
      <c r="FJ82" s="96"/>
      <c r="FK82" s="96"/>
      <c r="FL82" s="96"/>
      <c r="FM82" s="96"/>
      <c r="FN82" s="96"/>
      <c r="FO82" s="96"/>
      <c r="FP82" s="96"/>
      <c r="FQ82" s="96"/>
      <c r="FR82" s="96"/>
      <c r="FS82" s="96"/>
      <c r="FT82" s="96"/>
      <c r="FU82" s="96"/>
      <c r="FV82" s="96"/>
      <c r="FW82" s="96"/>
      <c r="FX82" s="96"/>
      <c r="FY82" s="96"/>
      <c r="FZ82" s="96"/>
      <c r="GA82" s="96"/>
      <c r="GB82" s="96"/>
      <c r="GC82" s="96"/>
      <c r="GD82" s="96"/>
      <c r="GE82" s="96"/>
      <c r="GF82" s="96"/>
      <c r="GG82" s="96"/>
      <c r="GH82" s="96"/>
      <c r="GI82" s="96"/>
      <c r="GJ82" s="96"/>
      <c r="GK82" s="96"/>
      <c r="GL82" s="96"/>
      <c r="GM82" s="96"/>
      <c r="GN82" s="96"/>
      <c r="GO82" s="96"/>
      <c r="GP82" s="96"/>
      <c r="GQ82" s="96"/>
      <c r="GR82" s="96"/>
      <c r="GS82" s="96"/>
      <c r="GT82" s="96"/>
      <c r="GU82" s="96"/>
      <c r="GV82" s="96"/>
      <c r="GW82" s="96"/>
      <c r="GX82" s="96"/>
      <c r="GY82" s="96"/>
      <c r="GZ82" s="96"/>
      <c r="HA82" s="96"/>
      <c r="HB82" s="96"/>
      <c r="HC82" s="96"/>
    </row>
    <row r="83" spans="1:211" x14ac:dyDescent="0.25">
      <c r="B83" s="128"/>
      <c r="C83" s="128"/>
      <c r="D83" s="128"/>
    </row>
    <row r="84" spans="1:211" x14ac:dyDescent="0.25">
      <c r="B84" s="128"/>
      <c r="C84" s="128"/>
      <c r="D84" s="128"/>
    </row>
    <row r="85" spans="1:211" x14ac:dyDescent="0.25">
      <c r="B85" s="128"/>
      <c r="C85" s="128"/>
      <c r="D85" s="128"/>
    </row>
    <row r="86" spans="1:211" x14ac:dyDescent="0.25">
      <c r="B86" s="128"/>
      <c r="C86" s="128"/>
      <c r="D86" s="128"/>
    </row>
    <row r="87" spans="1:211" s="132" customFormat="1" x14ac:dyDescent="0.25">
      <c r="A87" s="131"/>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8"/>
      <c r="BY87" s="128"/>
      <c r="BZ87" s="128"/>
      <c r="CA87" s="128"/>
      <c r="CB87" s="128"/>
      <c r="CC87" s="128"/>
      <c r="CD87" s="128"/>
      <c r="CE87" s="128"/>
      <c r="CF87" s="128"/>
      <c r="CG87" s="128"/>
      <c r="CH87" s="128"/>
      <c r="CI87" s="128"/>
      <c r="CJ87" s="128"/>
      <c r="CK87" s="128"/>
      <c r="CL87" s="128"/>
      <c r="CM87" s="128"/>
      <c r="CN87" s="128"/>
      <c r="CO87" s="128"/>
      <c r="CP87" s="128"/>
      <c r="CQ87" s="128"/>
      <c r="CR87" s="128"/>
      <c r="CS87" s="128"/>
      <c r="CT87" s="128"/>
      <c r="CU87" s="128"/>
      <c r="CV87" s="128"/>
      <c r="CW87" s="128"/>
      <c r="CX87" s="128"/>
      <c r="CY87" s="128"/>
      <c r="CZ87" s="128"/>
      <c r="DA87" s="128"/>
      <c r="DB87" s="128"/>
      <c r="DC87" s="128"/>
      <c r="DD87" s="128"/>
      <c r="DE87" s="128"/>
      <c r="DF87" s="128"/>
      <c r="DG87" s="128"/>
      <c r="DH87" s="128"/>
      <c r="DI87" s="128"/>
      <c r="DJ87" s="128"/>
      <c r="DK87" s="128"/>
      <c r="DL87" s="128"/>
      <c r="DM87" s="128"/>
      <c r="DN87" s="128"/>
      <c r="DO87" s="128"/>
      <c r="DP87" s="128"/>
      <c r="DQ87" s="128"/>
      <c r="DR87" s="129"/>
      <c r="DS87" s="129"/>
      <c r="DT87" s="129"/>
      <c r="DU87" s="96"/>
      <c r="DV87" s="96"/>
      <c r="DW87" s="96"/>
      <c r="DX87" s="96"/>
      <c r="DY87" s="96"/>
      <c r="DZ87" s="96"/>
      <c r="EA87" s="96"/>
      <c r="EB87" s="96"/>
      <c r="EC87" s="96"/>
      <c r="ED87" s="96"/>
      <c r="EE87" s="96"/>
      <c r="EF87" s="96"/>
      <c r="EG87" s="96"/>
      <c r="EH87" s="96"/>
      <c r="EI87" s="96"/>
      <c r="EJ87" s="96"/>
      <c r="EK87" s="96"/>
      <c r="EL87" s="96"/>
      <c r="EM87" s="96"/>
      <c r="EN87" s="96"/>
      <c r="EO87" s="96"/>
      <c r="EP87" s="96"/>
      <c r="EQ87" s="96"/>
      <c r="ER87" s="96"/>
      <c r="ES87" s="96"/>
      <c r="ET87" s="96"/>
      <c r="EU87" s="96"/>
      <c r="EV87" s="96"/>
      <c r="EW87" s="96"/>
      <c r="EX87" s="96"/>
      <c r="EY87" s="96"/>
      <c r="EZ87" s="96"/>
      <c r="FA87" s="96"/>
      <c r="FB87" s="96"/>
      <c r="FC87" s="96"/>
      <c r="FD87" s="96"/>
      <c r="FE87" s="96"/>
      <c r="FF87" s="96"/>
      <c r="FG87" s="96"/>
      <c r="FH87" s="96"/>
      <c r="FI87" s="96"/>
      <c r="FJ87" s="96"/>
      <c r="FK87" s="96"/>
      <c r="FL87" s="96"/>
      <c r="FM87" s="96"/>
      <c r="FN87" s="96"/>
      <c r="FO87" s="96"/>
      <c r="FP87" s="96"/>
      <c r="FQ87" s="96"/>
      <c r="FR87" s="96"/>
      <c r="FS87" s="96"/>
      <c r="FT87" s="96"/>
      <c r="FU87" s="96"/>
      <c r="FV87" s="96"/>
      <c r="FW87" s="96"/>
      <c r="FX87" s="96"/>
      <c r="FY87" s="96"/>
      <c r="FZ87" s="96"/>
      <c r="GA87" s="96"/>
      <c r="GB87" s="96"/>
      <c r="GC87" s="96"/>
      <c r="GD87" s="96"/>
      <c r="GE87" s="96"/>
      <c r="GF87" s="96"/>
      <c r="GG87" s="96"/>
      <c r="GH87" s="96"/>
      <c r="GI87" s="96"/>
      <c r="GJ87" s="96"/>
      <c r="GK87" s="96"/>
      <c r="GL87" s="96"/>
      <c r="GM87" s="96"/>
      <c r="GN87" s="96"/>
      <c r="GO87" s="96"/>
      <c r="GP87" s="96"/>
      <c r="GQ87" s="96"/>
      <c r="GR87" s="96"/>
      <c r="GS87" s="96"/>
      <c r="GT87" s="96"/>
      <c r="GU87" s="96"/>
      <c r="GV87" s="96"/>
      <c r="GW87" s="96"/>
      <c r="GX87" s="96"/>
      <c r="GY87" s="96"/>
      <c r="GZ87" s="96"/>
      <c r="HA87" s="96"/>
      <c r="HB87" s="96"/>
      <c r="HC87" s="96"/>
    </row>
    <row r="88" spans="1:211" s="132" customFormat="1" x14ac:dyDescent="0.25">
      <c r="A88" s="131"/>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8"/>
      <c r="BY88" s="128"/>
      <c r="BZ88" s="128"/>
      <c r="CA88" s="128"/>
      <c r="CB88" s="128"/>
      <c r="CC88" s="128"/>
      <c r="CD88" s="128"/>
      <c r="CE88" s="128"/>
      <c r="CF88" s="128"/>
      <c r="CG88" s="128"/>
      <c r="CH88" s="128"/>
      <c r="CI88" s="128"/>
      <c r="CJ88" s="128"/>
      <c r="CK88" s="128"/>
      <c r="CL88" s="128"/>
      <c r="CM88" s="128"/>
      <c r="CN88" s="128"/>
      <c r="CO88" s="128"/>
      <c r="CP88" s="128"/>
      <c r="CQ88" s="128"/>
      <c r="CR88" s="128"/>
      <c r="CS88" s="128"/>
      <c r="CT88" s="128"/>
      <c r="CU88" s="128"/>
      <c r="CV88" s="128"/>
      <c r="CW88" s="128"/>
      <c r="CX88" s="128"/>
      <c r="CY88" s="128"/>
      <c r="CZ88" s="128"/>
      <c r="DA88" s="128"/>
      <c r="DB88" s="128"/>
      <c r="DC88" s="128"/>
      <c r="DD88" s="128"/>
      <c r="DE88" s="128"/>
      <c r="DF88" s="128"/>
      <c r="DG88" s="128"/>
      <c r="DH88" s="128"/>
      <c r="DI88" s="128"/>
      <c r="DJ88" s="128"/>
      <c r="DK88" s="128"/>
      <c r="DL88" s="128"/>
      <c r="DM88" s="128"/>
      <c r="DN88" s="128"/>
      <c r="DO88" s="128"/>
      <c r="DP88" s="128"/>
      <c r="DQ88" s="128"/>
      <c r="DR88" s="129"/>
      <c r="DS88" s="129"/>
      <c r="DT88" s="129"/>
      <c r="DU88" s="96"/>
      <c r="DV88" s="96"/>
      <c r="DW88" s="96"/>
      <c r="DX88" s="96"/>
      <c r="DY88" s="96"/>
      <c r="DZ88" s="96"/>
      <c r="EA88" s="96"/>
      <c r="EB88" s="96"/>
      <c r="EC88" s="96"/>
      <c r="ED88" s="96"/>
      <c r="EE88" s="96"/>
      <c r="EF88" s="96"/>
      <c r="EG88" s="96"/>
      <c r="EH88" s="96"/>
      <c r="EI88" s="96"/>
      <c r="EJ88" s="96"/>
      <c r="EK88" s="96"/>
      <c r="EL88" s="96"/>
      <c r="EM88" s="96"/>
      <c r="EN88" s="96"/>
      <c r="EO88" s="96"/>
      <c r="EP88" s="96"/>
      <c r="EQ88" s="96"/>
      <c r="ER88" s="96"/>
      <c r="ES88" s="96"/>
      <c r="ET88" s="96"/>
      <c r="EU88" s="96"/>
      <c r="EV88" s="96"/>
      <c r="EW88" s="96"/>
      <c r="EX88" s="96"/>
      <c r="EY88" s="96"/>
      <c r="EZ88" s="96"/>
      <c r="FA88" s="96"/>
      <c r="FB88" s="96"/>
      <c r="FC88" s="96"/>
      <c r="FD88" s="96"/>
      <c r="FE88" s="96"/>
      <c r="FF88" s="96"/>
      <c r="FG88" s="96"/>
      <c r="FH88" s="96"/>
      <c r="FI88" s="96"/>
      <c r="FJ88" s="96"/>
      <c r="FK88" s="96"/>
      <c r="FL88" s="96"/>
      <c r="FM88" s="96"/>
      <c r="FN88" s="96"/>
      <c r="FO88" s="96"/>
      <c r="FP88" s="96"/>
      <c r="FQ88" s="96"/>
      <c r="FR88" s="96"/>
      <c r="FS88" s="96"/>
      <c r="FT88" s="96"/>
      <c r="FU88" s="96"/>
      <c r="FV88" s="96"/>
      <c r="FW88" s="96"/>
      <c r="FX88" s="96"/>
      <c r="FY88" s="96"/>
      <c r="FZ88" s="96"/>
      <c r="GA88" s="96"/>
      <c r="GB88" s="96"/>
      <c r="GC88" s="96"/>
      <c r="GD88" s="96"/>
      <c r="GE88" s="96"/>
      <c r="GF88" s="96"/>
      <c r="GG88" s="96"/>
      <c r="GH88" s="96"/>
      <c r="GI88" s="96"/>
      <c r="GJ88" s="96"/>
      <c r="GK88" s="96"/>
      <c r="GL88" s="96"/>
      <c r="GM88" s="96"/>
      <c r="GN88" s="96"/>
      <c r="GO88" s="96"/>
      <c r="GP88" s="96"/>
      <c r="GQ88" s="96"/>
      <c r="GR88" s="96"/>
      <c r="GS88" s="96"/>
      <c r="GT88" s="96"/>
      <c r="GU88" s="96"/>
      <c r="GV88" s="96"/>
      <c r="GW88" s="96"/>
      <c r="GX88" s="96"/>
      <c r="GY88" s="96"/>
      <c r="GZ88" s="96"/>
      <c r="HA88" s="96"/>
      <c r="HB88" s="96"/>
      <c r="HC88" s="96"/>
    </row>
    <row r="89" spans="1:211" x14ac:dyDescent="0.25">
      <c r="B89" s="128"/>
      <c r="C89" s="128"/>
      <c r="D89" s="128"/>
    </row>
    <row r="90" spans="1:211" x14ac:dyDescent="0.25">
      <c r="B90" s="128"/>
      <c r="C90" s="128"/>
      <c r="D90" s="128"/>
    </row>
    <row r="91" spans="1:211" x14ac:dyDescent="0.25">
      <c r="B91" s="128"/>
      <c r="C91" s="128"/>
      <c r="D91" s="128"/>
    </row>
    <row r="92" spans="1:211" x14ac:dyDescent="0.25">
      <c r="B92" s="128"/>
      <c r="C92" s="128"/>
      <c r="D92" s="128"/>
    </row>
    <row r="93" spans="1:211" x14ac:dyDescent="0.25">
      <c r="B93" s="128"/>
      <c r="C93" s="128"/>
      <c r="D93" s="128"/>
    </row>
    <row r="94" spans="1:211" x14ac:dyDescent="0.25">
      <c r="B94" s="128"/>
      <c r="C94" s="128"/>
      <c r="D94" s="128"/>
    </row>
    <row r="95" spans="1:211" x14ac:dyDescent="0.25">
      <c r="B95" s="128"/>
      <c r="C95" s="128"/>
      <c r="D95" s="128"/>
    </row>
    <row r="96" spans="1:211" x14ac:dyDescent="0.25">
      <c r="B96" s="128"/>
      <c r="C96" s="128"/>
      <c r="D96" s="128"/>
    </row>
    <row r="97" spans="1:124" x14ac:dyDescent="0.25">
      <c r="B97" s="128"/>
      <c r="C97" s="128"/>
      <c r="D97" s="128"/>
    </row>
    <row r="98" spans="1:124" s="132" customFormat="1" x14ac:dyDescent="0.25">
      <c r="A98" s="131"/>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133"/>
      <c r="BR98" s="133"/>
      <c r="BS98" s="133"/>
      <c r="BT98" s="133"/>
      <c r="BU98" s="133"/>
      <c r="BV98" s="133"/>
      <c r="BW98" s="133"/>
      <c r="BX98" s="133"/>
      <c r="BY98" s="133"/>
      <c r="BZ98" s="133"/>
      <c r="CA98" s="133"/>
      <c r="CB98" s="133"/>
      <c r="CC98" s="133"/>
      <c r="CD98" s="133"/>
      <c r="CE98" s="133"/>
      <c r="CF98" s="133"/>
      <c r="CG98" s="133"/>
      <c r="CH98" s="133"/>
      <c r="CI98" s="133"/>
      <c r="CJ98" s="133"/>
      <c r="CK98" s="133"/>
      <c r="CL98" s="133"/>
      <c r="CM98" s="133"/>
      <c r="CN98" s="133"/>
      <c r="CO98" s="133"/>
      <c r="CP98" s="133"/>
      <c r="CQ98" s="133"/>
      <c r="CR98" s="133"/>
      <c r="CS98" s="133"/>
      <c r="CT98" s="133"/>
      <c r="CU98" s="133"/>
      <c r="CV98" s="133"/>
      <c r="CW98" s="133"/>
      <c r="CX98" s="133"/>
      <c r="CY98" s="133"/>
      <c r="CZ98" s="133"/>
      <c r="DA98" s="133"/>
      <c r="DB98" s="133"/>
      <c r="DC98" s="133"/>
      <c r="DD98" s="133"/>
      <c r="DE98" s="133"/>
      <c r="DF98" s="133"/>
      <c r="DG98" s="133"/>
      <c r="DH98" s="133"/>
      <c r="DI98" s="133"/>
      <c r="DJ98" s="133"/>
      <c r="DK98" s="133"/>
      <c r="DL98" s="133"/>
      <c r="DM98" s="133"/>
      <c r="DN98" s="133"/>
      <c r="DO98" s="133"/>
      <c r="DP98" s="133"/>
      <c r="DQ98" s="133"/>
      <c r="DR98" s="134"/>
      <c r="DS98" s="134"/>
      <c r="DT98" s="134"/>
    </row>
    <row r="99" spans="1:124" x14ac:dyDescent="0.25">
      <c r="B99" s="128"/>
      <c r="C99" s="128"/>
      <c r="D99" s="128"/>
    </row>
    <row r="100" spans="1:124" x14ac:dyDescent="0.25">
      <c r="B100" s="128"/>
      <c r="C100" s="128"/>
      <c r="D100" s="128"/>
    </row>
    <row r="101" spans="1:124" s="128" customFormat="1" x14ac:dyDescent="0.25">
      <c r="A101" s="127"/>
      <c r="DR101" s="129"/>
      <c r="DS101" s="129"/>
      <c r="DT101" s="129"/>
    </row>
    <row r="102" spans="1:124" s="128" customFormat="1" x14ac:dyDescent="0.25">
      <c r="A102" s="127"/>
      <c r="DR102" s="129"/>
      <c r="DS102" s="129"/>
      <c r="DT102" s="129"/>
    </row>
    <row r="103" spans="1:124" s="128" customFormat="1" x14ac:dyDescent="0.25">
      <c r="A103" s="127"/>
      <c r="DR103" s="129"/>
      <c r="DS103" s="129"/>
      <c r="DT103" s="129"/>
    </row>
    <row r="104" spans="1:124" s="128" customFormat="1" x14ac:dyDescent="0.25">
      <c r="A104" s="127"/>
      <c r="DR104" s="129"/>
      <c r="DS104" s="129"/>
      <c r="DT104" s="129"/>
    </row>
    <row r="105" spans="1:124" s="128" customFormat="1" x14ac:dyDescent="0.25">
      <c r="A105" s="127"/>
      <c r="DR105" s="129"/>
      <c r="DS105" s="129"/>
      <c r="DT105" s="129"/>
    </row>
    <row r="106" spans="1:124" s="128" customFormat="1" x14ac:dyDescent="0.25">
      <c r="A106" s="127"/>
      <c r="DR106" s="129"/>
      <c r="DS106" s="129"/>
      <c r="DT106" s="129"/>
    </row>
    <row r="107" spans="1:124" s="128" customFormat="1" x14ac:dyDescent="0.25">
      <c r="A107" s="127"/>
      <c r="DR107" s="129"/>
      <c r="DS107" s="129"/>
      <c r="DT107" s="129"/>
    </row>
    <row r="108" spans="1:124" s="128" customFormat="1" x14ac:dyDescent="0.25">
      <c r="A108" s="127"/>
      <c r="DR108" s="129"/>
      <c r="DS108" s="129"/>
      <c r="DT108" s="129"/>
    </row>
    <row r="109" spans="1:124" s="128" customFormat="1" x14ac:dyDescent="0.25">
      <c r="A109" s="127"/>
      <c r="DR109" s="129"/>
      <c r="DS109" s="129"/>
      <c r="DT109" s="129"/>
    </row>
    <row r="110" spans="1:124" s="128" customFormat="1" x14ac:dyDescent="0.25">
      <c r="A110" s="127"/>
      <c r="DR110" s="129"/>
      <c r="DS110" s="129"/>
      <c r="DT110" s="129"/>
    </row>
    <row r="111" spans="1:124" s="128" customFormat="1" x14ac:dyDescent="0.25">
      <c r="A111" s="127"/>
      <c r="DR111" s="129"/>
      <c r="DS111" s="129"/>
      <c r="DT111" s="129"/>
    </row>
    <row r="112" spans="1:124" s="128" customFormat="1" x14ac:dyDescent="0.25">
      <c r="A112" s="127"/>
      <c r="DR112" s="129"/>
      <c r="DS112" s="129"/>
      <c r="DT112" s="129"/>
    </row>
    <row r="113" spans="1:124" s="128" customFormat="1" x14ac:dyDescent="0.25">
      <c r="A113" s="127"/>
      <c r="DR113" s="129"/>
      <c r="DS113" s="129"/>
      <c r="DT113" s="129"/>
    </row>
    <row r="114" spans="1:124" s="128" customFormat="1" x14ac:dyDescent="0.25">
      <c r="A114" s="127"/>
      <c r="DR114" s="129"/>
      <c r="DS114" s="129"/>
      <c r="DT114" s="129"/>
    </row>
    <row r="115" spans="1:124" s="128" customFormat="1" x14ac:dyDescent="0.25">
      <c r="A115" s="127"/>
      <c r="DR115" s="129"/>
      <c r="DS115" s="129"/>
      <c r="DT115" s="129"/>
    </row>
    <row r="116" spans="1:124" s="128" customFormat="1" x14ac:dyDescent="0.25">
      <c r="A116" s="127"/>
      <c r="DR116" s="129"/>
      <c r="DS116" s="129"/>
      <c r="DT116" s="129"/>
    </row>
    <row r="117" spans="1:124" s="128" customFormat="1" x14ac:dyDescent="0.25">
      <c r="A117" s="127"/>
      <c r="DR117" s="129"/>
      <c r="DS117" s="129"/>
      <c r="DT117" s="129"/>
    </row>
    <row r="118" spans="1:124" s="128" customFormat="1" x14ac:dyDescent="0.25">
      <c r="A118" s="127"/>
      <c r="DR118" s="129"/>
      <c r="DS118" s="129"/>
      <c r="DT118" s="129"/>
    </row>
    <row r="119" spans="1:124" s="128" customFormat="1" x14ac:dyDescent="0.25">
      <c r="A119" s="127"/>
      <c r="DR119" s="129"/>
      <c r="DS119" s="129"/>
      <c r="DT119" s="129"/>
    </row>
    <row r="120" spans="1:124" s="128" customFormat="1" x14ac:dyDescent="0.25">
      <c r="A120" s="127"/>
      <c r="DR120" s="129"/>
      <c r="DS120" s="129"/>
      <c r="DT120" s="129"/>
    </row>
    <row r="121" spans="1:124" s="128" customFormat="1" x14ac:dyDescent="0.25">
      <c r="A121" s="127"/>
      <c r="DR121" s="129"/>
      <c r="DS121" s="129"/>
      <c r="DT121" s="129"/>
    </row>
    <row r="122" spans="1:124" s="128" customFormat="1" x14ac:dyDescent="0.25">
      <c r="A122" s="127"/>
      <c r="DR122" s="129"/>
      <c r="DS122" s="129"/>
      <c r="DT122" s="129"/>
    </row>
    <row r="123" spans="1:124" s="128" customFormat="1" x14ac:dyDescent="0.25">
      <c r="A123" s="127"/>
      <c r="DR123" s="129"/>
      <c r="DS123" s="129"/>
      <c r="DT123" s="129"/>
    </row>
    <row r="124" spans="1:124" s="128" customFormat="1" x14ac:dyDescent="0.25">
      <c r="A124" s="127"/>
      <c r="DR124" s="129"/>
      <c r="DS124" s="129"/>
      <c r="DT124" s="129"/>
    </row>
    <row r="125" spans="1:124" s="128" customFormat="1" x14ac:dyDescent="0.25">
      <c r="A125" s="127"/>
      <c r="DR125" s="129"/>
      <c r="DS125" s="129"/>
      <c r="DT125" s="129"/>
    </row>
    <row r="126" spans="1:124" s="128" customFormat="1" x14ac:dyDescent="0.25">
      <c r="A126" s="127"/>
      <c r="DR126" s="129"/>
      <c r="DS126" s="129"/>
      <c r="DT126" s="129"/>
    </row>
    <row r="127" spans="1:124" s="128" customFormat="1" x14ac:dyDescent="0.25">
      <c r="A127" s="127"/>
      <c r="DR127" s="129"/>
      <c r="DS127" s="129"/>
      <c r="DT127" s="129"/>
    </row>
    <row r="128" spans="1:124" s="128" customFormat="1" x14ac:dyDescent="0.25">
      <c r="A128" s="127"/>
      <c r="DR128" s="129"/>
      <c r="DS128" s="129"/>
      <c r="DT128" s="129"/>
    </row>
    <row r="129" spans="1:124" s="128" customFormat="1" x14ac:dyDescent="0.25">
      <c r="A129" s="127"/>
      <c r="DR129" s="129"/>
      <c r="DS129" s="129"/>
      <c r="DT129" s="129"/>
    </row>
    <row r="130" spans="1:124" s="128" customFormat="1" x14ac:dyDescent="0.25">
      <c r="A130" s="127"/>
      <c r="DR130" s="129"/>
      <c r="DS130" s="129"/>
      <c r="DT130" s="129"/>
    </row>
    <row r="131" spans="1:124" s="128" customFormat="1" x14ac:dyDescent="0.25">
      <c r="A131" s="127"/>
      <c r="DR131" s="129"/>
      <c r="DS131" s="129"/>
      <c r="DT131" s="129"/>
    </row>
    <row r="132" spans="1:124" s="128" customFormat="1" x14ac:dyDescent="0.25">
      <c r="A132" s="127"/>
      <c r="DR132" s="129"/>
      <c r="DS132" s="129"/>
      <c r="DT132" s="129"/>
    </row>
    <row r="133" spans="1:124" s="128" customFormat="1" x14ac:dyDescent="0.25">
      <c r="A133" s="127"/>
      <c r="DR133" s="129"/>
      <c r="DS133" s="129"/>
      <c r="DT133" s="129"/>
    </row>
    <row r="134" spans="1:124" s="128" customFormat="1" x14ac:dyDescent="0.25">
      <c r="A134" s="127"/>
      <c r="DR134" s="129"/>
      <c r="DS134" s="129"/>
      <c r="DT134" s="129"/>
    </row>
    <row r="135" spans="1:124" s="128" customFormat="1" x14ac:dyDescent="0.25">
      <c r="A135" s="127"/>
      <c r="DR135" s="129"/>
      <c r="DS135" s="129"/>
      <c r="DT135" s="129"/>
    </row>
    <row r="136" spans="1:124" s="128" customFormat="1" x14ac:dyDescent="0.25">
      <c r="A136" s="127"/>
      <c r="DR136" s="129"/>
      <c r="DS136" s="129"/>
      <c r="DT136" s="129"/>
    </row>
    <row r="137" spans="1:124" s="128" customFormat="1" x14ac:dyDescent="0.25">
      <c r="A137" s="127"/>
      <c r="DR137" s="129"/>
      <c r="DS137" s="129"/>
      <c r="DT137" s="129"/>
    </row>
    <row r="138" spans="1:124" s="128" customFormat="1" x14ac:dyDescent="0.25">
      <c r="A138" s="127"/>
      <c r="DR138" s="129"/>
      <c r="DS138" s="129"/>
      <c r="DT138" s="129"/>
    </row>
    <row r="139" spans="1:124" s="128" customFormat="1" x14ac:dyDescent="0.25">
      <c r="A139" s="127"/>
      <c r="DR139" s="129"/>
      <c r="DS139" s="129"/>
      <c r="DT139" s="129"/>
    </row>
    <row r="140" spans="1:124" s="128" customFormat="1" x14ac:dyDescent="0.25">
      <c r="A140" s="127"/>
      <c r="DR140" s="129"/>
      <c r="DS140" s="129"/>
      <c r="DT140" s="129"/>
    </row>
    <row r="141" spans="1:124" s="128" customFormat="1" x14ac:dyDescent="0.25">
      <c r="A141" s="127"/>
      <c r="DR141" s="129"/>
      <c r="DS141" s="129"/>
      <c r="DT141" s="129"/>
    </row>
    <row r="142" spans="1:124" s="128" customFormat="1" x14ac:dyDescent="0.25">
      <c r="A142" s="127"/>
      <c r="DR142" s="129"/>
      <c r="DS142" s="129"/>
      <c r="DT142" s="129"/>
    </row>
    <row r="143" spans="1:124" s="128" customFormat="1" x14ac:dyDescent="0.25">
      <c r="A143" s="127"/>
      <c r="DR143" s="129"/>
      <c r="DS143" s="129"/>
      <c r="DT143" s="129"/>
    </row>
    <row r="144" spans="1:124" s="128" customFormat="1" x14ac:dyDescent="0.25">
      <c r="A144" s="127"/>
      <c r="DR144" s="129"/>
      <c r="DS144" s="129"/>
      <c r="DT144" s="129"/>
    </row>
    <row r="145" spans="1:124" s="128" customFormat="1" x14ac:dyDescent="0.25">
      <c r="A145" s="127"/>
      <c r="DR145" s="129"/>
      <c r="DS145" s="129"/>
      <c r="DT145" s="129"/>
    </row>
    <row r="146" spans="1:124" s="128" customFormat="1" x14ac:dyDescent="0.25">
      <c r="A146" s="127"/>
      <c r="DR146" s="129"/>
      <c r="DS146" s="129"/>
      <c r="DT146" s="129"/>
    </row>
    <row r="147" spans="1:124" s="128" customFormat="1" x14ac:dyDescent="0.25">
      <c r="A147" s="127"/>
      <c r="DR147" s="129"/>
      <c r="DS147" s="129"/>
      <c r="DT147" s="129"/>
    </row>
    <row r="148" spans="1:124" s="128" customFormat="1" x14ac:dyDescent="0.25">
      <c r="A148" s="127"/>
      <c r="DR148" s="129"/>
      <c r="DS148" s="129"/>
      <c r="DT148" s="129"/>
    </row>
    <row r="149" spans="1:124" s="128" customFormat="1" x14ac:dyDescent="0.25">
      <c r="A149" s="127"/>
      <c r="DR149" s="129"/>
      <c r="DS149" s="129"/>
      <c r="DT149" s="129"/>
    </row>
    <row r="150" spans="1:124" s="128" customFormat="1" x14ac:dyDescent="0.25">
      <c r="A150" s="127"/>
      <c r="DR150" s="129"/>
      <c r="DS150" s="129"/>
      <c r="DT150" s="129"/>
    </row>
    <row r="151" spans="1:124" s="128" customFormat="1" x14ac:dyDescent="0.25">
      <c r="A151" s="127"/>
      <c r="DR151" s="129"/>
      <c r="DS151" s="129"/>
      <c r="DT151" s="129"/>
    </row>
    <row r="152" spans="1:124" s="128" customFormat="1" x14ac:dyDescent="0.25">
      <c r="A152" s="127"/>
      <c r="DR152" s="129"/>
      <c r="DS152" s="129"/>
      <c r="DT152" s="129"/>
    </row>
    <row r="153" spans="1:124" s="128" customFormat="1" x14ac:dyDescent="0.25">
      <c r="A153" s="127"/>
      <c r="DR153" s="129"/>
      <c r="DS153" s="129"/>
      <c r="DT153" s="129"/>
    </row>
    <row r="154" spans="1:124" s="128" customFormat="1" x14ac:dyDescent="0.25">
      <c r="A154" s="127"/>
      <c r="DR154" s="129"/>
      <c r="DS154" s="129"/>
      <c r="DT154" s="129"/>
    </row>
    <row r="155" spans="1:124" s="128" customFormat="1" x14ac:dyDescent="0.25">
      <c r="A155" s="127"/>
      <c r="DR155" s="129"/>
      <c r="DS155" s="129"/>
      <c r="DT155" s="129"/>
    </row>
    <row r="156" spans="1:124" s="128" customFormat="1" x14ac:dyDescent="0.25">
      <c r="A156" s="127"/>
      <c r="DR156" s="129"/>
      <c r="DS156" s="129"/>
      <c r="DT156" s="129"/>
    </row>
    <row r="157" spans="1:124" s="128" customFormat="1" x14ac:dyDescent="0.25">
      <c r="A157" s="127"/>
      <c r="DR157" s="129"/>
      <c r="DS157" s="129"/>
      <c r="DT157" s="129"/>
    </row>
    <row r="158" spans="1:124" s="128" customFormat="1" x14ac:dyDescent="0.25">
      <c r="A158" s="127"/>
      <c r="DR158" s="129"/>
      <c r="DS158" s="129"/>
      <c r="DT158" s="129"/>
    </row>
    <row r="159" spans="1:124" s="128" customFormat="1" x14ac:dyDescent="0.25">
      <c r="A159" s="127"/>
      <c r="DR159" s="129"/>
      <c r="DS159" s="129"/>
      <c r="DT159" s="129"/>
    </row>
    <row r="160" spans="1:124" s="128" customFormat="1" x14ac:dyDescent="0.25">
      <c r="A160" s="127"/>
      <c r="DR160" s="129"/>
      <c r="DS160" s="129"/>
      <c r="DT160" s="129"/>
    </row>
    <row r="161" spans="1:124" s="128" customFormat="1" x14ac:dyDescent="0.25">
      <c r="A161" s="127"/>
      <c r="DR161" s="129"/>
      <c r="DS161" s="129"/>
      <c r="DT161" s="129"/>
    </row>
    <row r="162" spans="1:124" s="128" customFormat="1" x14ac:dyDescent="0.25">
      <c r="A162" s="127"/>
      <c r="DR162" s="129"/>
      <c r="DS162" s="129"/>
      <c r="DT162" s="129"/>
    </row>
    <row r="163" spans="1:124" s="128" customFormat="1" x14ac:dyDescent="0.25">
      <c r="A163" s="127"/>
      <c r="DR163" s="129"/>
      <c r="DS163" s="129"/>
      <c r="DT163" s="129"/>
    </row>
    <row r="164" spans="1:124" s="128" customFormat="1" x14ac:dyDescent="0.25">
      <c r="A164" s="127"/>
      <c r="DR164" s="129"/>
      <c r="DS164" s="129"/>
      <c r="DT164" s="129"/>
    </row>
    <row r="165" spans="1:124" s="128" customFormat="1" x14ac:dyDescent="0.25">
      <c r="A165" s="127"/>
      <c r="DR165" s="129"/>
      <c r="DS165" s="129"/>
      <c r="DT165" s="129"/>
    </row>
    <row r="166" spans="1:124" s="128" customFormat="1" x14ac:dyDescent="0.25">
      <c r="A166" s="127"/>
      <c r="DR166" s="129"/>
      <c r="DS166" s="129"/>
      <c r="DT166" s="129"/>
    </row>
    <row r="167" spans="1:124" s="128" customFormat="1" x14ac:dyDescent="0.25">
      <c r="A167" s="127"/>
      <c r="DR167" s="129"/>
      <c r="DS167" s="129"/>
      <c r="DT167" s="129"/>
    </row>
    <row r="168" spans="1:124" s="128" customFormat="1" x14ac:dyDescent="0.25">
      <c r="A168" s="127"/>
      <c r="DR168" s="129"/>
      <c r="DS168" s="129"/>
      <c r="DT168" s="129"/>
    </row>
    <row r="169" spans="1:124" s="128" customFormat="1" x14ac:dyDescent="0.25">
      <c r="A169" s="127"/>
      <c r="DR169" s="129"/>
      <c r="DS169" s="129"/>
      <c r="DT169" s="129"/>
    </row>
    <row r="170" spans="1:124" s="128" customFormat="1" x14ac:dyDescent="0.25">
      <c r="A170" s="127"/>
      <c r="DR170" s="129"/>
      <c r="DS170" s="129"/>
      <c r="DT170" s="129"/>
    </row>
    <row r="171" spans="1:124" s="128" customFormat="1" x14ac:dyDescent="0.25">
      <c r="A171" s="127"/>
      <c r="DR171" s="129"/>
      <c r="DS171" s="129"/>
      <c r="DT171" s="129"/>
    </row>
    <row r="172" spans="1:124" s="128" customFormat="1" x14ac:dyDescent="0.25">
      <c r="A172" s="127"/>
      <c r="DR172" s="129"/>
      <c r="DS172" s="129"/>
      <c r="DT172" s="129"/>
    </row>
    <row r="173" spans="1:124" s="128" customFormat="1" x14ac:dyDescent="0.25">
      <c r="A173" s="127"/>
      <c r="DR173" s="129"/>
      <c r="DS173" s="129"/>
      <c r="DT173" s="129"/>
    </row>
    <row r="174" spans="1:124" s="128" customFormat="1" x14ac:dyDescent="0.25">
      <c r="A174" s="127"/>
      <c r="DR174" s="129"/>
      <c r="DS174" s="129"/>
      <c r="DT174" s="129"/>
    </row>
    <row r="175" spans="1:124" s="128" customFormat="1" x14ac:dyDescent="0.25">
      <c r="A175" s="127"/>
      <c r="DR175" s="129"/>
      <c r="DS175" s="129"/>
      <c r="DT175" s="129"/>
    </row>
    <row r="176" spans="1:124" s="128" customFormat="1" x14ac:dyDescent="0.25">
      <c r="A176" s="127"/>
      <c r="DR176" s="129"/>
      <c r="DS176" s="129"/>
      <c r="DT176" s="129"/>
    </row>
    <row r="177" spans="1:124" s="128" customFormat="1" x14ac:dyDescent="0.25">
      <c r="A177" s="127"/>
      <c r="DR177" s="129"/>
      <c r="DS177" s="129"/>
      <c r="DT177" s="129"/>
    </row>
    <row r="178" spans="1:124" s="128" customFormat="1" x14ac:dyDescent="0.25">
      <c r="A178" s="127"/>
      <c r="DR178" s="129"/>
      <c r="DS178" s="129"/>
      <c r="DT178" s="129"/>
    </row>
    <row r="179" spans="1:124" s="128" customFormat="1" x14ac:dyDescent="0.25">
      <c r="A179" s="127"/>
      <c r="DR179" s="129"/>
      <c r="DS179" s="129"/>
      <c r="DT179" s="129"/>
    </row>
    <row r="180" spans="1:124" s="128" customFormat="1" x14ac:dyDescent="0.25">
      <c r="A180" s="127"/>
      <c r="DR180" s="129"/>
      <c r="DS180" s="129"/>
      <c r="DT180" s="129"/>
    </row>
    <row r="181" spans="1:124" s="128" customFormat="1" x14ac:dyDescent="0.25">
      <c r="A181" s="127"/>
      <c r="DR181" s="129"/>
      <c r="DS181" s="129"/>
      <c r="DT181" s="129"/>
    </row>
    <row r="182" spans="1:124" s="128" customFormat="1" x14ac:dyDescent="0.25">
      <c r="A182" s="127"/>
      <c r="DR182" s="129"/>
      <c r="DS182" s="129"/>
      <c r="DT182" s="129"/>
    </row>
    <row r="183" spans="1:124" s="128" customFormat="1" x14ac:dyDescent="0.25">
      <c r="A183" s="127"/>
      <c r="DR183" s="129"/>
      <c r="DS183" s="129"/>
      <c r="DT183" s="129"/>
    </row>
    <row r="184" spans="1:124" s="128" customFormat="1" x14ac:dyDescent="0.25">
      <c r="A184" s="127"/>
      <c r="DR184" s="129"/>
      <c r="DS184" s="129"/>
      <c r="DT184" s="129"/>
    </row>
    <row r="185" spans="1:124" s="128" customFormat="1" x14ac:dyDescent="0.25">
      <c r="A185" s="127"/>
      <c r="DR185" s="129"/>
      <c r="DS185" s="129"/>
      <c r="DT185" s="129"/>
    </row>
    <row r="186" spans="1:124" s="128" customFormat="1" x14ac:dyDescent="0.25">
      <c r="A186" s="127"/>
      <c r="DR186" s="129"/>
      <c r="DS186" s="129"/>
      <c r="DT186" s="129"/>
    </row>
    <row r="187" spans="1:124" s="128" customFormat="1" x14ac:dyDescent="0.25">
      <c r="A187" s="127"/>
      <c r="DR187" s="129"/>
      <c r="DS187" s="129"/>
      <c r="DT187" s="129"/>
    </row>
    <row r="188" spans="1:124" s="128" customFormat="1" x14ac:dyDescent="0.25">
      <c r="A188" s="127"/>
      <c r="DR188" s="129"/>
      <c r="DS188" s="129"/>
      <c r="DT188" s="129"/>
    </row>
    <row r="189" spans="1:124" s="128" customFormat="1" x14ac:dyDescent="0.25">
      <c r="A189" s="127"/>
      <c r="DR189" s="129"/>
      <c r="DS189" s="129"/>
      <c r="DT189" s="129"/>
    </row>
    <row r="190" spans="1:124" s="128" customFormat="1" x14ac:dyDescent="0.25">
      <c r="A190" s="127"/>
      <c r="DR190" s="129"/>
      <c r="DS190" s="129"/>
      <c r="DT190" s="129"/>
    </row>
    <row r="191" spans="1:124" s="128" customFormat="1" x14ac:dyDescent="0.25">
      <c r="A191" s="127"/>
      <c r="DR191" s="129"/>
      <c r="DS191" s="129"/>
      <c r="DT191" s="129"/>
    </row>
    <row r="192" spans="1:124" s="128" customFormat="1" x14ac:dyDescent="0.25">
      <c r="A192" s="127"/>
      <c r="DR192" s="129"/>
      <c r="DS192" s="129"/>
      <c r="DT192" s="129"/>
    </row>
    <row r="193" spans="1:124" s="128" customFormat="1" x14ac:dyDescent="0.25">
      <c r="A193" s="127"/>
      <c r="DR193" s="129"/>
      <c r="DS193" s="129"/>
      <c r="DT193" s="129"/>
    </row>
    <row r="194" spans="1:124" s="128" customFormat="1" x14ac:dyDescent="0.25">
      <c r="A194" s="127"/>
      <c r="DR194" s="129"/>
      <c r="DS194" s="129"/>
      <c r="DT194" s="129"/>
    </row>
    <row r="195" spans="1:124" s="128" customFormat="1" x14ac:dyDescent="0.25">
      <c r="A195" s="127"/>
      <c r="DR195" s="129"/>
      <c r="DS195" s="129"/>
      <c r="DT195" s="129"/>
    </row>
    <row r="196" spans="1:124" s="128" customFormat="1" x14ac:dyDescent="0.25">
      <c r="A196" s="127"/>
      <c r="DR196" s="129"/>
      <c r="DS196" s="129"/>
      <c r="DT196" s="129"/>
    </row>
    <row r="197" spans="1:124" s="128" customFormat="1" x14ac:dyDescent="0.25">
      <c r="A197" s="127"/>
      <c r="DR197" s="129"/>
      <c r="DS197" s="129"/>
      <c r="DT197" s="129"/>
    </row>
    <row r="198" spans="1:124" s="128" customFormat="1" x14ac:dyDescent="0.25">
      <c r="A198" s="127"/>
      <c r="DR198" s="129"/>
      <c r="DS198" s="129"/>
      <c r="DT198" s="129"/>
    </row>
    <row r="199" spans="1:124" s="128" customFormat="1" x14ac:dyDescent="0.25">
      <c r="A199" s="127"/>
      <c r="DR199" s="129"/>
      <c r="DS199" s="129"/>
      <c r="DT199" s="129"/>
    </row>
    <row r="200" spans="1:124" s="128" customFormat="1" x14ac:dyDescent="0.25">
      <c r="A200" s="127"/>
      <c r="DR200" s="129"/>
      <c r="DS200" s="129"/>
      <c r="DT200" s="129"/>
    </row>
    <row r="201" spans="1:124" s="128" customFormat="1" x14ac:dyDescent="0.25">
      <c r="A201" s="127"/>
      <c r="DR201" s="129"/>
      <c r="DS201" s="129"/>
      <c r="DT201" s="129"/>
    </row>
    <row r="202" spans="1:124" s="128" customFormat="1" x14ac:dyDescent="0.25">
      <c r="A202" s="127"/>
      <c r="DR202" s="129"/>
      <c r="DS202" s="129"/>
      <c r="DT202" s="129"/>
    </row>
    <row r="203" spans="1:124" s="128" customFormat="1" x14ac:dyDescent="0.25">
      <c r="A203" s="127"/>
      <c r="DR203" s="129"/>
      <c r="DS203" s="129"/>
      <c r="DT203" s="129"/>
    </row>
    <row r="204" spans="1:124" s="128" customFormat="1" x14ac:dyDescent="0.25">
      <c r="A204" s="127"/>
      <c r="DR204" s="129"/>
      <c r="DS204" s="129"/>
      <c r="DT204" s="129"/>
    </row>
    <row r="205" spans="1:124" s="128" customFormat="1" x14ac:dyDescent="0.25">
      <c r="A205" s="127"/>
      <c r="DR205" s="129"/>
      <c r="DS205" s="129"/>
      <c r="DT205" s="129"/>
    </row>
    <row r="206" spans="1:124" s="128" customFormat="1" x14ac:dyDescent="0.25">
      <c r="A206" s="127"/>
      <c r="DR206" s="129"/>
      <c r="DS206" s="129"/>
      <c r="DT206" s="129"/>
    </row>
    <row r="207" spans="1:124" s="128" customFormat="1" x14ac:dyDescent="0.25">
      <c r="A207" s="127"/>
      <c r="DR207" s="129"/>
      <c r="DS207" s="129"/>
      <c r="DT207" s="129"/>
    </row>
    <row r="208" spans="1:124" s="128" customFormat="1" x14ac:dyDescent="0.25">
      <c r="A208" s="127"/>
      <c r="DR208" s="129"/>
      <c r="DS208" s="129"/>
      <c r="DT208" s="129"/>
    </row>
    <row r="209" spans="1:124" s="128" customFormat="1" x14ac:dyDescent="0.25">
      <c r="A209" s="127"/>
      <c r="DR209" s="129"/>
      <c r="DS209" s="129"/>
      <c r="DT209" s="129"/>
    </row>
    <row r="210" spans="1:124" s="128" customFormat="1" x14ac:dyDescent="0.25">
      <c r="A210" s="127"/>
      <c r="DR210" s="129"/>
      <c r="DS210" s="129"/>
      <c r="DT210" s="129"/>
    </row>
    <row r="211" spans="1:124" s="128" customFormat="1" x14ac:dyDescent="0.25">
      <c r="A211" s="127"/>
      <c r="DR211" s="129"/>
      <c r="DS211" s="129"/>
      <c r="DT211" s="129"/>
    </row>
    <row r="212" spans="1:124" s="128" customFormat="1" x14ac:dyDescent="0.25">
      <c r="A212" s="127"/>
      <c r="DR212" s="129"/>
      <c r="DS212" s="129"/>
      <c r="DT212" s="129"/>
    </row>
    <row r="213" spans="1:124" s="128" customFormat="1" x14ac:dyDescent="0.25">
      <c r="A213" s="127"/>
      <c r="DR213" s="129"/>
      <c r="DS213" s="129"/>
      <c r="DT213" s="129"/>
    </row>
    <row r="214" spans="1:124" s="128" customFormat="1" x14ac:dyDescent="0.25">
      <c r="A214" s="127"/>
      <c r="DR214" s="129"/>
      <c r="DS214" s="129"/>
      <c r="DT214" s="129"/>
    </row>
    <row r="215" spans="1:124" s="128" customFormat="1" x14ac:dyDescent="0.25">
      <c r="A215" s="127"/>
      <c r="DR215" s="129"/>
      <c r="DS215" s="129"/>
      <c r="DT215" s="129"/>
    </row>
    <row r="216" spans="1:124" s="128" customFormat="1" x14ac:dyDescent="0.25">
      <c r="A216" s="127"/>
      <c r="DR216" s="129"/>
      <c r="DS216" s="129"/>
      <c r="DT216" s="129"/>
    </row>
    <row r="217" spans="1:124" s="128" customFormat="1" x14ac:dyDescent="0.25">
      <c r="A217" s="127"/>
      <c r="DR217" s="129"/>
      <c r="DS217" s="129"/>
      <c r="DT217" s="129"/>
    </row>
    <row r="218" spans="1:124" s="128" customFormat="1" x14ac:dyDescent="0.25">
      <c r="A218" s="127"/>
      <c r="DR218" s="129"/>
      <c r="DS218" s="129"/>
      <c r="DT218" s="129"/>
    </row>
    <row r="219" spans="1:124" s="128" customFormat="1" x14ac:dyDescent="0.25">
      <c r="A219" s="127"/>
      <c r="DR219" s="129"/>
      <c r="DS219" s="129"/>
      <c r="DT219" s="129"/>
    </row>
    <row r="220" spans="1:124" s="128" customFormat="1" x14ac:dyDescent="0.25">
      <c r="A220" s="127"/>
      <c r="DR220" s="129"/>
      <c r="DS220" s="129"/>
      <c r="DT220" s="129"/>
    </row>
    <row r="221" spans="1:124" s="128" customFormat="1" x14ac:dyDescent="0.25">
      <c r="A221" s="127"/>
      <c r="DR221" s="129"/>
      <c r="DS221" s="129"/>
      <c r="DT221" s="129"/>
    </row>
    <row r="222" spans="1:124" s="128" customFormat="1" x14ac:dyDescent="0.25">
      <c r="A222" s="127"/>
      <c r="DR222" s="129"/>
      <c r="DS222" s="129"/>
      <c r="DT222" s="129"/>
    </row>
    <row r="223" spans="1:124" s="128" customFormat="1" x14ac:dyDescent="0.25">
      <c r="A223" s="127"/>
      <c r="DR223" s="129"/>
      <c r="DS223" s="129"/>
      <c r="DT223" s="129"/>
    </row>
    <row r="224" spans="1:124" s="128" customFormat="1" x14ac:dyDescent="0.25">
      <c r="A224" s="127"/>
      <c r="DR224" s="129"/>
      <c r="DS224" s="129"/>
      <c r="DT224" s="129"/>
    </row>
    <row r="225" spans="1:124" s="128" customFormat="1" x14ac:dyDescent="0.25">
      <c r="A225" s="127"/>
      <c r="DR225" s="129"/>
      <c r="DS225" s="129"/>
      <c r="DT225" s="129"/>
    </row>
    <row r="226" spans="1:124" s="128" customFormat="1" x14ac:dyDescent="0.25">
      <c r="A226" s="127"/>
      <c r="DR226" s="129"/>
      <c r="DS226" s="129"/>
      <c r="DT226" s="129"/>
    </row>
    <row r="227" spans="1:124" s="128" customFormat="1" x14ac:dyDescent="0.25">
      <c r="A227" s="127"/>
      <c r="DR227" s="129"/>
      <c r="DS227" s="129"/>
      <c r="DT227" s="129"/>
    </row>
    <row r="228" spans="1:124" s="128" customFormat="1" x14ac:dyDescent="0.25">
      <c r="A228" s="127"/>
      <c r="DR228" s="129"/>
      <c r="DS228" s="129"/>
      <c r="DT228" s="129"/>
    </row>
    <row r="229" spans="1:124" s="128" customFormat="1" x14ac:dyDescent="0.25">
      <c r="A229" s="127"/>
      <c r="DR229" s="129"/>
      <c r="DS229" s="129"/>
      <c r="DT229" s="129"/>
    </row>
    <row r="230" spans="1:124" s="128" customFormat="1" x14ac:dyDescent="0.25">
      <c r="A230" s="127"/>
      <c r="DR230" s="129"/>
      <c r="DS230" s="129"/>
      <c r="DT230" s="129"/>
    </row>
    <row r="231" spans="1:124" s="128" customFormat="1" x14ac:dyDescent="0.25">
      <c r="A231" s="127"/>
      <c r="DR231" s="129"/>
      <c r="DS231" s="129"/>
      <c r="DT231" s="129"/>
    </row>
    <row r="232" spans="1:124" s="128" customFormat="1" x14ac:dyDescent="0.25">
      <c r="A232" s="127"/>
      <c r="DR232" s="129"/>
      <c r="DS232" s="129"/>
      <c r="DT232" s="129"/>
    </row>
    <row r="233" spans="1:124" s="128" customFormat="1" x14ac:dyDescent="0.25">
      <c r="A233" s="127"/>
      <c r="DR233" s="129"/>
      <c r="DS233" s="129"/>
      <c r="DT233" s="129"/>
    </row>
    <row r="234" spans="1:124" s="128" customFormat="1" x14ac:dyDescent="0.25">
      <c r="A234" s="127"/>
      <c r="DR234" s="129"/>
      <c r="DS234" s="129"/>
      <c r="DT234" s="129"/>
    </row>
    <row r="235" spans="1:124" s="128" customFormat="1" x14ac:dyDescent="0.25">
      <c r="A235" s="127"/>
      <c r="DR235" s="129"/>
      <c r="DS235" s="129"/>
      <c r="DT235" s="129"/>
    </row>
    <row r="236" spans="1:124" s="128" customFormat="1" x14ac:dyDescent="0.25">
      <c r="A236" s="127"/>
      <c r="DR236" s="129"/>
      <c r="DS236" s="129"/>
      <c r="DT236" s="129"/>
    </row>
    <row r="237" spans="1:124" s="128" customFormat="1" x14ac:dyDescent="0.25">
      <c r="A237" s="127"/>
      <c r="DR237" s="129"/>
      <c r="DS237" s="129"/>
      <c r="DT237" s="129"/>
    </row>
    <row r="238" spans="1:124" s="128" customFormat="1" x14ac:dyDescent="0.25">
      <c r="A238" s="127"/>
      <c r="DR238" s="129"/>
      <c r="DS238" s="129"/>
      <c r="DT238" s="129"/>
    </row>
    <row r="239" spans="1:124" s="128" customFormat="1" x14ac:dyDescent="0.25">
      <c r="A239" s="127"/>
      <c r="DR239" s="129"/>
      <c r="DS239" s="129"/>
      <c r="DT239" s="129"/>
    </row>
    <row r="240" spans="1:124" s="128" customFormat="1" x14ac:dyDescent="0.25">
      <c r="A240" s="127"/>
      <c r="DR240" s="129"/>
      <c r="DS240" s="129"/>
      <c r="DT240" s="129"/>
    </row>
    <row r="241" spans="1:124" s="128" customFormat="1" x14ac:dyDescent="0.25">
      <c r="A241" s="127"/>
      <c r="DR241" s="129"/>
      <c r="DS241" s="129"/>
      <c r="DT241" s="129"/>
    </row>
    <row r="242" spans="1:124" s="128" customFormat="1" x14ac:dyDescent="0.25">
      <c r="A242" s="127"/>
      <c r="DR242" s="129"/>
      <c r="DS242" s="129"/>
      <c r="DT242" s="129"/>
    </row>
    <row r="243" spans="1:124" s="128" customFormat="1" x14ac:dyDescent="0.25">
      <c r="A243" s="127"/>
      <c r="DR243" s="129"/>
      <c r="DS243" s="129"/>
      <c r="DT243" s="129"/>
    </row>
    <row r="244" spans="1:124" s="128" customFormat="1" x14ac:dyDescent="0.25">
      <c r="A244" s="127"/>
      <c r="DR244" s="129"/>
      <c r="DS244" s="129"/>
      <c r="DT244" s="129"/>
    </row>
    <row r="245" spans="1:124" s="128" customFormat="1" x14ac:dyDescent="0.25">
      <c r="A245" s="127"/>
      <c r="DR245" s="129"/>
      <c r="DS245" s="129"/>
      <c r="DT245" s="129"/>
    </row>
    <row r="246" spans="1:124" s="128" customFormat="1" x14ac:dyDescent="0.25">
      <c r="A246" s="127"/>
      <c r="DR246" s="129"/>
      <c r="DS246" s="129"/>
      <c r="DT246" s="129"/>
    </row>
    <row r="247" spans="1:124" s="128" customFormat="1" x14ac:dyDescent="0.25">
      <c r="A247" s="127"/>
      <c r="DR247" s="129"/>
      <c r="DS247" s="129"/>
      <c r="DT247" s="129"/>
    </row>
    <row r="248" spans="1:124" s="128" customFormat="1" x14ac:dyDescent="0.25">
      <c r="A248" s="127"/>
      <c r="DR248" s="129"/>
      <c r="DS248" s="129"/>
      <c r="DT248" s="129"/>
    </row>
    <row r="249" spans="1:124" s="128" customFormat="1" x14ac:dyDescent="0.25">
      <c r="A249" s="127"/>
      <c r="DR249" s="129"/>
      <c r="DS249" s="129"/>
      <c r="DT249" s="129"/>
    </row>
    <row r="250" spans="1:124" s="128" customFormat="1" x14ac:dyDescent="0.25">
      <c r="A250" s="127"/>
      <c r="DR250" s="129"/>
      <c r="DS250" s="129"/>
      <c r="DT250" s="129"/>
    </row>
    <row r="251" spans="1:124" s="128" customFormat="1" x14ac:dyDescent="0.25">
      <c r="A251" s="127"/>
      <c r="DR251" s="129"/>
      <c r="DS251" s="129"/>
      <c r="DT251" s="129"/>
    </row>
    <row r="252" spans="1:124" s="128" customFormat="1" x14ac:dyDescent="0.25">
      <c r="A252" s="127"/>
      <c r="DR252" s="129"/>
      <c r="DS252" s="129"/>
      <c r="DT252" s="129"/>
    </row>
    <row r="253" spans="1:124" s="128" customFormat="1" x14ac:dyDescent="0.25">
      <c r="A253" s="127"/>
      <c r="DR253" s="129"/>
      <c r="DS253" s="129"/>
      <c r="DT253" s="129"/>
    </row>
    <row r="254" spans="1:124" s="128" customFormat="1" x14ac:dyDescent="0.25">
      <c r="A254" s="127"/>
      <c r="DR254" s="129"/>
      <c r="DS254" s="129"/>
      <c r="DT254" s="129"/>
    </row>
    <row r="255" spans="1:124" s="128" customFormat="1" x14ac:dyDescent="0.25">
      <c r="A255" s="127"/>
      <c r="DR255" s="129"/>
      <c r="DS255" s="129"/>
      <c r="DT255" s="129"/>
    </row>
    <row r="256" spans="1:124" s="128" customFormat="1" x14ac:dyDescent="0.25">
      <c r="A256" s="127"/>
      <c r="DR256" s="129"/>
      <c r="DS256" s="129"/>
      <c r="DT256" s="129"/>
    </row>
    <row r="257" spans="1:124" s="128" customFormat="1" x14ac:dyDescent="0.25">
      <c r="A257" s="127"/>
      <c r="DR257" s="129"/>
      <c r="DS257" s="129"/>
      <c r="DT257" s="129"/>
    </row>
    <row r="258" spans="1:124" s="128" customFormat="1" x14ac:dyDescent="0.25">
      <c r="A258" s="127"/>
      <c r="DR258" s="129"/>
      <c r="DS258" s="129"/>
      <c r="DT258" s="129"/>
    </row>
    <row r="259" spans="1:124" s="128" customFormat="1" x14ac:dyDescent="0.25">
      <c r="A259" s="127"/>
      <c r="DR259" s="129"/>
      <c r="DS259" s="129"/>
      <c r="DT259" s="129"/>
    </row>
    <row r="260" spans="1:124" s="128" customFormat="1" x14ac:dyDescent="0.25">
      <c r="A260" s="127"/>
      <c r="DR260" s="129"/>
      <c r="DS260" s="129"/>
      <c r="DT260" s="129"/>
    </row>
    <row r="261" spans="1:124" s="128" customFormat="1" x14ac:dyDescent="0.25">
      <c r="A261" s="127"/>
      <c r="DR261" s="129"/>
      <c r="DS261" s="129"/>
      <c r="DT261" s="129"/>
    </row>
    <row r="262" spans="1:124" s="128" customFormat="1" x14ac:dyDescent="0.25">
      <c r="A262" s="127"/>
      <c r="DR262" s="129"/>
      <c r="DS262" s="129"/>
      <c r="DT262" s="129"/>
    </row>
    <row r="263" spans="1:124" s="128" customFormat="1" x14ac:dyDescent="0.25">
      <c r="A263" s="127"/>
      <c r="DR263" s="129"/>
      <c r="DS263" s="129"/>
      <c r="DT263" s="129"/>
    </row>
    <row r="264" spans="1:124" s="128" customFormat="1" x14ac:dyDescent="0.25">
      <c r="A264" s="127"/>
      <c r="DR264" s="129"/>
      <c r="DS264" s="129"/>
      <c r="DT264" s="129"/>
    </row>
    <row r="265" spans="1:124" s="128" customFormat="1" x14ac:dyDescent="0.25">
      <c r="A265" s="127"/>
      <c r="DR265" s="129"/>
      <c r="DS265" s="129"/>
      <c r="DT265" s="129"/>
    </row>
    <row r="266" spans="1:124" s="128" customFormat="1" x14ac:dyDescent="0.25">
      <c r="A266" s="127"/>
      <c r="DR266" s="129"/>
      <c r="DS266" s="129"/>
      <c r="DT266" s="129"/>
    </row>
    <row r="267" spans="1:124" s="128" customFormat="1" x14ac:dyDescent="0.25">
      <c r="A267" s="127"/>
      <c r="DR267" s="129"/>
      <c r="DS267" s="129"/>
      <c r="DT267" s="129"/>
    </row>
    <row r="268" spans="1:124" s="128" customFormat="1" x14ac:dyDescent="0.25">
      <c r="A268" s="127"/>
      <c r="DR268" s="129"/>
      <c r="DS268" s="129"/>
      <c r="DT268" s="129"/>
    </row>
    <row r="269" spans="1:124" s="128" customFormat="1" x14ac:dyDescent="0.25">
      <c r="A269" s="127"/>
      <c r="DR269" s="129"/>
      <c r="DS269" s="129"/>
      <c r="DT269" s="129"/>
    </row>
    <row r="270" spans="1:124" s="128" customFormat="1" x14ac:dyDescent="0.25">
      <c r="A270" s="127"/>
      <c r="DR270" s="129"/>
      <c r="DS270" s="129"/>
      <c r="DT270" s="129"/>
    </row>
    <row r="271" spans="1:124" s="128" customFormat="1" x14ac:dyDescent="0.25">
      <c r="A271" s="127"/>
      <c r="DR271" s="129"/>
      <c r="DS271" s="129"/>
      <c r="DT271" s="129"/>
    </row>
    <row r="272" spans="1:124" s="128" customFormat="1" x14ac:dyDescent="0.25">
      <c r="A272" s="127"/>
      <c r="DR272" s="129"/>
      <c r="DS272" s="129"/>
      <c r="DT272" s="129"/>
    </row>
    <row r="273" spans="1:124" s="128" customFormat="1" x14ac:dyDescent="0.25">
      <c r="A273" s="127"/>
      <c r="DR273" s="129"/>
      <c r="DS273" s="129"/>
      <c r="DT273" s="129"/>
    </row>
    <row r="274" spans="1:124" s="128" customFormat="1" x14ac:dyDescent="0.25">
      <c r="A274" s="127"/>
      <c r="DR274" s="129"/>
      <c r="DS274" s="129"/>
      <c r="DT274" s="129"/>
    </row>
    <row r="275" spans="1:124" s="128" customFormat="1" x14ac:dyDescent="0.25">
      <c r="A275" s="127"/>
      <c r="DR275" s="129"/>
      <c r="DS275" s="129"/>
      <c r="DT275" s="129"/>
    </row>
    <row r="276" spans="1:124" s="128" customFormat="1" x14ac:dyDescent="0.25">
      <c r="A276" s="127"/>
      <c r="DR276" s="129"/>
      <c r="DS276" s="129"/>
      <c r="DT276" s="129"/>
    </row>
    <row r="277" spans="1:124" s="128" customFormat="1" x14ac:dyDescent="0.25">
      <c r="A277" s="127"/>
      <c r="DR277" s="129"/>
      <c r="DS277" s="129"/>
      <c r="DT277" s="129"/>
    </row>
    <row r="278" spans="1:124" s="128" customFormat="1" x14ac:dyDescent="0.25">
      <c r="A278" s="127"/>
      <c r="DR278" s="129"/>
      <c r="DS278" s="129"/>
      <c r="DT278" s="129"/>
    </row>
    <row r="279" spans="1:124" s="128" customFormat="1" x14ac:dyDescent="0.25">
      <c r="A279" s="127"/>
      <c r="DR279" s="129"/>
      <c r="DS279" s="129"/>
      <c r="DT279" s="129"/>
    </row>
    <row r="280" spans="1:124" s="128" customFormat="1" x14ac:dyDescent="0.25">
      <c r="A280" s="127"/>
      <c r="DR280" s="129"/>
      <c r="DS280" s="129"/>
      <c r="DT280" s="129"/>
    </row>
    <row r="281" spans="1:124" s="128" customFormat="1" x14ac:dyDescent="0.25">
      <c r="A281" s="127"/>
      <c r="DR281" s="129"/>
      <c r="DS281" s="129"/>
      <c r="DT281" s="129"/>
    </row>
    <row r="282" spans="1:124" s="128" customFormat="1" x14ac:dyDescent="0.25">
      <c r="A282" s="127"/>
      <c r="DR282" s="129"/>
      <c r="DS282" s="129"/>
      <c r="DT282" s="129"/>
    </row>
    <row r="283" spans="1:124" s="128" customFormat="1" x14ac:dyDescent="0.25">
      <c r="A283" s="127"/>
      <c r="DR283" s="129"/>
      <c r="DS283" s="129"/>
      <c r="DT283" s="129"/>
    </row>
    <row r="284" spans="1:124" s="128" customFormat="1" x14ac:dyDescent="0.25">
      <c r="A284" s="127"/>
      <c r="DR284" s="129"/>
      <c r="DS284" s="129"/>
      <c r="DT284" s="129"/>
    </row>
    <row r="285" spans="1:124" s="128" customFormat="1" x14ac:dyDescent="0.25">
      <c r="A285" s="127"/>
      <c r="DR285" s="129"/>
      <c r="DS285" s="129"/>
      <c r="DT285" s="129"/>
    </row>
    <row r="286" spans="1:124" s="128" customFormat="1" x14ac:dyDescent="0.25">
      <c r="A286" s="127"/>
      <c r="DR286" s="129"/>
      <c r="DS286" s="129"/>
      <c r="DT286" s="129"/>
    </row>
    <row r="287" spans="1:124" s="128" customFormat="1" x14ac:dyDescent="0.25">
      <c r="A287" s="127"/>
      <c r="DR287" s="129"/>
      <c r="DS287" s="129"/>
      <c r="DT287" s="129"/>
    </row>
    <row r="288" spans="1:124" s="128" customFormat="1" x14ac:dyDescent="0.25">
      <c r="A288" s="127"/>
      <c r="DR288" s="129"/>
      <c r="DS288" s="129"/>
      <c r="DT288" s="129"/>
    </row>
    <row r="289" spans="1:124" s="128" customFormat="1" x14ac:dyDescent="0.25">
      <c r="A289" s="127"/>
      <c r="DR289" s="129"/>
      <c r="DS289" s="129"/>
      <c r="DT289" s="129"/>
    </row>
    <row r="290" spans="1:124" s="128" customFormat="1" x14ac:dyDescent="0.25">
      <c r="A290" s="127"/>
      <c r="DR290" s="129"/>
      <c r="DS290" s="129"/>
      <c r="DT290" s="129"/>
    </row>
    <row r="291" spans="1:124" s="128" customFormat="1" x14ac:dyDescent="0.25">
      <c r="A291" s="127"/>
      <c r="DR291" s="129"/>
      <c r="DS291" s="129"/>
      <c r="DT291" s="129"/>
    </row>
    <row r="292" spans="1:124" s="128" customFormat="1" x14ac:dyDescent="0.25">
      <c r="A292" s="127"/>
      <c r="DR292" s="129"/>
      <c r="DS292" s="129"/>
      <c r="DT292" s="129"/>
    </row>
    <row r="293" spans="1:124" s="128" customFormat="1" x14ac:dyDescent="0.25">
      <c r="A293" s="127"/>
      <c r="DR293" s="129"/>
      <c r="DS293" s="129"/>
      <c r="DT293" s="129"/>
    </row>
    <row r="294" spans="1:124" s="128" customFormat="1" x14ac:dyDescent="0.25">
      <c r="A294" s="127"/>
      <c r="DR294" s="129"/>
      <c r="DS294" s="129"/>
      <c r="DT294" s="129"/>
    </row>
    <row r="295" spans="1:124" s="128" customFormat="1" x14ac:dyDescent="0.25">
      <c r="A295" s="127"/>
      <c r="DR295" s="129"/>
      <c r="DS295" s="129"/>
      <c r="DT295" s="129"/>
    </row>
    <row r="296" spans="1:124" s="128" customFormat="1" x14ac:dyDescent="0.25">
      <c r="A296" s="127"/>
      <c r="DR296" s="129"/>
      <c r="DS296" s="129"/>
      <c r="DT296" s="129"/>
    </row>
    <row r="297" spans="1:124" s="128" customFormat="1" x14ac:dyDescent="0.25">
      <c r="A297" s="127"/>
      <c r="DR297" s="129"/>
      <c r="DS297" s="129"/>
      <c r="DT297" s="129"/>
    </row>
    <row r="298" spans="1:124" s="128" customFormat="1" x14ac:dyDescent="0.25">
      <c r="A298" s="127"/>
      <c r="DR298" s="129"/>
      <c r="DS298" s="129"/>
      <c r="DT298" s="129"/>
    </row>
    <row r="299" spans="1:124" s="128" customFormat="1" x14ac:dyDescent="0.25">
      <c r="A299" s="127"/>
      <c r="DR299" s="129"/>
      <c r="DS299" s="129"/>
      <c r="DT299" s="129"/>
    </row>
    <row r="300" spans="1:124" s="128" customFormat="1" x14ac:dyDescent="0.25">
      <c r="A300" s="127"/>
      <c r="DR300" s="129"/>
      <c r="DS300" s="129"/>
      <c r="DT300" s="129"/>
    </row>
    <row r="301" spans="1:124" s="128" customFormat="1" x14ac:dyDescent="0.25">
      <c r="A301" s="127"/>
      <c r="DR301" s="129"/>
      <c r="DS301" s="129"/>
      <c r="DT301" s="129"/>
    </row>
    <row r="302" spans="1:124" s="128" customFormat="1" x14ac:dyDescent="0.25">
      <c r="A302" s="127"/>
      <c r="DR302" s="129"/>
      <c r="DS302" s="129"/>
      <c r="DT302" s="129"/>
    </row>
    <row r="303" spans="1:124" s="128" customFormat="1" x14ac:dyDescent="0.25">
      <c r="A303" s="127"/>
      <c r="DR303" s="129"/>
      <c r="DS303" s="129"/>
      <c r="DT303" s="129"/>
    </row>
    <row r="304" spans="1:124" s="128" customFormat="1" x14ac:dyDescent="0.25">
      <c r="A304" s="127"/>
      <c r="DR304" s="129"/>
      <c r="DS304" s="129"/>
      <c r="DT304" s="129"/>
    </row>
    <row r="305" spans="1:124" s="128" customFormat="1" x14ac:dyDescent="0.25">
      <c r="A305" s="127"/>
      <c r="DR305" s="129"/>
      <c r="DS305" s="129"/>
      <c r="DT305" s="129"/>
    </row>
    <row r="306" spans="1:124" s="128" customFormat="1" x14ac:dyDescent="0.25">
      <c r="A306" s="127"/>
      <c r="DR306" s="129"/>
      <c r="DS306" s="129"/>
      <c r="DT306" s="129"/>
    </row>
    <row r="307" spans="1:124" s="128" customFormat="1" x14ac:dyDescent="0.25">
      <c r="A307" s="127"/>
      <c r="DR307" s="129"/>
      <c r="DS307" s="129"/>
      <c r="DT307" s="129"/>
    </row>
    <row r="308" spans="1:124" s="128" customFormat="1" x14ac:dyDescent="0.25">
      <c r="A308" s="127"/>
      <c r="DR308" s="129"/>
      <c r="DS308" s="129"/>
      <c r="DT308" s="129"/>
    </row>
    <row r="309" spans="1:124" s="128" customFormat="1" x14ac:dyDescent="0.25">
      <c r="A309" s="127"/>
      <c r="DR309" s="129"/>
      <c r="DS309" s="129"/>
      <c r="DT309" s="129"/>
    </row>
    <row r="310" spans="1:124" s="128" customFormat="1" x14ac:dyDescent="0.25">
      <c r="A310" s="127"/>
      <c r="DR310" s="129"/>
      <c r="DS310" s="129"/>
      <c r="DT310" s="129"/>
    </row>
    <row r="311" spans="1:124" s="128" customFormat="1" x14ac:dyDescent="0.25">
      <c r="A311" s="127"/>
      <c r="DR311" s="129"/>
      <c r="DS311" s="129"/>
      <c r="DT311" s="129"/>
    </row>
    <row r="312" spans="1:124" s="128" customFormat="1" x14ac:dyDescent="0.25">
      <c r="A312" s="127"/>
      <c r="DR312" s="129"/>
      <c r="DS312" s="129"/>
      <c r="DT312" s="129"/>
    </row>
    <row r="313" spans="1:124" s="128" customFormat="1" x14ac:dyDescent="0.25">
      <c r="A313" s="127"/>
      <c r="DR313" s="129"/>
      <c r="DS313" s="129"/>
      <c r="DT313" s="129"/>
    </row>
    <row r="314" spans="1:124" s="128" customFormat="1" x14ac:dyDescent="0.25">
      <c r="A314" s="127"/>
      <c r="DR314" s="129"/>
      <c r="DS314" s="129"/>
      <c r="DT314" s="129"/>
    </row>
    <row r="315" spans="1:124" s="128" customFormat="1" x14ac:dyDescent="0.25">
      <c r="A315" s="127"/>
      <c r="DR315" s="129"/>
      <c r="DS315" s="129"/>
      <c r="DT315" s="129"/>
    </row>
    <row r="316" spans="1:124" s="128" customFormat="1" x14ac:dyDescent="0.25">
      <c r="A316" s="127"/>
      <c r="DR316" s="129"/>
      <c r="DS316" s="129"/>
      <c r="DT316" s="129"/>
    </row>
    <row r="317" spans="1:124" s="128" customFormat="1" x14ac:dyDescent="0.25">
      <c r="A317" s="127"/>
      <c r="DR317" s="129"/>
      <c r="DS317" s="129"/>
      <c r="DT317" s="129"/>
    </row>
    <row r="318" spans="1:124" s="128" customFormat="1" x14ac:dyDescent="0.25">
      <c r="A318" s="127"/>
      <c r="DR318" s="129"/>
      <c r="DS318" s="129"/>
      <c r="DT318" s="129"/>
    </row>
    <row r="319" spans="1:124" s="128" customFormat="1" x14ac:dyDescent="0.25">
      <c r="A319" s="127"/>
      <c r="DR319" s="129"/>
      <c r="DS319" s="129"/>
      <c r="DT319" s="129"/>
    </row>
    <row r="320" spans="1:124" s="128" customFormat="1" x14ac:dyDescent="0.25">
      <c r="A320" s="127"/>
      <c r="DR320" s="129"/>
      <c r="DS320" s="129"/>
      <c r="DT320" s="129"/>
    </row>
    <row r="321" spans="1:124" s="128" customFormat="1" x14ac:dyDescent="0.25">
      <c r="A321" s="127"/>
      <c r="DR321" s="129"/>
      <c r="DS321" s="129"/>
      <c r="DT321" s="129"/>
    </row>
    <row r="322" spans="1:124" s="128" customFormat="1" x14ac:dyDescent="0.25">
      <c r="A322" s="127"/>
      <c r="DR322" s="129"/>
      <c r="DS322" s="129"/>
      <c r="DT322" s="129"/>
    </row>
    <row r="323" spans="1:124" s="128" customFormat="1" x14ac:dyDescent="0.25">
      <c r="A323" s="127"/>
      <c r="DR323" s="129"/>
      <c r="DS323" s="129"/>
      <c r="DT323" s="129"/>
    </row>
    <row r="324" spans="1:124" s="128" customFormat="1" x14ac:dyDescent="0.25">
      <c r="A324" s="127"/>
      <c r="DR324" s="129"/>
      <c r="DS324" s="129"/>
      <c r="DT324" s="129"/>
    </row>
    <row r="325" spans="1:124" s="128" customFormat="1" x14ac:dyDescent="0.25">
      <c r="A325" s="127"/>
      <c r="DR325" s="129"/>
      <c r="DS325" s="129"/>
      <c r="DT325" s="129"/>
    </row>
    <row r="326" spans="1:124" s="128" customFormat="1" x14ac:dyDescent="0.25">
      <c r="A326" s="127"/>
      <c r="DR326" s="129"/>
      <c r="DS326" s="129"/>
      <c r="DT326" s="129"/>
    </row>
    <row r="327" spans="1:124" s="128" customFormat="1" x14ac:dyDescent="0.25">
      <c r="A327" s="127"/>
      <c r="DR327" s="129"/>
      <c r="DS327" s="129"/>
      <c r="DT327" s="129"/>
    </row>
    <row r="328" spans="1:124" s="128" customFormat="1" x14ac:dyDescent="0.25">
      <c r="A328" s="127"/>
      <c r="DR328" s="129"/>
      <c r="DS328" s="129"/>
      <c r="DT328" s="129"/>
    </row>
    <row r="329" spans="1:124" s="128" customFormat="1" x14ac:dyDescent="0.25">
      <c r="A329" s="127"/>
      <c r="DR329" s="129"/>
      <c r="DS329" s="129"/>
      <c r="DT329" s="129"/>
    </row>
    <row r="330" spans="1:124" s="128" customFormat="1" x14ac:dyDescent="0.25">
      <c r="A330" s="127"/>
      <c r="DR330" s="129"/>
      <c r="DS330" s="129"/>
      <c r="DT330" s="129"/>
    </row>
    <row r="331" spans="1:124" s="128" customFormat="1" x14ac:dyDescent="0.25">
      <c r="A331" s="127"/>
      <c r="DR331" s="129"/>
      <c r="DS331" s="129"/>
      <c r="DT331" s="129"/>
    </row>
    <row r="332" spans="1:124" s="128" customFormat="1" x14ac:dyDescent="0.25">
      <c r="A332" s="127"/>
      <c r="DR332" s="129"/>
      <c r="DS332" s="129"/>
      <c r="DT332" s="129"/>
    </row>
    <row r="333" spans="1:124" s="128" customFormat="1" x14ac:dyDescent="0.25">
      <c r="A333" s="127"/>
      <c r="DR333" s="129"/>
      <c r="DS333" s="129"/>
      <c r="DT333" s="129"/>
    </row>
    <row r="334" spans="1:124" s="128" customFormat="1" x14ac:dyDescent="0.25">
      <c r="A334" s="127"/>
      <c r="DR334" s="129"/>
      <c r="DS334" s="129"/>
      <c r="DT334" s="129"/>
    </row>
    <row r="335" spans="1:124" s="128" customFormat="1" x14ac:dyDescent="0.25">
      <c r="A335" s="127"/>
      <c r="DR335" s="129"/>
      <c r="DS335" s="129"/>
      <c r="DT335" s="129"/>
    </row>
    <row r="336" spans="1:124" s="128" customFormat="1" x14ac:dyDescent="0.25">
      <c r="A336" s="127"/>
      <c r="DR336" s="129"/>
      <c r="DS336" s="129"/>
      <c r="DT336" s="129"/>
    </row>
    <row r="337" spans="1:124" s="128" customFormat="1" x14ac:dyDescent="0.25">
      <c r="A337" s="127"/>
      <c r="DR337" s="129"/>
      <c r="DS337" s="129"/>
      <c r="DT337" s="129"/>
    </row>
    <row r="338" spans="1:124" s="128" customFormat="1" x14ac:dyDescent="0.25">
      <c r="A338" s="127"/>
      <c r="DR338" s="129"/>
      <c r="DS338" s="129"/>
      <c r="DT338" s="129"/>
    </row>
    <row r="339" spans="1:124" s="128" customFormat="1" x14ac:dyDescent="0.25">
      <c r="A339" s="127"/>
      <c r="DR339" s="129"/>
      <c r="DS339" s="129"/>
      <c r="DT339" s="129"/>
    </row>
    <row r="340" spans="1:124" s="128" customFormat="1" x14ac:dyDescent="0.25">
      <c r="A340" s="127"/>
      <c r="DR340" s="129"/>
      <c r="DS340" s="129"/>
      <c r="DT340" s="129"/>
    </row>
    <row r="341" spans="1:124" s="128" customFormat="1" x14ac:dyDescent="0.25">
      <c r="A341" s="127"/>
      <c r="DR341" s="129"/>
      <c r="DS341" s="129"/>
      <c r="DT341" s="129"/>
    </row>
    <row r="342" spans="1:124" s="128" customFormat="1" x14ac:dyDescent="0.25">
      <c r="A342" s="127"/>
      <c r="DR342" s="129"/>
      <c r="DS342" s="129"/>
      <c r="DT342" s="129"/>
    </row>
    <row r="343" spans="1:124" s="128" customFormat="1" x14ac:dyDescent="0.25">
      <c r="A343" s="127"/>
      <c r="DR343" s="129"/>
      <c r="DS343" s="129"/>
      <c r="DT343" s="129"/>
    </row>
    <row r="344" spans="1:124" s="128" customFormat="1" x14ac:dyDescent="0.25">
      <c r="A344" s="127"/>
      <c r="DR344" s="129"/>
      <c r="DS344" s="129"/>
      <c r="DT344" s="129"/>
    </row>
    <row r="345" spans="1:124" s="128" customFormat="1" x14ac:dyDescent="0.25">
      <c r="A345" s="127"/>
      <c r="DR345" s="129"/>
      <c r="DS345" s="129"/>
      <c r="DT345" s="129"/>
    </row>
    <row r="346" spans="1:124" s="128" customFormat="1" x14ac:dyDescent="0.25">
      <c r="A346" s="127"/>
      <c r="DR346" s="129"/>
      <c r="DS346" s="129"/>
      <c r="DT346" s="129"/>
    </row>
    <row r="347" spans="1:124" s="128" customFormat="1" x14ac:dyDescent="0.25">
      <c r="A347" s="127"/>
      <c r="DR347" s="129"/>
      <c r="DS347" s="129"/>
      <c r="DT347" s="129"/>
    </row>
    <row r="348" spans="1:124" s="128" customFormat="1" x14ac:dyDescent="0.25">
      <c r="A348" s="127"/>
      <c r="DR348" s="129"/>
      <c r="DS348" s="129"/>
      <c r="DT348" s="129"/>
    </row>
    <row r="349" spans="1:124" s="128" customFormat="1" x14ac:dyDescent="0.25">
      <c r="A349" s="127"/>
      <c r="DR349" s="129"/>
      <c r="DS349" s="129"/>
      <c r="DT349" s="129"/>
    </row>
    <row r="350" spans="1:124" s="128" customFormat="1" x14ac:dyDescent="0.25">
      <c r="A350" s="127"/>
      <c r="DR350" s="129"/>
      <c r="DS350" s="129"/>
      <c r="DT350" s="129"/>
    </row>
    <row r="351" spans="1:124" s="128" customFormat="1" x14ac:dyDescent="0.25">
      <c r="A351" s="127"/>
      <c r="DR351" s="129"/>
      <c r="DS351" s="129"/>
      <c r="DT351" s="129"/>
    </row>
    <row r="352" spans="1:124" s="128" customFormat="1" x14ac:dyDescent="0.25">
      <c r="A352" s="127"/>
      <c r="DR352" s="129"/>
      <c r="DS352" s="129"/>
      <c r="DT352" s="129"/>
    </row>
    <row r="353" spans="1:124" s="128" customFormat="1" x14ac:dyDescent="0.25">
      <c r="A353" s="127"/>
      <c r="DR353" s="129"/>
      <c r="DS353" s="129"/>
      <c r="DT353" s="129"/>
    </row>
    <row r="354" spans="1:124" s="128" customFormat="1" x14ac:dyDescent="0.25">
      <c r="A354" s="127"/>
      <c r="DR354" s="129"/>
      <c r="DS354" s="129"/>
      <c r="DT354" s="129"/>
    </row>
    <row r="355" spans="1:124" s="128" customFormat="1" x14ac:dyDescent="0.25">
      <c r="A355" s="127"/>
      <c r="DR355" s="129"/>
      <c r="DS355" s="129"/>
      <c r="DT355" s="129"/>
    </row>
    <row r="356" spans="1:124" s="128" customFormat="1" x14ac:dyDescent="0.25">
      <c r="A356" s="127"/>
      <c r="DR356" s="129"/>
      <c r="DS356" s="129"/>
      <c r="DT356" s="129"/>
    </row>
    <row r="357" spans="1:124" s="128" customFormat="1" x14ac:dyDescent="0.25">
      <c r="A357" s="127"/>
      <c r="DR357" s="129"/>
      <c r="DS357" s="129"/>
      <c r="DT357" s="129"/>
    </row>
    <row r="358" spans="1:124" s="128" customFormat="1" x14ac:dyDescent="0.25">
      <c r="A358" s="127"/>
      <c r="DR358" s="129"/>
      <c r="DS358" s="129"/>
      <c r="DT358" s="129"/>
    </row>
    <row r="359" spans="1:124" s="128" customFormat="1" x14ac:dyDescent="0.25">
      <c r="A359" s="127"/>
      <c r="DR359" s="129"/>
      <c r="DS359" s="129"/>
      <c r="DT359" s="129"/>
    </row>
    <row r="360" spans="1:124" s="128" customFormat="1" x14ac:dyDescent="0.25">
      <c r="A360" s="127"/>
      <c r="DR360" s="129"/>
      <c r="DS360" s="129"/>
      <c r="DT360" s="129"/>
    </row>
    <row r="361" spans="1:124" s="128" customFormat="1" x14ac:dyDescent="0.25">
      <c r="A361" s="127"/>
      <c r="DR361" s="129"/>
      <c r="DS361" s="129"/>
      <c r="DT361" s="129"/>
    </row>
    <row r="362" spans="1:124" s="128" customFormat="1" x14ac:dyDescent="0.25">
      <c r="A362" s="127"/>
      <c r="DR362" s="129"/>
      <c r="DS362" s="129"/>
      <c r="DT362" s="129"/>
    </row>
    <row r="363" spans="1:124" s="128" customFormat="1" x14ac:dyDescent="0.25">
      <c r="A363" s="127"/>
      <c r="DR363" s="129"/>
      <c r="DS363" s="129"/>
      <c r="DT363" s="129"/>
    </row>
    <row r="364" spans="1:124" s="128" customFormat="1" x14ac:dyDescent="0.25">
      <c r="A364" s="127"/>
      <c r="DR364" s="129"/>
      <c r="DS364" s="129"/>
      <c r="DT364" s="129"/>
    </row>
    <row r="365" spans="1:124" s="128" customFormat="1" x14ac:dyDescent="0.25">
      <c r="A365" s="127"/>
      <c r="DR365" s="129"/>
      <c r="DS365" s="129"/>
      <c r="DT365" s="129"/>
    </row>
    <row r="366" spans="1:124" s="128" customFormat="1" x14ac:dyDescent="0.25">
      <c r="A366" s="127"/>
      <c r="DR366" s="129"/>
      <c r="DS366" s="129"/>
      <c r="DT366" s="129"/>
    </row>
    <row r="367" spans="1:124" s="128" customFormat="1" x14ac:dyDescent="0.25">
      <c r="A367" s="127"/>
      <c r="DR367" s="129"/>
      <c r="DS367" s="129"/>
      <c r="DT367" s="129"/>
    </row>
    <row r="368" spans="1:124" s="128" customFormat="1" x14ac:dyDescent="0.25">
      <c r="A368" s="127"/>
      <c r="DR368" s="129"/>
      <c r="DS368" s="129"/>
      <c r="DT368" s="129"/>
    </row>
    <row r="369" spans="1:124" s="128" customFormat="1" x14ac:dyDescent="0.25">
      <c r="A369" s="127"/>
      <c r="DR369" s="129"/>
      <c r="DS369" s="129"/>
      <c r="DT369" s="129"/>
    </row>
    <row r="370" spans="1:124" s="128" customFormat="1" x14ac:dyDescent="0.25">
      <c r="A370" s="127"/>
      <c r="DR370" s="129"/>
      <c r="DS370" s="129"/>
      <c r="DT370" s="129"/>
    </row>
    <row r="371" spans="1:124" s="128" customFormat="1" x14ac:dyDescent="0.25">
      <c r="A371" s="127"/>
      <c r="DR371" s="129"/>
      <c r="DS371" s="129"/>
      <c r="DT371" s="129"/>
    </row>
    <row r="372" spans="1:124" s="128" customFormat="1" x14ac:dyDescent="0.25">
      <c r="A372" s="127"/>
      <c r="DR372" s="129"/>
      <c r="DS372" s="129"/>
      <c r="DT372" s="129"/>
    </row>
    <row r="373" spans="1:124" s="128" customFormat="1" x14ac:dyDescent="0.25">
      <c r="A373" s="127"/>
      <c r="DR373" s="129"/>
      <c r="DS373" s="129"/>
      <c r="DT373" s="129"/>
    </row>
    <row r="374" spans="1:124" s="128" customFormat="1" x14ac:dyDescent="0.25">
      <c r="A374" s="127"/>
      <c r="DR374" s="129"/>
      <c r="DS374" s="129"/>
      <c r="DT374" s="129"/>
    </row>
    <row r="375" spans="1:124" s="128" customFormat="1" x14ac:dyDescent="0.25">
      <c r="A375" s="127"/>
      <c r="DR375" s="129"/>
      <c r="DS375" s="129"/>
      <c r="DT375" s="129"/>
    </row>
    <row r="376" spans="1:124" s="128" customFormat="1" x14ac:dyDescent="0.25">
      <c r="A376" s="127"/>
      <c r="DR376" s="129"/>
      <c r="DS376" s="129"/>
      <c r="DT376" s="129"/>
    </row>
    <row r="377" spans="1:124" s="128" customFormat="1" x14ac:dyDescent="0.25">
      <c r="A377" s="127"/>
      <c r="DR377" s="129"/>
      <c r="DS377" s="129"/>
      <c r="DT377" s="129"/>
    </row>
    <row r="378" spans="1:124" s="128" customFormat="1" x14ac:dyDescent="0.25">
      <c r="A378" s="127"/>
      <c r="DR378" s="129"/>
      <c r="DS378" s="129"/>
      <c r="DT378" s="129"/>
    </row>
    <row r="379" spans="1:124" s="128" customFormat="1" x14ac:dyDescent="0.25">
      <c r="A379" s="127"/>
      <c r="DR379" s="129"/>
      <c r="DS379" s="129"/>
      <c r="DT379" s="129"/>
    </row>
    <row r="380" spans="1:124" s="128" customFormat="1" x14ac:dyDescent="0.25">
      <c r="A380" s="127"/>
      <c r="DR380" s="129"/>
      <c r="DS380" s="129"/>
      <c r="DT380" s="129"/>
    </row>
    <row r="381" spans="1:124" s="128" customFormat="1" x14ac:dyDescent="0.25">
      <c r="A381" s="127"/>
      <c r="DR381" s="129"/>
      <c r="DS381" s="129"/>
      <c r="DT381" s="129"/>
    </row>
    <row r="382" spans="1:124" s="128" customFormat="1" x14ac:dyDescent="0.25">
      <c r="A382" s="127"/>
      <c r="DR382" s="129"/>
      <c r="DS382" s="129"/>
      <c r="DT382" s="129"/>
    </row>
    <row r="383" spans="1:124" s="128" customFormat="1" x14ac:dyDescent="0.25">
      <c r="A383" s="127"/>
      <c r="DR383" s="129"/>
      <c r="DS383" s="129"/>
      <c r="DT383" s="129"/>
    </row>
    <row r="384" spans="1:124" s="128" customFormat="1" x14ac:dyDescent="0.25">
      <c r="A384" s="127"/>
      <c r="DR384" s="129"/>
      <c r="DS384" s="129"/>
      <c r="DT384" s="129"/>
    </row>
    <row r="385" spans="1:124" s="128" customFormat="1" x14ac:dyDescent="0.25">
      <c r="A385" s="127"/>
      <c r="DR385" s="129"/>
      <c r="DS385" s="129"/>
      <c r="DT385" s="129"/>
    </row>
    <row r="386" spans="1:124" s="128" customFormat="1" x14ac:dyDescent="0.25">
      <c r="A386" s="127"/>
      <c r="DR386" s="129"/>
      <c r="DS386" s="129"/>
      <c r="DT386" s="129"/>
    </row>
    <row r="387" spans="1:124" s="128" customFormat="1" x14ac:dyDescent="0.25">
      <c r="A387" s="127"/>
      <c r="DR387" s="129"/>
      <c r="DS387" s="129"/>
      <c r="DT387" s="129"/>
    </row>
    <row r="388" spans="1:124" s="128" customFormat="1" x14ac:dyDescent="0.25">
      <c r="A388" s="127"/>
      <c r="DR388" s="129"/>
      <c r="DS388" s="129"/>
      <c r="DT388" s="129"/>
    </row>
    <row r="389" spans="1:124" s="128" customFormat="1" x14ac:dyDescent="0.25">
      <c r="A389" s="127"/>
      <c r="DR389" s="129"/>
      <c r="DS389" s="129"/>
      <c r="DT389" s="129"/>
    </row>
    <row r="390" spans="1:124" s="128" customFormat="1" x14ac:dyDescent="0.25">
      <c r="A390" s="127"/>
      <c r="DR390" s="129"/>
      <c r="DS390" s="129"/>
      <c r="DT390" s="129"/>
    </row>
    <row r="391" spans="1:124" s="128" customFormat="1" x14ac:dyDescent="0.25">
      <c r="A391" s="127"/>
      <c r="DR391" s="129"/>
      <c r="DS391" s="129"/>
      <c r="DT391" s="129"/>
    </row>
    <row r="392" spans="1:124" s="128" customFormat="1" x14ac:dyDescent="0.25">
      <c r="A392" s="127"/>
      <c r="DR392" s="129"/>
      <c r="DS392" s="129"/>
      <c r="DT392" s="129"/>
    </row>
    <row r="393" spans="1:124" s="128" customFormat="1" x14ac:dyDescent="0.25">
      <c r="A393" s="127"/>
      <c r="DR393" s="129"/>
      <c r="DS393" s="129"/>
      <c r="DT393" s="129"/>
    </row>
    <row r="394" spans="1:124" s="128" customFormat="1" x14ac:dyDescent="0.25">
      <c r="A394" s="127"/>
      <c r="DR394" s="129"/>
      <c r="DS394" s="129"/>
      <c r="DT394" s="129"/>
    </row>
    <row r="395" spans="1:124" s="128" customFormat="1" x14ac:dyDescent="0.25">
      <c r="A395" s="127"/>
      <c r="DR395" s="129"/>
      <c r="DS395" s="129"/>
      <c r="DT395" s="129"/>
    </row>
    <row r="396" spans="1:124" s="128" customFormat="1" x14ac:dyDescent="0.25">
      <c r="A396" s="127"/>
      <c r="DR396" s="129"/>
      <c r="DS396" s="129"/>
      <c r="DT396" s="129"/>
    </row>
    <row r="397" spans="1:124" s="128" customFormat="1" x14ac:dyDescent="0.25">
      <c r="A397" s="127"/>
      <c r="DR397" s="129"/>
      <c r="DS397" s="129"/>
      <c r="DT397" s="129"/>
    </row>
    <row r="398" spans="1:124" s="128" customFormat="1" x14ac:dyDescent="0.25">
      <c r="A398" s="127"/>
      <c r="DR398" s="129"/>
      <c r="DS398" s="129"/>
      <c r="DT398" s="129"/>
    </row>
    <row r="399" spans="1:124" s="128" customFormat="1" x14ac:dyDescent="0.25">
      <c r="A399" s="127"/>
      <c r="DR399" s="129"/>
      <c r="DS399" s="129"/>
      <c r="DT399" s="129"/>
    </row>
    <row r="400" spans="1:124" s="128" customFormat="1" x14ac:dyDescent="0.25">
      <c r="A400" s="127"/>
      <c r="DR400" s="129"/>
      <c r="DS400" s="129"/>
      <c r="DT400" s="129"/>
    </row>
    <row r="401" spans="1:124" s="128" customFormat="1" x14ac:dyDescent="0.25">
      <c r="A401" s="127"/>
      <c r="DR401" s="129"/>
      <c r="DS401" s="129"/>
      <c r="DT401" s="129"/>
    </row>
    <row r="402" spans="1:124" s="128" customFormat="1" x14ac:dyDescent="0.25">
      <c r="A402" s="127"/>
      <c r="DR402" s="129"/>
      <c r="DS402" s="129"/>
      <c r="DT402" s="129"/>
    </row>
    <row r="403" spans="1:124" s="128" customFormat="1" x14ac:dyDescent="0.25">
      <c r="A403" s="127"/>
      <c r="DR403" s="129"/>
      <c r="DS403" s="129"/>
      <c r="DT403" s="129"/>
    </row>
    <row r="404" spans="1:124" s="128" customFormat="1" x14ac:dyDescent="0.25">
      <c r="A404" s="127"/>
      <c r="DR404" s="129"/>
      <c r="DS404" s="129"/>
      <c r="DT404" s="129"/>
    </row>
    <row r="405" spans="1:124" s="128" customFormat="1" x14ac:dyDescent="0.25">
      <c r="A405" s="127"/>
      <c r="DR405" s="129"/>
      <c r="DS405" s="129"/>
      <c r="DT405" s="129"/>
    </row>
    <row r="406" spans="1:124" s="128" customFormat="1" x14ac:dyDescent="0.25">
      <c r="A406" s="127"/>
      <c r="DR406" s="129"/>
      <c r="DS406" s="129"/>
      <c r="DT406" s="129"/>
    </row>
    <row r="407" spans="1:124" s="128" customFormat="1" x14ac:dyDescent="0.25">
      <c r="A407" s="127"/>
      <c r="DR407" s="129"/>
      <c r="DS407" s="129"/>
      <c r="DT407" s="129"/>
    </row>
    <row r="408" spans="1:124" s="128" customFormat="1" x14ac:dyDescent="0.25">
      <c r="A408" s="127"/>
      <c r="DR408" s="129"/>
      <c r="DS408" s="129"/>
      <c r="DT408" s="129"/>
    </row>
    <row r="409" spans="1:124" s="128" customFormat="1" x14ac:dyDescent="0.25">
      <c r="A409" s="127"/>
      <c r="DR409" s="129"/>
      <c r="DS409" s="129"/>
      <c r="DT409" s="129"/>
    </row>
    <row r="410" spans="1:124" s="128" customFormat="1" x14ac:dyDescent="0.25">
      <c r="A410" s="127"/>
      <c r="DR410" s="129"/>
      <c r="DS410" s="129"/>
      <c r="DT410" s="129"/>
    </row>
    <row r="411" spans="1:124" s="128" customFormat="1" x14ac:dyDescent="0.25">
      <c r="A411" s="127"/>
      <c r="DR411" s="129"/>
      <c r="DS411" s="129"/>
      <c r="DT411" s="129"/>
    </row>
    <row r="412" spans="1:124" s="128" customFormat="1" x14ac:dyDescent="0.25">
      <c r="A412" s="127"/>
      <c r="DR412" s="129"/>
      <c r="DS412" s="129"/>
      <c r="DT412" s="129"/>
    </row>
    <row r="413" spans="1:124" s="128" customFormat="1" x14ac:dyDescent="0.25">
      <c r="A413" s="127"/>
      <c r="DR413" s="129"/>
      <c r="DS413" s="129"/>
      <c r="DT413" s="129"/>
    </row>
    <row r="414" spans="1:124" s="128" customFormat="1" x14ac:dyDescent="0.25">
      <c r="A414" s="127"/>
      <c r="DR414" s="129"/>
      <c r="DS414" s="129"/>
      <c r="DT414" s="129"/>
    </row>
    <row r="415" spans="1:124" s="128" customFormat="1" x14ac:dyDescent="0.25">
      <c r="A415" s="127"/>
      <c r="DR415" s="129"/>
      <c r="DS415" s="129"/>
      <c r="DT415" s="129"/>
    </row>
    <row r="416" spans="1:124" s="128" customFormat="1" x14ac:dyDescent="0.25">
      <c r="A416" s="127"/>
      <c r="DR416" s="129"/>
      <c r="DS416" s="129"/>
      <c r="DT416" s="129"/>
    </row>
    <row r="417" spans="1:124" s="128" customFormat="1" x14ac:dyDescent="0.25">
      <c r="A417" s="127"/>
      <c r="DR417" s="129"/>
      <c r="DS417" s="129"/>
      <c r="DT417" s="129"/>
    </row>
    <row r="418" spans="1:124" s="128" customFormat="1" x14ac:dyDescent="0.25">
      <c r="A418" s="127"/>
      <c r="DR418" s="129"/>
      <c r="DS418" s="129"/>
      <c r="DT418" s="129"/>
    </row>
    <row r="419" spans="1:124" s="128" customFormat="1" x14ac:dyDescent="0.25">
      <c r="A419" s="127"/>
      <c r="DR419" s="129"/>
      <c r="DS419" s="129"/>
      <c r="DT419" s="129"/>
    </row>
    <row r="420" spans="1:124" s="128" customFormat="1" x14ac:dyDescent="0.25">
      <c r="A420" s="127"/>
      <c r="DR420" s="129"/>
      <c r="DS420" s="129"/>
      <c r="DT420" s="129"/>
    </row>
    <row r="421" spans="1:124" s="128" customFormat="1" x14ac:dyDescent="0.25">
      <c r="A421" s="127"/>
      <c r="DR421" s="129"/>
      <c r="DS421" s="129"/>
      <c r="DT421" s="129"/>
    </row>
    <row r="422" spans="1:124" s="128" customFormat="1" x14ac:dyDescent="0.25">
      <c r="A422" s="127"/>
      <c r="DR422" s="129"/>
      <c r="DS422" s="129"/>
      <c r="DT422" s="129"/>
    </row>
    <row r="423" spans="1:124" s="128" customFormat="1" x14ac:dyDescent="0.25">
      <c r="A423" s="127"/>
      <c r="DR423" s="129"/>
      <c r="DS423" s="129"/>
      <c r="DT423" s="129"/>
    </row>
    <row r="424" spans="1:124" s="128" customFormat="1" x14ac:dyDescent="0.25">
      <c r="A424" s="127"/>
      <c r="DR424" s="129"/>
      <c r="DS424" s="129"/>
      <c r="DT424" s="129"/>
    </row>
    <row r="425" spans="1:124" s="128" customFormat="1" x14ac:dyDescent="0.25">
      <c r="A425" s="127"/>
      <c r="DR425" s="129"/>
      <c r="DS425" s="129"/>
      <c r="DT425" s="129"/>
    </row>
    <row r="426" spans="1:124" s="128" customFormat="1" x14ac:dyDescent="0.25">
      <c r="A426" s="127"/>
      <c r="DR426" s="129"/>
      <c r="DS426" s="129"/>
      <c r="DT426" s="129"/>
    </row>
    <row r="427" spans="1:124" s="128" customFormat="1" x14ac:dyDescent="0.25">
      <c r="A427" s="127"/>
      <c r="DR427" s="129"/>
      <c r="DS427" s="129"/>
      <c r="DT427" s="129"/>
    </row>
    <row r="428" spans="1:124" s="128" customFormat="1" x14ac:dyDescent="0.25">
      <c r="A428" s="127"/>
      <c r="DR428" s="129"/>
      <c r="DS428" s="129"/>
      <c r="DT428" s="129"/>
    </row>
    <row r="429" spans="1:124" s="128" customFormat="1" x14ac:dyDescent="0.25">
      <c r="A429" s="127"/>
      <c r="DR429" s="129"/>
      <c r="DS429" s="129"/>
      <c r="DT429" s="129"/>
    </row>
    <row r="430" spans="1:124" s="128" customFormat="1" x14ac:dyDescent="0.25">
      <c r="A430" s="127"/>
      <c r="DR430" s="129"/>
      <c r="DS430" s="129"/>
      <c r="DT430" s="129"/>
    </row>
    <row r="431" spans="1:124" s="128" customFormat="1" x14ac:dyDescent="0.25">
      <c r="A431" s="127"/>
      <c r="DR431" s="129"/>
      <c r="DS431" s="129"/>
      <c r="DT431" s="129"/>
    </row>
    <row r="432" spans="1:124" s="128" customFormat="1" x14ac:dyDescent="0.25">
      <c r="A432" s="127"/>
      <c r="DR432" s="129"/>
      <c r="DS432" s="129"/>
      <c r="DT432" s="129"/>
    </row>
    <row r="433" spans="1:124" s="128" customFormat="1" x14ac:dyDescent="0.25">
      <c r="A433" s="127"/>
      <c r="DR433" s="129"/>
      <c r="DS433" s="129"/>
      <c r="DT433" s="129"/>
    </row>
    <row r="434" spans="1:124" s="128" customFormat="1" x14ac:dyDescent="0.25">
      <c r="A434" s="127"/>
      <c r="DR434" s="129"/>
      <c r="DS434" s="129"/>
      <c r="DT434" s="129"/>
    </row>
    <row r="435" spans="1:124" s="128" customFormat="1" x14ac:dyDescent="0.25">
      <c r="A435" s="127"/>
      <c r="DR435" s="129"/>
      <c r="DS435" s="129"/>
      <c r="DT435" s="129"/>
    </row>
    <row r="436" spans="1:124" s="128" customFormat="1" x14ac:dyDescent="0.25">
      <c r="A436" s="127"/>
      <c r="DR436" s="129"/>
      <c r="DS436" s="129"/>
      <c r="DT436" s="129"/>
    </row>
    <row r="437" spans="1:124" s="128" customFormat="1" x14ac:dyDescent="0.25">
      <c r="A437" s="127"/>
      <c r="DR437" s="129"/>
      <c r="DS437" s="129"/>
      <c r="DT437" s="129"/>
    </row>
    <row r="438" spans="1:124" s="128" customFormat="1" x14ac:dyDescent="0.25">
      <c r="A438" s="127"/>
      <c r="DR438" s="129"/>
      <c r="DS438" s="129"/>
      <c r="DT438" s="129"/>
    </row>
    <row r="439" spans="1:124" s="128" customFormat="1" x14ac:dyDescent="0.25">
      <c r="A439" s="127"/>
      <c r="DR439" s="129"/>
      <c r="DS439" s="129"/>
      <c r="DT439" s="129"/>
    </row>
    <row r="440" spans="1:124" s="128" customFormat="1" x14ac:dyDescent="0.25">
      <c r="A440" s="127"/>
      <c r="DR440" s="129"/>
      <c r="DS440" s="129"/>
      <c r="DT440" s="129"/>
    </row>
    <row r="441" spans="1:124" s="128" customFormat="1" x14ac:dyDescent="0.25">
      <c r="A441" s="127"/>
      <c r="DR441" s="129"/>
      <c r="DS441" s="129"/>
      <c r="DT441" s="129"/>
    </row>
    <row r="442" spans="1:124" s="128" customFormat="1" x14ac:dyDescent="0.25">
      <c r="A442" s="127"/>
      <c r="DR442" s="129"/>
      <c r="DS442" s="129"/>
      <c r="DT442" s="129"/>
    </row>
    <row r="443" spans="1:124" s="128" customFormat="1" x14ac:dyDescent="0.25">
      <c r="A443" s="127"/>
      <c r="DR443" s="129"/>
      <c r="DS443" s="129"/>
      <c r="DT443" s="129"/>
    </row>
    <row r="444" spans="1:124" s="128" customFormat="1" x14ac:dyDescent="0.25">
      <c r="A444" s="127"/>
      <c r="DR444" s="129"/>
      <c r="DS444" s="129"/>
      <c r="DT444" s="129"/>
    </row>
    <row r="445" spans="1:124" s="128" customFormat="1" x14ac:dyDescent="0.25">
      <c r="A445" s="127"/>
      <c r="DR445" s="129"/>
      <c r="DS445" s="129"/>
      <c r="DT445" s="129"/>
    </row>
    <row r="446" spans="1:124" s="128" customFormat="1" x14ac:dyDescent="0.25">
      <c r="A446" s="127"/>
      <c r="DR446" s="129"/>
      <c r="DS446" s="129"/>
      <c r="DT446" s="129"/>
    </row>
    <row r="447" spans="1:124" s="128" customFormat="1" x14ac:dyDescent="0.25">
      <c r="A447" s="127"/>
      <c r="DR447" s="129"/>
      <c r="DS447" s="129"/>
      <c r="DT447" s="129"/>
    </row>
    <row r="448" spans="1:124" s="128" customFormat="1" x14ac:dyDescent="0.25">
      <c r="A448" s="127"/>
      <c r="DR448" s="129"/>
      <c r="DS448" s="129"/>
      <c r="DT448" s="129"/>
    </row>
    <row r="449" spans="1:124" s="128" customFormat="1" x14ac:dyDescent="0.25">
      <c r="A449" s="127"/>
      <c r="DR449" s="129"/>
      <c r="DS449" s="129"/>
      <c r="DT449" s="129"/>
    </row>
    <row r="450" spans="1:124" s="128" customFormat="1" x14ac:dyDescent="0.25">
      <c r="A450" s="127"/>
      <c r="DR450" s="129"/>
      <c r="DS450" s="129"/>
      <c r="DT450" s="129"/>
    </row>
    <row r="451" spans="1:124" s="128" customFormat="1" x14ac:dyDescent="0.25">
      <c r="A451" s="127"/>
      <c r="DR451" s="129"/>
      <c r="DS451" s="129"/>
      <c r="DT451" s="129"/>
    </row>
    <row r="452" spans="1:124" s="128" customFormat="1" x14ac:dyDescent="0.25">
      <c r="A452" s="127"/>
      <c r="DR452" s="129"/>
      <c r="DS452" s="129"/>
      <c r="DT452" s="129"/>
    </row>
    <row r="453" spans="1:124" s="128" customFormat="1" x14ac:dyDescent="0.25">
      <c r="A453" s="127"/>
      <c r="DR453" s="129"/>
      <c r="DS453" s="129"/>
      <c r="DT453" s="129"/>
    </row>
    <row r="454" spans="1:124" s="128" customFormat="1" x14ac:dyDescent="0.25">
      <c r="A454" s="127"/>
      <c r="DR454" s="129"/>
      <c r="DS454" s="129"/>
      <c r="DT454" s="129"/>
    </row>
    <row r="455" spans="1:124" s="128" customFormat="1" x14ac:dyDescent="0.25">
      <c r="A455" s="127"/>
      <c r="DR455" s="129"/>
      <c r="DS455" s="129"/>
      <c r="DT455" s="129"/>
    </row>
    <row r="456" spans="1:124" s="128" customFormat="1" x14ac:dyDescent="0.25">
      <c r="A456" s="127"/>
      <c r="DR456" s="129"/>
      <c r="DS456" s="129"/>
      <c r="DT456" s="129"/>
    </row>
    <row r="457" spans="1:124" s="128" customFormat="1" x14ac:dyDescent="0.25">
      <c r="A457" s="127"/>
      <c r="DR457" s="129"/>
      <c r="DS457" s="129"/>
      <c r="DT457" s="129"/>
    </row>
    <row r="458" spans="1:124" s="128" customFormat="1" x14ac:dyDescent="0.25">
      <c r="A458" s="127"/>
      <c r="DR458" s="129"/>
      <c r="DS458" s="129"/>
      <c r="DT458" s="129"/>
    </row>
    <row r="459" spans="1:124" s="128" customFormat="1" x14ac:dyDescent="0.25">
      <c r="A459" s="127"/>
      <c r="DR459" s="129"/>
      <c r="DS459" s="129"/>
      <c r="DT459" s="129"/>
    </row>
    <row r="460" spans="1:124" s="128" customFormat="1" x14ac:dyDescent="0.25">
      <c r="A460" s="127"/>
      <c r="DR460" s="129"/>
      <c r="DS460" s="129"/>
      <c r="DT460" s="129"/>
    </row>
    <row r="461" spans="1:124" s="128" customFormat="1" x14ac:dyDescent="0.25">
      <c r="A461" s="127"/>
      <c r="DR461" s="129"/>
      <c r="DS461" s="129"/>
      <c r="DT461" s="129"/>
    </row>
    <row r="462" spans="1:124" s="128" customFormat="1" x14ac:dyDescent="0.25">
      <c r="A462" s="127"/>
      <c r="DR462" s="129"/>
      <c r="DS462" s="129"/>
      <c r="DT462" s="129"/>
    </row>
    <row r="463" spans="1:124" s="128" customFormat="1" x14ac:dyDescent="0.25">
      <c r="A463" s="127"/>
      <c r="DR463" s="129"/>
      <c r="DS463" s="129"/>
      <c r="DT463" s="129"/>
    </row>
    <row r="464" spans="1:124" s="128" customFormat="1" x14ac:dyDescent="0.25">
      <c r="A464" s="127"/>
      <c r="DR464" s="129"/>
      <c r="DS464" s="129"/>
      <c r="DT464" s="129"/>
    </row>
    <row r="465" spans="1:124" s="128" customFormat="1" x14ac:dyDescent="0.25">
      <c r="A465" s="127"/>
      <c r="DR465" s="129"/>
      <c r="DS465" s="129"/>
      <c r="DT465" s="129"/>
    </row>
    <row r="466" spans="1:124" s="128" customFormat="1" x14ac:dyDescent="0.25">
      <c r="A466" s="127"/>
      <c r="DR466" s="129"/>
      <c r="DS466" s="129"/>
      <c r="DT466" s="129"/>
    </row>
    <row r="467" spans="1:124" s="128" customFormat="1" x14ac:dyDescent="0.25">
      <c r="A467" s="127"/>
      <c r="DR467" s="129"/>
      <c r="DS467" s="129"/>
      <c r="DT467" s="129"/>
    </row>
    <row r="468" spans="1:124" s="128" customFormat="1" x14ac:dyDescent="0.25">
      <c r="A468" s="127"/>
      <c r="DR468" s="129"/>
      <c r="DS468" s="129"/>
      <c r="DT468" s="129"/>
    </row>
    <row r="469" spans="1:124" s="128" customFormat="1" x14ac:dyDescent="0.25">
      <c r="A469" s="127"/>
      <c r="DR469" s="129"/>
      <c r="DS469" s="129"/>
      <c r="DT469" s="129"/>
    </row>
    <row r="470" spans="1:124" s="128" customFormat="1" x14ac:dyDescent="0.25">
      <c r="A470" s="127"/>
      <c r="DR470" s="129"/>
      <c r="DS470" s="129"/>
      <c r="DT470" s="129"/>
    </row>
    <row r="471" spans="1:124" s="128" customFormat="1" x14ac:dyDescent="0.25">
      <c r="A471" s="127"/>
      <c r="DR471" s="129"/>
      <c r="DS471" s="129"/>
      <c r="DT471" s="129"/>
    </row>
    <row r="472" spans="1:124" s="128" customFormat="1" x14ac:dyDescent="0.25">
      <c r="A472" s="127"/>
      <c r="DR472" s="129"/>
      <c r="DS472" s="129"/>
      <c r="DT472" s="129"/>
    </row>
    <row r="473" spans="1:124" s="128" customFormat="1" x14ac:dyDescent="0.25">
      <c r="A473" s="127"/>
      <c r="DR473" s="129"/>
      <c r="DS473" s="129"/>
      <c r="DT473" s="129"/>
    </row>
    <row r="474" spans="1:124" s="128" customFormat="1" x14ac:dyDescent="0.25">
      <c r="A474" s="127"/>
      <c r="DR474" s="129"/>
      <c r="DS474" s="129"/>
      <c r="DT474" s="129"/>
    </row>
    <row r="475" spans="1:124" s="128" customFormat="1" x14ac:dyDescent="0.25">
      <c r="A475" s="127"/>
      <c r="DR475" s="129"/>
      <c r="DS475" s="129"/>
      <c r="DT475" s="129"/>
    </row>
    <row r="476" spans="1:124" s="128" customFormat="1" x14ac:dyDescent="0.25">
      <c r="A476" s="127"/>
      <c r="DR476" s="129"/>
      <c r="DS476" s="129"/>
      <c r="DT476" s="129"/>
    </row>
    <row r="477" spans="1:124" s="128" customFormat="1" x14ac:dyDescent="0.25">
      <c r="A477" s="127"/>
      <c r="DR477" s="129"/>
      <c r="DS477" s="129"/>
      <c r="DT477" s="129"/>
    </row>
    <row r="478" spans="1:124" s="128" customFormat="1" x14ac:dyDescent="0.25">
      <c r="A478" s="127"/>
      <c r="DR478" s="129"/>
      <c r="DS478" s="129"/>
      <c r="DT478" s="129"/>
    </row>
    <row r="479" spans="1:124" s="128" customFormat="1" x14ac:dyDescent="0.25">
      <c r="A479" s="127"/>
      <c r="DR479" s="129"/>
      <c r="DS479" s="129"/>
      <c r="DT479" s="129"/>
    </row>
    <row r="480" spans="1:124" s="128" customFormat="1" x14ac:dyDescent="0.25">
      <c r="A480" s="127"/>
      <c r="DR480" s="129"/>
      <c r="DS480" s="129"/>
      <c r="DT480" s="129"/>
    </row>
    <row r="481" spans="1:124" s="128" customFormat="1" x14ac:dyDescent="0.25">
      <c r="A481" s="127"/>
      <c r="DR481" s="129"/>
      <c r="DS481" s="129"/>
      <c r="DT481" s="129"/>
    </row>
    <row r="482" spans="1:124" s="128" customFormat="1" x14ac:dyDescent="0.25">
      <c r="A482" s="127"/>
      <c r="DR482" s="129"/>
      <c r="DS482" s="129"/>
      <c r="DT482" s="129"/>
    </row>
    <row r="483" spans="1:124" s="128" customFormat="1" x14ac:dyDescent="0.25">
      <c r="A483" s="127"/>
      <c r="DR483" s="129"/>
      <c r="DS483" s="129"/>
      <c r="DT483" s="129"/>
    </row>
    <row r="484" spans="1:124" s="128" customFormat="1" x14ac:dyDescent="0.25">
      <c r="A484" s="127"/>
      <c r="DR484" s="129"/>
      <c r="DS484" s="129"/>
      <c r="DT484" s="129"/>
    </row>
    <row r="485" spans="1:124" s="128" customFormat="1" x14ac:dyDescent="0.25">
      <c r="A485" s="127"/>
      <c r="DR485" s="129"/>
      <c r="DS485" s="129"/>
      <c r="DT485" s="129"/>
    </row>
    <row r="486" spans="1:124" s="128" customFormat="1" x14ac:dyDescent="0.25">
      <c r="A486" s="127"/>
      <c r="DR486" s="129"/>
      <c r="DS486" s="129"/>
      <c r="DT486" s="129"/>
    </row>
    <row r="487" spans="1:124" s="128" customFormat="1" x14ac:dyDescent="0.25">
      <c r="A487" s="127"/>
      <c r="DR487" s="129"/>
      <c r="DS487" s="129"/>
      <c r="DT487" s="129"/>
    </row>
    <row r="488" spans="1:124" s="128" customFormat="1" x14ac:dyDescent="0.25">
      <c r="A488" s="127"/>
      <c r="DR488" s="129"/>
      <c r="DS488" s="129"/>
      <c r="DT488" s="129"/>
    </row>
    <row r="489" spans="1:124" s="128" customFormat="1" x14ac:dyDescent="0.25">
      <c r="A489" s="127"/>
      <c r="DR489" s="129"/>
      <c r="DS489" s="129"/>
      <c r="DT489" s="129"/>
    </row>
    <row r="490" spans="1:124" s="128" customFormat="1" x14ac:dyDescent="0.25">
      <c r="A490" s="127"/>
      <c r="DR490" s="129"/>
      <c r="DS490" s="129"/>
      <c r="DT490" s="129"/>
    </row>
    <row r="491" spans="1:124" s="128" customFormat="1" x14ac:dyDescent="0.25">
      <c r="A491" s="127"/>
      <c r="DR491" s="129"/>
      <c r="DS491" s="129"/>
      <c r="DT491" s="129"/>
    </row>
    <row r="492" spans="1:124" s="128" customFormat="1" x14ac:dyDescent="0.25">
      <c r="A492" s="127"/>
      <c r="DR492" s="129"/>
      <c r="DS492" s="129"/>
      <c r="DT492" s="129"/>
    </row>
    <row r="493" spans="1:124" s="128" customFormat="1" x14ac:dyDescent="0.25">
      <c r="A493" s="127"/>
      <c r="DR493" s="129"/>
      <c r="DS493" s="129"/>
      <c r="DT493" s="129"/>
    </row>
    <row r="494" spans="1:124" s="128" customFormat="1" x14ac:dyDescent="0.25">
      <c r="A494" s="127"/>
      <c r="DR494" s="129"/>
      <c r="DS494" s="129"/>
      <c r="DT494" s="129"/>
    </row>
    <row r="495" spans="1:124" s="128" customFormat="1" x14ac:dyDescent="0.25">
      <c r="A495" s="127"/>
      <c r="DR495" s="129"/>
      <c r="DS495" s="129"/>
      <c r="DT495" s="129"/>
    </row>
    <row r="496" spans="1:124" s="128" customFormat="1" x14ac:dyDescent="0.25">
      <c r="A496" s="127"/>
      <c r="DR496" s="129"/>
      <c r="DS496" s="129"/>
      <c r="DT496" s="129"/>
    </row>
    <row r="497" spans="1:124" s="128" customFormat="1" x14ac:dyDescent="0.25">
      <c r="A497" s="127"/>
      <c r="DR497" s="129"/>
      <c r="DS497" s="129"/>
      <c r="DT497" s="129"/>
    </row>
    <row r="498" spans="1:124" s="128" customFormat="1" x14ac:dyDescent="0.25">
      <c r="A498" s="127"/>
      <c r="DR498" s="129"/>
      <c r="DS498" s="129"/>
      <c r="DT498" s="129"/>
    </row>
    <row r="499" spans="1:124" s="128" customFormat="1" x14ac:dyDescent="0.25">
      <c r="A499" s="127"/>
      <c r="DR499" s="129"/>
      <c r="DS499" s="129"/>
      <c r="DT499" s="129"/>
    </row>
    <row r="500" spans="1:124" s="128" customFormat="1" x14ac:dyDescent="0.25">
      <c r="A500" s="127"/>
      <c r="DR500" s="129"/>
      <c r="DS500" s="129"/>
      <c r="DT500" s="129"/>
    </row>
    <row r="501" spans="1:124" s="128" customFormat="1" x14ac:dyDescent="0.25">
      <c r="A501" s="127"/>
      <c r="DR501" s="129"/>
      <c r="DS501" s="129"/>
      <c r="DT501" s="129"/>
    </row>
    <row r="502" spans="1:124" s="128" customFormat="1" x14ac:dyDescent="0.25">
      <c r="A502" s="127"/>
      <c r="DR502" s="129"/>
      <c r="DS502" s="129"/>
      <c r="DT502" s="129"/>
    </row>
    <row r="503" spans="1:124" s="128" customFormat="1" x14ac:dyDescent="0.25">
      <c r="A503" s="127"/>
      <c r="DR503" s="129"/>
      <c r="DS503" s="129"/>
      <c r="DT503" s="129"/>
    </row>
    <row r="504" spans="1:124" s="128" customFormat="1" x14ac:dyDescent="0.25">
      <c r="A504" s="127"/>
      <c r="DR504" s="129"/>
      <c r="DS504" s="129"/>
      <c r="DT504" s="129"/>
    </row>
    <row r="505" spans="1:124" s="128" customFormat="1" x14ac:dyDescent="0.25">
      <c r="A505" s="127"/>
      <c r="DR505" s="129"/>
      <c r="DS505" s="129"/>
      <c r="DT505" s="129"/>
    </row>
    <row r="506" spans="1:124" s="128" customFormat="1" x14ac:dyDescent="0.25">
      <c r="A506" s="127"/>
      <c r="DR506" s="129"/>
      <c r="DS506" s="129"/>
      <c r="DT506" s="129"/>
    </row>
    <row r="507" spans="1:124" s="128" customFormat="1" x14ac:dyDescent="0.25">
      <c r="A507" s="127"/>
      <c r="DR507" s="129"/>
      <c r="DS507" s="129"/>
      <c r="DT507" s="129"/>
    </row>
    <row r="508" spans="1:124" s="128" customFormat="1" x14ac:dyDescent="0.25">
      <c r="A508" s="127"/>
      <c r="DR508" s="129"/>
      <c r="DS508" s="129"/>
      <c r="DT508" s="129"/>
    </row>
    <row r="509" spans="1:124" s="128" customFormat="1" x14ac:dyDescent="0.25">
      <c r="A509" s="127"/>
      <c r="DR509" s="129"/>
      <c r="DS509" s="129"/>
      <c r="DT509" s="129"/>
    </row>
    <row r="510" spans="1:124" s="128" customFormat="1" x14ac:dyDescent="0.25">
      <c r="A510" s="127"/>
      <c r="DR510" s="129"/>
      <c r="DS510" s="129"/>
      <c r="DT510" s="129"/>
    </row>
    <row r="511" spans="1:124" s="128" customFormat="1" x14ac:dyDescent="0.25">
      <c r="A511" s="127"/>
      <c r="DR511" s="129"/>
      <c r="DS511" s="129"/>
      <c r="DT511" s="129"/>
    </row>
    <row r="512" spans="1:124" s="128" customFormat="1" x14ac:dyDescent="0.25">
      <c r="A512" s="127"/>
      <c r="DR512" s="129"/>
      <c r="DS512" s="129"/>
      <c r="DT512" s="129"/>
    </row>
    <row r="513" spans="1:124" s="128" customFormat="1" x14ac:dyDescent="0.25">
      <c r="A513" s="127"/>
      <c r="DR513" s="129"/>
      <c r="DS513" s="129"/>
      <c r="DT513" s="129"/>
    </row>
    <row r="514" spans="1:124" s="128" customFormat="1" x14ac:dyDescent="0.25">
      <c r="A514" s="127"/>
      <c r="DR514" s="129"/>
      <c r="DS514" s="129"/>
      <c r="DT514" s="129"/>
    </row>
    <row r="515" spans="1:124" s="128" customFormat="1" x14ac:dyDescent="0.25">
      <c r="A515" s="127"/>
      <c r="DR515" s="129"/>
      <c r="DS515" s="129"/>
      <c r="DT515" s="129"/>
    </row>
    <row r="516" spans="1:124" s="128" customFormat="1" x14ac:dyDescent="0.25">
      <c r="A516" s="127"/>
      <c r="DR516" s="129"/>
      <c r="DS516" s="129"/>
      <c r="DT516" s="129"/>
    </row>
    <row r="517" spans="1:124" s="128" customFormat="1" x14ac:dyDescent="0.25">
      <c r="A517" s="127"/>
      <c r="DR517" s="129"/>
      <c r="DS517" s="129"/>
      <c r="DT517" s="129"/>
    </row>
    <row r="518" spans="1:124" s="128" customFormat="1" x14ac:dyDescent="0.25">
      <c r="A518" s="127"/>
      <c r="DR518" s="129"/>
      <c r="DS518" s="129"/>
      <c r="DT518" s="129"/>
    </row>
    <row r="519" spans="1:124" s="128" customFormat="1" x14ac:dyDescent="0.25">
      <c r="A519" s="127"/>
      <c r="DR519" s="129"/>
      <c r="DS519" s="129"/>
      <c r="DT519" s="129"/>
    </row>
    <row r="520" spans="1:124" s="128" customFormat="1" x14ac:dyDescent="0.25">
      <c r="A520" s="127"/>
      <c r="DR520" s="129"/>
      <c r="DS520" s="129"/>
      <c r="DT520" s="129"/>
    </row>
    <row r="521" spans="1:124" s="128" customFormat="1" x14ac:dyDescent="0.25">
      <c r="A521" s="127"/>
      <c r="DR521" s="129"/>
      <c r="DS521" s="129"/>
      <c r="DT521" s="129"/>
    </row>
    <row r="522" spans="1:124" s="128" customFormat="1" x14ac:dyDescent="0.25">
      <c r="A522" s="127"/>
      <c r="DR522" s="129"/>
      <c r="DS522" s="129"/>
      <c r="DT522" s="129"/>
    </row>
    <row r="523" spans="1:124" s="128" customFormat="1" x14ac:dyDescent="0.25">
      <c r="A523" s="127"/>
      <c r="DR523" s="129"/>
      <c r="DS523" s="129"/>
      <c r="DT523" s="129"/>
    </row>
    <row r="524" spans="1:124" s="128" customFormat="1" x14ac:dyDescent="0.25">
      <c r="A524" s="127"/>
      <c r="DR524" s="129"/>
      <c r="DS524" s="129"/>
      <c r="DT524" s="129"/>
    </row>
    <row r="525" spans="1:124" s="128" customFormat="1" x14ac:dyDescent="0.25">
      <c r="A525" s="127"/>
      <c r="DR525" s="129"/>
      <c r="DS525" s="129"/>
      <c r="DT525" s="129"/>
    </row>
    <row r="526" spans="1:124" s="128" customFormat="1" x14ac:dyDescent="0.25">
      <c r="A526" s="127"/>
      <c r="DR526" s="129"/>
      <c r="DS526" s="129"/>
      <c r="DT526" s="129"/>
    </row>
    <row r="527" spans="1:124" s="128" customFormat="1" x14ac:dyDescent="0.25">
      <c r="A527" s="127"/>
      <c r="DR527" s="129"/>
      <c r="DS527" s="129"/>
      <c r="DT527" s="129"/>
    </row>
    <row r="528" spans="1:124" s="128" customFormat="1" x14ac:dyDescent="0.25">
      <c r="A528" s="127"/>
      <c r="DR528" s="129"/>
      <c r="DS528" s="129"/>
      <c r="DT528" s="129"/>
    </row>
    <row r="529" spans="1:124" s="128" customFormat="1" x14ac:dyDescent="0.25">
      <c r="A529" s="127"/>
      <c r="DR529" s="129"/>
      <c r="DS529" s="129"/>
      <c r="DT529" s="129"/>
    </row>
    <row r="530" spans="1:124" s="128" customFormat="1" x14ac:dyDescent="0.25">
      <c r="A530" s="127"/>
      <c r="DR530" s="129"/>
      <c r="DS530" s="129"/>
      <c r="DT530" s="129"/>
    </row>
    <row r="531" spans="1:124" s="128" customFormat="1" x14ac:dyDescent="0.25">
      <c r="A531" s="127"/>
      <c r="DR531" s="129"/>
      <c r="DS531" s="129"/>
      <c r="DT531" s="129"/>
    </row>
    <row r="532" spans="1:124" s="128" customFormat="1" x14ac:dyDescent="0.25">
      <c r="A532" s="127"/>
      <c r="DR532" s="129"/>
      <c r="DS532" s="129"/>
      <c r="DT532" s="129"/>
    </row>
    <row r="533" spans="1:124" s="128" customFormat="1" x14ac:dyDescent="0.25">
      <c r="A533" s="127"/>
      <c r="DR533" s="129"/>
      <c r="DS533" s="129"/>
      <c r="DT533" s="129"/>
    </row>
    <row r="534" spans="1:124" s="128" customFormat="1" x14ac:dyDescent="0.25">
      <c r="A534" s="127"/>
      <c r="DR534" s="129"/>
      <c r="DS534" s="129"/>
      <c r="DT534" s="129"/>
    </row>
    <row r="535" spans="1:124" s="128" customFormat="1" x14ac:dyDescent="0.25">
      <c r="A535" s="127"/>
      <c r="DR535" s="129"/>
      <c r="DS535" s="129"/>
      <c r="DT535" s="129"/>
    </row>
    <row r="536" spans="1:124" s="128" customFormat="1" x14ac:dyDescent="0.25">
      <c r="A536" s="127"/>
      <c r="DR536" s="129"/>
      <c r="DS536" s="129"/>
      <c r="DT536" s="129"/>
    </row>
    <row r="537" spans="1:124" s="128" customFormat="1" x14ac:dyDescent="0.25">
      <c r="A537" s="127"/>
      <c r="DR537" s="129"/>
      <c r="DS537" s="129"/>
      <c r="DT537" s="129"/>
    </row>
    <row r="538" spans="1:124" s="128" customFormat="1" x14ac:dyDescent="0.25">
      <c r="A538" s="127"/>
      <c r="DR538" s="129"/>
      <c r="DS538" s="129"/>
      <c r="DT538" s="129"/>
    </row>
    <row r="539" spans="1:124" s="128" customFormat="1" x14ac:dyDescent="0.25">
      <c r="A539" s="127"/>
      <c r="DR539" s="129"/>
      <c r="DS539" s="129"/>
      <c r="DT539" s="129"/>
    </row>
    <row r="540" spans="1:124" s="128" customFormat="1" x14ac:dyDescent="0.25">
      <c r="A540" s="127"/>
      <c r="DR540" s="129"/>
      <c r="DS540" s="129"/>
      <c r="DT540" s="129"/>
    </row>
    <row r="541" spans="1:124" s="128" customFormat="1" x14ac:dyDescent="0.25">
      <c r="A541" s="127"/>
      <c r="DR541" s="129"/>
      <c r="DS541" s="129"/>
      <c r="DT541" s="129"/>
    </row>
    <row r="542" spans="1:124" s="128" customFormat="1" x14ac:dyDescent="0.25">
      <c r="A542" s="127"/>
      <c r="DR542" s="129"/>
      <c r="DS542" s="129"/>
      <c r="DT542" s="129"/>
    </row>
    <row r="543" spans="1:124" s="128" customFormat="1" x14ac:dyDescent="0.25">
      <c r="A543" s="127"/>
      <c r="DR543" s="129"/>
      <c r="DS543" s="129"/>
      <c r="DT543" s="129"/>
    </row>
    <row r="544" spans="1:124" s="128" customFormat="1" x14ac:dyDescent="0.25">
      <c r="A544" s="127"/>
      <c r="DR544" s="129"/>
      <c r="DS544" s="129"/>
      <c r="DT544" s="129"/>
    </row>
    <row r="545" spans="1:124" s="128" customFormat="1" x14ac:dyDescent="0.25">
      <c r="A545" s="127"/>
      <c r="DR545" s="129"/>
      <c r="DS545" s="129"/>
      <c r="DT545" s="129"/>
    </row>
    <row r="546" spans="1:124" s="128" customFormat="1" x14ac:dyDescent="0.25">
      <c r="A546" s="127"/>
      <c r="DR546" s="129"/>
      <c r="DS546" s="129"/>
      <c r="DT546" s="129"/>
    </row>
    <row r="547" spans="1:124" s="128" customFormat="1" x14ac:dyDescent="0.25">
      <c r="A547" s="127"/>
      <c r="DR547" s="129"/>
      <c r="DS547" s="129"/>
      <c r="DT547" s="129"/>
    </row>
    <row r="548" spans="1:124" s="128" customFormat="1" x14ac:dyDescent="0.25">
      <c r="A548" s="127"/>
      <c r="DR548" s="129"/>
      <c r="DS548" s="129"/>
      <c r="DT548" s="129"/>
    </row>
    <row r="549" spans="1:124" s="128" customFormat="1" x14ac:dyDescent="0.25">
      <c r="A549" s="127"/>
      <c r="DR549" s="129"/>
      <c r="DS549" s="129"/>
      <c r="DT549" s="129"/>
    </row>
    <row r="550" spans="1:124" s="128" customFormat="1" x14ac:dyDescent="0.25">
      <c r="A550" s="127"/>
      <c r="DR550" s="129"/>
      <c r="DS550" s="129"/>
      <c r="DT550" s="129"/>
    </row>
    <row r="551" spans="1:124" s="128" customFormat="1" x14ac:dyDescent="0.25">
      <c r="A551" s="127"/>
      <c r="DR551" s="129"/>
      <c r="DS551" s="129"/>
      <c r="DT551" s="129"/>
    </row>
    <row r="552" spans="1:124" s="128" customFormat="1" x14ac:dyDescent="0.25">
      <c r="A552" s="127"/>
      <c r="DR552" s="129"/>
      <c r="DS552" s="129"/>
      <c r="DT552" s="129"/>
    </row>
    <row r="553" spans="1:124" s="128" customFormat="1" x14ac:dyDescent="0.25">
      <c r="A553" s="127"/>
      <c r="DR553" s="129"/>
      <c r="DS553" s="129"/>
      <c r="DT553" s="129"/>
    </row>
    <row r="554" spans="1:124" s="128" customFormat="1" x14ac:dyDescent="0.25">
      <c r="A554" s="127"/>
      <c r="DR554" s="129"/>
      <c r="DS554" s="129"/>
      <c r="DT554" s="129"/>
    </row>
    <row r="555" spans="1:124" s="128" customFormat="1" x14ac:dyDescent="0.25">
      <c r="A555" s="127"/>
      <c r="DR555" s="129"/>
      <c r="DS555" s="129"/>
      <c r="DT555" s="129"/>
    </row>
    <row r="556" spans="1:124" s="128" customFormat="1" x14ac:dyDescent="0.25">
      <c r="A556" s="127"/>
      <c r="DR556" s="129"/>
      <c r="DS556" s="129"/>
      <c r="DT556" s="129"/>
    </row>
    <row r="557" spans="1:124" s="128" customFormat="1" x14ac:dyDescent="0.25">
      <c r="A557" s="127"/>
      <c r="DR557" s="129"/>
      <c r="DS557" s="129"/>
      <c r="DT557" s="129"/>
    </row>
    <row r="558" spans="1:124" s="128" customFormat="1" x14ac:dyDescent="0.25">
      <c r="A558" s="127"/>
      <c r="DR558" s="129"/>
      <c r="DS558" s="129"/>
      <c r="DT558" s="129"/>
    </row>
    <row r="559" spans="1:124" s="128" customFormat="1" x14ac:dyDescent="0.25">
      <c r="A559" s="127"/>
      <c r="DR559" s="129"/>
      <c r="DS559" s="129"/>
      <c r="DT559" s="129"/>
    </row>
    <row r="560" spans="1:124" s="128" customFormat="1" x14ac:dyDescent="0.25">
      <c r="A560" s="127"/>
      <c r="DR560" s="129"/>
      <c r="DS560" s="129"/>
      <c r="DT560" s="129"/>
    </row>
    <row r="561" spans="1:124" s="128" customFormat="1" x14ac:dyDescent="0.25">
      <c r="A561" s="127"/>
      <c r="DR561" s="129"/>
      <c r="DS561" s="129"/>
      <c r="DT561" s="129"/>
    </row>
    <row r="562" spans="1:124" s="128" customFormat="1" x14ac:dyDescent="0.25">
      <c r="A562" s="127"/>
      <c r="DR562" s="129"/>
      <c r="DS562" s="129"/>
      <c r="DT562" s="129"/>
    </row>
    <row r="563" spans="1:124" s="128" customFormat="1" x14ac:dyDescent="0.25">
      <c r="A563" s="127"/>
      <c r="DR563" s="129"/>
      <c r="DS563" s="129"/>
      <c r="DT563" s="129"/>
    </row>
    <row r="564" spans="1:124" s="128" customFormat="1" x14ac:dyDescent="0.25">
      <c r="A564" s="127"/>
      <c r="DR564" s="129"/>
      <c r="DS564" s="129"/>
      <c r="DT564" s="129"/>
    </row>
    <row r="565" spans="1:124" s="128" customFormat="1" x14ac:dyDescent="0.25">
      <c r="A565" s="127"/>
      <c r="DR565" s="129"/>
      <c r="DS565" s="129"/>
      <c r="DT565" s="129"/>
    </row>
    <row r="566" spans="1:124" s="128" customFormat="1" x14ac:dyDescent="0.25">
      <c r="A566" s="127"/>
      <c r="DR566" s="129"/>
      <c r="DS566" s="129"/>
      <c r="DT566" s="129"/>
    </row>
    <row r="567" spans="1:124" s="128" customFormat="1" x14ac:dyDescent="0.25">
      <c r="A567" s="127"/>
      <c r="DR567" s="129"/>
      <c r="DS567" s="129"/>
      <c r="DT567" s="129"/>
    </row>
    <row r="568" spans="1:124" s="128" customFormat="1" x14ac:dyDescent="0.25">
      <c r="A568" s="127"/>
      <c r="DR568" s="129"/>
      <c r="DS568" s="129"/>
      <c r="DT568" s="129"/>
    </row>
    <row r="569" spans="1:124" s="128" customFormat="1" x14ac:dyDescent="0.25">
      <c r="A569" s="127"/>
      <c r="DR569" s="129"/>
      <c r="DS569" s="129"/>
      <c r="DT569" s="129"/>
    </row>
    <row r="570" spans="1:124" s="128" customFormat="1" x14ac:dyDescent="0.25">
      <c r="A570" s="127"/>
      <c r="DR570" s="129"/>
      <c r="DS570" s="129"/>
      <c r="DT570" s="129"/>
    </row>
    <row r="571" spans="1:124" s="128" customFormat="1" x14ac:dyDescent="0.25">
      <c r="A571" s="127"/>
      <c r="DR571" s="129"/>
      <c r="DS571" s="129"/>
      <c r="DT571" s="129"/>
    </row>
    <row r="572" spans="1:124" s="128" customFormat="1" x14ac:dyDescent="0.25">
      <c r="A572" s="127"/>
      <c r="DR572" s="129"/>
      <c r="DS572" s="129"/>
      <c r="DT572" s="129"/>
    </row>
    <row r="573" spans="1:124" s="128" customFormat="1" x14ac:dyDescent="0.25">
      <c r="A573" s="127"/>
      <c r="DR573" s="129"/>
      <c r="DS573" s="129"/>
      <c r="DT573" s="129"/>
    </row>
    <row r="574" spans="1:124" s="128" customFormat="1" x14ac:dyDescent="0.25">
      <c r="A574" s="127"/>
      <c r="DR574" s="129"/>
      <c r="DS574" s="129"/>
      <c r="DT574" s="129"/>
    </row>
    <row r="575" spans="1:124" s="128" customFormat="1" x14ac:dyDescent="0.25">
      <c r="A575" s="127"/>
      <c r="DR575" s="129"/>
      <c r="DS575" s="129"/>
      <c r="DT575" s="129"/>
    </row>
    <row r="576" spans="1:124" s="128" customFormat="1" x14ac:dyDescent="0.25">
      <c r="A576" s="127"/>
      <c r="DR576" s="129"/>
      <c r="DS576" s="129"/>
      <c r="DT576" s="129"/>
    </row>
    <row r="577" spans="1:124" s="128" customFormat="1" x14ac:dyDescent="0.25">
      <c r="A577" s="127"/>
      <c r="DR577" s="129"/>
      <c r="DS577" s="129"/>
      <c r="DT577" s="129"/>
    </row>
    <row r="578" spans="1:124" s="128" customFormat="1" x14ac:dyDescent="0.25">
      <c r="A578" s="127"/>
      <c r="DR578" s="129"/>
      <c r="DS578" s="129"/>
      <c r="DT578" s="129"/>
    </row>
    <row r="579" spans="1:124" s="128" customFormat="1" x14ac:dyDescent="0.25">
      <c r="A579" s="127"/>
      <c r="DR579" s="129"/>
      <c r="DS579" s="129"/>
      <c r="DT579" s="129"/>
    </row>
    <row r="580" spans="1:124" s="128" customFormat="1" x14ac:dyDescent="0.25">
      <c r="A580" s="127"/>
      <c r="DR580" s="129"/>
      <c r="DS580" s="129"/>
      <c r="DT580" s="129"/>
    </row>
    <row r="581" spans="1:124" s="128" customFormat="1" x14ac:dyDescent="0.25">
      <c r="A581" s="127"/>
      <c r="DR581" s="129"/>
      <c r="DS581" s="129"/>
      <c r="DT581" s="129"/>
    </row>
    <row r="582" spans="1:124" s="128" customFormat="1" x14ac:dyDescent="0.25">
      <c r="A582" s="127"/>
      <c r="DR582" s="129"/>
      <c r="DS582" s="129"/>
      <c r="DT582" s="129"/>
    </row>
    <row r="583" spans="1:124" s="128" customFormat="1" x14ac:dyDescent="0.25">
      <c r="A583" s="127"/>
      <c r="DR583" s="129"/>
      <c r="DS583" s="129"/>
      <c r="DT583" s="129"/>
    </row>
    <row r="584" spans="1:124" s="128" customFormat="1" x14ac:dyDescent="0.25">
      <c r="A584" s="127"/>
      <c r="DR584" s="129"/>
      <c r="DS584" s="129"/>
      <c r="DT584" s="129"/>
    </row>
    <row r="585" spans="1:124" s="128" customFormat="1" x14ac:dyDescent="0.25">
      <c r="A585" s="127"/>
      <c r="DR585" s="129"/>
      <c r="DS585" s="129"/>
      <c r="DT585" s="129"/>
    </row>
    <row r="586" spans="1:124" s="128" customFormat="1" x14ac:dyDescent="0.25">
      <c r="A586" s="127"/>
      <c r="DR586" s="129"/>
      <c r="DS586" s="129"/>
      <c r="DT586" s="129"/>
    </row>
    <row r="587" spans="1:124" s="128" customFormat="1" x14ac:dyDescent="0.25">
      <c r="A587" s="127"/>
      <c r="DR587" s="129"/>
      <c r="DS587" s="129"/>
      <c r="DT587" s="129"/>
    </row>
    <row r="588" spans="1:124" s="128" customFormat="1" x14ac:dyDescent="0.25">
      <c r="A588" s="127"/>
      <c r="DR588" s="129"/>
      <c r="DS588" s="129"/>
      <c r="DT588" s="129"/>
    </row>
    <row r="589" spans="1:124" s="128" customFormat="1" x14ac:dyDescent="0.25">
      <c r="A589" s="127"/>
      <c r="DR589" s="129"/>
      <c r="DS589" s="129"/>
      <c r="DT589" s="129"/>
    </row>
    <row r="590" spans="1:124" s="128" customFormat="1" x14ac:dyDescent="0.25">
      <c r="A590" s="127"/>
      <c r="DR590" s="129"/>
      <c r="DS590" s="129"/>
      <c r="DT590" s="129"/>
    </row>
    <row r="591" spans="1:124" s="128" customFormat="1" x14ac:dyDescent="0.25">
      <c r="A591" s="127"/>
      <c r="DR591" s="129"/>
      <c r="DS591" s="129"/>
      <c r="DT591" s="129"/>
    </row>
    <row r="592" spans="1:124" s="128" customFormat="1" x14ac:dyDescent="0.25">
      <c r="A592" s="127"/>
      <c r="DR592" s="129"/>
      <c r="DS592" s="129"/>
      <c r="DT592" s="129"/>
    </row>
    <row r="593" spans="1:124" s="128" customFormat="1" x14ac:dyDescent="0.25">
      <c r="A593" s="127"/>
      <c r="DR593" s="129"/>
      <c r="DS593" s="129"/>
      <c r="DT593" s="129"/>
    </row>
    <row r="594" spans="1:124" s="128" customFormat="1" x14ac:dyDescent="0.25">
      <c r="A594" s="127"/>
      <c r="DR594" s="129"/>
      <c r="DS594" s="129"/>
      <c r="DT594" s="129"/>
    </row>
    <row r="595" spans="1:124" s="128" customFormat="1" x14ac:dyDescent="0.25">
      <c r="A595" s="127"/>
      <c r="DR595" s="129"/>
      <c r="DS595" s="129"/>
      <c r="DT595" s="129"/>
    </row>
    <row r="596" spans="1:124" s="128" customFormat="1" x14ac:dyDescent="0.25">
      <c r="A596" s="127"/>
      <c r="DR596" s="129"/>
      <c r="DS596" s="129"/>
      <c r="DT596" s="129"/>
    </row>
    <row r="597" spans="1:124" s="128" customFormat="1" x14ac:dyDescent="0.25">
      <c r="A597" s="127"/>
      <c r="DR597" s="129"/>
      <c r="DS597" s="129"/>
      <c r="DT597" s="129"/>
    </row>
    <row r="598" spans="1:124" s="128" customFormat="1" x14ac:dyDescent="0.25">
      <c r="A598" s="127"/>
      <c r="DR598" s="129"/>
      <c r="DS598" s="129"/>
      <c r="DT598" s="129"/>
    </row>
    <row r="599" spans="1:124" s="128" customFormat="1" x14ac:dyDescent="0.25">
      <c r="A599" s="127"/>
      <c r="DR599" s="129"/>
      <c r="DS599" s="129"/>
      <c r="DT599" s="129"/>
    </row>
    <row r="600" spans="1:124" s="128" customFormat="1" x14ac:dyDescent="0.25">
      <c r="A600" s="127"/>
      <c r="DR600" s="129"/>
      <c r="DS600" s="129"/>
      <c r="DT600" s="129"/>
    </row>
    <row r="601" spans="1:124" s="128" customFormat="1" x14ac:dyDescent="0.25">
      <c r="A601" s="127"/>
      <c r="DR601" s="129"/>
      <c r="DS601" s="129"/>
      <c r="DT601" s="129"/>
    </row>
    <row r="602" spans="1:124" s="128" customFormat="1" x14ac:dyDescent="0.25">
      <c r="A602" s="127"/>
      <c r="DR602" s="129"/>
      <c r="DS602" s="129"/>
      <c r="DT602" s="129"/>
    </row>
    <row r="603" spans="1:124" s="128" customFormat="1" x14ac:dyDescent="0.25">
      <c r="A603" s="127"/>
      <c r="DR603" s="129"/>
      <c r="DS603" s="129"/>
      <c r="DT603" s="129"/>
    </row>
    <row r="604" spans="1:124" s="128" customFormat="1" x14ac:dyDescent="0.25">
      <c r="A604" s="127"/>
      <c r="DR604" s="129"/>
      <c r="DS604" s="129"/>
      <c r="DT604" s="129"/>
    </row>
    <row r="605" spans="1:124" s="128" customFormat="1" x14ac:dyDescent="0.25">
      <c r="A605" s="127"/>
      <c r="DR605" s="129"/>
      <c r="DS605" s="129"/>
      <c r="DT605" s="129"/>
    </row>
    <row r="606" spans="1:124" s="128" customFormat="1" x14ac:dyDescent="0.25">
      <c r="A606" s="127"/>
      <c r="DR606" s="129"/>
      <c r="DS606" s="129"/>
      <c r="DT606" s="129"/>
    </row>
    <row r="607" spans="1:124" s="128" customFormat="1" x14ac:dyDescent="0.25">
      <c r="A607" s="127"/>
      <c r="DR607" s="129"/>
      <c r="DS607" s="129"/>
      <c r="DT607" s="129"/>
    </row>
    <row r="608" spans="1:124" s="128" customFormat="1" x14ac:dyDescent="0.25">
      <c r="A608" s="127"/>
      <c r="DR608" s="129"/>
      <c r="DS608" s="129"/>
      <c r="DT608" s="129"/>
    </row>
    <row r="609" spans="1:124" s="128" customFormat="1" x14ac:dyDescent="0.25">
      <c r="A609" s="127"/>
      <c r="DR609" s="129"/>
      <c r="DS609" s="129"/>
      <c r="DT609" s="129"/>
    </row>
    <row r="610" spans="1:124" s="128" customFormat="1" x14ac:dyDescent="0.25">
      <c r="A610" s="127"/>
      <c r="DR610" s="129"/>
      <c r="DS610" s="129"/>
      <c r="DT610" s="129"/>
    </row>
    <row r="611" spans="1:124" s="128" customFormat="1" x14ac:dyDescent="0.25">
      <c r="A611" s="127"/>
      <c r="DR611" s="129"/>
      <c r="DS611" s="129"/>
      <c r="DT611" s="129"/>
    </row>
    <row r="612" spans="1:124" s="128" customFormat="1" x14ac:dyDescent="0.25">
      <c r="A612" s="127"/>
      <c r="DR612" s="129"/>
      <c r="DS612" s="129"/>
      <c r="DT612" s="129"/>
    </row>
    <row r="613" spans="1:124" s="128" customFormat="1" x14ac:dyDescent="0.25">
      <c r="A613" s="127"/>
      <c r="DR613" s="129"/>
      <c r="DS613" s="129"/>
      <c r="DT613" s="129"/>
    </row>
    <row r="614" spans="1:124" s="128" customFormat="1" x14ac:dyDescent="0.25">
      <c r="A614" s="127"/>
      <c r="DR614" s="129"/>
      <c r="DS614" s="129"/>
      <c r="DT614" s="129"/>
    </row>
    <row r="615" spans="1:124" s="128" customFormat="1" x14ac:dyDescent="0.25">
      <c r="A615" s="127"/>
      <c r="DR615" s="129"/>
      <c r="DS615" s="129"/>
      <c r="DT615" s="129"/>
    </row>
    <row r="616" spans="1:124" s="128" customFormat="1" x14ac:dyDescent="0.25">
      <c r="A616" s="127"/>
      <c r="DR616" s="129"/>
      <c r="DS616" s="129"/>
      <c r="DT616" s="129"/>
    </row>
    <row r="617" spans="1:124" s="128" customFormat="1" x14ac:dyDescent="0.25">
      <c r="A617" s="127"/>
      <c r="DR617" s="129"/>
      <c r="DS617" s="129"/>
      <c r="DT617" s="129"/>
    </row>
    <row r="618" spans="1:124" s="128" customFormat="1" x14ac:dyDescent="0.25">
      <c r="A618" s="127"/>
      <c r="DR618" s="129"/>
      <c r="DS618" s="129"/>
      <c r="DT618" s="129"/>
    </row>
    <row r="619" spans="1:124" s="128" customFormat="1" x14ac:dyDescent="0.25">
      <c r="A619" s="127"/>
      <c r="DR619" s="129"/>
      <c r="DS619" s="129"/>
      <c r="DT619" s="129"/>
    </row>
    <row r="620" spans="1:124" s="128" customFormat="1" x14ac:dyDescent="0.25">
      <c r="A620" s="127"/>
      <c r="DR620" s="129"/>
      <c r="DS620" s="129"/>
      <c r="DT620" s="129"/>
    </row>
    <row r="621" spans="1:124" s="128" customFormat="1" x14ac:dyDescent="0.25">
      <c r="A621" s="127"/>
      <c r="DR621" s="129"/>
      <c r="DS621" s="129"/>
      <c r="DT621" s="129"/>
    </row>
    <row r="622" spans="1:124" s="128" customFormat="1" x14ac:dyDescent="0.25">
      <c r="A622" s="127"/>
      <c r="DR622" s="129"/>
      <c r="DS622" s="129"/>
      <c r="DT622" s="129"/>
    </row>
    <row r="623" spans="1:124" s="128" customFormat="1" x14ac:dyDescent="0.25">
      <c r="A623" s="127"/>
      <c r="DR623" s="129"/>
      <c r="DS623" s="129"/>
      <c r="DT623" s="129"/>
    </row>
    <row r="624" spans="1:124" s="128" customFormat="1" x14ac:dyDescent="0.25">
      <c r="A624" s="127"/>
      <c r="DR624" s="129"/>
      <c r="DS624" s="129"/>
      <c r="DT624" s="129"/>
    </row>
    <row r="625" spans="1:124" s="128" customFormat="1" x14ac:dyDescent="0.25">
      <c r="A625" s="127"/>
      <c r="DR625" s="129"/>
      <c r="DS625" s="129"/>
      <c r="DT625" s="129"/>
    </row>
    <row r="626" spans="1:124" s="128" customFormat="1" x14ac:dyDescent="0.25">
      <c r="A626" s="127"/>
      <c r="DR626" s="129"/>
      <c r="DS626" s="129"/>
      <c r="DT626" s="129"/>
    </row>
    <row r="627" spans="1:124" s="128" customFormat="1" x14ac:dyDescent="0.25">
      <c r="A627" s="127"/>
      <c r="DR627" s="129"/>
      <c r="DS627" s="129"/>
      <c r="DT627" s="129"/>
    </row>
    <row r="628" spans="1:124" s="128" customFormat="1" x14ac:dyDescent="0.25">
      <c r="A628" s="127"/>
      <c r="DR628" s="129"/>
      <c r="DS628" s="129"/>
      <c r="DT628" s="129"/>
    </row>
    <row r="629" spans="1:124" s="128" customFormat="1" x14ac:dyDescent="0.25">
      <c r="A629" s="127"/>
      <c r="DR629" s="129"/>
      <c r="DS629" s="129"/>
      <c r="DT629" s="129"/>
    </row>
    <row r="630" spans="1:124" s="128" customFormat="1" x14ac:dyDescent="0.25">
      <c r="A630" s="127"/>
      <c r="DR630" s="129"/>
      <c r="DS630" s="129"/>
      <c r="DT630" s="129"/>
    </row>
    <row r="631" spans="1:124" s="128" customFormat="1" x14ac:dyDescent="0.25">
      <c r="A631" s="127"/>
      <c r="DR631" s="129"/>
      <c r="DS631" s="129"/>
      <c r="DT631" s="129"/>
    </row>
    <row r="632" spans="1:124" s="128" customFormat="1" x14ac:dyDescent="0.25">
      <c r="A632" s="127"/>
      <c r="DR632" s="129"/>
      <c r="DS632" s="129"/>
      <c r="DT632" s="129"/>
    </row>
    <row r="633" spans="1:124" s="128" customFormat="1" x14ac:dyDescent="0.25">
      <c r="A633" s="127"/>
      <c r="DR633" s="129"/>
      <c r="DS633" s="129"/>
      <c r="DT633" s="129"/>
    </row>
    <row r="634" spans="1:124" s="128" customFormat="1" x14ac:dyDescent="0.25">
      <c r="A634" s="127"/>
      <c r="DR634" s="129"/>
      <c r="DS634" s="129"/>
      <c r="DT634" s="129"/>
    </row>
    <row r="635" spans="1:124" s="128" customFormat="1" x14ac:dyDescent="0.25">
      <c r="A635" s="127"/>
      <c r="DR635" s="129"/>
      <c r="DS635" s="129"/>
      <c r="DT635" s="129"/>
    </row>
    <row r="636" spans="1:124" s="128" customFormat="1" x14ac:dyDescent="0.25">
      <c r="A636" s="127"/>
      <c r="DR636" s="129"/>
      <c r="DS636" s="129"/>
      <c r="DT636" s="129"/>
    </row>
    <row r="637" spans="1:124" s="128" customFormat="1" x14ac:dyDescent="0.25">
      <c r="A637" s="127"/>
      <c r="DR637" s="129"/>
      <c r="DS637" s="129"/>
      <c r="DT637" s="129"/>
    </row>
    <row r="638" spans="1:124" s="128" customFormat="1" x14ac:dyDescent="0.25">
      <c r="A638" s="127"/>
      <c r="DR638" s="129"/>
      <c r="DS638" s="129"/>
      <c r="DT638" s="129"/>
    </row>
    <row r="639" spans="1:124" s="128" customFormat="1" x14ac:dyDescent="0.25">
      <c r="A639" s="127"/>
      <c r="DR639" s="129"/>
      <c r="DS639" s="129"/>
      <c r="DT639" s="129"/>
    </row>
    <row r="640" spans="1:124" s="128" customFormat="1" x14ac:dyDescent="0.25">
      <c r="A640" s="127"/>
      <c r="DR640" s="129"/>
      <c r="DS640" s="129"/>
      <c r="DT640" s="129"/>
    </row>
    <row r="641" spans="1:124" s="128" customFormat="1" x14ac:dyDescent="0.25">
      <c r="A641" s="127"/>
      <c r="DR641" s="129"/>
      <c r="DS641" s="129"/>
      <c r="DT641" s="129"/>
    </row>
    <row r="642" spans="1:124" s="128" customFormat="1" x14ac:dyDescent="0.25">
      <c r="A642" s="127"/>
      <c r="DR642" s="129"/>
      <c r="DS642" s="129"/>
      <c r="DT642" s="129"/>
    </row>
    <row r="643" spans="1:124" s="128" customFormat="1" x14ac:dyDescent="0.25">
      <c r="A643" s="127"/>
      <c r="DR643" s="129"/>
      <c r="DS643" s="129"/>
      <c r="DT643" s="129"/>
    </row>
    <row r="644" spans="1:124" s="128" customFormat="1" x14ac:dyDescent="0.25">
      <c r="A644" s="127"/>
      <c r="DR644" s="129"/>
      <c r="DS644" s="129"/>
      <c r="DT644" s="129"/>
    </row>
    <row r="645" spans="1:124" s="128" customFormat="1" x14ac:dyDescent="0.25">
      <c r="A645" s="127"/>
      <c r="DR645" s="129"/>
      <c r="DS645" s="129"/>
      <c r="DT645" s="129"/>
    </row>
    <row r="646" spans="1:124" s="128" customFormat="1" x14ac:dyDescent="0.25">
      <c r="A646" s="127"/>
      <c r="DR646" s="129"/>
      <c r="DS646" s="129"/>
      <c r="DT646" s="129"/>
    </row>
    <row r="647" spans="1:124" s="128" customFormat="1" x14ac:dyDescent="0.25">
      <c r="A647" s="127"/>
      <c r="DR647" s="129"/>
      <c r="DS647" s="129"/>
      <c r="DT647" s="129"/>
    </row>
    <row r="648" spans="1:124" s="128" customFormat="1" x14ac:dyDescent="0.25">
      <c r="A648" s="127"/>
      <c r="DR648" s="129"/>
      <c r="DS648" s="129"/>
      <c r="DT648" s="129"/>
    </row>
    <row r="649" spans="1:124" s="128" customFormat="1" x14ac:dyDescent="0.25">
      <c r="A649" s="127"/>
      <c r="DR649" s="129"/>
      <c r="DS649" s="129"/>
      <c r="DT649" s="129"/>
    </row>
    <row r="650" spans="1:124" s="128" customFormat="1" x14ac:dyDescent="0.25">
      <c r="A650" s="127"/>
      <c r="DR650" s="129"/>
      <c r="DS650" s="129"/>
      <c r="DT650" s="129"/>
    </row>
    <row r="651" spans="1:124" s="128" customFormat="1" x14ac:dyDescent="0.25">
      <c r="A651" s="127"/>
      <c r="DR651" s="129"/>
      <c r="DS651" s="129"/>
      <c r="DT651" s="129"/>
    </row>
    <row r="652" spans="1:124" s="128" customFormat="1" x14ac:dyDescent="0.25">
      <c r="A652" s="127"/>
      <c r="DR652" s="129"/>
      <c r="DS652" s="129"/>
      <c r="DT652" s="129"/>
    </row>
    <row r="653" spans="1:124" s="128" customFormat="1" x14ac:dyDescent="0.25">
      <c r="A653" s="127"/>
      <c r="DR653" s="129"/>
      <c r="DS653" s="129"/>
      <c r="DT653" s="129"/>
    </row>
    <row r="654" spans="1:124" s="128" customFormat="1" x14ac:dyDescent="0.25">
      <c r="A654" s="127"/>
      <c r="DR654" s="129"/>
      <c r="DS654" s="129"/>
      <c r="DT654" s="129"/>
    </row>
    <row r="655" spans="1:124" s="128" customFormat="1" x14ac:dyDescent="0.25">
      <c r="A655" s="127"/>
      <c r="DR655" s="129"/>
      <c r="DS655" s="129"/>
      <c r="DT655" s="129"/>
    </row>
    <row r="656" spans="1:124" s="128" customFormat="1" x14ac:dyDescent="0.25">
      <c r="A656" s="127"/>
      <c r="DR656" s="129"/>
      <c r="DS656" s="129"/>
      <c r="DT656" s="129"/>
    </row>
    <row r="657" spans="1:124" s="128" customFormat="1" x14ac:dyDescent="0.25">
      <c r="A657" s="127"/>
      <c r="DR657" s="129"/>
      <c r="DS657" s="129"/>
      <c r="DT657" s="129"/>
    </row>
    <row r="658" spans="1:124" s="128" customFormat="1" x14ac:dyDescent="0.25">
      <c r="A658" s="127"/>
      <c r="DR658" s="129"/>
      <c r="DS658" s="129"/>
      <c r="DT658" s="129"/>
    </row>
    <row r="659" spans="1:124" s="128" customFormat="1" x14ac:dyDescent="0.25">
      <c r="A659" s="127"/>
      <c r="DR659" s="129"/>
      <c r="DS659" s="129"/>
      <c r="DT659" s="129"/>
    </row>
    <row r="660" spans="1:124" s="128" customFormat="1" x14ac:dyDescent="0.25">
      <c r="A660" s="127"/>
      <c r="DR660" s="129"/>
      <c r="DS660" s="129"/>
      <c r="DT660" s="129"/>
    </row>
    <row r="661" spans="1:124" s="128" customFormat="1" x14ac:dyDescent="0.25">
      <c r="A661" s="127"/>
      <c r="DR661" s="129"/>
      <c r="DS661" s="129"/>
      <c r="DT661" s="129"/>
    </row>
    <row r="662" spans="1:124" s="128" customFormat="1" x14ac:dyDescent="0.25">
      <c r="A662" s="127"/>
      <c r="DR662" s="129"/>
      <c r="DS662" s="129"/>
      <c r="DT662" s="129"/>
    </row>
    <row r="663" spans="1:124" s="128" customFormat="1" x14ac:dyDescent="0.25">
      <c r="A663" s="127"/>
      <c r="DR663" s="129"/>
      <c r="DS663" s="129"/>
      <c r="DT663" s="129"/>
    </row>
    <row r="664" spans="1:124" s="128" customFormat="1" x14ac:dyDescent="0.25">
      <c r="A664" s="127"/>
      <c r="DR664" s="129"/>
      <c r="DS664" s="129"/>
      <c r="DT664" s="129"/>
    </row>
    <row r="665" spans="1:124" s="128" customFormat="1" x14ac:dyDescent="0.25">
      <c r="A665" s="127"/>
      <c r="DR665" s="129"/>
      <c r="DS665" s="129"/>
      <c r="DT665" s="129"/>
    </row>
    <row r="666" spans="1:124" s="128" customFormat="1" x14ac:dyDescent="0.25">
      <c r="A666" s="127"/>
      <c r="DR666" s="129"/>
      <c r="DS666" s="129"/>
      <c r="DT666" s="129"/>
    </row>
    <row r="667" spans="1:124" s="128" customFormat="1" x14ac:dyDescent="0.25">
      <c r="A667" s="127"/>
      <c r="DR667" s="129"/>
      <c r="DS667" s="129"/>
      <c r="DT667" s="129"/>
    </row>
    <row r="668" spans="1:124" s="128" customFormat="1" x14ac:dyDescent="0.25">
      <c r="A668" s="127"/>
      <c r="DR668" s="129"/>
      <c r="DS668" s="129"/>
      <c r="DT668" s="129"/>
    </row>
    <row r="669" spans="1:124" s="128" customFormat="1" x14ac:dyDescent="0.25">
      <c r="A669" s="127"/>
      <c r="DR669" s="129"/>
      <c r="DS669" s="129"/>
      <c r="DT669" s="129"/>
    </row>
    <row r="670" spans="1:124" s="128" customFormat="1" x14ac:dyDescent="0.25">
      <c r="A670" s="127"/>
      <c r="DR670" s="129"/>
      <c r="DS670" s="129"/>
      <c r="DT670" s="129"/>
    </row>
    <row r="671" spans="1:124" s="128" customFormat="1" x14ac:dyDescent="0.25">
      <c r="A671" s="127"/>
      <c r="DR671" s="129"/>
      <c r="DS671" s="129"/>
      <c r="DT671" s="129"/>
    </row>
    <row r="672" spans="1:124" s="128" customFormat="1" x14ac:dyDescent="0.25">
      <c r="A672" s="127"/>
      <c r="DR672" s="129"/>
      <c r="DS672" s="129"/>
      <c r="DT672" s="129"/>
    </row>
    <row r="673" spans="1:124" s="128" customFormat="1" x14ac:dyDescent="0.25">
      <c r="A673" s="127"/>
      <c r="DR673" s="129"/>
      <c r="DS673" s="129"/>
      <c r="DT673" s="129"/>
    </row>
    <row r="674" spans="1:124" s="128" customFormat="1" x14ac:dyDescent="0.25">
      <c r="A674" s="127"/>
      <c r="DR674" s="129"/>
      <c r="DS674" s="129"/>
      <c r="DT674" s="129"/>
    </row>
    <row r="675" spans="1:124" s="128" customFormat="1" x14ac:dyDescent="0.25">
      <c r="A675" s="127"/>
      <c r="DR675" s="129"/>
      <c r="DS675" s="129"/>
      <c r="DT675" s="129"/>
    </row>
    <row r="676" spans="1:124" s="128" customFormat="1" x14ac:dyDescent="0.25">
      <c r="A676" s="127"/>
      <c r="DR676" s="129"/>
      <c r="DS676" s="129"/>
      <c r="DT676" s="129"/>
    </row>
    <row r="677" spans="1:124" s="128" customFormat="1" x14ac:dyDescent="0.25">
      <c r="A677" s="127"/>
      <c r="DR677" s="129"/>
      <c r="DS677" s="129"/>
      <c r="DT677" s="129"/>
    </row>
    <row r="678" spans="1:124" s="128" customFormat="1" x14ac:dyDescent="0.25">
      <c r="A678" s="127"/>
      <c r="DR678" s="129"/>
      <c r="DS678" s="129"/>
      <c r="DT678" s="129"/>
    </row>
    <row r="679" spans="1:124" s="128" customFormat="1" x14ac:dyDescent="0.25">
      <c r="A679" s="127"/>
      <c r="DR679" s="129"/>
      <c r="DS679" s="129"/>
      <c r="DT679" s="129"/>
    </row>
    <row r="680" spans="1:124" s="128" customFormat="1" x14ac:dyDescent="0.25">
      <c r="A680" s="127"/>
      <c r="DR680" s="129"/>
      <c r="DS680" s="129"/>
      <c r="DT680" s="129"/>
    </row>
    <row r="681" spans="1:124" s="128" customFormat="1" x14ac:dyDescent="0.25">
      <c r="A681" s="127"/>
      <c r="DR681" s="129"/>
      <c r="DS681" s="129"/>
      <c r="DT681" s="129"/>
    </row>
    <row r="682" spans="1:124" s="128" customFormat="1" x14ac:dyDescent="0.25">
      <c r="A682" s="127"/>
      <c r="DR682" s="129"/>
      <c r="DS682" s="129"/>
      <c r="DT682" s="129"/>
    </row>
    <row r="683" spans="1:124" s="128" customFormat="1" x14ac:dyDescent="0.25">
      <c r="A683" s="127"/>
      <c r="DR683" s="129"/>
      <c r="DS683" s="129"/>
      <c r="DT683" s="129"/>
    </row>
    <row r="684" spans="1:124" s="128" customFormat="1" x14ac:dyDescent="0.25">
      <c r="A684" s="127"/>
      <c r="DR684" s="129"/>
      <c r="DS684" s="129"/>
      <c r="DT684" s="129"/>
    </row>
    <row r="685" spans="1:124" s="128" customFormat="1" x14ac:dyDescent="0.25">
      <c r="A685" s="127"/>
      <c r="DR685" s="129"/>
      <c r="DS685" s="129"/>
      <c r="DT685" s="129"/>
    </row>
    <row r="686" spans="1:124" s="128" customFormat="1" x14ac:dyDescent="0.25">
      <c r="A686" s="127"/>
      <c r="DR686" s="129"/>
      <c r="DS686" s="129"/>
      <c r="DT686" s="129"/>
    </row>
    <row r="687" spans="1:124" s="128" customFormat="1" x14ac:dyDescent="0.25">
      <c r="A687" s="127"/>
      <c r="DR687" s="129"/>
      <c r="DS687" s="129"/>
      <c r="DT687" s="129"/>
    </row>
    <row r="688" spans="1:124" s="128" customFormat="1" x14ac:dyDescent="0.25">
      <c r="A688" s="127"/>
      <c r="DR688" s="129"/>
      <c r="DS688" s="129"/>
      <c r="DT688" s="129"/>
    </row>
    <row r="689" spans="1:124" s="128" customFormat="1" x14ac:dyDescent="0.25">
      <c r="A689" s="127"/>
      <c r="DR689" s="129"/>
      <c r="DS689" s="129"/>
      <c r="DT689" s="129"/>
    </row>
    <row r="690" spans="1:124" s="128" customFormat="1" x14ac:dyDescent="0.25">
      <c r="A690" s="127"/>
      <c r="DR690" s="129"/>
      <c r="DS690" s="129"/>
      <c r="DT690" s="129"/>
    </row>
    <row r="691" spans="1:124" s="128" customFormat="1" x14ac:dyDescent="0.25">
      <c r="A691" s="127"/>
      <c r="DR691" s="129"/>
      <c r="DS691" s="129"/>
      <c r="DT691" s="129"/>
    </row>
    <row r="692" spans="1:124" s="128" customFormat="1" x14ac:dyDescent="0.25">
      <c r="A692" s="127"/>
      <c r="DR692" s="129"/>
      <c r="DS692" s="129"/>
      <c r="DT692" s="129"/>
    </row>
    <row r="693" spans="1:124" s="128" customFormat="1" x14ac:dyDescent="0.25">
      <c r="A693" s="127"/>
      <c r="DR693" s="129"/>
      <c r="DS693" s="129"/>
      <c r="DT693" s="129"/>
    </row>
    <row r="694" spans="1:124" s="128" customFormat="1" x14ac:dyDescent="0.25">
      <c r="A694" s="127"/>
      <c r="DR694" s="129"/>
      <c r="DS694" s="129"/>
      <c r="DT694" s="129"/>
    </row>
    <row r="695" spans="1:124" s="128" customFormat="1" x14ac:dyDescent="0.25">
      <c r="A695" s="127"/>
      <c r="DR695" s="129"/>
      <c r="DS695" s="129"/>
      <c r="DT695" s="129"/>
    </row>
    <row r="696" spans="1:124" s="128" customFormat="1" x14ac:dyDescent="0.25">
      <c r="A696" s="127"/>
      <c r="DR696" s="129"/>
      <c r="DS696" s="129"/>
      <c r="DT696" s="129"/>
    </row>
    <row r="697" spans="1:124" s="128" customFormat="1" x14ac:dyDescent="0.25">
      <c r="A697" s="127"/>
      <c r="DR697" s="129"/>
      <c r="DS697" s="129"/>
      <c r="DT697" s="129"/>
    </row>
    <row r="698" spans="1:124" s="128" customFormat="1" x14ac:dyDescent="0.25">
      <c r="A698" s="127"/>
      <c r="DR698" s="129"/>
      <c r="DS698" s="129"/>
      <c r="DT698" s="129"/>
    </row>
    <row r="699" spans="1:124" s="128" customFormat="1" x14ac:dyDescent="0.25">
      <c r="A699" s="127"/>
      <c r="DR699" s="129"/>
      <c r="DS699" s="129"/>
      <c r="DT699" s="129"/>
    </row>
    <row r="700" spans="1:124" s="128" customFormat="1" x14ac:dyDescent="0.25">
      <c r="A700" s="127"/>
      <c r="DR700" s="129"/>
      <c r="DS700" s="129"/>
      <c r="DT700" s="129"/>
    </row>
    <row r="701" spans="1:124" s="128" customFormat="1" x14ac:dyDescent="0.25">
      <c r="A701" s="127"/>
      <c r="DR701" s="129"/>
      <c r="DS701" s="129"/>
      <c r="DT701" s="129"/>
    </row>
    <row r="702" spans="1:124" s="128" customFormat="1" x14ac:dyDescent="0.25">
      <c r="A702" s="127"/>
      <c r="DR702" s="129"/>
      <c r="DS702" s="129"/>
      <c r="DT702" s="129"/>
    </row>
    <row r="703" spans="1:124" s="128" customFormat="1" x14ac:dyDescent="0.25">
      <c r="A703" s="127"/>
      <c r="DR703" s="129"/>
      <c r="DS703" s="129"/>
      <c r="DT703" s="129"/>
    </row>
    <row r="704" spans="1:124" s="128" customFormat="1" x14ac:dyDescent="0.25">
      <c r="A704" s="127"/>
      <c r="DR704" s="129"/>
      <c r="DS704" s="129"/>
      <c r="DT704" s="129"/>
    </row>
    <row r="705" spans="1:124" s="128" customFormat="1" x14ac:dyDescent="0.25">
      <c r="A705" s="127"/>
      <c r="DR705" s="129"/>
      <c r="DS705" s="129"/>
      <c r="DT705" s="129"/>
    </row>
    <row r="706" spans="1:124" s="128" customFormat="1" x14ac:dyDescent="0.25">
      <c r="A706" s="127"/>
      <c r="DR706" s="129"/>
      <c r="DS706" s="129"/>
      <c r="DT706" s="129"/>
    </row>
    <row r="707" spans="1:124" s="128" customFormat="1" x14ac:dyDescent="0.25">
      <c r="A707" s="127"/>
      <c r="DR707" s="129"/>
      <c r="DS707" s="129"/>
      <c r="DT707" s="129"/>
    </row>
    <row r="708" spans="1:124" s="128" customFormat="1" x14ac:dyDescent="0.25">
      <c r="A708" s="127"/>
      <c r="DR708" s="129"/>
      <c r="DS708" s="129"/>
      <c r="DT708" s="129"/>
    </row>
    <row r="709" spans="1:124" s="128" customFormat="1" x14ac:dyDescent="0.25">
      <c r="A709" s="127"/>
      <c r="DR709" s="129"/>
      <c r="DS709" s="129"/>
      <c r="DT709" s="129"/>
    </row>
    <row r="710" spans="1:124" s="128" customFormat="1" x14ac:dyDescent="0.25">
      <c r="A710" s="127"/>
      <c r="DR710" s="129"/>
      <c r="DS710" s="129"/>
      <c r="DT710" s="129"/>
    </row>
    <row r="711" spans="1:124" s="128" customFormat="1" x14ac:dyDescent="0.25">
      <c r="A711" s="127"/>
      <c r="DR711" s="129"/>
      <c r="DS711" s="129"/>
      <c r="DT711" s="129"/>
    </row>
    <row r="712" spans="1:124" s="128" customFormat="1" x14ac:dyDescent="0.25">
      <c r="A712" s="127"/>
      <c r="DR712" s="129"/>
      <c r="DS712" s="129"/>
      <c r="DT712" s="129"/>
    </row>
    <row r="713" spans="1:124" s="128" customFormat="1" x14ac:dyDescent="0.25">
      <c r="A713" s="127"/>
      <c r="DR713" s="129"/>
      <c r="DS713" s="129"/>
      <c r="DT713" s="129"/>
    </row>
    <row r="714" spans="1:124" s="128" customFormat="1" x14ac:dyDescent="0.25">
      <c r="A714" s="127"/>
      <c r="DR714" s="129"/>
      <c r="DS714" s="129"/>
      <c r="DT714" s="129"/>
    </row>
    <row r="715" spans="1:124" s="128" customFormat="1" x14ac:dyDescent="0.25">
      <c r="A715" s="127"/>
      <c r="DR715" s="129"/>
      <c r="DS715" s="129"/>
      <c r="DT715" s="129"/>
    </row>
    <row r="716" spans="1:124" s="128" customFormat="1" x14ac:dyDescent="0.25">
      <c r="A716" s="127"/>
      <c r="DR716" s="129"/>
      <c r="DS716" s="129"/>
      <c r="DT716" s="129"/>
    </row>
    <row r="717" spans="1:124" s="128" customFormat="1" x14ac:dyDescent="0.25">
      <c r="A717" s="127"/>
      <c r="DR717" s="129"/>
      <c r="DS717" s="129"/>
      <c r="DT717" s="129"/>
    </row>
    <row r="718" spans="1:124" s="128" customFormat="1" x14ac:dyDescent="0.25">
      <c r="A718" s="127"/>
      <c r="DR718" s="129"/>
      <c r="DS718" s="129"/>
      <c r="DT718" s="129"/>
    </row>
    <row r="719" spans="1:124" s="128" customFormat="1" x14ac:dyDescent="0.25">
      <c r="A719" s="127"/>
      <c r="DR719" s="129"/>
      <c r="DS719" s="129"/>
      <c r="DT719" s="129"/>
    </row>
    <row r="720" spans="1:124" s="128" customFormat="1" x14ac:dyDescent="0.25">
      <c r="A720" s="127"/>
      <c r="DR720" s="129"/>
      <c r="DS720" s="129"/>
      <c r="DT720" s="129"/>
    </row>
    <row r="721" spans="1:124" s="128" customFormat="1" x14ac:dyDescent="0.25">
      <c r="A721" s="127"/>
      <c r="DR721" s="129"/>
      <c r="DS721" s="129"/>
      <c r="DT721" s="129"/>
    </row>
    <row r="722" spans="1:124" s="128" customFormat="1" x14ac:dyDescent="0.25">
      <c r="A722" s="127"/>
      <c r="DR722" s="129"/>
      <c r="DS722" s="129"/>
      <c r="DT722" s="129"/>
    </row>
    <row r="723" spans="1:124" s="128" customFormat="1" x14ac:dyDescent="0.25">
      <c r="A723" s="127"/>
      <c r="DR723" s="129"/>
      <c r="DS723" s="129"/>
      <c r="DT723" s="129"/>
    </row>
    <row r="724" spans="1:124" s="128" customFormat="1" x14ac:dyDescent="0.25">
      <c r="A724" s="127"/>
      <c r="DR724" s="129"/>
      <c r="DS724" s="129"/>
      <c r="DT724" s="129"/>
    </row>
    <row r="725" spans="1:124" s="128" customFormat="1" x14ac:dyDescent="0.25">
      <c r="A725" s="127"/>
      <c r="DR725" s="129"/>
      <c r="DS725" s="129"/>
      <c r="DT725" s="129"/>
    </row>
    <row r="726" spans="1:124" s="128" customFormat="1" x14ac:dyDescent="0.25">
      <c r="A726" s="127"/>
      <c r="DR726" s="129"/>
      <c r="DS726" s="129"/>
      <c r="DT726" s="129"/>
    </row>
    <row r="727" spans="1:124" s="128" customFormat="1" x14ac:dyDescent="0.25">
      <c r="A727" s="127"/>
      <c r="DR727" s="129"/>
      <c r="DS727" s="129"/>
      <c r="DT727" s="129"/>
    </row>
    <row r="728" spans="1:124" s="128" customFormat="1" x14ac:dyDescent="0.25">
      <c r="A728" s="127"/>
      <c r="DR728" s="129"/>
      <c r="DS728" s="129"/>
      <c r="DT728" s="129"/>
    </row>
    <row r="729" spans="1:124" s="128" customFormat="1" x14ac:dyDescent="0.25">
      <c r="A729" s="127"/>
      <c r="DR729" s="129"/>
      <c r="DS729" s="129"/>
      <c r="DT729" s="129"/>
    </row>
    <row r="730" spans="1:124" s="128" customFormat="1" x14ac:dyDescent="0.25">
      <c r="A730" s="127"/>
      <c r="DR730" s="129"/>
      <c r="DS730" s="129"/>
      <c r="DT730" s="129"/>
    </row>
    <row r="731" spans="1:124" s="128" customFormat="1" x14ac:dyDescent="0.25">
      <c r="A731" s="127"/>
      <c r="DR731" s="129"/>
      <c r="DS731" s="129"/>
      <c r="DT731" s="129"/>
    </row>
    <row r="732" spans="1:124" s="128" customFormat="1" x14ac:dyDescent="0.25">
      <c r="A732" s="127"/>
      <c r="DR732" s="129"/>
      <c r="DS732" s="129"/>
      <c r="DT732" s="129"/>
    </row>
    <row r="733" spans="1:124" s="128" customFormat="1" x14ac:dyDescent="0.25">
      <c r="A733" s="127"/>
      <c r="DR733" s="129"/>
      <c r="DS733" s="129"/>
      <c r="DT733" s="129"/>
    </row>
    <row r="734" spans="1:124" s="128" customFormat="1" x14ac:dyDescent="0.25">
      <c r="A734" s="127"/>
      <c r="DR734" s="129"/>
      <c r="DS734" s="129"/>
      <c r="DT734" s="129"/>
    </row>
    <row r="735" spans="1:124" s="128" customFormat="1" x14ac:dyDescent="0.25">
      <c r="A735" s="127"/>
      <c r="DR735" s="129"/>
      <c r="DS735" s="129"/>
      <c r="DT735" s="129"/>
    </row>
    <row r="736" spans="1:124" s="128" customFormat="1" x14ac:dyDescent="0.25">
      <c r="A736" s="127"/>
      <c r="DR736" s="129"/>
      <c r="DS736" s="129"/>
      <c r="DT736" s="129"/>
    </row>
    <row r="737" spans="1:124" s="128" customFormat="1" x14ac:dyDescent="0.25">
      <c r="A737" s="127"/>
      <c r="DR737" s="129"/>
      <c r="DS737" s="129"/>
      <c r="DT737" s="129"/>
    </row>
    <row r="738" spans="1:124" s="128" customFormat="1" x14ac:dyDescent="0.25">
      <c r="A738" s="127"/>
      <c r="DR738" s="129"/>
      <c r="DS738" s="129"/>
      <c r="DT738" s="129"/>
    </row>
    <row r="739" spans="1:124" s="128" customFormat="1" x14ac:dyDescent="0.25">
      <c r="A739" s="127"/>
      <c r="DR739" s="129"/>
      <c r="DS739" s="129"/>
      <c r="DT739" s="129"/>
    </row>
    <row r="740" spans="1:124" s="128" customFormat="1" x14ac:dyDescent="0.25">
      <c r="A740" s="127"/>
      <c r="DR740" s="129"/>
      <c r="DS740" s="129"/>
      <c r="DT740" s="129"/>
    </row>
    <row r="741" spans="1:124" s="128" customFormat="1" x14ac:dyDescent="0.25">
      <c r="A741" s="127"/>
      <c r="DR741" s="129"/>
      <c r="DS741" s="129"/>
      <c r="DT741" s="129"/>
    </row>
    <row r="742" spans="1:124" s="128" customFormat="1" x14ac:dyDescent="0.25">
      <c r="A742" s="127"/>
      <c r="DR742" s="129"/>
      <c r="DS742" s="129"/>
      <c r="DT742" s="129"/>
    </row>
    <row r="743" spans="1:124" s="128" customFormat="1" x14ac:dyDescent="0.25">
      <c r="A743" s="127"/>
      <c r="DR743" s="129"/>
      <c r="DS743" s="129"/>
      <c r="DT743" s="129"/>
    </row>
    <row r="744" spans="1:124" s="128" customFormat="1" x14ac:dyDescent="0.25">
      <c r="A744" s="127"/>
      <c r="DR744" s="129"/>
      <c r="DS744" s="129"/>
      <c r="DT744" s="129"/>
    </row>
    <row r="745" spans="1:124" s="128" customFormat="1" x14ac:dyDescent="0.25">
      <c r="A745" s="127"/>
      <c r="DR745" s="129"/>
      <c r="DS745" s="129"/>
      <c r="DT745" s="129"/>
    </row>
    <row r="746" spans="1:124" s="128" customFormat="1" x14ac:dyDescent="0.25">
      <c r="A746" s="127"/>
      <c r="DR746" s="129"/>
      <c r="DS746" s="129"/>
      <c r="DT746" s="129"/>
    </row>
    <row r="747" spans="1:124" s="128" customFormat="1" x14ac:dyDescent="0.25">
      <c r="A747" s="127"/>
      <c r="DR747" s="129"/>
      <c r="DS747" s="129"/>
      <c r="DT747" s="129"/>
    </row>
    <row r="748" spans="1:124" s="128" customFormat="1" x14ac:dyDescent="0.25">
      <c r="A748" s="127"/>
      <c r="DR748" s="129"/>
      <c r="DS748" s="129"/>
      <c r="DT748" s="129"/>
    </row>
    <row r="749" spans="1:124" s="128" customFormat="1" x14ac:dyDescent="0.25">
      <c r="A749" s="127"/>
      <c r="DR749" s="129"/>
      <c r="DS749" s="129"/>
      <c r="DT749" s="129"/>
    </row>
    <row r="750" spans="1:124" s="128" customFormat="1" x14ac:dyDescent="0.25">
      <c r="A750" s="127"/>
      <c r="DR750" s="129"/>
      <c r="DS750" s="129"/>
      <c r="DT750" s="129"/>
    </row>
    <row r="751" spans="1:124" s="128" customFormat="1" x14ac:dyDescent="0.25">
      <c r="A751" s="127"/>
      <c r="DR751" s="129"/>
      <c r="DS751" s="129"/>
      <c r="DT751" s="129"/>
    </row>
    <row r="752" spans="1:124" s="128" customFormat="1" x14ac:dyDescent="0.25">
      <c r="A752" s="127"/>
      <c r="DR752" s="129"/>
      <c r="DS752" s="129"/>
      <c r="DT752" s="129"/>
    </row>
    <row r="753" spans="1:124" s="128" customFormat="1" x14ac:dyDescent="0.25">
      <c r="A753" s="127"/>
      <c r="DR753" s="129"/>
      <c r="DS753" s="129"/>
      <c r="DT753" s="129"/>
    </row>
    <row r="754" spans="1:124" s="128" customFormat="1" x14ac:dyDescent="0.25">
      <c r="A754" s="127"/>
      <c r="DR754" s="129"/>
      <c r="DS754" s="129"/>
      <c r="DT754" s="129"/>
    </row>
    <row r="755" spans="1:124" s="128" customFormat="1" x14ac:dyDescent="0.25">
      <c r="A755" s="127"/>
      <c r="DR755" s="129"/>
      <c r="DS755" s="129"/>
      <c r="DT755" s="129"/>
    </row>
    <row r="756" spans="1:124" s="128" customFormat="1" x14ac:dyDescent="0.25">
      <c r="A756" s="127"/>
      <c r="DR756" s="129"/>
      <c r="DS756" s="129"/>
      <c r="DT756" s="129"/>
    </row>
    <row r="757" spans="1:124" s="128" customFormat="1" x14ac:dyDescent="0.25">
      <c r="A757" s="127"/>
      <c r="DR757" s="129"/>
      <c r="DS757" s="129"/>
      <c r="DT757" s="129"/>
    </row>
    <row r="758" spans="1:124" s="128" customFormat="1" x14ac:dyDescent="0.25">
      <c r="A758" s="127"/>
      <c r="DR758" s="129"/>
      <c r="DS758" s="129"/>
      <c r="DT758" s="129"/>
    </row>
    <row r="759" spans="1:124" s="128" customFormat="1" x14ac:dyDescent="0.25">
      <c r="A759" s="127"/>
      <c r="DR759" s="129"/>
      <c r="DS759" s="129"/>
      <c r="DT759" s="129"/>
    </row>
    <row r="760" spans="1:124" s="128" customFormat="1" x14ac:dyDescent="0.25">
      <c r="A760" s="127"/>
      <c r="DR760" s="129"/>
      <c r="DS760" s="129"/>
      <c r="DT760" s="129"/>
    </row>
    <row r="761" spans="1:124" s="128" customFormat="1" x14ac:dyDescent="0.25">
      <c r="A761" s="127"/>
      <c r="DR761" s="129"/>
      <c r="DS761" s="129"/>
      <c r="DT761" s="129"/>
    </row>
    <row r="762" spans="1:124" s="128" customFormat="1" x14ac:dyDescent="0.25">
      <c r="A762" s="127"/>
      <c r="DR762" s="129"/>
      <c r="DS762" s="129"/>
      <c r="DT762" s="129"/>
    </row>
    <row r="763" spans="1:124" s="128" customFormat="1" x14ac:dyDescent="0.25">
      <c r="A763" s="127"/>
      <c r="DR763" s="129"/>
      <c r="DS763" s="129"/>
      <c r="DT763" s="129"/>
    </row>
    <row r="764" spans="1:124" s="128" customFormat="1" x14ac:dyDescent="0.25">
      <c r="A764" s="127"/>
      <c r="DR764" s="129"/>
      <c r="DS764" s="129"/>
      <c r="DT764" s="129"/>
    </row>
    <row r="765" spans="1:124" s="128" customFormat="1" x14ac:dyDescent="0.25">
      <c r="A765" s="127"/>
      <c r="DR765" s="129"/>
      <c r="DS765" s="129"/>
      <c r="DT765" s="129"/>
    </row>
    <row r="766" spans="1:124" s="128" customFormat="1" x14ac:dyDescent="0.25">
      <c r="A766" s="127"/>
      <c r="DR766" s="129"/>
      <c r="DS766" s="129"/>
      <c r="DT766" s="129"/>
    </row>
    <row r="767" spans="1:124" s="128" customFormat="1" x14ac:dyDescent="0.25">
      <c r="A767" s="127"/>
      <c r="DR767" s="129"/>
      <c r="DS767" s="129"/>
      <c r="DT767" s="129"/>
    </row>
    <row r="768" spans="1:124" s="128" customFormat="1" x14ac:dyDescent="0.25">
      <c r="A768" s="127"/>
      <c r="DR768" s="129"/>
      <c r="DS768" s="129"/>
      <c r="DT768" s="129"/>
    </row>
    <row r="769" spans="1:124" s="128" customFormat="1" x14ac:dyDescent="0.25">
      <c r="A769" s="127"/>
      <c r="DR769" s="129"/>
      <c r="DS769" s="129"/>
      <c r="DT769" s="129"/>
    </row>
    <row r="770" spans="1:124" s="128" customFormat="1" x14ac:dyDescent="0.25">
      <c r="A770" s="127"/>
      <c r="DR770" s="129"/>
      <c r="DS770" s="129"/>
      <c r="DT770" s="129"/>
    </row>
    <row r="771" spans="1:124" s="128" customFormat="1" x14ac:dyDescent="0.25">
      <c r="A771" s="127"/>
      <c r="DR771" s="129"/>
      <c r="DS771" s="129"/>
      <c r="DT771" s="129"/>
    </row>
    <row r="772" spans="1:124" s="128" customFormat="1" x14ac:dyDescent="0.25">
      <c r="A772" s="127"/>
      <c r="DR772" s="129"/>
      <c r="DS772" s="129"/>
      <c r="DT772" s="129"/>
    </row>
    <row r="773" spans="1:124" s="128" customFormat="1" x14ac:dyDescent="0.25">
      <c r="A773" s="127"/>
      <c r="DR773" s="129"/>
      <c r="DS773" s="129"/>
      <c r="DT773" s="129"/>
    </row>
    <row r="774" spans="1:124" s="128" customFormat="1" x14ac:dyDescent="0.25">
      <c r="A774" s="127"/>
      <c r="DR774" s="129"/>
      <c r="DS774" s="129"/>
      <c r="DT774" s="129"/>
    </row>
    <row r="775" spans="1:124" s="128" customFormat="1" x14ac:dyDescent="0.25">
      <c r="A775" s="127"/>
      <c r="DR775" s="129"/>
      <c r="DS775" s="129"/>
      <c r="DT775" s="129"/>
    </row>
    <row r="776" spans="1:124" s="128" customFormat="1" x14ac:dyDescent="0.25">
      <c r="A776" s="127"/>
      <c r="DR776" s="129"/>
      <c r="DS776" s="129"/>
      <c r="DT776" s="129"/>
    </row>
    <row r="777" spans="1:124" s="128" customFormat="1" x14ac:dyDescent="0.25">
      <c r="A777" s="127"/>
      <c r="DR777" s="129"/>
      <c r="DS777" s="129"/>
      <c r="DT777" s="129"/>
    </row>
    <row r="778" spans="1:124" s="128" customFormat="1" x14ac:dyDescent="0.25">
      <c r="A778" s="127"/>
      <c r="DR778" s="129"/>
      <c r="DS778" s="129"/>
      <c r="DT778" s="129"/>
    </row>
    <row r="779" spans="1:124" s="128" customFormat="1" x14ac:dyDescent="0.25">
      <c r="A779" s="127"/>
      <c r="DR779" s="129"/>
      <c r="DS779" s="129"/>
      <c r="DT779" s="129"/>
    </row>
    <row r="780" spans="1:124" s="128" customFormat="1" x14ac:dyDescent="0.25">
      <c r="A780" s="127"/>
      <c r="DR780" s="129"/>
      <c r="DS780" s="129"/>
      <c r="DT780" s="129"/>
    </row>
    <row r="781" spans="1:124" s="128" customFormat="1" x14ac:dyDescent="0.25">
      <c r="A781" s="127"/>
      <c r="DR781" s="129"/>
      <c r="DS781" s="129"/>
      <c r="DT781" s="129"/>
    </row>
    <row r="782" spans="1:124" s="128" customFormat="1" x14ac:dyDescent="0.25">
      <c r="A782" s="127"/>
      <c r="DR782" s="129"/>
      <c r="DS782" s="129"/>
      <c r="DT782" s="129"/>
    </row>
    <row r="783" spans="1:124" s="128" customFormat="1" x14ac:dyDescent="0.25">
      <c r="A783" s="127"/>
      <c r="DR783" s="129"/>
      <c r="DS783" s="129"/>
      <c r="DT783" s="129"/>
    </row>
    <row r="784" spans="1:124" s="128" customFormat="1" x14ac:dyDescent="0.25">
      <c r="A784" s="127"/>
      <c r="DR784" s="129"/>
      <c r="DS784" s="129"/>
      <c r="DT784" s="129"/>
    </row>
    <row r="785" spans="1:124" s="128" customFormat="1" x14ac:dyDescent="0.25">
      <c r="A785" s="127"/>
      <c r="DR785" s="129"/>
      <c r="DS785" s="129"/>
      <c r="DT785" s="129"/>
    </row>
    <row r="786" spans="1:124" s="128" customFormat="1" x14ac:dyDescent="0.25">
      <c r="A786" s="127"/>
      <c r="DR786" s="129"/>
      <c r="DS786" s="129"/>
      <c r="DT786" s="129"/>
    </row>
    <row r="787" spans="1:124" s="128" customFormat="1" x14ac:dyDescent="0.25">
      <c r="A787" s="127"/>
      <c r="DR787" s="129"/>
      <c r="DS787" s="129"/>
      <c r="DT787" s="129"/>
    </row>
    <row r="788" spans="1:124" s="128" customFormat="1" x14ac:dyDescent="0.25">
      <c r="A788" s="127"/>
      <c r="DR788" s="129"/>
      <c r="DS788" s="129"/>
      <c r="DT788" s="129"/>
    </row>
    <row r="789" spans="1:124" s="128" customFormat="1" x14ac:dyDescent="0.25">
      <c r="A789" s="127"/>
      <c r="DR789" s="129"/>
      <c r="DS789" s="129"/>
      <c r="DT789" s="129"/>
    </row>
    <row r="790" spans="1:124" s="128" customFormat="1" x14ac:dyDescent="0.25">
      <c r="A790" s="127"/>
      <c r="DR790" s="129"/>
      <c r="DS790" s="129"/>
      <c r="DT790" s="129"/>
    </row>
    <row r="791" spans="1:124" s="128" customFormat="1" x14ac:dyDescent="0.25">
      <c r="A791" s="127"/>
      <c r="DR791" s="129"/>
      <c r="DS791" s="129"/>
      <c r="DT791" s="129"/>
    </row>
    <row r="792" spans="1:124" s="128" customFormat="1" x14ac:dyDescent="0.25">
      <c r="A792" s="127"/>
      <c r="DR792" s="129"/>
      <c r="DS792" s="129"/>
      <c r="DT792" s="129"/>
    </row>
    <row r="793" spans="1:124" s="128" customFormat="1" x14ac:dyDescent="0.25">
      <c r="A793" s="127"/>
      <c r="DR793" s="129"/>
      <c r="DS793" s="129"/>
      <c r="DT793" s="129"/>
    </row>
    <row r="794" spans="1:124" s="128" customFormat="1" x14ac:dyDescent="0.25">
      <c r="A794" s="127"/>
      <c r="DR794" s="129"/>
      <c r="DS794" s="129"/>
      <c r="DT794" s="129"/>
    </row>
    <row r="795" spans="1:124" s="128" customFormat="1" x14ac:dyDescent="0.25">
      <c r="A795" s="127"/>
      <c r="DR795" s="129"/>
      <c r="DS795" s="129"/>
      <c r="DT795" s="129"/>
    </row>
    <row r="796" spans="1:124" s="128" customFormat="1" x14ac:dyDescent="0.25">
      <c r="A796" s="127"/>
      <c r="DR796" s="129"/>
      <c r="DS796" s="129"/>
      <c r="DT796" s="129"/>
    </row>
    <row r="797" spans="1:124" s="128" customFormat="1" x14ac:dyDescent="0.25">
      <c r="A797" s="127"/>
      <c r="DR797" s="129"/>
      <c r="DS797" s="129"/>
      <c r="DT797" s="129"/>
    </row>
    <row r="798" spans="1:124" s="128" customFormat="1" x14ac:dyDescent="0.25">
      <c r="A798" s="127"/>
      <c r="DR798" s="129"/>
      <c r="DS798" s="129"/>
      <c r="DT798" s="129"/>
    </row>
    <row r="799" spans="1:124" s="128" customFormat="1" x14ac:dyDescent="0.25">
      <c r="A799" s="127"/>
      <c r="DR799" s="129"/>
      <c r="DS799" s="129"/>
      <c r="DT799" s="129"/>
    </row>
    <row r="800" spans="1:124" s="128" customFormat="1" x14ac:dyDescent="0.25">
      <c r="A800" s="127"/>
      <c r="DR800" s="129"/>
      <c r="DS800" s="129"/>
      <c r="DT800" s="129"/>
    </row>
    <row r="801" spans="1:124" s="128" customFormat="1" x14ac:dyDescent="0.25">
      <c r="A801" s="127"/>
      <c r="DR801" s="129"/>
      <c r="DS801" s="129"/>
      <c r="DT801" s="129"/>
    </row>
    <row r="802" spans="1:124" s="128" customFormat="1" x14ac:dyDescent="0.25">
      <c r="A802" s="127"/>
      <c r="DR802" s="129"/>
      <c r="DS802" s="129"/>
      <c r="DT802" s="129"/>
    </row>
    <row r="803" spans="1:124" s="128" customFormat="1" x14ac:dyDescent="0.25">
      <c r="A803" s="127"/>
      <c r="DR803" s="129"/>
      <c r="DS803" s="129"/>
      <c r="DT803" s="129"/>
    </row>
    <row r="804" spans="1:124" s="128" customFormat="1" x14ac:dyDescent="0.25">
      <c r="A804" s="127"/>
      <c r="DR804" s="129"/>
      <c r="DS804" s="129"/>
      <c r="DT804" s="129"/>
    </row>
    <row r="805" spans="1:124" s="128" customFormat="1" x14ac:dyDescent="0.25">
      <c r="A805" s="127"/>
      <c r="DR805" s="129"/>
      <c r="DS805" s="129"/>
      <c r="DT805" s="129"/>
    </row>
    <row r="806" spans="1:124" s="128" customFormat="1" x14ac:dyDescent="0.25">
      <c r="A806" s="127"/>
      <c r="DR806" s="129"/>
      <c r="DS806" s="129"/>
      <c r="DT806" s="129"/>
    </row>
    <row r="807" spans="1:124" s="128" customFormat="1" x14ac:dyDescent="0.25">
      <c r="A807" s="127"/>
      <c r="DR807" s="129"/>
      <c r="DS807" s="129"/>
      <c r="DT807" s="129"/>
    </row>
    <row r="808" spans="1:124" s="128" customFormat="1" x14ac:dyDescent="0.25">
      <c r="A808" s="127"/>
      <c r="DR808" s="129"/>
      <c r="DS808" s="129"/>
      <c r="DT808" s="129"/>
    </row>
    <row r="809" spans="1:124" s="128" customFormat="1" x14ac:dyDescent="0.25">
      <c r="A809" s="127"/>
      <c r="DR809" s="129"/>
      <c r="DS809" s="129"/>
      <c r="DT809" s="129"/>
    </row>
    <row r="810" spans="1:124" s="128" customFormat="1" x14ac:dyDescent="0.25">
      <c r="A810" s="127"/>
      <c r="DR810" s="129"/>
      <c r="DS810" s="129"/>
      <c r="DT810" s="129"/>
    </row>
    <row r="811" spans="1:124" s="128" customFormat="1" x14ac:dyDescent="0.25">
      <c r="A811" s="127"/>
      <c r="DR811" s="129"/>
      <c r="DS811" s="129"/>
      <c r="DT811" s="129"/>
    </row>
    <row r="812" spans="1:124" s="128" customFormat="1" x14ac:dyDescent="0.25">
      <c r="A812" s="127"/>
      <c r="DR812" s="129"/>
      <c r="DS812" s="129"/>
      <c r="DT812" s="129"/>
    </row>
    <row r="813" spans="1:124" s="128" customFormat="1" x14ac:dyDescent="0.25">
      <c r="A813" s="127"/>
      <c r="DR813" s="129"/>
      <c r="DS813" s="129"/>
      <c r="DT813" s="129"/>
    </row>
    <row r="814" spans="1:124" s="128" customFormat="1" x14ac:dyDescent="0.25">
      <c r="A814" s="127"/>
      <c r="DR814" s="129"/>
      <c r="DS814" s="129"/>
      <c r="DT814" s="129"/>
    </row>
    <row r="815" spans="1:124" s="128" customFormat="1" x14ac:dyDescent="0.25">
      <c r="A815" s="127"/>
      <c r="DR815" s="129"/>
      <c r="DS815" s="129"/>
      <c r="DT815" s="129"/>
    </row>
    <row r="816" spans="1:124" s="128" customFormat="1" x14ac:dyDescent="0.25">
      <c r="A816" s="127"/>
      <c r="DR816" s="129"/>
      <c r="DS816" s="129"/>
      <c r="DT816" s="129"/>
    </row>
    <row r="817" spans="1:124" s="128" customFormat="1" x14ac:dyDescent="0.25">
      <c r="A817" s="127"/>
      <c r="DR817" s="129"/>
      <c r="DS817" s="129"/>
      <c r="DT817" s="129"/>
    </row>
    <row r="818" spans="1:124" s="128" customFormat="1" x14ac:dyDescent="0.25">
      <c r="A818" s="127"/>
      <c r="DR818" s="129"/>
      <c r="DS818" s="129"/>
      <c r="DT818" s="129"/>
    </row>
    <row r="819" spans="1:124" s="128" customFormat="1" x14ac:dyDescent="0.25">
      <c r="A819" s="127"/>
      <c r="DR819" s="129"/>
      <c r="DS819" s="129"/>
      <c r="DT819" s="129"/>
    </row>
    <row r="820" spans="1:124" s="128" customFormat="1" x14ac:dyDescent="0.25">
      <c r="A820" s="127"/>
      <c r="DR820" s="129"/>
      <c r="DS820" s="129"/>
      <c r="DT820" s="129"/>
    </row>
    <row r="821" spans="1:124" s="128" customFormat="1" x14ac:dyDescent="0.25">
      <c r="A821" s="127"/>
      <c r="DR821" s="129"/>
      <c r="DS821" s="129"/>
      <c r="DT821" s="129"/>
    </row>
    <row r="822" spans="1:124" s="128" customFormat="1" x14ac:dyDescent="0.25">
      <c r="A822" s="127"/>
      <c r="DR822" s="129"/>
      <c r="DS822" s="129"/>
      <c r="DT822" s="129"/>
    </row>
    <row r="823" spans="1:124" s="128" customFormat="1" x14ac:dyDescent="0.25">
      <c r="A823" s="127"/>
      <c r="DR823" s="129"/>
      <c r="DS823" s="129"/>
      <c r="DT823" s="129"/>
    </row>
    <row r="824" spans="1:124" s="128" customFormat="1" x14ac:dyDescent="0.25">
      <c r="A824" s="127"/>
      <c r="DR824" s="129"/>
      <c r="DS824" s="129"/>
      <c r="DT824" s="129"/>
    </row>
    <row r="825" spans="1:124" s="128" customFormat="1" x14ac:dyDescent="0.25">
      <c r="A825" s="127"/>
      <c r="DR825" s="129"/>
      <c r="DS825" s="129"/>
      <c r="DT825" s="129"/>
    </row>
    <row r="826" spans="1:124" s="128" customFormat="1" x14ac:dyDescent="0.25">
      <c r="A826" s="127"/>
      <c r="DR826" s="129"/>
      <c r="DS826" s="129"/>
      <c r="DT826" s="129"/>
    </row>
    <row r="827" spans="1:124" s="128" customFormat="1" x14ac:dyDescent="0.25">
      <c r="A827" s="127"/>
      <c r="DR827" s="129"/>
      <c r="DS827" s="129"/>
      <c r="DT827" s="129"/>
    </row>
    <row r="828" spans="1:124" s="128" customFormat="1" x14ac:dyDescent="0.25">
      <c r="A828" s="127"/>
      <c r="DR828" s="129"/>
      <c r="DS828" s="129"/>
      <c r="DT828" s="129"/>
    </row>
    <row r="829" spans="1:124" s="128" customFormat="1" x14ac:dyDescent="0.25">
      <c r="A829" s="127"/>
      <c r="DR829" s="129"/>
      <c r="DS829" s="129"/>
      <c r="DT829" s="129"/>
    </row>
    <row r="830" spans="1:124" s="128" customFormat="1" x14ac:dyDescent="0.25">
      <c r="A830" s="127"/>
      <c r="DR830" s="129"/>
      <c r="DS830" s="129"/>
      <c r="DT830" s="129"/>
    </row>
    <row r="831" spans="1:124" s="128" customFormat="1" x14ac:dyDescent="0.25">
      <c r="A831" s="127"/>
      <c r="DR831" s="129"/>
      <c r="DS831" s="129"/>
      <c r="DT831" s="129"/>
    </row>
    <row r="832" spans="1:124" s="128" customFormat="1" x14ac:dyDescent="0.25">
      <c r="A832" s="127"/>
      <c r="DR832" s="129"/>
      <c r="DS832" s="129"/>
      <c r="DT832" s="129"/>
    </row>
    <row r="833" spans="1:124" s="128" customFormat="1" x14ac:dyDescent="0.25">
      <c r="A833" s="127"/>
      <c r="DR833" s="129"/>
      <c r="DS833" s="129"/>
      <c r="DT833" s="129"/>
    </row>
    <row r="834" spans="1:124" s="128" customFormat="1" x14ac:dyDescent="0.25">
      <c r="A834" s="127"/>
      <c r="DR834" s="129"/>
      <c r="DS834" s="129"/>
      <c r="DT834" s="129"/>
    </row>
    <row r="835" spans="1:124" s="128" customFormat="1" x14ac:dyDescent="0.25">
      <c r="A835" s="127"/>
      <c r="DR835" s="129"/>
      <c r="DS835" s="129"/>
      <c r="DT835" s="129"/>
    </row>
    <row r="836" spans="1:124" s="128" customFormat="1" x14ac:dyDescent="0.25">
      <c r="A836" s="127"/>
      <c r="DR836" s="129"/>
      <c r="DS836" s="129"/>
      <c r="DT836" s="129"/>
    </row>
    <row r="837" spans="1:124" s="128" customFormat="1" x14ac:dyDescent="0.25">
      <c r="A837" s="127"/>
      <c r="DR837" s="129"/>
      <c r="DS837" s="129"/>
      <c r="DT837" s="129"/>
    </row>
    <row r="838" spans="1:124" s="128" customFormat="1" x14ac:dyDescent="0.25">
      <c r="A838" s="127"/>
      <c r="DR838" s="129"/>
      <c r="DS838" s="129"/>
      <c r="DT838" s="129"/>
    </row>
    <row r="839" spans="1:124" s="128" customFormat="1" x14ac:dyDescent="0.25">
      <c r="A839" s="127"/>
      <c r="DR839" s="129"/>
      <c r="DS839" s="129"/>
      <c r="DT839" s="129"/>
    </row>
    <row r="840" spans="1:124" s="128" customFormat="1" x14ac:dyDescent="0.25">
      <c r="A840" s="127"/>
      <c r="DR840" s="129"/>
      <c r="DS840" s="129"/>
      <c r="DT840" s="129"/>
    </row>
    <row r="841" spans="1:124" s="128" customFormat="1" x14ac:dyDescent="0.25">
      <c r="A841" s="127"/>
      <c r="DR841" s="129"/>
      <c r="DS841" s="129"/>
      <c r="DT841" s="129"/>
    </row>
    <row r="842" spans="1:124" s="128" customFormat="1" x14ac:dyDescent="0.25">
      <c r="A842" s="127"/>
      <c r="DR842" s="129"/>
      <c r="DS842" s="129"/>
      <c r="DT842" s="129"/>
    </row>
    <row r="843" spans="1:124" s="128" customFormat="1" x14ac:dyDescent="0.25">
      <c r="A843" s="127"/>
      <c r="DR843" s="129"/>
      <c r="DS843" s="129"/>
      <c r="DT843" s="129"/>
    </row>
    <row r="844" spans="1:124" s="128" customFormat="1" x14ac:dyDescent="0.25">
      <c r="A844" s="127"/>
      <c r="DR844" s="129"/>
      <c r="DS844" s="129"/>
      <c r="DT844" s="129"/>
    </row>
    <row r="845" spans="1:124" s="128" customFormat="1" x14ac:dyDescent="0.25">
      <c r="A845" s="127"/>
      <c r="DR845" s="129"/>
      <c r="DS845" s="129"/>
      <c r="DT845" s="129"/>
    </row>
    <row r="846" spans="1:124" s="128" customFormat="1" x14ac:dyDescent="0.25">
      <c r="A846" s="127"/>
      <c r="DR846" s="129"/>
      <c r="DS846" s="129"/>
      <c r="DT846" s="129"/>
    </row>
    <row r="847" spans="1:124" s="128" customFormat="1" x14ac:dyDescent="0.25">
      <c r="A847" s="127"/>
      <c r="DR847" s="129"/>
      <c r="DS847" s="129"/>
      <c r="DT847" s="129"/>
    </row>
    <row r="848" spans="1:124" s="128" customFormat="1" x14ac:dyDescent="0.25">
      <c r="A848" s="127"/>
      <c r="DR848" s="129"/>
      <c r="DS848" s="129"/>
      <c r="DT848" s="129"/>
    </row>
    <row r="849" spans="1:124" s="128" customFormat="1" x14ac:dyDescent="0.25">
      <c r="A849" s="127"/>
      <c r="DR849" s="129"/>
      <c r="DS849" s="129"/>
      <c r="DT849" s="129"/>
    </row>
    <row r="850" spans="1:124" s="128" customFormat="1" x14ac:dyDescent="0.25">
      <c r="A850" s="127"/>
      <c r="DR850" s="129"/>
      <c r="DS850" s="129"/>
      <c r="DT850" s="129"/>
    </row>
    <row r="851" spans="1:124" s="128" customFormat="1" x14ac:dyDescent="0.25">
      <c r="A851" s="127"/>
      <c r="DR851" s="129"/>
      <c r="DS851" s="129"/>
      <c r="DT851" s="129"/>
    </row>
    <row r="852" spans="1:124" s="128" customFormat="1" x14ac:dyDescent="0.25">
      <c r="A852" s="127"/>
      <c r="DR852" s="129"/>
      <c r="DS852" s="129"/>
      <c r="DT852" s="129"/>
    </row>
    <row r="853" spans="1:124" s="128" customFormat="1" x14ac:dyDescent="0.25">
      <c r="A853" s="127"/>
      <c r="DR853" s="129"/>
      <c r="DS853" s="129"/>
      <c r="DT853" s="129"/>
    </row>
    <row r="854" spans="1:124" s="128" customFormat="1" x14ac:dyDescent="0.25">
      <c r="A854" s="127"/>
      <c r="DR854" s="129"/>
      <c r="DS854" s="129"/>
      <c r="DT854" s="129"/>
    </row>
    <row r="855" spans="1:124" s="128" customFormat="1" x14ac:dyDescent="0.25">
      <c r="A855" s="127"/>
      <c r="DR855" s="129"/>
      <c r="DS855" s="129"/>
      <c r="DT855" s="129"/>
    </row>
    <row r="856" spans="1:124" s="128" customFormat="1" x14ac:dyDescent="0.25">
      <c r="A856" s="127"/>
      <c r="DR856" s="129"/>
      <c r="DS856" s="129"/>
      <c r="DT856" s="129"/>
    </row>
    <row r="857" spans="1:124" s="128" customFormat="1" x14ac:dyDescent="0.25">
      <c r="A857" s="127"/>
      <c r="DR857" s="129"/>
      <c r="DS857" s="129"/>
      <c r="DT857" s="129"/>
    </row>
    <row r="858" spans="1:124" s="128" customFormat="1" x14ac:dyDescent="0.25">
      <c r="A858" s="127"/>
      <c r="DR858" s="129"/>
      <c r="DS858" s="129"/>
      <c r="DT858" s="129"/>
    </row>
    <row r="859" spans="1:124" s="128" customFormat="1" x14ac:dyDescent="0.25">
      <c r="A859" s="127"/>
      <c r="DR859" s="129"/>
      <c r="DS859" s="129"/>
      <c r="DT859" s="129"/>
    </row>
    <row r="860" spans="1:124" s="128" customFormat="1" x14ac:dyDescent="0.25">
      <c r="A860" s="127"/>
      <c r="DR860" s="129"/>
      <c r="DS860" s="129"/>
      <c r="DT860" s="129"/>
    </row>
    <row r="861" spans="1:124" s="128" customFormat="1" x14ac:dyDescent="0.25">
      <c r="A861" s="127"/>
      <c r="DR861" s="129"/>
      <c r="DS861" s="129"/>
      <c r="DT861" s="129"/>
    </row>
    <row r="862" spans="1:124" s="128" customFormat="1" x14ac:dyDescent="0.25">
      <c r="A862" s="127"/>
      <c r="DR862" s="129"/>
      <c r="DS862" s="129"/>
      <c r="DT862" s="129"/>
    </row>
    <row r="863" spans="1:124" s="128" customFormat="1" x14ac:dyDescent="0.25">
      <c r="A863" s="127"/>
      <c r="DR863" s="129"/>
      <c r="DS863" s="129"/>
      <c r="DT863" s="129"/>
    </row>
    <row r="864" spans="1:124" s="128" customFormat="1" x14ac:dyDescent="0.25">
      <c r="A864" s="127"/>
      <c r="DR864" s="129"/>
      <c r="DS864" s="129"/>
      <c r="DT864" s="129"/>
    </row>
    <row r="865" spans="1:124" s="128" customFormat="1" x14ac:dyDescent="0.25">
      <c r="A865" s="127"/>
      <c r="DR865" s="129"/>
      <c r="DS865" s="129"/>
      <c r="DT865" s="129"/>
    </row>
    <row r="866" spans="1:124" s="128" customFormat="1" x14ac:dyDescent="0.25">
      <c r="A866" s="127"/>
      <c r="DR866" s="129"/>
      <c r="DS866" s="129"/>
      <c r="DT866" s="129"/>
    </row>
    <row r="867" spans="1:124" s="128" customFormat="1" x14ac:dyDescent="0.25">
      <c r="A867" s="127"/>
      <c r="DR867" s="129"/>
      <c r="DS867" s="129"/>
      <c r="DT867" s="129"/>
    </row>
    <row r="868" spans="1:124" s="128" customFormat="1" x14ac:dyDescent="0.25">
      <c r="A868" s="127"/>
      <c r="DR868" s="129"/>
      <c r="DS868" s="129"/>
      <c r="DT868" s="129"/>
    </row>
    <row r="869" spans="1:124" s="128" customFormat="1" x14ac:dyDescent="0.25">
      <c r="A869" s="127"/>
      <c r="DR869" s="129"/>
      <c r="DS869" s="129"/>
      <c r="DT869" s="129"/>
    </row>
    <row r="870" spans="1:124" s="128" customFormat="1" x14ac:dyDescent="0.25">
      <c r="A870" s="127"/>
      <c r="DR870" s="129"/>
      <c r="DS870" s="129"/>
      <c r="DT870" s="129"/>
    </row>
    <row r="871" spans="1:124" s="128" customFormat="1" x14ac:dyDescent="0.25">
      <c r="A871" s="127"/>
      <c r="DR871" s="129"/>
      <c r="DS871" s="129"/>
      <c r="DT871" s="129"/>
    </row>
    <row r="872" spans="1:124" s="128" customFormat="1" x14ac:dyDescent="0.25">
      <c r="A872" s="127"/>
      <c r="DR872" s="129"/>
      <c r="DS872" s="129"/>
      <c r="DT872" s="129"/>
    </row>
    <row r="873" spans="1:124" s="128" customFormat="1" x14ac:dyDescent="0.25">
      <c r="A873" s="127"/>
      <c r="DR873" s="129"/>
      <c r="DS873" s="129"/>
      <c r="DT873" s="129"/>
    </row>
    <row r="874" spans="1:124" s="128" customFormat="1" x14ac:dyDescent="0.25">
      <c r="A874" s="127"/>
      <c r="DR874" s="129"/>
      <c r="DS874" s="129"/>
      <c r="DT874" s="129"/>
    </row>
    <row r="875" spans="1:124" s="128" customFormat="1" x14ac:dyDescent="0.25">
      <c r="A875" s="127"/>
      <c r="DR875" s="129"/>
      <c r="DS875" s="129"/>
      <c r="DT875" s="129"/>
    </row>
    <row r="876" spans="1:124" s="128" customFormat="1" x14ac:dyDescent="0.25">
      <c r="A876" s="127"/>
      <c r="DR876" s="129"/>
      <c r="DS876" s="129"/>
      <c r="DT876" s="129"/>
    </row>
    <row r="877" spans="1:124" s="128" customFormat="1" x14ac:dyDescent="0.25">
      <c r="A877" s="127"/>
      <c r="DR877" s="129"/>
      <c r="DS877" s="129"/>
      <c r="DT877" s="129"/>
    </row>
    <row r="878" spans="1:124" s="128" customFormat="1" x14ac:dyDescent="0.25">
      <c r="A878" s="127"/>
      <c r="DR878" s="129"/>
      <c r="DS878" s="129"/>
      <c r="DT878" s="129"/>
    </row>
    <row r="879" spans="1:124" s="128" customFormat="1" x14ac:dyDescent="0.25">
      <c r="A879" s="127"/>
      <c r="DR879" s="129"/>
      <c r="DS879" s="129"/>
      <c r="DT879" s="129"/>
    </row>
    <row r="880" spans="1:124" s="128" customFormat="1" x14ac:dyDescent="0.25">
      <c r="A880" s="127"/>
      <c r="DR880" s="129"/>
      <c r="DS880" s="129"/>
      <c r="DT880" s="129"/>
    </row>
    <row r="881" spans="1:124" s="128" customFormat="1" x14ac:dyDescent="0.25">
      <c r="A881" s="127"/>
      <c r="DR881" s="129"/>
      <c r="DS881" s="129"/>
      <c r="DT881" s="129"/>
    </row>
    <row r="882" spans="1:124" s="128" customFormat="1" x14ac:dyDescent="0.25">
      <c r="A882" s="127"/>
      <c r="DR882" s="129"/>
      <c r="DS882" s="129"/>
      <c r="DT882" s="129"/>
    </row>
    <row r="883" spans="1:124" s="128" customFormat="1" x14ac:dyDescent="0.25">
      <c r="A883" s="127"/>
      <c r="DR883" s="129"/>
      <c r="DS883" s="129"/>
      <c r="DT883" s="129"/>
    </row>
    <row r="884" spans="1:124" s="128" customFormat="1" x14ac:dyDescent="0.25">
      <c r="A884" s="127"/>
      <c r="DR884" s="129"/>
      <c r="DS884" s="129"/>
      <c r="DT884" s="129"/>
    </row>
    <row r="885" spans="1:124" s="128" customFormat="1" x14ac:dyDescent="0.25">
      <c r="A885" s="127"/>
      <c r="DR885" s="129"/>
      <c r="DS885" s="129"/>
      <c r="DT885" s="129"/>
    </row>
    <row r="886" spans="1:124" s="128" customFormat="1" x14ac:dyDescent="0.25">
      <c r="A886" s="127"/>
      <c r="DR886" s="129"/>
      <c r="DS886" s="129"/>
      <c r="DT886" s="129"/>
    </row>
    <row r="887" spans="1:124" s="128" customFormat="1" x14ac:dyDescent="0.25">
      <c r="A887" s="127"/>
      <c r="DR887" s="129"/>
      <c r="DS887" s="129"/>
      <c r="DT887" s="129"/>
    </row>
    <row r="888" spans="1:124" s="128" customFormat="1" x14ac:dyDescent="0.25">
      <c r="A888" s="127"/>
      <c r="DR888" s="129"/>
      <c r="DS888" s="129"/>
      <c r="DT888" s="129"/>
    </row>
    <row r="889" spans="1:124" s="128" customFormat="1" x14ac:dyDescent="0.25">
      <c r="A889" s="127"/>
      <c r="DR889" s="129"/>
      <c r="DS889" s="129"/>
      <c r="DT889" s="129"/>
    </row>
    <row r="890" spans="1:124" s="128" customFormat="1" x14ac:dyDescent="0.25">
      <c r="A890" s="127"/>
      <c r="DR890" s="129"/>
      <c r="DS890" s="129"/>
      <c r="DT890" s="129"/>
    </row>
    <row r="891" spans="1:124" s="128" customFormat="1" x14ac:dyDescent="0.25">
      <c r="A891" s="127"/>
      <c r="DR891" s="129"/>
      <c r="DS891" s="129"/>
      <c r="DT891" s="129"/>
    </row>
    <row r="892" spans="1:124" s="128" customFormat="1" x14ac:dyDescent="0.25">
      <c r="A892" s="127"/>
      <c r="DR892" s="129"/>
      <c r="DS892" s="129"/>
      <c r="DT892" s="129"/>
    </row>
    <row r="893" spans="1:124" s="128" customFormat="1" x14ac:dyDescent="0.25">
      <c r="A893" s="127"/>
      <c r="DR893" s="129"/>
      <c r="DS893" s="129"/>
      <c r="DT893" s="129"/>
    </row>
    <row r="894" spans="1:124" s="128" customFormat="1" x14ac:dyDescent="0.25">
      <c r="A894" s="127"/>
      <c r="DR894" s="129"/>
      <c r="DS894" s="129"/>
      <c r="DT894" s="129"/>
    </row>
    <row r="895" spans="1:124" s="128" customFormat="1" x14ac:dyDescent="0.25">
      <c r="A895" s="127"/>
      <c r="DR895" s="129"/>
      <c r="DS895" s="129"/>
      <c r="DT895" s="129"/>
    </row>
    <row r="896" spans="1:124" s="128" customFormat="1" x14ac:dyDescent="0.25">
      <c r="A896" s="127"/>
      <c r="DR896" s="129"/>
      <c r="DS896" s="129"/>
      <c r="DT896" s="129"/>
    </row>
    <row r="897" spans="1:124" s="128" customFormat="1" x14ac:dyDescent="0.25">
      <c r="A897" s="127"/>
      <c r="DR897" s="129"/>
      <c r="DS897" s="129"/>
      <c r="DT897" s="129"/>
    </row>
    <row r="898" spans="1:124" s="128" customFormat="1" x14ac:dyDescent="0.25">
      <c r="A898" s="127"/>
      <c r="DR898" s="129"/>
      <c r="DS898" s="129"/>
      <c r="DT898" s="129"/>
    </row>
    <row r="899" spans="1:124" s="128" customFormat="1" x14ac:dyDescent="0.25">
      <c r="A899" s="127"/>
      <c r="DR899" s="129"/>
      <c r="DS899" s="129"/>
      <c r="DT899" s="129"/>
    </row>
    <row r="900" spans="1:124" s="128" customFormat="1" x14ac:dyDescent="0.25">
      <c r="A900" s="127"/>
      <c r="DR900" s="129"/>
      <c r="DS900" s="129"/>
      <c r="DT900" s="129"/>
    </row>
    <row r="901" spans="1:124" s="128" customFormat="1" x14ac:dyDescent="0.25">
      <c r="A901" s="127"/>
      <c r="DR901" s="129"/>
      <c r="DS901" s="129"/>
      <c r="DT901" s="129"/>
    </row>
    <row r="902" spans="1:124" s="128" customFormat="1" x14ac:dyDescent="0.25">
      <c r="A902" s="127"/>
      <c r="DR902" s="129"/>
      <c r="DS902" s="129"/>
      <c r="DT902" s="129"/>
    </row>
    <row r="903" spans="1:124" s="128" customFormat="1" x14ac:dyDescent="0.25">
      <c r="A903" s="127"/>
      <c r="DR903" s="129"/>
      <c r="DS903" s="129"/>
      <c r="DT903" s="129"/>
    </row>
    <row r="904" spans="1:124" s="128" customFormat="1" x14ac:dyDescent="0.25">
      <c r="A904" s="127"/>
      <c r="DR904" s="129"/>
      <c r="DS904" s="129"/>
      <c r="DT904" s="129"/>
    </row>
    <row r="905" spans="1:124" s="128" customFormat="1" x14ac:dyDescent="0.25">
      <c r="A905" s="127"/>
      <c r="DR905" s="129"/>
      <c r="DS905" s="129"/>
      <c r="DT905" s="129"/>
    </row>
    <row r="906" spans="1:124" s="128" customFormat="1" x14ac:dyDescent="0.25">
      <c r="A906" s="127"/>
      <c r="DR906" s="129"/>
      <c r="DS906" s="129"/>
      <c r="DT906" s="129"/>
    </row>
    <row r="907" spans="1:124" s="128" customFormat="1" x14ac:dyDescent="0.25">
      <c r="A907" s="127"/>
      <c r="DR907" s="129"/>
      <c r="DS907" s="129"/>
      <c r="DT907" s="129"/>
    </row>
    <row r="908" spans="1:124" s="128" customFormat="1" x14ac:dyDescent="0.25">
      <c r="A908" s="127"/>
      <c r="DR908" s="129"/>
      <c r="DS908" s="129"/>
      <c r="DT908" s="129"/>
    </row>
    <row r="909" spans="1:124" s="128" customFormat="1" x14ac:dyDescent="0.25">
      <c r="A909" s="127"/>
      <c r="DR909" s="129"/>
      <c r="DS909" s="129"/>
      <c r="DT909" s="129"/>
    </row>
    <row r="910" spans="1:124" s="128" customFormat="1" x14ac:dyDescent="0.25">
      <c r="A910" s="127"/>
      <c r="DR910" s="129"/>
      <c r="DS910" s="129"/>
      <c r="DT910" s="129"/>
    </row>
    <row r="911" spans="1:124" s="128" customFormat="1" x14ac:dyDescent="0.25">
      <c r="A911" s="127"/>
      <c r="DR911" s="129"/>
      <c r="DS911" s="129"/>
      <c r="DT911" s="129"/>
    </row>
    <row r="912" spans="1:124" s="128" customFormat="1" x14ac:dyDescent="0.25">
      <c r="A912" s="127"/>
      <c r="DR912" s="129"/>
      <c r="DS912" s="129"/>
      <c r="DT912" s="129"/>
    </row>
    <row r="913" spans="1:124" s="128" customFormat="1" x14ac:dyDescent="0.25">
      <c r="A913" s="127"/>
      <c r="DR913" s="129"/>
      <c r="DS913" s="129"/>
      <c r="DT913" s="129"/>
    </row>
    <row r="914" spans="1:124" s="128" customFormat="1" x14ac:dyDescent="0.25">
      <c r="A914" s="127"/>
      <c r="DR914" s="129"/>
      <c r="DS914" s="129"/>
      <c r="DT914" s="129"/>
    </row>
    <row r="915" spans="1:124" s="128" customFormat="1" x14ac:dyDescent="0.25">
      <c r="A915" s="127"/>
      <c r="DR915" s="129"/>
      <c r="DS915" s="129"/>
      <c r="DT915" s="129"/>
    </row>
    <row r="916" spans="1:124" s="128" customFormat="1" x14ac:dyDescent="0.25">
      <c r="A916" s="127"/>
      <c r="DR916" s="129"/>
      <c r="DS916" s="129"/>
      <c r="DT916" s="129"/>
    </row>
    <row r="917" spans="1:124" s="128" customFormat="1" x14ac:dyDescent="0.25">
      <c r="A917" s="127"/>
      <c r="DR917" s="129"/>
      <c r="DS917" s="129"/>
      <c r="DT917" s="129"/>
    </row>
    <row r="918" spans="1:124" s="128" customFormat="1" x14ac:dyDescent="0.25">
      <c r="A918" s="127"/>
      <c r="DR918" s="129"/>
      <c r="DS918" s="129"/>
      <c r="DT918" s="129"/>
    </row>
    <row r="919" spans="1:124" s="128" customFormat="1" x14ac:dyDescent="0.25">
      <c r="A919" s="127"/>
      <c r="DR919" s="129"/>
      <c r="DS919" s="129"/>
      <c r="DT919" s="129"/>
    </row>
    <row r="920" spans="1:124" s="128" customFormat="1" x14ac:dyDescent="0.25">
      <c r="A920" s="127"/>
      <c r="DR920" s="129"/>
      <c r="DS920" s="129"/>
      <c r="DT920" s="129"/>
    </row>
    <row r="921" spans="1:124" s="128" customFormat="1" x14ac:dyDescent="0.25">
      <c r="A921" s="127"/>
      <c r="DR921" s="129"/>
      <c r="DS921" s="129"/>
      <c r="DT921" s="129"/>
    </row>
    <row r="922" spans="1:124" s="128" customFormat="1" x14ac:dyDescent="0.25">
      <c r="A922" s="127"/>
      <c r="DR922" s="129"/>
      <c r="DS922" s="129"/>
      <c r="DT922" s="129"/>
    </row>
    <row r="923" spans="1:124" s="128" customFormat="1" x14ac:dyDescent="0.25">
      <c r="A923" s="127"/>
      <c r="DR923" s="129"/>
      <c r="DS923" s="129"/>
      <c r="DT923" s="129"/>
    </row>
    <row r="924" spans="1:124" s="128" customFormat="1" x14ac:dyDescent="0.25">
      <c r="A924" s="127"/>
      <c r="DR924" s="129"/>
      <c r="DS924" s="129"/>
      <c r="DT924" s="129"/>
    </row>
    <row r="925" spans="1:124" s="128" customFormat="1" x14ac:dyDescent="0.25">
      <c r="A925" s="127"/>
      <c r="DR925" s="129"/>
      <c r="DS925" s="129"/>
      <c r="DT925" s="129"/>
    </row>
    <row r="926" spans="1:124" s="128" customFormat="1" x14ac:dyDescent="0.25">
      <c r="A926" s="127"/>
      <c r="DR926" s="129"/>
      <c r="DS926" s="129"/>
      <c r="DT926" s="129"/>
    </row>
    <row r="927" spans="1:124" s="128" customFormat="1" x14ac:dyDescent="0.25">
      <c r="A927" s="127"/>
      <c r="DR927" s="129"/>
      <c r="DS927" s="129"/>
      <c r="DT927" s="129"/>
    </row>
    <row r="928" spans="1:124" s="128" customFormat="1" x14ac:dyDescent="0.25">
      <c r="A928" s="127"/>
      <c r="DR928" s="129"/>
      <c r="DS928" s="129"/>
      <c r="DT928" s="129"/>
    </row>
    <row r="929" spans="1:124" s="128" customFormat="1" x14ac:dyDescent="0.25">
      <c r="A929" s="127"/>
      <c r="DR929" s="129"/>
      <c r="DS929" s="129"/>
      <c r="DT929" s="129"/>
    </row>
    <row r="930" spans="1:124" s="128" customFormat="1" x14ac:dyDescent="0.25">
      <c r="A930" s="127"/>
      <c r="DR930" s="129"/>
      <c r="DS930" s="129"/>
      <c r="DT930" s="129"/>
    </row>
    <row r="931" spans="1:124" s="128" customFormat="1" x14ac:dyDescent="0.25">
      <c r="A931" s="127"/>
      <c r="DR931" s="129"/>
      <c r="DS931" s="129"/>
      <c r="DT931" s="129"/>
    </row>
    <row r="932" spans="1:124" s="128" customFormat="1" x14ac:dyDescent="0.25">
      <c r="A932" s="127"/>
      <c r="DR932" s="129"/>
      <c r="DS932" s="129"/>
      <c r="DT932" s="129"/>
    </row>
    <row r="933" spans="1:124" s="128" customFormat="1" x14ac:dyDescent="0.25">
      <c r="A933" s="127"/>
      <c r="DR933" s="129"/>
      <c r="DS933" s="129"/>
      <c r="DT933" s="129"/>
    </row>
    <row r="934" spans="1:124" s="128" customFormat="1" x14ac:dyDescent="0.25">
      <c r="A934" s="127"/>
      <c r="DR934" s="129"/>
      <c r="DS934" s="129"/>
      <c r="DT934" s="129"/>
    </row>
    <row r="935" spans="1:124" s="128" customFormat="1" x14ac:dyDescent="0.25">
      <c r="A935" s="127"/>
      <c r="DR935" s="129"/>
      <c r="DS935" s="129"/>
      <c r="DT935" s="129"/>
    </row>
    <row r="936" spans="1:124" s="128" customFormat="1" x14ac:dyDescent="0.25">
      <c r="A936" s="127"/>
      <c r="DR936" s="129"/>
      <c r="DS936" s="129"/>
      <c r="DT936" s="129"/>
    </row>
    <row r="937" spans="1:124" s="128" customFormat="1" x14ac:dyDescent="0.25">
      <c r="A937" s="127"/>
      <c r="DR937" s="129"/>
      <c r="DS937" s="129"/>
      <c r="DT937" s="129"/>
    </row>
    <row r="938" spans="1:124" s="128" customFormat="1" x14ac:dyDescent="0.25">
      <c r="A938" s="127"/>
      <c r="DR938" s="129"/>
      <c r="DS938" s="129"/>
      <c r="DT938" s="129"/>
    </row>
    <row r="939" spans="1:124" s="128" customFormat="1" x14ac:dyDescent="0.25">
      <c r="A939" s="127"/>
      <c r="DR939" s="129"/>
      <c r="DS939" s="129"/>
      <c r="DT939" s="129"/>
    </row>
    <row r="940" spans="1:124" s="128" customFormat="1" x14ac:dyDescent="0.25">
      <c r="A940" s="127"/>
      <c r="DR940" s="129"/>
      <c r="DS940" s="129"/>
      <c r="DT940" s="129"/>
    </row>
    <row r="941" spans="1:124" s="128" customFormat="1" x14ac:dyDescent="0.25">
      <c r="A941" s="127"/>
      <c r="DR941" s="129"/>
      <c r="DS941" s="129"/>
      <c r="DT941" s="129"/>
    </row>
    <row r="942" spans="1:124" s="128" customFormat="1" x14ac:dyDescent="0.25">
      <c r="A942" s="127"/>
      <c r="DR942" s="129"/>
      <c r="DS942" s="129"/>
      <c r="DT942" s="129"/>
    </row>
    <row r="943" spans="1:124" s="128" customFormat="1" x14ac:dyDescent="0.25">
      <c r="A943" s="127"/>
      <c r="DR943" s="129"/>
      <c r="DS943" s="129"/>
      <c r="DT943" s="129"/>
    </row>
    <row r="944" spans="1:124" s="128" customFormat="1" x14ac:dyDescent="0.25">
      <c r="A944" s="127"/>
      <c r="DR944" s="129"/>
      <c r="DS944" s="129"/>
      <c r="DT944" s="129"/>
    </row>
    <row r="945" spans="1:124" s="128" customFormat="1" x14ac:dyDescent="0.25">
      <c r="A945" s="127"/>
      <c r="DR945" s="129"/>
      <c r="DS945" s="129"/>
      <c r="DT945" s="129"/>
    </row>
    <row r="946" spans="1:124" s="128" customFormat="1" x14ac:dyDescent="0.25">
      <c r="A946" s="127"/>
      <c r="DR946" s="129"/>
      <c r="DS946" s="129"/>
      <c r="DT946" s="129"/>
    </row>
    <row r="947" spans="1:124" s="128" customFormat="1" x14ac:dyDescent="0.25">
      <c r="A947" s="127"/>
      <c r="DR947" s="129"/>
      <c r="DS947" s="129"/>
      <c r="DT947" s="129"/>
    </row>
    <row r="948" spans="1:124" s="128" customFormat="1" x14ac:dyDescent="0.25">
      <c r="A948" s="127"/>
      <c r="DR948" s="129"/>
      <c r="DS948" s="129"/>
      <c r="DT948" s="129"/>
    </row>
    <row r="949" spans="1:124" s="128" customFormat="1" x14ac:dyDescent="0.25">
      <c r="A949" s="127"/>
      <c r="DR949" s="129"/>
      <c r="DS949" s="129"/>
      <c r="DT949" s="129"/>
    </row>
    <row r="950" spans="1:124" s="128" customFormat="1" x14ac:dyDescent="0.25">
      <c r="A950" s="127"/>
      <c r="DR950" s="129"/>
      <c r="DS950" s="129"/>
      <c r="DT950" s="129"/>
    </row>
    <row r="951" spans="1:124" s="128" customFormat="1" x14ac:dyDescent="0.25">
      <c r="A951" s="127"/>
      <c r="DR951" s="129"/>
      <c r="DS951" s="129"/>
      <c r="DT951" s="129"/>
    </row>
    <row r="952" spans="1:124" s="128" customFormat="1" x14ac:dyDescent="0.25">
      <c r="A952" s="127"/>
      <c r="DR952" s="129"/>
      <c r="DS952" s="129"/>
      <c r="DT952" s="129"/>
    </row>
    <row r="953" spans="1:124" s="128" customFormat="1" x14ac:dyDescent="0.25">
      <c r="A953" s="127"/>
      <c r="DR953" s="129"/>
      <c r="DS953" s="129"/>
      <c r="DT953" s="129"/>
    </row>
    <row r="954" spans="1:124" s="128" customFormat="1" x14ac:dyDescent="0.25">
      <c r="A954" s="127"/>
      <c r="DR954" s="129"/>
      <c r="DS954" s="129"/>
      <c r="DT954" s="129"/>
    </row>
    <row r="955" spans="1:124" s="128" customFormat="1" x14ac:dyDescent="0.25">
      <c r="A955" s="127"/>
      <c r="DR955" s="129"/>
      <c r="DS955" s="129"/>
      <c r="DT955" s="129"/>
    </row>
    <row r="956" spans="1:124" s="128" customFormat="1" x14ac:dyDescent="0.25">
      <c r="A956" s="127"/>
      <c r="DR956" s="129"/>
      <c r="DS956" s="129"/>
      <c r="DT956" s="129"/>
    </row>
    <row r="957" spans="1:124" s="128" customFormat="1" x14ac:dyDescent="0.25">
      <c r="A957" s="127"/>
      <c r="DR957" s="129"/>
      <c r="DS957" s="129"/>
      <c r="DT957" s="129"/>
    </row>
    <row r="958" spans="1:124" s="128" customFormat="1" x14ac:dyDescent="0.25">
      <c r="A958" s="127"/>
      <c r="DR958" s="129"/>
      <c r="DS958" s="129"/>
      <c r="DT958" s="129"/>
    </row>
    <row r="959" spans="1:124" s="128" customFormat="1" x14ac:dyDescent="0.25">
      <c r="A959" s="127"/>
      <c r="DR959" s="129"/>
      <c r="DS959" s="129"/>
      <c r="DT959" s="129"/>
    </row>
    <row r="960" spans="1:124" s="128" customFormat="1" x14ac:dyDescent="0.25">
      <c r="A960" s="127"/>
      <c r="DR960" s="129"/>
      <c r="DS960" s="129"/>
      <c r="DT960" s="129"/>
    </row>
    <row r="961" spans="1:124" s="128" customFormat="1" x14ac:dyDescent="0.25">
      <c r="A961" s="127"/>
      <c r="DR961" s="129"/>
      <c r="DS961" s="129"/>
      <c r="DT961" s="129"/>
    </row>
    <row r="962" spans="1:124" s="128" customFormat="1" x14ac:dyDescent="0.25">
      <c r="A962" s="127"/>
      <c r="DR962" s="129"/>
      <c r="DS962" s="129"/>
      <c r="DT962" s="129"/>
    </row>
    <row r="963" spans="1:124" s="128" customFormat="1" x14ac:dyDescent="0.25">
      <c r="A963" s="127"/>
      <c r="DR963" s="129"/>
      <c r="DS963" s="129"/>
      <c r="DT963" s="129"/>
    </row>
    <row r="964" spans="1:124" s="128" customFormat="1" x14ac:dyDescent="0.25">
      <c r="A964" s="127"/>
      <c r="DR964" s="129"/>
      <c r="DS964" s="129"/>
      <c r="DT964" s="129"/>
    </row>
    <row r="965" spans="1:124" s="128" customFormat="1" x14ac:dyDescent="0.25">
      <c r="A965" s="127"/>
      <c r="DR965" s="129"/>
      <c r="DS965" s="129"/>
      <c r="DT965" s="129"/>
    </row>
    <row r="966" spans="1:124" s="128" customFormat="1" x14ac:dyDescent="0.25">
      <c r="A966" s="127"/>
      <c r="DR966" s="129"/>
      <c r="DS966" s="129"/>
      <c r="DT966" s="129"/>
    </row>
    <row r="967" spans="1:124" s="128" customFormat="1" x14ac:dyDescent="0.25">
      <c r="A967" s="127"/>
      <c r="DR967" s="129"/>
      <c r="DS967" s="129"/>
      <c r="DT967" s="129"/>
    </row>
    <row r="968" spans="1:124" s="128" customFormat="1" x14ac:dyDescent="0.25">
      <c r="A968" s="127"/>
      <c r="DR968" s="129"/>
      <c r="DS968" s="129"/>
      <c r="DT968" s="129"/>
    </row>
    <row r="969" spans="1:124" s="128" customFormat="1" x14ac:dyDescent="0.25">
      <c r="A969" s="127"/>
      <c r="DR969" s="129"/>
      <c r="DS969" s="129"/>
      <c r="DT969" s="129"/>
    </row>
    <row r="970" spans="1:124" s="128" customFormat="1" x14ac:dyDescent="0.25">
      <c r="A970" s="127"/>
      <c r="DR970" s="129"/>
      <c r="DS970" s="129"/>
      <c r="DT970" s="129"/>
    </row>
    <row r="971" spans="1:124" s="128" customFormat="1" x14ac:dyDescent="0.25">
      <c r="A971" s="127"/>
      <c r="DR971" s="129"/>
      <c r="DS971" s="129"/>
      <c r="DT971" s="129"/>
    </row>
    <row r="972" spans="1:124" s="128" customFormat="1" x14ac:dyDescent="0.25">
      <c r="A972" s="127"/>
      <c r="DR972" s="129"/>
      <c r="DS972" s="129"/>
      <c r="DT972" s="129"/>
    </row>
    <row r="973" spans="1:124" s="128" customFormat="1" x14ac:dyDescent="0.25">
      <c r="A973" s="127"/>
      <c r="DR973" s="129"/>
      <c r="DS973" s="129"/>
      <c r="DT973" s="129"/>
    </row>
    <row r="974" spans="1:124" s="128" customFormat="1" x14ac:dyDescent="0.25">
      <c r="A974" s="127"/>
      <c r="DR974" s="129"/>
      <c r="DS974" s="129"/>
      <c r="DT974" s="129"/>
    </row>
    <row r="975" spans="1:124" s="128" customFormat="1" x14ac:dyDescent="0.25">
      <c r="A975" s="127"/>
      <c r="DR975" s="129"/>
      <c r="DS975" s="129"/>
      <c r="DT975" s="129"/>
    </row>
    <row r="976" spans="1:124" s="128" customFormat="1" x14ac:dyDescent="0.25">
      <c r="A976" s="127"/>
      <c r="DR976" s="129"/>
      <c r="DS976" s="129"/>
      <c r="DT976" s="129"/>
    </row>
    <row r="977" spans="1:124" s="128" customFormat="1" x14ac:dyDescent="0.25">
      <c r="A977" s="127"/>
      <c r="DR977" s="129"/>
      <c r="DS977" s="129"/>
      <c r="DT977" s="129"/>
    </row>
    <row r="978" spans="1:124" s="128" customFormat="1" x14ac:dyDescent="0.25">
      <c r="A978" s="127"/>
      <c r="DR978" s="129"/>
      <c r="DS978" s="129"/>
      <c r="DT978" s="129"/>
    </row>
    <row r="979" spans="1:124" s="128" customFormat="1" x14ac:dyDescent="0.25">
      <c r="A979" s="127"/>
      <c r="DR979" s="129"/>
      <c r="DS979" s="129"/>
      <c r="DT979" s="129"/>
    </row>
    <row r="980" spans="1:124" s="128" customFormat="1" x14ac:dyDescent="0.25">
      <c r="A980" s="127"/>
      <c r="DR980" s="129"/>
      <c r="DS980" s="129"/>
      <c r="DT980" s="129"/>
    </row>
    <row r="981" spans="1:124" s="128" customFormat="1" x14ac:dyDescent="0.25">
      <c r="A981" s="127"/>
      <c r="DR981" s="129"/>
      <c r="DS981" s="129"/>
      <c r="DT981" s="129"/>
    </row>
    <row r="982" spans="1:124" s="128" customFormat="1" x14ac:dyDescent="0.25">
      <c r="A982" s="127"/>
      <c r="DR982" s="129"/>
      <c r="DS982" s="129"/>
      <c r="DT982" s="129"/>
    </row>
    <row r="983" spans="1:124" s="128" customFormat="1" x14ac:dyDescent="0.25">
      <c r="A983" s="127"/>
      <c r="DR983" s="129"/>
      <c r="DS983" s="129"/>
      <c r="DT983" s="129"/>
    </row>
    <row r="984" spans="1:124" s="128" customFormat="1" x14ac:dyDescent="0.25">
      <c r="A984" s="127"/>
      <c r="DR984" s="129"/>
      <c r="DS984" s="129"/>
      <c r="DT984" s="129"/>
    </row>
    <row r="985" spans="1:124" s="128" customFormat="1" x14ac:dyDescent="0.25">
      <c r="A985" s="127"/>
      <c r="DR985" s="129"/>
      <c r="DS985" s="129"/>
      <c r="DT985" s="129"/>
    </row>
    <row r="986" spans="1:124" s="128" customFormat="1" x14ac:dyDescent="0.25">
      <c r="A986" s="127"/>
      <c r="DR986" s="129"/>
      <c r="DS986" s="129"/>
      <c r="DT986" s="129"/>
    </row>
    <row r="987" spans="1:124" s="128" customFormat="1" x14ac:dyDescent="0.25">
      <c r="A987" s="127"/>
      <c r="DR987" s="129"/>
      <c r="DS987" s="129"/>
      <c r="DT987" s="129"/>
    </row>
    <row r="988" spans="1:124" s="128" customFormat="1" x14ac:dyDescent="0.25">
      <c r="A988" s="127"/>
      <c r="DR988" s="129"/>
      <c r="DS988" s="129"/>
      <c r="DT988" s="129"/>
    </row>
    <row r="989" spans="1:124" s="128" customFormat="1" x14ac:dyDescent="0.25">
      <c r="A989" s="127"/>
      <c r="DR989" s="129"/>
      <c r="DS989" s="129"/>
      <c r="DT989" s="129"/>
    </row>
    <row r="990" spans="1:124" s="128" customFormat="1" x14ac:dyDescent="0.25">
      <c r="A990" s="127"/>
      <c r="DR990" s="129"/>
      <c r="DS990" s="129"/>
      <c r="DT990" s="129"/>
    </row>
    <row r="991" spans="1:124" s="128" customFormat="1" x14ac:dyDescent="0.25">
      <c r="A991" s="127"/>
      <c r="DR991" s="129"/>
      <c r="DS991" s="129"/>
      <c r="DT991" s="129"/>
    </row>
    <row r="992" spans="1:124" s="128" customFormat="1" x14ac:dyDescent="0.25">
      <c r="A992" s="127"/>
      <c r="DR992" s="129"/>
      <c r="DS992" s="129"/>
      <c r="DT992" s="129"/>
    </row>
    <row r="993" spans="1:124" s="128" customFormat="1" x14ac:dyDescent="0.25">
      <c r="A993" s="127"/>
      <c r="DR993" s="129"/>
      <c r="DS993" s="129"/>
      <c r="DT993" s="129"/>
    </row>
    <row r="994" spans="1:124" s="128" customFormat="1" x14ac:dyDescent="0.25">
      <c r="A994" s="127"/>
      <c r="DR994" s="129"/>
      <c r="DS994" s="129"/>
      <c r="DT994" s="129"/>
    </row>
    <row r="995" spans="1:124" s="128" customFormat="1" x14ac:dyDescent="0.25">
      <c r="A995" s="127"/>
      <c r="DR995" s="129"/>
      <c r="DS995" s="129"/>
      <c r="DT995" s="129"/>
    </row>
    <row r="996" spans="1:124" s="128" customFormat="1" x14ac:dyDescent="0.25">
      <c r="A996" s="127"/>
      <c r="DR996" s="129"/>
      <c r="DS996" s="129"/>
      <c r="DT996" s="129"/>
    </row>
    <row r="997" spans="1:124" s="128" customFormat="1" x14ac:dyDescent="0.25">
      <c r="A997" s="127"/>
      <c r="DR997" s="129"/>
      <c r="DS997" s="129"/>
      <c r="DT997" s="129"/>
    </row>
    <row r="998" spans="1:124" s="128" customFormat="1" x14ac:dyDescent="0.25">
      <c r="A998" s="127"/>
      <c r="DR998" s="129"/>
      <c r="DS998" s="129"/>
      <c r="DT998" s="129"/>
    </row>
    <row r="999" spans="1:124" s="128" customFormat="1" x14ac:dyDescent="0.25">
      <c r="A999" s="127"/>
      <c r="DR999" s="129"/>
      <c r="DS999" s="129"/>
      <c r="DT999" s="129"/>
    </row>
    <row r="1000" spans="1:124" s="128" customFormat="1" x14ac:dyDescent="0.25">
      <c r="A1000" s="127"/>
      <c r="DR1000" s="129"/>
      <c r="DS1000" s="129"/>
      <c r="DT1000" s="129"/>
    </row>
    <row r="1001" spans="1:124" s="128" customFormat="1" x14ac:dyDescent="0.25">
      <c r="A1001" s="127"/>
      <c r="DR1001" s="129"/>
      <c r="DS1001" s="129"/>
      <c r="DT1001" s="129"/>
    </row>
    <row r="1002" spans="1:124" s="128" customFormat="1" x14ac:dyDescent="0.25">
      <c r="A1002" s="127"/>
      <c r="DR1002" s="129"/>
      <c r="DS1002" s="129"/>
      <c r="DT1002" s="129"/>
    </row>
    <row r="1003" spans="1:124" s="128" customFormat="1" x14ac:dyDescent="0.25">
      <c r="A1003" s="127"/>
      <c r="DR1003" s="129"/>
      <c r="DS1003" s="129"/>
      <c r="DT1003" s="129"/>
    </row>
    <row r="1004" spans="1:124" s="128" customFormat="1" x14ac:dyDescent="0.25">
      <c r="A1004" s="127"/>
      <c r="DR1004" s="129"/>
      <c r="DS1004" s="129"/>
      <c r="DT1004" s="129"/>
    </row>
    <row r="1005" spans="1:124" s="128" customFormat="1" x14ac:dyDescent="0.25">
      <c r="A1005" s="127"/>
      <c r="DR1005" s="129"/>
      <c r="DS1005" s="129"/>
      <c r="DT1005" s="129"/>
    </row>
    <row r="1006" spans="1:124" s="128" customFormat="1" x14ac:dyDescent="0.25">
      <c r="A1006" s="127"/>
      <c r="DR1006" s="129"/>
      <c r="DS1006" s="129"/>
      <c r="DT1006" s="129"/>
    </row>
    <row r="1007" spans="1:124" s="128" customFormat="1" x14ac:dyDescent="0.25">
      <c r="A1007" s="127"/>
      <c r="DR1007" s="129"/>
      <c r="DS1007" s="129"/>
      <c r="DT1007" s="129"/>
    </row>
    <row r="1008" spans="1:124" s="128" customFormat="1" x14ac:dyDescent="0.25">
      <c r="A1008" s="127"/>
      <c r="DR1008" s="129"/>
      <c r="DS1008" s="129"/>
      <c r="DT1008" s="129"/>
    </row>
    <row r="1009" spans="1:124" s="128" customFormat="1" x14ac:dyDescent="0.25">
      <c r="A1009" s="127"/>
      <c r="DR1009" s="129"/>
      <c r="DS1009" s="129"/>
      <c r="DT1009" s="129"/>
    </row>
    <row r="1010" spans="1:124" s="128" customFormat="1" x14ac:dyDescent="0.25">
      <c r="A1010" s="127"/>
      <c r="DR1010" s="129"/>
      <c r="DS1010" s="129"/>
      <c r="DT1010" s="129"/>
    </row>
    <row r="1011" spans="1:124" s="128" customFormat="1" x14ac:dyDescent="0.25">
      <c r="A1011" s="127"/>
      <c r="DR1011" s="129"/>
      <c r="DS1011" s="129"/>
      <c r="DT1011" s="129"/>
    </row>
    <row r="1012" spans="1:124" s="128" customFormat="1" x14ac:dyDescent="0.25">
      <c r="A1012" s="127"/>
      <c r="DR1012" s="129"/>
      <c r="DS1012" s="129"/>
      <c r="DT1012" s="129"/>
    </row>
    <row r="1013" spans="1:124" s="128" customFormat="1" x14ac:dyDescent="0.25">
      <c r="A1013" s="127"/>
      <c r="DR1013" s="129"/>
      <c r="DS1013" s="129"/>
      <c r="DT1013" s="129"/>
    </row>
    <row r="1014" spans="1:124" s="128" customFormat="1" x14ac:dyDescent="0.25">
      <c r="A1014" s="127"/>
      <c r="DR1014" s="129"/>
      <c r="DS1014" s="129"/>
      <c r="DT1014" s="129"/>
    </row>
    <row r="1015" spans="1:124" s="128" customFormat="1" x14ac:dyDescent="0.25">
      <c r="A1015" s="127"/>
      <c r="DR1015" s="129"/>
      <c r="DS1015" s="129"/>
      <c r="DT1015" s="129"/>
    </row>
    <row r="1016" spans="1:124" s="128" customFormat="1" x14ac:dyDescent="0.25">
      <c r="A1016" s="127"/>
      <c r="DR1016" s="129"/>
      <c r="DS1016" s="129"/>
      <c r="DT1016" s="129"/>
    </row>
    <row r="1017" spans="1:124" s="128" customFormat="1" x14ac:dyDescent="0.25">
      <c r="A1017" s="127"/>
      <c r="DR1017" s="129"/>
      <c r="DS1017" s="129"/>
      <c r="DT1017" s="129"/>
    </row>
    <row r="1018" spans="1:124" s="128" customFormat="1" x14ac:dyDescent="0.25">
      <c r="A1018" s="127"/>
      <c r="DR1018" s="129"/>
      <c r="DS1018" s="129"/>
      <c r="DT1018" s="129"/>
    </row>
    <row r="1019" spans="1:124" s="128" customFormat="1" x14ac:dyDescent="0.25">
      <c r="A1019" s="127"/>
      <c r="DR1019" s="129"/>
      <c r="DS1019" s="129"/>
      <c r="DT1019" s="129"/>
    </row>
    <row r="1020" spans="1:124" s="128" customFormat="1" x14ac:dyDescent="0.25">
      <c r="A1020" s="127"/>
      <c r="DR1020" s="129"/>
      <c r="DS1020" s="129"/>
      <c r="DT1020" s="129"/>
    </row>
    <row r="1021" spans="1:124" s="128" customFormat="1" x14ac:dyDescent="0.25">
      <c r="A1021" s="127"/>
      <c r="DR1021" s="129"/>
      <c r="DS1021" s="129"/>
      <c r="DT1021" s="129"/>
    </row>
    <row r="1022" spans="1:124" s="128" customFormat="1" x14ac:dyDescent="0.25">
      <c r="A1022" s="127"/>
      <c r="DR1022" s="129"/>
      <c r="DS1022" s="129"/>
      <c r="DT1022" s="129"/>
    </row>
    <row r="1023" spans="1:124" s="128" customFormat="1" x14ac:dyDescent="0.25">
      <c r="A1023" s="127"/>
      <c r="DR1023" s="129"/>
      <c r="DS1023" s="129"/>
      <c r="DT1023" s="129"/>
    </row>
    <row r="1024" spans="1:124" s="128" customFormat="1" x14ac:dyDescent="0.25">
      <c r="A1024" s="127"/>
      <c r="DR1024" s="129"/>
      <c r="DS1024" s="129"/>
      <c r="DT1024" s="129"/>
    </row>
    <row r="1025" spans="1:124" s="128" customFormat="1" x14ac:dyDescent="0.25">
      <c r="A1025" s="127"/>
      <c r="DR1025" s="129"/>
      <c r="DS1025" s="129"/>
      <c r="DT1025" s="129"/>
    </row>
    <row r="1026" spans="1:124" s="128" customFormat="1" x14ac:dyDescent="0.25">
      <c r="A1026" s="127"/>
      <c r="DR1026" s="129"/>
      <c r="DS1026" s="129"/>
      <c r="DT1026" s="129"/>
    </row>
    <row r="1027" spans="1:124" s="128" customFormat="1" x14ac:dyDescent="0.25">
      <c r="A1027" s="127"/>
      <c r="DR1027" s="129"/>
      <c r="DS1027" s="129"/>
      <c r="DT1027" s="129"/>
    </row>
    <row r="1028" spans="1:124" s="128" customFormat="1" x14ac:dyDescent="0.25">
      <c r="A1028" s="127"/>
      <c r="DR1028" s="129"/>
      <c r="DS1028" s="129"/>
      <c r="DT1028" s="129"/>
    </row>
    <row r="1029" spans="1:124" s="128" customFormat="1" x14ac:dyDescent="0.25">
      <c r="A1029" s="127"/>
      <c r="DR1029" s="129"/>
      <c r="DS1029" s="129"/>
      <c r="DT1029" s="129"/>
    </row>
    <row r="1030" spans="1:124" s="128" customFormat="1" x14ac:dyDescent="0.25">
      <c r="A1030" s="127"/>
      <c r="DR1030" s="129"/>
      <c r="DS1030" s="129"/>
      <c r="DT1030" s="129"/>
    </row>
    <row r="1031" spans="1:124" s="128" customFormat="1" x14ac:dyDescent="0.25">
      <c r="A1031" s="127"/>
      <c r="DR1031" s="129"/>
      <c r="DS1031" s="129"/>
      <c r="DT1031" s="129"/>
    </row>
    <row r="1032" spans="1:124" s="128" customFormat="1" x14ac:dyDescent="0.25">
      <c r="A1032" s="127"/>
      <c r="DR1032" s="129"/>
      <c r="DS1032" s="129"/>
      <c r="DT1032" s="129"/>
    </row>
    <row r="1033" spans="1:124" s="128" customFormat="1" x14ac:dyDescent="0.25">
      <c r="A1033" s="127"/>
      <c r="DR1033" s="129"/>
      <c r="DS1033" s="129"/>
      <c r="DT1033" s="129"/>
    </row>
    <row r="1034" spans="1:124" s="128" customFormat="1" x14ac:dyDescent="0.25">
      <c r="A1034" s="127"/>
      <c r="DR1034" s="129"/>
      <c r="DS1034" s="129"/>
      <c r="DT1034" s="129"/>
    </row>
    <row r="1035" spans="1:124" s="128" customFormat="1" x14ac:dyDescent="0.25">
      <c r="A1035" s="127"/>
      <c r="DR1035" s="129"/>
      <c r="DS1035" s="129"/>
      <c r="DT1035" s="129"/>
    </row>
    <row r="1036" spans="1:124" s="128" customFormat="1" x14ac:dyDescent="0.25">
      <c r="A1036" s="127"/>
      <c r="DR1036" s="129"/>
      <c r="DS1036" s="129"/>
      <c r="DT1036" s="129"/>
    </row>
    <row r="1037" spans="1:124" s="128" customFormat="1" x14ac:dyDescent="0.25">
      <c r="A1037" s="127"/>
      <c r="DR1037" s="129"/>
      <c r="DS1037" s="129"/>
      <c r="DT1037" s="129"/>
    </row>
    <row r="1038" spans="1:124" s="128" customFormat="1" x14ac:dyDescent="0.25">
      <c r="A1038" s="127"/>
      <c r="DR1038" s="129"/>
      <c r="DS1038" s="129"/>
      <c r="DT1038" s="129"/>
    </row>
    <row r="1039" spans="1:124" s="128" customFormat="1" x14ac:dyDescent="0.25">
      <c r="A1039" s="127"/>
      <c r="DR1039" s="129"/>
      <c r="DS1039" s="129"/>
      <c r="DT1039" s="129"/>
    </row>
    <row r="1040" spans="1:124" s="128" customFormat="1" x14ac:dyDescent="0.25">
      <c r="A1040" s="127"/>
      <c r="DR1040" s="129"/>
      <c r="DS1040" s="129"/>
      <c r="DT1040" s="129"/>
    </row>
    <row r="1041" spans="1:124" s="128" customFormat="1" x14ac:dyDescent="0.25">
      <c r="A1041" s="127"/>
      <c r="DR1041" s="129"/>
      <c r="DS1041" s="129"/>
      <c r="DT1041" s="129"/>
    </row>
    <row r="1042" spans="1:124" s="128" customFormat="1" x14ac:dyDescent="0.25">
      <c r="A1042" s="127"/>
      <c r="DR1042" s="129"/>
      <c r="DS1042" s="129"/>
      <c r="DT1042" s="129"/>
    </row>
    <row r="1043" spans="1:124" s="128" customFormat="1" x14ac:dyDescent="0.25">
      <c r="A1043" s="127"/>
      <c r="DR1043" s="129"/>
      <c r="DS1043" s="129"/>
      <c r="DT1043" s="129"/>
    </row>
    <row r="1044" spans="1:124" s="128" customFormat="1" x14ac:dyDescent="0.25">
      <c r="A1044" s="127"/>
      <c r="DR1044" s="129"/>
      <c r="DS1044" s="129"/>
      <c r="DT1044" s="129"/>
    </row>
    <row r="1045" spans="1:124" s="128" customFormat="1" x14ac:dyDescent="0.25">
      <c r="A1045" s="127"/>
      <c r="DR1045" s="129"/>
      <c r="DS1045" s="129"/>
      <c r="DT1045" s="129"/>
    </row>
    <row r="1046" spans="1:124" s="128" customFormat="1" x14ac:dyDescent="0.25">
      <c r="A1046" s="127"/>
      <c r="DR1046" s="129"/>
      <c r="DS1046" s="129"/>
      <c r="DT1046" s="129"/>
    </row>
    <row r="1047" spans="1:124" s="128" customFormat="1" x14ac:dyDescent="0.25">
      <c r="A1047" s="127"/>
      <c r="DR1047" s="129"/>
      <c r="DS1047" s="129"/>
      <c r="DT1047" s="129"/>
    </row>
    <row r="1048" spans="1:124" s="128" customFormat="1" x14ac:dyDescent="0.25">
      <c r="A1048" s="127"/>
      <c r="DR1048" s="129"/>
      <c r="DS1048" s="129"/>
      <c r="DT1048" s="129"/>
    </row>
    <row r="1049" spans="1:124" s="128" customFormat="1" x14ac:dyDescent="0.25">
      <c r="A1049" s="127"/>
      <c r="DR1049" s="129"/>
      <c r="DS1049" s="129"/>
      <c r="DT1049" s="129"/>
    </row>
    <row r="1050" spans="1:124" s="128" customFormat="1" x14ac:dyDescent="0.25">
      <c r="A1050" s="127"/>
      <c r="DR1050" s="129"/>
      <c r="DS1050" s="129"/>
      <c r="DT1050" s="129"/>
    </row>
    <row r="1051" spans="1:124" s="128" customFormat="1" x14ac:dyDescent="0.25">
      <c r="A1051" s="127"/>
      <c r="DR1051" s="129"/>
      <c r="DS1051" s="129"/>
      <c r="DT1051" s="129"/>
    </row>
    <row r="1052" spans="1:124" s="128" customFormat="1" x14ac:dyDescent="0.25">
      <c r="A1052" s="127"/>
      <c r="DR1052" s="129"/>
      <c r="DS1052" s="129"/>
      <c r="DT1052" s="129"/>
    </row>
    <row r="1053" spans="1:124" s="128" customFormat="1" x14ac:dyDescent="0.25">
      <c r="A1053" s="127"/>
      <c r="DR1053" s="129"/>
      <c r="DS1053" s="129"/>
      <c r="DT1053" s="129"/>
    </row>
    <row r="1054" spans="1:124" s="128" customFormat="1" x14ac:dyDescent="0.25">
      <c r="A1054" s="127"/>
      <c r="DR1054" s="129"/>
      <c r="DS1054" s="129"/>
      <c r="DT1054" s="129"/>
    </row>
    <row r="1055" spans="1:124" s="128" customFormat="1" x14ac:dyDescent="0.25">
      <c r="A1055" s="127"/>
      <c r="DR1055" s="129"/>
      <c r="DS1055" s="129"/>
      <c r="DT1055" s="129"/>
    </row>
    <row r="1056" spans="1:124" s="128" customFormat="1" x14ac:dyDescent="0.25">
      <c r="A1056" s="127"/>
      <c r="DR1056" s="129"/>
      <c r="DS1056" s="129"/>
      <c r="DT1056" s="129"/>
    </row>
    <row r="1057" spans="1:124" s="128" customFormat="1" x14ac:dyDescent="0.25">
      <c r="A1057" s="127"/>
      <c r="DR1057" s="129"/>
      <c r="DS1057" s="129"/>
      <c r="DT1057" s="129"/>
    </row>
    <row r="1058" spans="1:124" s="128" customFormat="1" x14ac:dyDescent="0.25">
      <c r="A1058" s="127"/>
      <c r="DR1058" s="129"/>
      <c r="DS1058" s="129"/>
      <c r="DT1058" s="129"/>
    </row>
    <row r="1059" spans="1:124" s="128" customFormat="1" x14ac:dyDescent="0.25">
      <c r="A1059" s="127"/>
      <c r="DR1059" s="129"/>
      <c r="DS1059" s="129"/>
      <c r="DT1059" s="129"/>
    </row>
    <row r="1060" spans="1:124" s="128" customFormat="1" x14ac:dyDescent="0.25">
      <c r="A1060" s="127"/>
      <c r="DR1060" s="129"/>
      <c r="DS1060" s="129"/>
      <c r="DT1060" s="129"/>
    </row>
    <row r="1061" spans="1:124" s="128" customFormat="1" x14ac:dyDescent="0.25">
      <c r="A1061" s="127"/>
      <c r="DR1061" s="129"/>
      <c r="DS1061" s="129"/>
      <c r="DT1061" s="129"/>
    </row>
    <row r="1062" spans="1:124" s="128" customFormat="1" x14ac:dyDescent="0.25">
      <c r="A1062" s="127"/>
      <c r="DR1062" s="129"/>
      <c r="DS1062" s="129"/>
      <c r="DT1062" s="129"/>
    </row>
    <row r="1063" spans="1:124" s="128" customFormat="1" x14ac:dyDescent="0.25">
      <c r="A1063" s="127"/>
      <c r="DR1063" s="129"/>
      <c r="DS1063" s="129"/>
      <c r="DT1063" s="129"/>
    </row>
    <row r="1064" spans="1:124" s="128" customFormat="1" x14ac:dyDescent="0.25">
      <c r="A1064" s="127"/>
      <c r="DR1064" s="129"/>
      <c r="DS1064" s="129"/>
      <c r="DT1064" s="129"/>
    </row>
    <row r="1065" spans="1:124" s="128" customFormat="1" x14ac:dyDescent="0.25">
      <c r="A1065" s="127"/>
      <c r="DR1065" s="129"/>
      <c r="DS1065" s="129"/>
      <c r="DT1065" s="129"/>
    </row>
    <row r="1066" spans="1:124" s="128" customFormat="1" x14ac:dyDescent="0.25">
      <c r="A1066" s="127"/>
      <c r="DR1066" s="129"/>
      <c r="DS1066" s="129"/>
      <c r="DT1066" s="129"/>
    </row>
    <row r="1067" spans="1:124" s="128" customFormat="1" x14ac:dyDescent="0.25">
      <c r="A1067" s="127"/>
      <c r="DR1067" s="129"/>
      <c r="DS1067" s="129"/>
      <c r="DT1067" s="129"/>
    </row>
    <row r="1068" spans="1:124" s="128" customFormat="1" x14ac:dyDescent="0.25">
      <c r="A1068" s="127"/>
      <c r="DR1068" s="129"/>
      <c r="DS1068" s="129"/>
      <c r="DT1068" s="129"/>
    </row>
    <row r="1069" spans="1:124" s="128" customFormat="1" x14ac:dyDescent="0.25">
      <c r="A1069" s="127"/>
      <c r="DR1069" s="129"/>
      <c r="DS1069" s="129"/>
      <c r="DT1069" s="129"/>
    </row>
    <row r="1070" spans="1:124" s="128" customFormat="1" x14ac:dyDescent="0.25">
      <c r="A1070" s="127"/>
      <c r="DR1070" s="129"/>
      <c r="DS1070" s="129"/>
      <c r="DT1070" s="129"/>
    </row>
    <row r="1071" spans="1:124" s="128" customFormat="1" x14ac:dyDescent="0.25">
      <c r="A1071" s="127"/>
      <c r="DR1071" s="129"/>
      <c r="DS1071" s="129"/>
      <c r="DT1071" s="129"/>
    </row>
    <row r="1072" spans="1:124" s="128" customFormat="1" x14ac:dyDescent="0.25">
      <c r="A1072" s="127"/>
      <c r="DR1072" s="129"/>
      <c r="DS1072" s="129"/>
      <c r="DT1072" s="129"/>
    </row>
    <row r="1073" spans="1:124" s="128" customFormat="1" x14ac:dyDescent="0.25">
      <c r="A1073" s="127"/>
      <c r="DR1073" s="129"/>
      <c r="DS1073" s="129"/>
      <c r="DT1073" s="129"/>
    </row>
    <row r="1074" spans="1:124" s="128" customFormat="1" x14ac:dyDescent="0.25">
      <c r="A1074" s="127"/>
      <c r="DR1074" s="129"/>
      <c r="DS1074" s="129"/>
      <c r="DT1074" s="129"/>
    </row>
    <row r="1075" spans="1:124" s="128" customFormat="1" x14ac:dyDescent="0.25">
      <c r="A1075" s="127"/>
      <c r="DR1075" s="129"/>
      <c r="DS1075" s="129"/>
      <c r="DT1075" s="129"/>
    </row>
    <row r="1076" spans="1:124" s="128" customFormat="1" x14ac:dyDescent="0.25">
      <c r="A1076" s="127"/>
      <c r="DR1076" s="129"/>
      <c r="DS1076" s="129"/>
      <c r="DT1076" s="129"/>
    </row>
    <row r="1077" spans="1:124" s="128" customFormat="1" x14ac:dyDescent="0.25">
      <c r="A1077" s="127"/>
      <c r="DR1077" s="129"/>
      <c r="DS1077" s="129"/>
      <c r="DT1077" s="129"/>
    </row>
    <row r="1078" spans="1:124" s="128" customFormat="1" x14ac:dyDescent="0.25">
      <c r="A1078" s="127"/>
      <c r="DR1078" s="129"/>
      <c r="DS1078" s="129"/>
      <c r="DT1078" s="129"/>
    </row>
    <row r="1079" spans="1:124" s="128" customFormat="1" x14ac:dyDescent="0.25">
      <c r="A1079" s="127"/>
      <c r="DR1079" s="129"/>
      <c r="DS1079" s="129"/>
      <c r="DT1079" s="129"/>
    </row>
    <row r="1080" spans="1:124" s="128" customFormat="1" x14ac:dyDescent="0.25">
      <c r="A1080" s="127"/>
      <c r="DR1080" s="129"/>
      <c r="DS1080" s="129"/>
      <c r="DT1080" s="129"/>
    </row>
    <row r="1081" spans="1:124" s="128" customFormat="1" x14ac:dyDescent="0.25">
      <c r="A1081" s="127"/>
      <c r="DR1081" s="129"/>
      <c r="DS1081" s="129"/>
      <c r="DT1081" s="129"/>
    </row>
    <row r="1082" spans="1:124" s="128" customFormat="1" x14ac:dyDescent="0.25">
      <c r="A1082" s="127"/>
      <c r="DR1082" s="129"/>
      <c r="DS1082" s="129"/>
      <c r="DT1082" s="129"/>
    </row>
    <row r="1083" spans="1:124" s="128" customFormat="1" x14ac:dyDescent="0.25">
      <c r="A1083" s="127"/>
      <c r="DR1083" s="129"/>
      <c r="DS1083" s="129"/>
      <c r="DT1083" s="129"/>
    </row>
    <row r="1084" spans="1:124" s="128" customFormat="1" x14ac:dyDescent="0.25">
      <c r="A1084" s="127"/>
      <c r="DR1084" s="129"/>
      <c r="DS1084" s="129"/>
      <c r="DT1084" s="129"/>
    </row>
    <row r="1085" spans="1:124" s="128" customFormat="1" x14ac:dyDescent="0.25">
      <c r="A1085" s="127"/>
      <c r="DR1085" s="129"/>
      <c r="DS1085" s="129"/>
      <c r="DT1085" s="129"/>
    </row>
    <row r="1086" spans="1:124" s="128" customFormat="1" x14ac:dyDescent="0.25">
      <c r="A1086" s="127"/>
      <c r="DR1086" s="129"/>
      <c r="DS1086" s="129"/>
      <c r="DT1086" s="129"/>
    </row>
    <row r="1087" spans="1:124" s="128" customFormat="1" x14ac:dyDescent="0.25">
      <c r="A1087" s="127"/>
      <c r="DR1087" s="129"/>
      <c r="DS1087" s="129"/>
      <c r="DT1087" s="129"/>
    </row>
    <row r="1088" spans="1:124" s="128" customFormat="1" x14ac:dyDescent="0.25">
      <c r="A1088" s="127"/>
      <c r="DR1088" s="129"/>
      <c r="DS1088" s="129"/>
      <c r="DT1088" s="129"/>
    </row>
    <row r="1089" spans="1:124" s="128" customFormat="1" x14ac:dyDescent="0.25">
      <c r="A1089" s="127"/>
      <c r="DR1089" s="129"/>
      <c r="DS1089" s="129"/>
      <c r="DT1089" s="129"/>
    </row>
    <row r="1090" spans="1:124" s="128" customFormat="1" x14ac:dyDescent="0.25">
      <c r="A1090" s="127"/>
      <c r="DR1090" s="129"/>
      <c r="DS1090" s="129"/>
      <c r="DT1090" s="129"/>
    </row>
    <row r="1091" spans="1:124" s="128" customFormat="1" x14ac:dyDescent="0.25">
      <c r="A1091" s="127"/>
      <c r="DR1091" s="129"/>
      <c r="DS1091" s="129"/>
      <c r="DT1091" s="129"/>
    </row>
    <row r="1092" spans="1:124" s="128" customFormat="1" x14ac:dyDescent="0.25">
      <c r="A1092" s="127"/>
      <c r="DR1092" s="129"/>
      <c r="DS1092" s="129"/>
      <c r="DT1092" s="129"/>
    </row>
    <row r="1093" spans="1:124" s="128" customFormat="1" x14ac:dyDescent="0.25">
      <c r="A1093" s="127"/>
      <c r="DR1093" s="129"/>
      <c r="DS1093" s="129"/>
      <c r="DT1093" s="129"/>
    </row>
    <row r="1094" spans="1:124" s="128" customFormat="1" x14ac:dyDescent="0.25">
      <c r="A1094" s="127"/>
      <c r="DR1094" s="129"/>
      <c r="DS1094" s="129"/>
      <c r="DT1094" s="129"/>
    </row>
    <row r="1095" spans="1:124" s="128" customFormat="1" x14ac:dyDescent="0.25">
      <c r="A1095" s="127"/>
      <c r="DR1095" s="129"/>
      <c r="DS1095" s="129"/>
      <c r="DT1095" s="129"/>
    </row>
    <row r="1096" spans="1:124" s="128" customFormat="1" x14ac:dyDescent="0.25">
      <c r="A1096" s="127"/>
      <c r="DR1096" s="129"/>
      <c r="DS1096" s="129"/>
      <c r="DT1096" s="129"/>
    </row>
    <row r="1097" spans="1:124" s="128" customFormat="1" x14ac:dyDescent="0.25">
      <c r="A1097" s="127"/>
      <c r="DR1097" s="129"/>
      <c r="DS1097" s="129"/>
      <c r="DT1097" s="129"/>
    </row>
    <row r="1098" spans="1:124" s="128" customFormat="1" x14ac:dyDescent="0.25">
      <c r="A1098" s="127"/>
      <c r="DR1098" s="129"/>
      <c r="DS1098" s="129"/>
      <c r="DT1098" s="129"/>
    </row>
    <row r="1099" spans="1:124" s="128" customFormat="1" x14ac:dyDescent="0.25">
      <c r="A1099" s="127"/>
      <c r="DR1099" s="129"/>
      <c r="DS1099" s="129"/>
      <c r="DT1099" s="129"/>
    </row>
    <row r="1100" spans="1:124" s="128" customFormat="1" x14ac:dyDescent="0.25">
      <c r="A1100" s="127"/>
      <c r="DR1100" s="129"/>
      <c r="DS1100" s="129"/>
      <c r="DT1100" s="129"/>
    </row>
    <row r="1101" spans="1:124" s="128" customFormat="1" x14ac:dyDescent="0.25">
      <c r="A1101" s="127"/>
      <c r="DR1101" s="129"/>
      <c r="DS1101" s="129"/>
      <c r="DT1101" s="129"/>
    </row>
    <row r="1102" spans="1:124" s="128" customFormat="1" x14ac:dyDescent="0.25">
      <c r="A1102" s="127"/>
      <c r="DR1102" s="129"/>
      <c r="DS1102" s="129"/>
      <c r="DT1102" s="129"/>
    </row>
    <row r="1103" spans="1:124" s="128" customFormat="1" x14ac:dyDescent="0.25">
      <c r="A1103" s="127"/>
      <c r="DR1103" s="129"/>
      <c r="DS1103" s="129"/>
      <c r="DT1103" s="129"/>
    </row>
    <row r="1104" spans="1:124" s="128" customFormat="1" x14ac:dyDescent="0.25">
      <c r="A1104" s="127"/>
      <c r="DR1104" s="129"/>
      <c r="DS1104" s="129"/>
      <c r="DT1104" s="129"/>
    </row>
    <row r="1105" spans="1:124" s="128" customFormat="1" x14ac:dyDescent="0.25">
      <c r="A1105" s="127"/>
      <c r="DR1105" s="129"/>
      <c r="DS1105" s="129"/>
      <c r="DT1105" s="129"/>
    </row>
    <row r="1106" spans="1:124" s="128" customFormat="1" x14ac:dyDescent="0.25">
      <c r="A1106" s="127"/>
      <c r="DR1106" s="129"/>
      <c r="DS1106" s="129"/>
      <c r="DT1106" s="129"/>
    </row>
    <row r="1107" spans="1:124" s="128" customFormat="1" x14ac:dyDescent="0.25">
      <c r="A1107" s="127"/>
      <c r="DR1107" s="129"/>
      <c r="DS1107" s="129"/>
      <c r="DT1107" s="129"/>
    </row>
    <row r="1108" spans="1:124" s="128" customFormat="1" x14ac:dyDescent="0.25">
      <c r="A1108" s="127"/>
      <c r="DR1108" s="129"/>
      <c r="DS1108" s="129"/>
      <c r="DT1108" s="129"/>
    </row>
    <row r="1109" spans="1:124" s="128" customFormat="1" x14ac:dyDescent="0.25">
      <c r="A1109" s="127"/>
      <c r="DR1109" s="129"/>
      <c r="DS1109" s="129"/>
      <c r="DT1109" s="129"/>
    </row>
    <row r="1110" spans="1:124" s="128" customFormat="1" x14ac:dyDescent="0.25">
      <c r="A1110" s="127"/>
      <c r="DR1110" s="129"/>
      <c r="DS1110" s="129"/>
      <c r="DT1110" s="129"/>
    </row>
    <row r="1111" spans="1:124" s="128" customFormat="1" x14ac:dyDescent="0.25">
      <c r="A1111" s="127"/>
      <c r="DR1111" s="129"/>
      <c r="DS1111" s="129"/>
      <c r="DT1111" s="129"/>
    </row>
    <row r="1112" spans="1:124" s="128" customFormat="1" x14ac:dyDescent="0.25">
      <c r="A1112" s="127"/>
      <c r="DR1112" s="129"/>
      <c r="DS1112" s="129"/>
      <c r="DT1112" s="129"/>
    </row>
    <row r="1113" spans="1:124" s="128" customFormat="1" x14ac:dyDescent="0.25">
      <c r="A1113" s="127"/>
      <c r="DR1113" s="129"/>
      <c r="DS1113" s="129"/>
      <c r="DT1113" s="129"/>
    </row>
    <row r="1114" spans="1:124" s="128" customFormat="1" x14ac:dyDescent="0.25">
      <c r="A1114" s="127"/>
      <c r="DR1114" s="129"/>
      <c r="DS1114" s="129"/>
      <c r="DT1114" s="129"/>
    </row>
    <row r="1115" spans="1:124" s="128" customFormat="1" x14ac:dyDescent="0.25">
      <c r="A1115" s="127"/>
      <c r="DR1115" s="129"/>
      <c r="DS1115" s="129"/>
      <c r="DT1115" s="129"/>
    </row>
    <row r="1116" spans="1:124" s="128" customFormat="1" x14ac:dyDescent="0.25">
      <c r="A1116" s="127"/>
      <c r="DR1116" s="129"/>
      <c r="DS1116" s="129"/>
      <c r="DT1116" s="129"/>
    </row>
    <row r="1117" spans="1:124" s="128" customFormat="1" x14ac:dyDescent="0.25">
      <c r="A1117" s="127"/>
      <c r="DR1117" s="129"/>
      <c r="DS1117" s="129"/>
      <c r="DT1117" s="129"/>
    </row>
    <row r="1118" spans="1:124" s="128" customFormat="1" x14ac:dyDescent="0.25">
      <c r="A1118" s="127"/>
      <c r="DR1118" s="129"/>
      <c r="DS1118" s="129"/>
      <c r="DT1118" s="129"/>
    </row>
    <row r="1119" spans="1:124" s="128" customFormat="1" x14ac:dyDescent="0.25">
      <c r="A1119" s="127"/>
      <c r="DR1119" s="129"/>
      <c r="DS1119" s="129"/>
      <c r="DT1119" s="129"/>
    </row>
    <row r="1120" spans="1:124" s="128" customFormat="1" x14ac:dyDescent="0.25">
      <c r="A1120" s="127"/>
      <c r="DR1120" s="129"/>
      <c r="DS1120" s="129"/>
      <c r="DT1120" s="129"/>
    </row>
    <row r="1121" spans="1:124" s="128" customFormat="1" x14ac:dyDescent="0.25">
      <c r="A1121" s="127"/>
      <c r="DR1121" s="129"/>
      <c r="DS1121" s="129"/>
      <c r="DT1121" s="129"/>
    </row>
    <row r="1122" spans="1:124" s="128" customFormat="1" x14ac:dyDescent="0.25">
      <c r="A1122" s="127"/>
      <c r="DR1122" s="129"/>
      <c r="DS1122" s="129"/>
      <c r="DT1122" s="129"/>
    </row>
    <row r="1123" spans="1:124" s="128" customFormat="1" x14ac:dyDescent="0.25">
      <c r="A1123" s="127"/>
      <c r="DR1123" s="129"/>
      <c r="DS1123" s="129"/>
      <c r="DT1123" s="129"/>
    </row>
    <row r="1124" spans="1:124" s="128" customFormat="1" x14ac:dyDescent="0.25">
      <c r="A1124" s="127"/>
      <c r="DR1124" s="129"/>
      <c r="DS1124" s="129"/>
      <c r="DT1124" s="129"/>
    </row>
    <row r="1125" spans="1:124" s="128" customFormat="1" x14ac:dyDescent="0.25">
      <c r="A1125" s="127"/>
      <c r="DR1125" s="129"/>
      <c r="DS1125" s="129"/>
      <c r="DT1125" s="129"/>
    </row>
    <row r="1126" spans="1:124" s="128" customFormat="1" x14ac:dyDescent="0.25">
      <c r="A1126" s="127"/>
      <c r="DR1126" s="129"/>
      <c r="DS1126" s="129"/>
      <c r="DT1126" s="129"/>
    </row>
    <row r="1127" spans="1:124" s="128" customFormat="1" x14ac:dyDescent="0.25">
      <c r="A1127" s="127"/>
      <c r="DR1127" s="129"/>
      <c r="DS1127" s="129"/>
      <c r="DT1127" s="129"/>
    </row>
    <row r="1128" spans="1:124" s="128" customFormat="1" x14ac:dyDescent="0.25">
      <c r="A1128" s="127"/>
      <c r="DR1128" s="129"/>
      <c r="DS1128" s="129"/>
      <c r="DT1128" s="129"/>
    </row>
    <row r="1129" spans="1:124" s="128" customFormat="1" x14ac:dyDescent="0.25">
      <c r="A1129" s="127"/>
      <c r="DR1129" s="129"/>
      <c r="DS1129" s="129"/>
      <c r="DT1129" s="129"/>
    </row>
    <row r="1130" spans="1:124" s="128" customFormat="1" x14ac:dyDescent="0.25">
      <c r="A1130" s="127"/>
      <c r="DR1130" s="129"/>
      <c r="DS1130" s="129"/>
      <c r="DT1130" s="129"/>
    </row>
    <row r="1131" spans="1:124" s="128" customFormat="1" x14ac:dyDescent="0.25">
      <c r="A1131" s="127"/>
      <c r="DR1131" s="129"/>
      <c r="DS1131" s="129"/>
      <c r="DT1131" s="129"/>
    </row>
    <row r="1132" spans="1:124" s="128" customFormat="1" x14ac:dyDescent="0.25">
      <c r="A1132" s="127"/>
      <c r="DR1132" s="129"/>
      <c r="DS1132" s="129"/>
      <c r="DT1132" s="129"/>
    </row>
    <row r="1133" spans="1:124" s="128" customFormat="1" x14ac:dyDescent="0.25">
      <c r="A1133" s="127"/>
      <c r="DR1133" s="129"/>
      <c r="DS1133" s="129"/>
      <c r="DT1133" s="129"/>
    </row>
    <row r="1134" spans="1:124" s="128" customFormat="1" x14ac:dyDescent="0.25">
      <c r="A1134" s="127"/>
      <c r="DR1134" s="129"/>
      <c r="DS1134" s="129"/>
      <c r="DT1134" s="129"/>
    </row>
    <row r="1135" spans="1:124" s="128" customFormat="1" x14ac:dyDescent="0.25">
      <c r="A1135" s="127"/>
      <c r="DR1135" s="129"/>
      <c r="DS1135" s="129"/>
      <c r="DT1135" s="129"/>
    </row>
    <row r="1136" spans="1:124" s="128" customFormat="1" x14ac:dyDescent="0.25">
      <c r="A1136" s="127"/>
      <c r="DR1136" s="129"/>
      <c r="DS1136" s="129"/>
      <c r="DT1136" s="129"/>
    </row>
    <row r="1137" spans="1:124" s="128" customFormat="1" x14ac:dyDescent="0.25">
      <c r="A1137" s="127"/>
      <c r="DR1137" s="129"/>
      <c r="DS1137" s="129"/>
      <c r="DT1137" s="129"/>
    </row>
    <row r="1138" spans="1:124" s="128" customFormat="1" x14ac:dyDescent="0.25">
      <c r="A1138" s="127"/>
      <c r="DR1138" s="129"/>
      <c r="DS1138" s="129"/>
      <c r="DT1138" s="129"/>
    </row>
    <row r="1139" spans="1:124" s="128" customFormat="1" x14ac:dyDescent="0.25">
      <c r="A1139" s="127"/>
      <c r="DR1139" s="129"/>
      <c r="DS1139" s="129"/>
      <c r="DT1139" s="129"/>
    </row>
    <row r="1140" spans="1:124" s="128" customFormat="1" x14ac:dyDescent="0.25">
      <c r="A1140" s="127"/>
      <c r="DR1140" s="129"/>
      <c r="DS1140" s="129"/>
      <c r="DT1140" s="129"/>
    </row>
    <row r="1141" spans="1:124" s="128" customFormat="1" x14ac:dyDescent="0.25">
      <c r="A1141" s="127"/>
      <c r="DR1141" s="129"/>
      <c r="DS1141" s="129"/>
      <c r="DT1141" s="129"/>
    </row>
    <row r="1142" spans="1:124" s="128" customFormat="1" x14ac:dyDescent="0.25">
      <c r="A1142" s="127"/>
      <c r="DR1142" s="129"/>
      <c r="DS1142" s="129"/>
      <c r="DT1142" s="129"/>
    </row>
    <row r="1143" spans="1:124" s="128" customFormat="1" x14ac:dyDescent="0.25">
      <c r="A1143" s="127"/>
      <c r="DR1143" s="129"/>
      <c r="DS1143" s="129"/>
      <c r="DT1143" s="129"/>
    </row>
    <row r="1144" spans="1:124" s="128" customFormat="1" x14ac:dyDescent="0.25">
      <c r="A1144" s="127"/>
      <c r="DR1144" s="129"/>
      <c r="DS1144" s="129"/>
      <c r="DT1144" s="129"/>
    </row>
    <row r="1145" spans="1:124" s="128" customFormat="1" x14ac:dyDescent="0.25">
      <c r="A1145" s="127"/>
      <c r="DR1145" s="129"/>
      <c r="DS1145" s="129"/>
      <c r="DT1145" s="129"/>
    </row>
    <row r="1146" spans="1:124" s="128" customFormat="1" x14ac:dyDescent="0.25">
      <c r="A1146" s="127"/>
      <c r="DR1146" s="129"/>
      <c r="DS1146" s="129"/>
      <c r="DT1146" s="129"/>
    </row>
    <row r="1147" spans="1:124" s="128" customFormat="1" x14ac:dyDescent="0.25">
      <c r="A1147" s="127"/>
      <c r="DR1147" s="129"/>
      <c r="DS1147" s="129"/>
      <c r="DT1147" s="129"/>
    </row>
    <row r="1148" spans="1:124" s="128" customFormat="1" x14ac:dyDescent="0.25">
      <c r="A1148" s="127"/>
      <c r="DR1148" s="129"/>
      <c r="DS1148" s="129"/>
      <c r="DT1148" s="129"/>
    </row>
    <row r="1149" spans="1:124" s="128" customFormat="1" x14ac:dyDescent="0.25">
      <c r="A1149" s="127"/>
      <c r="DR1149" s="129"/>
      <c r="DS1149" s="129"/>
      <c r="DT1149" s="129"/>
    </row>
    <row r="1150" spans="1:124" s="128" customFormat="1" x14ac:dyDescent="0.25">
      <c r="A1150" s="127"/>
      <c r="DR1150" s="129"/>
      <c r="DS1150" s="129"/>
      <c r="DT1150" s="129"/>
    </row>
    <row r="1151" spans="1:124" s="128" customFormat="1" x14ac:dyDescent="0.25">
      <c r="A1151" s="127"/>
      <c r="DR1151" s="129"/>
      <c r="DS1151" s="129"/>
      <c r="DT1151" s="129"/>
    </row>
    <row r="1152" spans="1:124" s="128" customFormat="1" x14ac:dyDescent="0.25">
      <c r="A1152" s="127"/>
      <c r="DR1152" s="129"/>
      <c r="DS1152" s="129"/>
      <c r="DT1152" s="129"/>
    </row>
    <row r="1153" spans="1:124" s="128" customFormat="1" x14ac:dyDescent="0.25">
      <c r="A1153" s="127"/>
      <c r="DR1153" s="129"/>
      <c r="DS1153" s="129"/>
      <c r="DT1153" s="129"/>
    </row>
    <row r="1154" spans="1:124" s="128" customFormat="1" x14ac:dyDescent="0.25">
      <c r="A1154" s="127"/>
      <c r="DR1154" s="129"/>
      <c r="DS1154" s="129"/>
      <c r="DT1154" s="129"/>
    </row>
    <row r="1155" spans="1:124" s="128" customFormat="1" x14ac:dyDescent="0.25">
      <c r="A1155" s="127"/>
      <c r="DR1155" s="129"/>
      <c r="DS1155" s="129"/>
      <c r="DT1155" s="129"/>
    </row>
    <row r="1156" spans="1:124" s="128" customFormat="1" x14ac:dyDescent="0.25">
      <c r="A1156" s="127"/>
      <c r="DR1156" s="129"/>
      <c r="DS1156" s="129"/>
      <c r="DT1156" s="129"/>
    </row>
    <row r="1157" spans="1:124" s="128" customFormat="1" x14ac:dyDescent="0.25">
      <c r="A1157" s="127"/>
      <c r="DR1157" s="129"/>
      <c r="DS1157" s="129"/>
      <c r="DT1157" s="129"/>
    </row>
    <row r="1158" spans="1:124" s="128" customFormat="1" x14ac:dyDescent="0.25">
      <c r="A1158" s="127"/>
      <c r="DR1158" s="129"/>
      <c r="DS1158" s="129"/>
      <c r="DT1158" s="129"/>
    </row>
    <row r="1159" spans="1:124" s="128" customFormat="1" x14ac:dyDescent="0.25">
      <c r="A1159" s="127"/>
      <c r="DR1159" s="129"/>
      <c r="DS1159" s="129"/>
      <c r="DT1159" s="129"/>
    </row>
    <row r="1160" spans="1:124" s="128" customFormat="1" x14ac:dyDescent="0.25">
      <c r="A1160" s="127"/>
      <c r="DR1160" s="129"/>
      <c r="DS1160" s="129"/>
      <c r="DT1160" s="129"/>
    </row>
    <row r="1161" spans="1:124" s="128" customFormat="1" x14ac:dyDescent="0.25">
      <c r="A1161" s="127"/>
      <c r="DR1161" s="129"/>
      <c r="DS1161" s="129"/>
      <c r="DT1161" s="129"/>
    </row>
    <row r="1162" spans="1:124" s="128" customFormat="1" x14ac:dyDescent="0.25">
      <c r="A1162" s="127"/>
      <c r="DR1162" s="129"/>
      <c r="DS1162" s="129"/>
      <c r="DT1162" s="129"/>
    </row>
    <row r="1163" spans="1:124" s="128" customFormat="1" x14ac:dyDescent="0.25">
      <c r="A1163" s="127"/>
      <c r="DR1163" s="129"/>
      <c r="DS1163" s="129"/>
      <c r="DT1163" s="129"/>
    </row>
    <row r="1164" spans="1:124" s="128" customFormat="1" x14ac:dyDescent="0.25">
      <c r="A1164" s="127"/>
      <c r="DR1164" s="129"/>
      <c r="DS1164" s="129"/>
      <c r="DT1164" s="129"/>
    </row>
    <row r="1165" spans="1:124" s="128" customFormat="1" x14ac:dyDescent="0.25">
      <c r="A1165" s="127"/>
      <c r="DR1165" s="129"/>
      <c r="DS1165" s="129"/>
      <c r="DT1165" s="129"/>
    </row>
    <row r="1166" spans="1:124" s="128" customFormat="1" x14ac:dyDescent="0.25">
      <c r="A1166" s="127"/>
      <c r="DR1166" s="129"/>
      <c r="DS1166" s="129"/>
      <c r="DT1166" s="129"/>
    </row>
    <row r="1167" spans="1:124" s="128" customFormat="1" x14ac:dyDescent="0.25">
      <c r="A1167" s="127"/>
      <c r="DR1167" s="129"/>
      <c r="DS1167" s="129"/>
      <c r="DT1167" s="129"/>
    </row>
    <row r="1168" spans="1:124" s="128" customFormat="1" x14ac:dyDescent="0.25">
      <c r="A1168" s="127"/>
      <c r="DR1168" s="129"/>
      <c r="DS1168" s="129"/>
      <c r="DT1168" s="129"/>
    </row>
    <row r="1169" spans="1:124" s="128" customFormat="1" x14ac:dyDescent="0.25">
      <c r="A1169" s="127"/>
      <c r="DR1169" s="129"/>
      <c r="DS1169" s="129"/>
      <c r="DT1169" s="129"/>
    </row>
    <row r="1170" spans="1:124" s="128" customFormat="1" x14ac:dyDescent="0.25">
      <c r="A1170" s="127"/>
      <c r="DR1170" s="129"/>
      <c r="DS1170" s="129"/>
      <c r="DT1170" s="129"/>
    </row>
    <row r="1171" spans="1:124" s="128" customFormat="1" x14ac:dyDescent="0.25">
      <c r="A1171" s="127"/>
      <c r="DR1171" s="129"/>
      <c r="DS1171" s="129"/>
      <c r="DT1171" s="129"/>
    </row>
    <row r="1172" spans="1:124" s="128" customFormat="1" x14ac:dyDescent="0.25">
      <c r="A1172" s="127"/>
      <c r="DR1172" s="129"/>
      <c r="DS1172" s="129"/>
      <c r="DT1172" s="129"/>
    </row>
    <row r="1173" spans="1:124" s="128" customFormat="1" x14ac:dyDescent="0.25">
      <c r="A1173" s="127"/>
      <c r="DR1173" s="129"/>
      <c r="DS1173" s="129"/>
      <c r="DT1173" s="129"/>
    </row>
    <row r="1174" spans="1:124" s="128" customFormat="1" x14ac:dyDescent="0.25">
      <c r="A1174" s="127"/>
      <c r="DR1174" s="129"/>
      <c r="DS1174" s="129"/>
      <c r="DT1174" s="129"/>
    </row>
    <row r="1175" spans="1:124" s="128" customFormat="1" x14ac:dyDescent="0.25">
      <c r="A1175" s="127"/>
      <c r="DR1175" s="129"/>
      <c r="DS1175" s="129"/>
      <c r="DT1175" s="129"/>
    </row>
    <row r="1176" spans="1:124" s="128" customFormat="1" x14ac:dyDescent="0.25">
      <c r="A1176" s="127"/>
      <c r="DR1176" s="129"/>
      <c r="DS1176" s="129"/>
      <c r="DT1176" s="129"/>
    </row>
    <row r="1177" spans="1:124" s="128" customFormat="1" x14ac:dyDescent="0.25">
      <c r="A1177" s="127"/>
      <c r="DR1177" s="129"/>
      <c r="DS1177" s="129"/>
      <c r="DT1177" s="129"/>
    </row>
    <row r="1178" spans="1:124" s="128" customFormat="1" x14ac:dyDescent="0.25">
      <c r="A1178" s="127"/>
      <c r="DR1178" s="129"/>
      <c r="DS1178" s="129"/>
      <c r="DT1178" s="129"/>
    </row>
    <row r="1179" spans="1:124" s="128" customFormat="1" x14ac:dyDescent="0.25">
      <c r="A1179" s="127"/>
      <c r="DR1179" s="129"/>
      <c r="DS1179" s="129"/>
      <c r="DT1179" s="129"/>
    </row>
    <row r="1180" spans="1:124" s="128" customFormat="1" x14ac:dyDescent="0.25">
      <c r="A1180" s="127"/>
      <c r="DR1180" s="129"/>
      <c r="DS1180" s="129"/>
      <c r="DT1180" s="129"/>
    </row>
    <row r="1181" spans="1:124" s="128" customFormat="1" x14ac:dyDescent="0.25">
      <c r="A1181" s="127"/>
      <c r="DR1181" s="129"/>
      <c r="DS1181" s="129"/>
      <c r="DT1181" s="129"/>
    </row>
    <row r="1182" spans="1:124" s="128" customFormat="1" x14ac:dyDescent="0.25">
      <c r="A1182" s="127"/>
      <c r="DR1182" s="129"/>
      <c r="DS1182" s="129"/>
      <c r="DT1182" s="129"/>
    </row>
    <row r="1183" spans="1:124" s="128" customFormat="1" x14ac:dyDescent="0.25">
      <c r="A1183" s="127"/>
      <c r="DR1183" s="129"/>
      <c r="DS1183" s="129"/>
      <c r="DT1183" s="129"/>
    </row>
    <row r="1184" spans="1:124" s="128" customFormat="1" x14ac:dyDescent="0.25">
      <c r="A1184" s="127"/>
      <c r="DR1184" s="129"/>
      <c r="DS1184" s="129"/>
      <c r="DT1184" s="129"/>
    </row>
    <row r="1185" spans="1:124" s="128" customFormat="1" x14ac:dyDescent="0.25">
      <c r="A1185" s="127"/>
      <c r="DR1185" s="129"/>
      <c r="DS1185" s="129"/>
      <c r="DT1185" s="129"/>
    </row>
    <row r="1186" spans="1:124" s="128" customFormat="1" x14ac:dyDescent="0.25">
      <c r="A1186" s="127"/>
      <c r="DR1186" s="129"/>
      <c r="DS1186" s="129"/>
      <c r="DT1186" s="129"/>
    </row>
    <row r="1187" spans="1:124" s="128" customFormat="1" x14ac:dyDescent="0.25">
      <c r="A1187" s="127"/>
      <c r="DR1187" s="129"/>
      <c r="DS1187" s="129"/>
      <c r="DT1187" s="129"/>
    </row>
    <row r="1188" spans="1:124" s="128" customFormat="1" x14ac:dyDescent="0.25">
      <c r="A1188" s="127"/>
      <c r="DR1188" s="129"/>
      <c r="DS1188" s="129"/>
      <c r="DT1188" s="129"/>
    </row>
    <row r="1189" spans="1:124" s="128" customFormat="1" x14ac:dyDescent="0.25">
      <c r="A1189" s="127"/>
      <c r="DR1189" s="129"/>
      <c r="DS1189" s="129"/>
      <c r="DT1189" s="129"/>
    </row>
    <row r="1190" spans="1:124" s="128" customFormat="1" x14ac:dyDescent="0.25">
      <c r="A1190" s="127"/>
      <c r="DR1190" s="129"/>
      <c r="DS1190" s="129"/>
      <c r="DT1190" s="129"/>
    </row>
    <row r="1191" spans="1:124" s="128" customFormat="1" x14ac:dyDescent="0.25">
      <c r="A1191" s="127"/>
      <c r="DR1191" s="129"/>
      <c r="DS1191" s="129"/>
      <c r="DT1191" s="129"/>
    </row>
    <row r="1192" spans="1:124" s="128" customFormat="1" x14ac:dyDescent="0.25">
      <c r="A1192" s="127"/>
      <c r="DR1192" s="129"/>
      <c r="DS1192" s="129"/>
      <c r="DT1192" s="129"/>
    </row>
    <row r="1193" spans="1:124" s="128" customFormat="1" x14ac:dyDescent="0.25">
      <c r="A1193" s="127"/>
      <c r="DR1193" s="129"/>
      <c r="DS1193" s="129"/>
      <c r="DT1193" s="129"/>
    </row>
    <row r="1194" spans="1:124" s="128" customFormat="1" x14ac:dyDescent="0.25">
      <c r="A1194" s="127"/>
      <c r="DR1194" s="129"/>
      <c r="DS1194" s="129"/>
      <c r="DT1194" s="129"/>
    </row>
    <row r="1195" spans="1:124" s="128" customFormat="1" x14ac:dyDescent="0.25">
      <c r="A1195" s="127"/>
      <c r="DR1195" s="129"/>
      <c r="DS1195" s="129"/>
      <c r="DT1195" s="129"/>
    </row>
    <row r="1196" spans="1:124" s="128" customFormat="1" x14ac:dyDescent="0.25">
      <c r="A1196" s="127"/>
      <c r="DR1196" s="129"/>
      <c r="DS1196" s="129"/>
      <c r="DT1196" s="129"/>
    </row>
    <row r="1197" spans="1:124" s="128" customFormat="1" x14ac:dyDescent="0.25">
      <c r="A1197" s="127"/>
      <c r="DR1197" s="129"/>
      <c r="DS1197" s="129"/>
      <c r="DT1197" s="129"/>
    </row>
    <row r="1198" spans="1:124" s="128" customFormat="1" x14ac:dyDescent="0.25">
      <c r="A1198" s="127"/>
      <c r="DR1198" s="129"/>
      <c r="DS1198" s="129"/>
      <c r="DT1198" s="129"/>
    </row>
    <row r="1199" spans="1:124" s="128" customFormat="1" x14ac:dyDescent="0.25">
      <c r="A1199" s="127"/>
      <c r="DR1199" s="129"/>
      <c r="DS1199" s="129"/>
      <c r="DT1199" s="129"/>
    </row>
    <row r="1200" spans="1:124" s="128" customFormat="1" x14ac:dyDescent="0.25">
      <c r="A1200" s="127"/>
      <c r="DR1200" s="129"/>
      <c r="DS1200" s="129"/>
      <c r="DT1200" s="129"/>
    </row>
    <row r="1201" spans="1:124" s="128" customFormat="1" x14ac:dyDescent="0.25">
      <c r="A1201" s="127"/>
      <c r="DR1201" s="129"/>
      <c r="DS1201" s="129"/>
      <c r="DT1201" s="129"/>
    </row>
    <row r="1202" spans="1:124" s="128" customFormat="1" x14ac:dyDescent="0.25">
      <c r="A1202" s="127"/>
      <c r="DR1202" s="129"/>
      <c r="DS1202" s="129"/>
      <c r="DT1202" s="129"/>
    </row>
    <row r="1203" spans="1:124" s="128" customFormat="1" x14ac:dyDescent="0.25">
      <c r="A1203" s="127"/>
      <c r="DR1203" s="129"/>
      <c r="DS1203" s="129"/>
      <c r="DT1203" s="129"/>
    </row>
    <row r="1204" spans="1:124" s="128" customFormat="1" x14ac:dyDescent="0.25">
      <c r="A1204" s="127"/>
      <c r="DR1204" s="129"/>
      <c r="DS1204" s="129"/>
      <c r="DT1204" s="129"/>
    </row>
    <row r="1205" spans="1:124" s="128" customFormat="1" x14ac:dyDescent="0.25">
      <c r="A1205" s="127"/>
      <c r="DR1205" s="129"/>
      <c r="DS1205" s="129"/>
      <c r="DT1205" s="129"/>
    </row>
    <row r="1206" spans="1:124" s="128" customFormat="1" x14ac:dyDescent="0.25">
      <c r="A1206" s="127"/>
      <c r="DR1206" s="129"/>
      <c r="DS1206" s="129"/>
      <c r="DT1206" s="129"/>
    </row>
    <row r="1207" spans="1:124" s="128" customFormat="1" x14ac:dyDescent="0.25">
      <c r="A1207" s="127"/>
      <c r="DR1207" s="129"/>
      <c r="DS1207" s="129"/>
      <c r="DT1207" s="129"/>
    </row>
    <row r="1208" spans="1:124" s="128" customFormat="1" x14ac:dyDescent="0.25">
      <c r="A1208" s="127"/>
      <c r="DR1208" s="129"/>
      <c r="DS1208" s="129"/>
      <c r="DT1208" s="129"/>
    </row>
    <row r="1209" spans="1:124" s="128" customFormat="1" x14ac:dyDescent="0.25">
      <c r="A1209" s="127"/>
      <c r="DR1209" s="129"/>
      <c r="DS1209" s="129"/>
      <c r="DT1209" s="129"/>
    </row>
    <row r="1210" spans="1:124" s="128" customFormat="1" x14ac:dyDescent="0.25">
      <c r="A1210" s="127"/>
      <c r="DR1210" s="129"/>
      <c r="DS1210" s="129"/>
      <c r="DT1210" s="129"/>
    </row>
    <row r="1211" spans="1:124" s="128" customFormat="1" x14ac:dyDescent="0.25">
      <c r="A1211" s="127"/>
      <c r="DR1211" s="129"/>
      <c r="DS1211" s="129"/>
      <c r="DT1211" s="129"/>
    </row>
    <row r="1212" spans="1:124" s="128" customFormat="1" x14ac:dyDescent="0.25">
      <c r="A1212" s="127"/>
      <c r="DR1212" s="129"/>
      <c r="DS1212" s="129"/>
      <c r="DT1212" s="129"/>
    </row>
    <row r="1213" spans="1:124" s="128" customFormat="1" x14ac:dyDescent="0.25">
      <c r="A1213" s="127"/>
      <c r="DR1213" s="129"/>
      <c r="DS1213" s="129"/>
      <c r="DT1213" s="129"/>
    </row>
    <row r="1214" spans="1:124" s="128" customFormat="1" x14ac:dyDescent="0.25">
      <c r="A1214" s="127"/>
      <c r="DR1214" s="129"/>
      <c r="DS1214" s="129"/>
      <c r="DT1214" s="129"/>
    </row>
    <row r="1215" spans="1:124" s="128" customFormat="1" x14ac:dyDescent="0.25">
      <c r="A1215" s="127"/>
      <c r="DR1215" s="129"/>
      <c r="DS1215" s="129"/>
      <c r="DT1215" s="129"/>
    </row>
    <row r="1216" spans="1:124" s="128" customFormat="1" x14ac:dyDescent="0.25">
      <c r="A1216" s="127"/>
      <c r="DR1216" s="129"/>
      <c r="DS1216" s="129"/>
      <c r="DT1216" s="129"/>
    </row>
    <row r="1217" spans="1:124" s="128" customFormat="1" x14ac:dyDescent="0.25">
      <c r="A1217" s="127"/>
      <c r="DR1217" s="129"/>
      <c r="DS1217" s="129"/>
      <c r="DT1217" s="129"/>
    </row>
    <row r="1218" spans="1:124" s="128" customFormat="1" x14ac:dyDescent="0.25">
      <c r="A1218" s="127"/>
      <c r="DR1218" s="129"/>
      <c r="DS1218" s="129"/>
      <c r="DT1218" s="129"/>
    </row>
    <row r="1219" spans="1:124" s="128" customFormat="1" x14ac:dyDescent="0.25">
      <c r="A1219" s="127"/>
      <c r="DR1219" s="129"/>
      <c r="DS1219" s="129"/>
      <c r="DT1219" s="129"/>
    </row>
    <row r="1220" spans="1:124" s="128" customFormat="1" x14ac:dyDescent="0.25">
      <c r="A1220" s="127"/>
      <c r="DR1220" s="129"/>
      <c r="DS1220" s="129"/>
      <c r="DT1220" s="129"/>
    </row>
    <row r="1221" spans="1:124" s="128" customFormat="1" x14ac:dyDescent="0.25">
      <c r="A1221" s="127"/>
      <c r="DR1221" s="129"/>
      <c r="DS1221" s="129"/>
      <c r="DT1221" s="129"/>
    </row>
    <row r="1222" spans="1:124" s="128" customFormat="1" x14ac:dyDescent="0.25">
      <c r="A1222" s="127"/>
      <c r="DR1222" s="129"/>
      <c r="DS1222" s="129"/>
      <c r="DT1222" s="129"/>
    </row>
    <row r="1223" spans="1:124" s="128" customFormat="1" x14ac:dyDescent="0.25">
      <c r="A1223" s="127"/>
      <c r="DR1223" s="129"/>
      <c r="DS1223" s="129"/>
      <c r="DT1223" s="129"/>
    </row>
    <row r="1224" spans="1:124" s="128" customFormat="1" x14ac:dyDescent="0.25">
      <c r="A1224" s="127"/>
      <c r="DR1224" s="129"/>
      <c r="DS1224" s="129"/>
      <c r="DT1224" s="129"/>
    </row>
    <row r="1225" spans="1:124" s="128" customFormat="1" x14ac:dyDescent="0.25">
      <c r="A1225" s="127"/>
      <c r="DR1225" s="129"/>
      <c r="DS1225" s="129"/>
      <c r="DT1225" s="129"/>
    </row>
    <row r="1226" spans="1:124" s="128" customFormat="1" x14ac:dyDescent="0.25">
      <c r="A1226" s="127"/>
      <c r="DR1226" s="129"/>
      <c r="DS1226" s="129"/>
      <c r="DT1226" s="129"/>
    </row>
    <row r="1227" spans="1:124" s="128" customFormat="1" x14ac:dyDescent="0.25">
      <c r="A1227" s="127"/>
      <c r="DR1227" s="129"/>
      <c r="DS1227" s="129"/>
      <c r="DT1227" s="129"/>
    </row>
    <row r="1228" spans="1:124" s="128" customFormat="1" x14ac:dyDescent="0.25">
      <c r="A1228" s="127"/>
      <c r="DR1228" s="129"/>
      <c r="DS1228" s="129"/>
      <c r="DT1228" s="129"/>
    </row>
    <row r="1229" spans="1:124" s="128" customFormat="1" x14ac:dyDescent="0.25">
      <c r="A1229" s="127"/>
      <c r="DR1229" s="129"/>
      <c r="DS1229" s="129"/>
      <c r="DT1229" s="129"/>
    </row>
    <row r="1230" spans="1:124" s="128" customFormat="1" x14ac:dyDescent="0.25">
      <c r="A1230" s="127"/>
      <c r="DR1230" s="129"/>
      <c r="DS1230" s="129"/>
      <c r="DT1230" s="129"/>
    </row>
    <row r="1231" spans="1:124" s="128" customFormat="1" x14ac:dyDescent="0.25">
      <c r="A1231" s="127"/>
      <c r="DR1231" s="129"/>
      <c r="DS1231" s="129"/>
      <c r="DT1231" s="129"/>
    </row>
    <row r="1232" spans="1:124" s="128" customFormat="1" x14ac:dyDescent="0.25">
      <c r="A1232" s="127"/>
      <c r="DR1232" s="129"/>
      <c r="DS1232" s="129"/>
      <c r="DT1232" s="129"/>
    </row>
    <row r="1233" spans="1:124" s="128" customFormat="1" x14ac:dyDescent="0.25">
      <c r="A1233" s="127"/>
      <c r="DR1233" s="129"/>
      <c r="DS1233" s="129"/>
      <c r="DT1233" s="129"/>
    </row>
    <row r="1234" spans="1:124" s="128" customFormat="1" x14ac:dyDescent="0.25">
      <c r="A1234" s="127"/>
      <c r="DR1234" s="129"/>
      <c r="DS1234" s="129"/>
      <c r="DT1234" s="129"/>
    </row>
    <row r="1235" spans="1:124" s="128" customFormat="1" x14ac:dyDescent="0.25">
      <c r="A1235" s="127"/>
      <c r="DR1235" s="129"/>
      <c r="DS1235" s="129"/>
      <c r="DT1235" s="129"/>
    </row>
    <row r="1236" spans="1:124" s="128" customFormat="1" x14ac:dyDescent="0.25">
      <c r="A1236" s="127"/>
      <c r="DR1236" s="129"/>
      <c r="DS1236" s="129"/>
      <c r="DT1236" s="129"/>
    </row>
    <row r="1237" spans="1:124" s="128" customFormat="1" x14ac:dyDescent="0.25">
      <c r="A1237" s="127"/>
      <c r="DR1237" s="129"/>
      <c r="DS1237" s="129"/>
      <c r="DT1237" s="129"/>
    </row>
    <row r="1238" spans="1:124" s="128" customFormat="1" x14ac:dyDescent="0.25">
      <c r="A1238" s="127"/>
      <c r="DR1238" s="129"/>
      <c r="DS1238" s="129"/>
      <c r="DT1238" s="129"/>
    </row>
    <row r="1239" spans="1:124" s="128" customFormat="1" x14ac:dyDescent="0.25">
      <c r="A1239" s="127"/>
      <c r="DR1239" s="129"/>
      <c r="DS1239" s="129"/>
      <c r="DT1239" s="129"/>
    </row>
    <row r="1240" spans="1:124" s="128" customFormat="1" x14ac:dyDescent="0.25">
      <c r="A1240" s="127"/>
      <c r="DR1240" s="129"/>
      <c r="DS1240" s="129"/>
      <c r="DT1240" s="129"/>
    </row>
    <row r="1241" spans="1:124" s="128" customFormat="1" x14ac:dyDescent="0.25">
      <c r="A1241" s="127"/>
      <c r="DR1241" s="129"/>
      <c r="DS1241" s="129"/>
      <c r="DT1241" s="129"/>
    </row>
    <row r="1242" spans="1:124" s="128" customFormat="1" x14ac:dyDescent="0.25">
      <c r="A1242" s="127"/>
      <c r="DR1242" s="129"/>
      <c r="DS1242" s="129"/>
      <c r="DT1242" s="129"/>
    </row>
    <row r="1243" spans="1:124" s="128" customFormat="1" x14ac:dyDescent="0.25">
      <c r="A1243" s="127"/>
      <c r="DR1243" s="129"/>
      <c r="DS1243" s="129"/>
      <c r="DT1243" s="129"/>
    </row>
    <row r="1244" spans="1:124" s="128" customFormat="1" x14ac:dyDescent="0.25">
      <c r="A1244" s="127"/>
      <c r="DR1244" s="129"/>
      <c r="DS1244" s="129"/>
      <c r="DT1244" s="129"/>
    </row>
    <row r="1245" spans="1:124" s="128" customFormat="1" x14ac:dyDescent="0.25">
      <c r="A1245" s="127"/>
      <c r="DR1245" s="129"/>
      <c r="DS1245" s="129"/>
      <c r="DT1245" s="129"/>
    </row>
    <row r="1246" spans="1:124" s="128" customFormat="1" x14ac:dyDescent="0.25">
      <c r="A1246" s="127"/>
      <c r="DR1246" s="129"/>
      <c r="DS1246" s="129"/>
      <c r="DT1246" s="129"/>
    </row>
    <row r="1247" spans="1:124" s="128" customFormat="1" x14ac:dyDescent="0.25">
      <c r="A1247" s="127"/>
      <c r="DR1247" s="129"/>
      <c r="DS1247" s="129"/>
      <c r="DT1247" s="129"/>
    </row>
    <row r="1248" spans="1:124" s="128" customFormat="1" x14ac:dyDescent="0.25">
      <c r="A1248" s="127"/>
      <c r="DR1248" s="129"/>
      <c r="DS1248" s="129"/>
      <c r="DT1248" s="129"/>
    </row>
    <row r="1249" spans="1:124" s="128" customFormat="1" x14ac:dyDescent="0.25">
      <c r="A1249" s="127"/>
      <c r="DR1249" s="129"/>
      <c r="DS1249" s="129"/>
      <c r="DT1249" s="129"/>
    </row>
    <row r="1250" spans="1:124" s="128" customFormat="1" x14ac:dyDescent="0.25">
      <c r="A1250" s="127"/>
      <c r="DR1250" s="129"/>
      <c r="DS1250" s="129"/>
      <c r="DT1250" s="129"/>
    </row>
    <row r="1251" spans="1:124" s="128" customFormat="1" x14ac:dyDescent="0.25">
      <c r="A1251" s="127"/>
      <c r="DR1251" s="129"/>
      <c r="DS1251" s="129"/>
      <c r="DT1251" s="129"/>
    </row>
    <row r="1252" spans="1:124" s="128" customFormat="1" x14ac:dyDescent="0.25">
      <c r="A1252" s="127"/>
      <c r="DR1252" s="129"/>
      <c r="DS1252" s="129"/>
      <c r="DT1252" s="129"/>
    </row>
    <row r="1253" spans="1:124" s="128" customFormat="1" x14ac:dyDescent="0.25">
      <c r="A1253" s="127"/>
      <c r="DR1253" s="129"/>
      <c r="DS1253" s="129"/>
      <c r="DT1253" s="129"/>
    </row>
    <row r="1254" spans="1:124" s="128" customFormat="1" x14ac:dyDescent="0.25">
      <c r="A1254" s="127"/>
      <c r="DR1254" s="129"/>
      <c r="DS1254" s="129"/>
      <c r="DT1254" s="129"/>
    </row>
    <row r="1255" spans="1:124" s="128" customFormat="1" x14ac:dyDescent="0.25">
      <c r="A1255" s="127"/>
      <c r="DR1255" s="129"/>
      <c r="DS1255" s="129"/>
      <c r="DT1255" s="129"/>
    </row>
    <row r="1256" spans="1:124" s="128" customFormat="1" x14ac:dyDescent="0.25">
      <c r="A1256" s="127"/>
      <c r="DR1256" s="129"/>
      <c r="DS1256" s="129"/>
      <c r="DT1256" s="129"/>
    </row>
    <row r="1257" spans="1:124" s="128" customFormat="1" x14ac:dyDescent="0.25">
      <c r="A1257" s="127"/>
      <c r="DR1257" s="129"/>
      <c r="DS1257" s="129"/>
      <c r="DT1257" s="129"/>
    </row>
    <row r="1258" spans="1:124" s="128" customFormat="1" x14ac:dyDescent="0.25">
      <c r="A1258" s="127"/>
      <c r="DR1258" s="129"/>
      <c r="DS1258" s="129"/>
      <c r="DT1258" s="129"/>
    </row>
    <row r="1259" spans="1:124" s="128" customFormat="1" x14ac:dyDescent="0.25">
      <c r="A1259" s="127"/>
      <c r="DR1259" s="129"/>
      <c r="DS1259" s="129"/>
      <c r="DT1259" s="129"/>
    </row>
    <row r="1260" spans="1:124" s="128" customFormat="1" x14ac:dyDescent="0.25">
      <c r="A1260" s="127"/>
      <c r="DR1260" s="129"/>
      <c r="DS1260" s="129"/>
      <c r="DT1260" s="129"/>
    </row>
    <row r="1261" spans="1:124" s="128" customFormat="1" x14ac:dyDescent="0.25">
      <c r="A1261" s="127"/>
      <c r="DR1261" s="129"/>
      <c r="DS1261" s="129"/>
      <c r="DT1261" s="129"/>
    </row>
    <row r="1262" spans="1:124" s="128" customFormat="1" x14ac:dyDescent="0.25">
      <c r="A1262" s="127"/>
      <c r="DR1262" s="129"/>
      <c r="DS1262" s="129"/>
      <c r="DT1262" s="129"/>
    </row>
    <row r="1263" spans="1:124" s="128" customFormat="1" x14ac:dyDescent="0.25">
      <c r="A1263" s="127"/>
      <c r="DR1263" s="129"/>
      <c r="DS1263" s="129"/>
      <c r="DT1263" s="129"/>
    </row>
    <row r="1264" spans="1:124" s="128" customFormat="1" x14ac:dyDescent="0.25">
      <c r="A1264" s="127"/>
      <c r="DR1264" s="129"/>
      <c r="DS1264" s="129"/>
      <c r="DT1264" s="129"/>
    </row>
    <row r="1265" spans="1:124" s="128" customFormat="1" x14ac:dyDescent="0.25">
      <c r="A1265" s="127"/>
      <c r="DR1265" s="129"/>
      <c r="DS1265" s="129"/>
      <c r="DT1265" s="129"/>
    </row>
    <row r="1266" spans="1:124" s="128" customFormat="1" x14ac:dyDescent="0.25">
      <c r="A1266" s="127"/>
      <c r="DR1266" s="129"/>
      <c r="DS1266" s="129"/>
      <c r="DT1266" s="129"/>
    </row>
    <row r="1267" spans="1:124" s="128" customFormat="1" x14ac:dyDescent="0.25">
      <c r="A1267" s="127"/>
      <c r="DR1267" s="129"/>
      <c r="DS1267" s="129"/>
      <c r="DT1267" s="129"/>
    </row>
    <row r="1268" spans="1:124" s="128" customFormat="1" x14ac:dyDescent="0.25">
      <c r="A1268" s="127"/>
      <c r="DR1268" s="129"/>
      <c r="DS1268" s="129"/>
      <c r="DT1268" s="129"/>
    </row>
    <row r="1269" spans="1:124" s="128" customFormat="1" x14ac:dyDescent="0.25">
      <c r="A1269" s="127"/>
      <c r="DR1269" s="129"/>
      <c r="DS1269" s="129"/>
      <c r="DT1269" s="129"/>
    </row>
    <row r="1270" spans="1:124" s="128" customFormat="1" x14ac:dyDescent="0.25">
      <c r="A1270" s="127"/>
      <c r="DR1270" s="129"/>
      <c r="DS1270" s="129"/>
      <c r="DT1270" s="129"/>
    </row>
    <row r="1271" spans="1:124" s="128" customFormat="1" x14ac:dyDescent="0.25">
      <c r="A1271" s="127"/>
      <c r="DR1271" s="129"/>
      <c r="DS1271" s="129"/>
      <c r="DT1271" s="129"/>
    </row>
    <row r="1272" spans="1:124" s="128" customFormat="1" x14ac:dyDescent="0.25">
      <c r="A1272" s="127"/>
      <c r="DR1272" s="129"/>
      <c r="DS1272" s="129"/>
      <c r="DT1272" s="129"/>
    </row>
    <row r="1273" spans="1:124" s="128" customFormat="1" x14ac:dyDescent="0.25">
      <c r="A1273" s="127"/>
      <c r="DR1273" s="129"/>
      <c r="DS1273" s="129"/>
      <c r="DT1273" s="129"/>
    </row>
    <row r="1274" spans="1:124" s="128" customFormat="1" x14ac:dyDescent="0.25">
      <c r="A1274" s="127"/>
      <c r="DR1274" s="129"/>
      <c r="DS1274" s="129"/>
      <c r="DT1274" s="129"/>
    </row>
    <row r="1275" spans="1:124" s="128" customFormat="1" x14ac:dyDescent="0.25">
      <c r="A1275" s="127"/>
      <c r="DR1275" s="129"/>
      <c r="DS1275" s="129"/>
      <c r="DT1275" s="129"/>
    </row>
    <row r="1276" spans="1:124" s="128" customFormat="1" x14ac:dyDescent="0.25">
      <c r="A1276" s="127"/>
      <c r="DR1276" s="129"/>
      <c r="DS1276" s="129"/>
      <c r="DT1276" s="129"/>
    </row>
    <row r="1277" spans="1:124" s="128" customFormat="1" x14ac:dyDescent="0.25">
      <c r="A1277" s="127"/>
      <c r="DR1277" s="129"/>
      <c r="DS1277" s="129"/>
      <c r="DT1277" s="129"/>
    </row>
    <row r="1278" spans="1:124" s="128" customFormat="1" x14ac:dyDescent="0.25">
      <c r="A1278" s="127"/>
      <c r="DR1278" s="129"/>
      <c r="DS1278" s="129"/>
      <c r="DT1278" s="129"/>
    </row>
    <row r="1279" spans="1:124" s="128" customFormat="1" x14ac:dyDescent="0.25">
      <c r="A1279" s="127"/>
      <c r="DR1279" s="129"/>
      <c r="DS1279" s="129"/>
      <c r="DT1279" s="129"/>
    </row>
    <row r="1280" spans="1:124" s="128" customFormat="1" x14ac:dyDescent="0.25">
      <c r="A1280" s="127"/>
      <c r="DR1280" s="129"/>
      <c r="DS1280" s="129"/>
      <c r="DT1280" s="129"/>
    </row>
    <row r="1281" spans="1:124" s="128" customFormat="1" x14ac:dyDescent="0.25">
      <c r="A1281" s="127"/>
      <c r="DR1281" s="129"/>
      <c r="DS1281" s="129"/>
      <c r="DT1281" s="129"/>
    </row>
    <row r="1282" spans="1:124" s="128" customFormat="1" x14ac:dyDescent="0.25">
      <c r="A1282" s="127"/>
      <c r="DR1282" s="129"/>
      <c r="DS1282" s="129"/>
      <c r="DT1282" s="129"/>
    </row>
    <row r="1283" spans="1:124" s="128" customFormat="1" x14ac:dyDescent="0.25">
      <c r="A1283" s="127"/>
      <c r="DR1283" s="129"/>
      <c r="DS1283" s="129"/>
      <c r="DT1283" s="129"/>
    </row>
    <row r="1284" spans="1:124" s="128" customFormat="1" x14ac:dyDescent="0.25">
      <c r="A1284" s="127"/>
      <c r="DR1284" s="129"/>
      <c r="DS1284" s="129"/>
      <c r="DT1284" s="129"/>
    </row>
    <row r="1285" spans="1:124" s="128" customFormat="1" x14ac:dyDescent="0.25">
      <c r="A1285" s="127"/>
      <c r="DR1285" s="129"/>
      <c r="DS1285" s="129"/>
      <c r="DT1285" s="129"/>
    </row>
    <row r="1286" spans="1:124" s="128" customFormat="1" x14ac:dyDescent="0.25">
      <c r="A1286" s="127"/>
      <c r="DR1286" s="129"/>
      <c r="DS1286" s="129"/>
      <c r="DT1286" s="129"/>
    </row>
    <row r="1287" spans="1:124" s="128" customFormat="1" x14ac:dyDescent="0.25">
      <c r="A1287" s="127"/>
      <c r="DR1287" s="129"/>
      <c r="DS1287" s="129"/>
      <c r="DT1287" s="129"/>
    </row>
    <row r="1288" spans="1:124" s="128" customFormat="1" x14ac:dyDescent="0.25">
      <c r="A1288" s="127"/>
      <c r="DR1288" s="129"/>
      <c r="DS1288" s="129"/>
      <c r="DT1288" s="129"/>
    </row>
    <row r="1289" spans="1:124" s="128" customFormat="1" x14ac:dyDescent="0.25">
      <c r="A1289" s="127"/>
      <c r="DR1289" s="129"/>
      <c r="DS1289" s="129"/>
      <c r="DT1289" s="129"/>
    </row>
    <row r="1290" spans="1:124" s="128" customFormat="1" x14ac:dyDescent="0.25">
      <c r="A1290" s="127"/>
      <c r="DR1290" s="129"/>
      <c r="DS1290" s="129"/>
      <c r="DT1290" s="129"/>
    </row>
    <row r="1291" spans="1:124" s="128" customFormat="1" x14ac:dyDescent="0.25">
      <c r="A1291" s="127"/>
      <c r="DR1291" s="129"/>
      <c r="DS1291" s="129"/>
      <c r="DT1291" s="129"/>
    </row>
    <row r="1292" spans="1:124" s="128" customFormat="1" x14ac:dyDescent="0.25">
      <c r="A1292" s="127"/>
      <c r="DR1292" s="129"/>
      <c r="DS1292" s="129"/>
      <c r="DT1292" s="129"/>
    </row>
    <row r="1293" spans="1:124" s="128" customFormat="1" x14ac:dyDescent="0.25">
      <c r="A1293" s="127"/>
      <c r="DR1293" s="129"/>
      <c r="DS1293" s="129"/>
      <c r="DT1293" s="129"/>
    </row>
    <row r="1294" spans="1:124" s="128" customFormat="1" x14ac:dyDescent="0.25">
      <c r="A1294" s="127"/>
      <c r="DR1294" s="129"/>
      <c r="DS1294" s="129"/>
      <c r="DT1294" s="129"/>
    </row>
    <row r="1295" spans="1:124" s="128" customFormat="1" x14ac:dyDescent="0.25">
      <c r="A1295" s="127"/>
      <c r="DR1295" s="129"/>
      <c r="DS1295" s="129"/>
      <c r="DT1295" s="129"/>
    </row>
    <row r="1296" spans="1:124" s="128" customFormat="1" x14ac:dyDescent="0.25">
      <c r="A1296" s="127"/>
      <c r="DR1296" s="129"/>
      <c r="DS1296" s="129"/>
      <c r="DT1296" s="129"/>
    </row>
    <row r="1297" spans="1:124" s="128" customFormat="1" x14ac:dyDescent="0.25">
      <c r="A1297" s="127"/>
      <c r="DR1297" s="129"/>
      <c r="DS1297" s="129"/>
      <c r="DT1297" s="129"/>
    </row>
    <row r="1298" spans="1:124" s="128" customFormat="1" x14ac:dyDescent="0.25">
      <c r="A1298" s="127"/>
      <c r="DR1298" s="129"/>
      <c r="DS1298" s="129"/>
      <c r="DT1298" s="129"/>
    </row>
    <row r="1299" spans="1:124" s="128" customFormat="1" x14ac:dyDescent="0.25">
      <c r="A1299" s="127"/>
      <c r="DR1299" s="129"/>
      <c r="DS1299" s="129"/>
      <c r="DT1299" s="129"/>
    </row>
    <row r="1300" spans="1:124" s="128" customFormat="1" x14ac:dyDescent="0.25">
      <c r="A1300" s="127"/>
      <c r="DR1300" s="129"/>
      <c r="DS1300" s="129"/>
      <c r="DT1300" s="129"/>
    </row>
    <row r="1301" spans="1:124" s="128" customFormat="1" x14ac:dyDescent="0.25">
      <c r="A1301" s="127"/>
      <c r="DR1301" s="129"/>
      <c r="DS1301" s="129"/>
      <c r="DT1301" s="129"/>
    </row>
    <row r="1302" spans="1:124" s="128" customFormat="1" x14ac:dyDescent="0.25">
      <c r="A1302" s="127"/>
      <c r="DR1302" s="129"/>
      <c r="DS1302" s="129"/>
      <c r="DT1302" s="129"/>
    </row>
    <row r="1303" spans="1:124" s="128" customFormat="1" x14ac:dyDescent="0.25">
      <c r="A1303" s="127"/>
      <c r="DR1303" s="129"/>
      <c r="DS1303" s="129"/>
      <c r="DT1303" s="129"/>
    </row>
    <row r="1304" spans="1:124" s="128" customFormat="1" x14ac:dyDescent="0.25">
      <c r="A1304" s="127"/>
      <c r="DR1304" s="129"/>
      <c r="DS1304" s="129"/>
      <c r="DT1304" s="129"/>
    </row>
    <row r="1305" spans="1:124" s="128" customFormat="1" x14ac:dyDescent="0.25">
      <c r="A1305" s="127"/>
      <c r="DR1305" s="129"/>
      <c r="DS1305" s="129"/>
      <c r="DT1305" s="129"/>
    </row>
    <row r="1306" spans="1:124" s="128" customFormat="1" x14ac:dyDescent="0.25">
      <c r="A1306" s="127"/>
      <c r="DR1306" s="129"/>
      <c r="DS1306" s="129"/>
      <c r="DT1306" s="129"/>
    </row>
    <row r="1307" spans="1:124" s="128" customFormat="1" x14ac:dyDescent="0.25">
      <c r="A1307" s="127"/>
      <c r="DR1307" s="129"/>
      <c r="DS1307" s="129"/>
      <c r="DT1307" s="129"/>
    </row>
    <row r="1308" spans="1:124" s="128" customFormat="1" x14ac:dyDescent="0.25">
      <c r="A1308" s="127"/>
      <c r="DR1308" s="129"/>
      <c r="DS1308" s="129"/>
      <c r="DT1308" s="129"/>
    </row>
    <row r="1309" spans="1:124" s="128" customFormat="1" x14ac:dyDescent="0.25">
      <c r="A1309" s="127"/>
      <c r="DR1309" s="129"/>
      <c r="DS1309" s="129"/>
      <c r="DT1309" s="129"/>
    </row>
    <row r="1310" spans="1:124" s="128" customFormat="1" x14ac:dyDescent="0.25">
      <c r="A1310" s="127"/>
      <c r="DR1310" s="129"/>
      <c r="DS1310" s="129"/>
      <c r="DT1310" s="129"/>
    </row>
    <row r="1311" spans="1:124" s="128" customFormat="1" x14ac:dyDescent="0.25">
      <c r="A1311" s="127"/>
      <c r="DR1311" s="129"/>
      <c r="DS1311" s="129"/>
      <c r="DT1311" s="129"/>
    </row>
    <row r="1312" spans="1:124" s="128" customFormat="1" x14ac:dyDescent="0.25">
      <c r="A1312" s="127"/>
      <c r="DR1312" s="129"/>
      <c r="DS1312" s="129"/>
      <c r="DT1312" s="129"/>
    </row>
    <row r="1313" spans="1:124" s="128" customFormat="1" x14ac:dyDescent="0.25">
      <c r="A1313" s="127"/>
      <c r="DR1313" s="129"/>
      <c r="DS1313" s="129"/>
      <c r="DT1313" s="129"/>
    </row>
    <row r="1314" spans="1:124" s="128" customFormat="1" x14ac:dyDescent="0.25">
      <c r="A1314" s="127"/>
      <c r="DR1314" s="129"/>
      <c r="DS1314" s="129"/>
      <c r="DT1314" s="129"/>
    </row>
    <row r="1315" spans="1:124" s="128" customFormat="1" x14ac:dyDescent="0.25">
      <c r="A1315" s="127"/>
      <c r="DR1315" s="129"/>
      <c r="DS1315" s="129"/>
      <c r="DT1315" s="129"/>
    </row>
    <row r="1316" spans="1:124" s="128" customFormat="1" x14ac:dyDescent="0.25">
      <c r="A1316" s="127"/>
      <c r="DR1316" s="129"/>
      <c r="DS1316" s="129"/>
      <c r="DT1316" s="129"/>
    </row>
    <row r="1317" spans="1:124" s="128" customFormat="1" x14ac:dyDescent="0.25">
      <c r="A1317" s="127"/>
      <c r="DR1317" s="129"/>
      <c r="DS1317" s="129"/>
      <c r="DT1317" s="129"/>
    </row>
    <row r="1318" spans="1:124" s="128" customFormat="1" x14ac:dyDescent="0.25">
      <c r="A1318" s="127"/>
      <c r="DR1318" s="129"/>
      <c r="DS1318" s="129"/>
      <c r="DT1318" s="129"/>
    </row>
    <row r="1319" spans="1:124" s="128" customFormat="1" x14ac:dyDescent="0.25">
      <c r="A1319" s="127"/>
      <c r="DR1319" s="129"/>
      <c r="DS1319" s="129"/>
      <c r="DT1319" s="129"/>
    </row>
    <row r="1320" spans="1:124" s="128" customFormat="1" x14ac:dyDescent="0.25">
      <c r="A1320" s="127"/>
      <c r="DR1320" s="129"/>
      <c r="DS1320" s="129"/>
      <c r="DT1320" s="129"/>
    </row>
    <row r="1321" spans="1:124" s="128" customFormat="1" x14ac:dyDescent="0.25">
      <c r="A1321" s="127"/>
      <c r="DR1321" s="129"/>
      <c r="DS1321" s="129"/>
      <c r="DT1321" s="129"/>
    </row>
    <row r="1322" spans="1:124" s="128" customFormat="1" x14ac:dyDescent="0.25">
      <c r="A1322" s="127"/>
      <c r="DR1322" s="129"/>
      <c r="DS1322" s="129"/>
      <c r="DT1322" s="129"/>
    </row>
    <row r="1323" spans="1:124" s="128" customFormat="1" x14ac:dyDescent="0.25">
      <c r="A1323" s="127"/>
      <c r="DR1323" s="129"/>
      <c r="DS1323" s="129"/>
      <c r="DT1323" s="129"/>
    </row>
    <row r="1324" spans="1:124" s="128" customFormat="1" x14ac:dyDescent="0.25">
      <c r="A1324" s="127"/>
      <c r="DR1324" s="129"/>
      <c r="DS1324" s="129"/>
      <c r="DT1324" s="129"/>
    </row>
    <row r="1325" spans="1:124" s="128" customFormat="1" x14ac:dyDescent="0.25">
      <c r="A1325" s="127"/>
      <c r="DR1325" s="129"/>
      <c r="DS1325" s="129"/>
      <c r="DT1325" s="129"/>
    </row>
    <row r="1326" spans="1:124" s="128" customFormat="1" x14ac:dyDescent="0.25">
      <c r="A1326" s="127"/>
      <c r="DR1326" s="129"/>
      <c r="DS1326" s="129"/>
      <c r="DT1326" s="129"/>
    </row>
    <row r="1327" spans="1:124" s="128" customFormat="1" x14ac:dyDescent="0.25">
      <c r="A1327" s="127"/>
      <c r="DR1327" s="129"/>
      <c r="DS1327" s="129"/>
      <c r="DT1327" s="129"/>
    </row>
    <row r="1328" spans="1:124" s="128" customFormat="1" x14ac:dyDescent="0.25">
      <c r="A1328" s="127"/>
      <c r="DR1328" s="129"/>
      <c r="DS1328" s="129"/>
      <c r="DT1328" s="129"/>
    </row>
    <row r="1329" spans="1:124" s="128" customFormat="1" x14ac:dyDescent="0.25">
      <c r="A1329" s="127"/>
      <c r="DR1329" s="129"/>
      <c r="DS1329" s="129"/>
      <c r="DT1329" s="129"/>
    </row>
    <row r="1330" spans="1:124" s="128" customFormat="1" x14ac:dyDescent="0.25">
      <c r="A1330" s="127"/>
      <c r="DR1330" s="129"/>
      <c r="DS1330" s="129"/>
      <c r="DT1330" s="129"/>
    </row>
    <row r="1331" spans="1:124" s="128" customFormat="1" x14ac:dyDescent="0.25">
      <c r="A1331" s="127"/>
      <c r="DR1331" s="129"/>
      <c r="DS1331" s="129"/>
      <c r="DT1331" s="129"/>
    </row>
    <row r="1332" spans="1:124" s="128" customFormat="1" x14ac:dyDescent="0.25">
      <c r="A1332" s="127"/>
      <c r="DR1332" s="129"/>
      <c r="DS1332" s="129"/>
      <c r="DT1332" s="129"/>
    </row>
    <row r="1333" spans="1:124" s="128" customFormat="1" x14ac:dyDescent="0.25">
      <c r="A1333" s="127"/>
      <c r="DR1333" s="129"/>
      <c r="DS1333" s="129"/>
      <c r="DT1333" s="129"/>
    </row>
    <row r="1334" spans="1:124" s="128" customFormat="1" x14ac:dyDescent="0.25">
      <c r="A1334" s="127"/>
      <c r="DR1334" s="129"/>
      <c r="DS1334" s="129"/>
      <c r="DT1334" s="129"/>
    </row>
    <row r="1335" spans="1:124" s="128" customFormat="1" x14ac:dyDescent="0.25">
      <c r="A1335" s="127"/>
      <c r="DR1335" s="129"/>
      <c r="DS1335" s="129"/>
      <c r="DT1335" s="129"/>
    </row>
    <row r="1336" spans="1:124" s="128" customFormat="1" x14ac:dyDescent="0.25">
      <c r="A1336" s="127"/>
      <c r="DR1336" s="129"/>
      <c r="DS1336" s="129"/>
      <c r="DT1336" s="129"/>
    </row>
    <row r="1337" spans="1:124" s="128" customFormat="1" x14ac:dyDescent="0.25">
      <c r="A1337" s="127"/>
      <c r="DR1337" s="129"/>
      <c r="DS1337" s="129"/>
      <c r="DT1337" s="129"/>
    </row>
    <row r="1338" spans="1:124" s="128" customFormat="1" x14ac:dyDescent="0.25">
      <c r="A1338" s="127"/>
      <c r="DR1338" s="129"/>
      <c r="DS1338" s="129"/>
      <c r="DT1338" s="129"/>
    </row>
    <row r="1339" spans="1:124" s="128" customFormat="1" x14ac:dyDescent="0.25">
      <c r="A1339" s="127"/>
      <c r="DR1339" s="129"/>
      <c r="DS1339" s="129"/>
      <c r="DT1339" s="129"/>
    </row>
    <row r="1340" spans="1:124" s="128" customFormat="1" x14ac:dyDescent="0.25">
      <c r="A1340" s="127"/>
      <c r="DR1340" s="129"/>
      <c r="DS1340" s="129"/>
      <c r="DT1340" s="129"/>
    </row>
    <row r="1341" spans="1:124" s="128" customFormat="1" x14ac:dyDescent="0.25">
      <c r="A1341" s="127"/>
      <c r="DR1341" s="129"/>
      <c r="DS1341" s="129"/>
      <c r="DT1341" s="129"/>
    </row>
    <row r="1342" spans="1:124" s="128" customFormat="1" x14ac:dyDescent="0.25">
      <c r="A1342" s="127"/>
      <c r="DR1342" s="129"/>
      <c r="DS1342" s="129"/>
      <c r="DT1342" s="129"/>
    </row>
    <row r="1343" spans="1:124" s="128" customFormat="1" x14ac:dyDescent="0.25">
      <c r="A1343" s="127"/>
      <c r="DR1343" s="129"/>
      <c r="DS1343" s="129"/>
      <c r="DT1343" s="129"/>
    </row>
    <row r="1344" spans="1:124" s="128" customFormat="1" x14ac:dyDescent="0.25">
      <c r="A1344" s="127"/>
      <c r="DR1344" s="129"/>
      <c r="DS1344" s="129"/>
      <c r="DT1344" s="129"/>
    </row>
    <row r="1345" spans="1:124" s="128" customFormat="1" x14ac:dyDescent="0.25">
      <c r="A1345" s="127"/>
      <c r="DR1345" s="129"/>
      <c r="DS1345" s="129"/>
      <c r="DT1345" s="129"/>
    </row>
    <row r="1346" spans="1:124" s="128" customFormat="1" x14ac:dyDescent="0.25">
      <c r="A1346" s="127"/>
      <c r="DR1346" s="129"/>
      <c r="DS1346" s="129"/>
      <c r="DT1346" s="129"/>
    </row>
    <row r="1347" spans="1:124" s="128" customFormat="1" x14ac:dyDescent="0.25">
      <c r="A1347" s="127"/>
      <c r="DR1347" s="129"/>
      <c r="DS1347" s="129"/>
      <c r="DT1347" s="129"/>
    </row>
    <row r="1348" spans="1:124" s="128" customFormat="1" x14ac:dyDescent="0.25">
      <c r="A1348" s="127"/>
      <c r="DR1348" s="129"/>
      <c r="DS1348" s="129"/>
      <c r="DT1348" s="129"/>
    </row>
    <row r="1349" spans="1:124" s="128" customFormat="1" x14ac:dyDescent="0.25">
      <c r="A1349" s="127"/>
      <c r="DR1349" s="129"/>
      <c r="DS1349" s="129"/>
      <c r="DT1349" s="129"/>
    </row>
    <row r="1350" spans="1:124" s="128" customFormat="1" x14ac:dyDescent="0.25">
      <c r="A1350" s="127"/>
      <c r="DR1350" s="129"/>
      <c r="DS1350" s="129"/>
      <c r="DT1350" s="129"/>
    </row>
    <row r="1351" spans="1:124" s="128" customFormat="1" x14ac:dyDescent="0.25">
      <c r="A1351" s="127"/>
      <c r="DR1351" s="129"/>
      <c r="DS1351" s="129"/>
      <c r="DT1351" s="129"/>
    </row>
    <row r="1352" spans="1:124" s="128" customFormat="1" x14ac:dyDescent="0.25">
      <c r="A1352" s="127"/>
      <c r="DR1352" s="129"/>
      <c r="DS1352" s="129"/>
      <c r="DT1352" s="129"/>
    </row>
    <row r="1353" spans="1:124" s="128" customFormat="1" x14ac:dyDescent="0.25">
      <c r="A1353" s="127"/>
      <c r="DR1353" s="129"/>
      <c r="DS1353" s="129"/>
      <c r="DT1353" s="129"/>
    </row>
    <row r="1354" spans="1:124" s="128" customFormat="1" x14ac:dyDescent="0.25">
      <c r="A1354" s="127"/>
      <c r="DR1354" s="129"/>
      <c r="DS1354" s="129"/>
      <c r="DT1354" s="129"/>
    </row>
    <row r="1355" spans="1:124" s="128" customFormat="1" x14ac:dyDescent="0.25">
      <c r="A1355" s="127"/>
      <c r="DR1355" s="129"/>
      <c r="DS1355" s="129"/>
      <c r="DT1355" s="129"/>
    </row>
    <row r="1356" spans="1:124" s="128" customFormat="1" x14ac:dyDescent="0.25">
      <c r="A1356" s="127"/>
      <c r="DR1356" s="129"/>
      <c r="DS1356" s="129"/>
      <c r="DT1356" s="129"/>
    </row>
    <row r="1357" spans="1:124" s="128" customFormat="1" x14ac:dyDescent="0.25">
      <c r="A1357" s="127"/>
      <c r="DR1357" s="129"/>
      <c r="DS1357" s="129"/>
      <c r="DT1357" s="129"/>
    </row>
    <row r="1358" spans="1:124" s="128" customFormat="1" x14ac:dyDescent="0.25">
      <c r="A1358" s="127"/>
      <c r="DR1358" s="129"/>
      <c r="DS1358" s="129"/>
      <c r="DT1358" s="129"/>
    </row>
    <row r="1359" spans="1:124" s="128" customFormat="1" x14ac:dyDescent="0.25">
      <c r="A1359" s="127"/>
      <c r="DR1359" s="129"/>
      <c r="DS1359" s="129"/>
      <c r="DT1359" s="129"/>
    </row>
    <row r="1360" spans="1:124" s="128" customFormat="1" x14ac:dyDescent="0.25">
      <c r="A1360" s="127"/>
      <c r="DR1360" s="129"/>
      <c r="DS1360" s="129"/>
      <c r="DT1360" s="129"/>
    </row>
    <row r="1361" spans="1:124" s="128" customFormat="1" x14ac:dyDescent="0.25">
      <c r="A1361" s="127"/>
      <c r="DR1361" s="129"/>
      <c r="DS1361" s="129"/>
      <c r="DT1361" s="129"/>
    </row>
    <row r="1362" spans="1:124" s="128" customFormat="1" x14ac:dyDescent="0.25">
      <c r="A1362" s="127"/>
      <c r="DR1362" s="129"/>
      <c r="DS1362" s="129"/>
      <c r="DT1362" s="129"/>
    </row>
    <row r="1363" spans="1:124" s="128" customFormat="1" x14ac:dyDescent="0.25">
      <c r="A1363" s="127"/>
      <c r="DR1363" s="129"/>
      <c r="DS1363" s="129"/>
      <c r="DT1363" s="129"/>
    </row>
    <row r="1364" spans="1:124" s="128" customFormat="1" x14ac:dyDescent="0.25">
      <c r="A1364" s="127"/>
      <c r="DR1364" s="129"/>
      <c r="DS1364" s="129"/>
      <c r="DT1364" s="129"/>
    </row>
    <row r="1365" spans="1:124" s="128" customFormat="1" x14ac:dyDescent="0.25">
      <c r="A1365" s="127"/>
      <c r="DR1365" s="129"/>
      <c r="DS1365" s="129"/>
      <c r="DT1365" s="129"/>
    </row>
    <row r="1366" spans="1:124" s="128" customFormat="1" x14ac:dyDescent="0.25">
      <c r="A1366" s="127"/>
      <c r="DR1366" s="129"/>
      <c r="DS1366" s="129"/>
      <c r="DT1366" s="129"/>
    </row>
    <row r="1367" spans="1:124" s="128" customFormat="1" x14ac:dyDescent="0.25">
      <c r="A1367" s="127"/>
      <c r="DR1367" s="129"/>
      <c r="DS1367" s="129"/>
      <c r="DT1367" s="129"/>
    </row>
    <row r="1368" spans="1:124" s="128" customFormat="1" x14ac:dyDescent="0.25">
      <c r="A1368" s="127"/>
      <c r="DR1368" s="129"/>
      <c r="DS1368" s="129"/>
      <c r="DT1368" s="129"/>
    </row>
    <row r="1369" spans="1:124" s="128" customFormat="1" x14ac:dyDescent="0.25">
      <c r="A1369" s="127"/>
      <c r="DR1369" s="129"/>
      <c r="DS1369" s="129"/>
      <c r="DT1369" s="129"/>
    </row>
    <row r="1370" spans="1:124" s="128" customFormat="1" x14ac:dyDescent="0.25">
      <c r="A1370" s="127"/>
      <c r="DR1370" s="129"/>
      <c r="DS1370" s="129"/>
      <c r="DT1370" s="129"/>
    </row>
    <row r="1371" spans="1:124" s="128" customFormat="1" x14ac:dyDescent="0.25">
      <c r="A1371" s="127"/>
      <c r="DR1371" s="129"/>
      <c r="DS1371" s="129"/>
      <c r="DT1371" s="129"/>
    </row>
    <row r="1372" spans="1:124" s="128" customFormat="1" x14ac:dyDescent="0.25">
      <c r="A1372" s="127"/>
      <c r="DR1372" s="129"/>
      <c r="DS1372" s="129"/>
      <c r="DT1372" s="129"/>
    </row>
    <row r="1373" spans="1:124" s="128" customFormat="1" x14ac:dyDescent="0.25">
      <c r="A1373" s="127"/>
      <c r="DR1373" s="129"/>
      <c r="DS1373" s="129"/>
      <c r="DT1373" s="129"/>
    </row>
    <row r="1374" spans="1:124" s="128" customFormat="1" x14ac:dyDescent="0.25">
      <c r="A1374" s="127"/>
      <c r="DR1374" s="129"/>
      <c r="DS1374" s="129"/>
      <c r="DT1374" s="129"/>
    </row>
    <row r="1375" spans="1:124" s="128" customFormat="1" x14ac:dyDescent="0.25">
      <c r="A1375" s="127"/>
      <c r="DR1375" s="129"/>
      <c r="DS1375" s="129"/>
      <c r="DT1375" s="129"/>
    </row>
    <row r="1376" spans="1:124" s="128" customFormat="1" x14ac:dyDescent="0.25">
      <c r="A1376" s="127"/>
      <c r="DR1376" s="129"/>
      <c r="DS1376" s="129"/>
      <c r="DT1376" s="129"/>
    </row>
    <row r="1377" spans="1:124" s="128" customFormat="1" x14ac:dyDescent="0.25">
      <c r="A1377" s="127"/>
      <c r="DR1377" s="129"/>
      <c r="DS1377" s="129"/>
      <c r="DT1377" s="129"/>
    </row>
    <row r="1378" spans="1:124" s="128" customFormat="1" x14ac:dyDescent="0.25">
      <c r="A1378" s="127"/>
      <c r="DR1378" s="129"/>
      <c r="DS1378" s="129"/>
      <c r="DT1378" s="129"/>
    </row>
    <row r="1379" spans="1:124" s="128" customFormat="1" x14ac:dyDescent="0.25">
      <c r="A1379" s="127"/>
      <c r="DR1379" s="129"/>
      <c r="DS1379" s="129"/>
      <c r="DT1379" s="129"/>
    </row>
    <row r="1380" spans="1:124" s="128" customFormat="1" x14ac:dyDescent="0.25">
      <c r="A1380" s="127"/>
      <c r="DR1380" s="129"/>
      <c r="DS1380" s="129"/>
      <c r="DT1380" s="129"/>
    </row>
    <row r="1381" spans="1:124" s="128" customFormat="1" x14ac:dyDescent="0.25">
      <c r="A1381" s="127"/>
      <c r="DR1381" s="129"/>
      <c r="DS1381" s="129"/>
      <c r="DT1381" s="129"/>
    </row>
    <row r="1382" spans="1:124" s="128" customFormat="1" x14ac:dyDescent="0.25">
      <c r="A1382" s="127"/>
      <c r="DR1382" s="129"/>
      <c r="DS1382" s="129"/>
      <c r="DT1382" s="129"/>
    </row>
    <row r="1383" spans="1:124" s="128" customFormat="1" x14ac:dyDescent="0.25">
      <c r="A1383" s="127"/>
      <c r="DR1383" s="129"/>
      <c r="DS1383" s="129"/>
      <c r="DT1383" s="129"/>
    </row>
    <row r="1384" spans="1:124" s="128" customFormat="1" x14ac:dyDescent="0.25">
      <c r="A1384" s="127"/>
      <c r="DR1384" s="129"/>
      <c r="DS1384" s="129"/>
      <c r="DT1384" s="129"/>
    </row>
    <row r="1385" spans="1:124" s="128" customFormat="1" x14ac:dyDescent="0.25">
      <c r="A1385" s="127"/>
      <c r="DR1385" s="129"/>
      <c r="DS1385" s="129"/>
      <c r="DT1385" s="129"/>
    </row>
    <row r="1386" spans="1:124" s="128" customFormat="1" x14ac:dyDescent="0.25">
      <c r="A1386" s="127"/>
      <c r="DR1386" s="129"/>
      <c r="DS1386" s="129"/>
      <c r="DT1386" s="129"/>
    </row>
    <row r="1387" spans="1:124" s="128" customFormat="1" x14ac:dyDescent="0.25">
      <c r="A1387" s="127"/>
      <c r="DR1387" s="129"/>
      <c r="DS1387" s="129"/>
      <c r="DT1387" s="129"/>
    </row>
    <row r="1388" spans="1:124" s="128" customFormat="1" x14ac:dyDescent="0.25">
      <c r="A1388" s="127"/>
      <c r="DR1388" s="129"/>
      <c r="DS1388" s="129"/>
      <c r="DT1388" s="129"/>
    </row>
    <row r="1389" spans="1:124" s="128" customFormat="1" x14ac:dyDescent="0.25">
      <c r="A1389" s="127"/>
      <c r="DR1389" s="129"/>
      <c r="DS1389" s="129"/>
      <c r="DT1389" s="129"/>
    </row>
    <row r="1390" spans="1:124" s="128" customFormat="1" x14ac:dyDescent="0.25">
      <c r="A1390" s="127"/>
      <c r="DR1390" s="129"/>
      <c r="DS1390" s="129"/>
      <c r="DT1390" s="129"/>
    </row>
    <row r="1391" spans="1:124" s="128" customFormat="1" x14ac:dyDescent="0.25">
      <c r="A1391" s="127"/>
      <c r="DR1391" s="129"/>
      <c r="DS1391" s="129"/>
      <c r="DT1391" s="129"/>
    </row>
    <row r="1392" spans="1:124" s="128" customFormat="1" x14ac:dyDescent="0.25">
      <c r="A1392" s="127"/>
      <c r="DR1392" s="129"/>
      <c r="DS1392" s="129"/>
      <c r="DT1392" s="129"/>
    </row>
    <row r="1393" spans="1:124" s="128" customFormat="1" x14ac:dyDescent="0.25">
      <c r="A1393" s="127"/>
      <c r="DR1393" s="129"/>
      <c r="DS1393" s="129"/>
      <c r="DT1393" s="129"/>
    </row>
    <row r="1394" spans="1:124" s="128" customFormat="1" x14ac:dyDescent="0.25">
      <c r="A1394" s="127"/>
      <c r="DR1394" s="129"/>
      <c r="DS1394" s="129"/>
      <c r="DT1394" s="129"/>
    </row>
    <row r="1395" spans="1:124" s="128" customFormat="1" x14ac:dyDescent="0.25">
      <c r="A1395" s="127"/>
      <c r="DR1395" s="129"/>
      <c r="DS1395" s="129"/>
      <c r="DT1395" s="129"/>
    </row>
    <row r="1396" spans="1:124" s="128" customFormat="1" x14ac:dyDescent="0.25">
      <c r="A1396" s="127"/>
      <c r="DR1396" s="129"/>
      <c r="DS1396" s="129"/>
      <c r="DT1396" s="129"/>
    </row>
    <row r="1397" spans="1:124" s="128" customFormat="1" x14ac:dyDescent="0.25">
      <c r="A1397" s="127"/>
      <c r="DR1397" s="129"/>
      <c r="DS1397" s="129"/>
      <c r="DT1397" s="129"/>
    </row>
    <row r="1398" spans="1:124" s="128" customFormat="1" x14ac:dyDescent="0.25">
      <c r="A1398" s="127"/>
      <c r="DR1398" s="129"/>
      <c r="DS1398" s="129"/>
      <c r="DT1398" s="129"/>
    </row>
    <row r="1399" spans="1:124" s="128" customFormat="1" x14ac:dyDescent="0.25">
      <c r="A1399" s="127"/>
      <c r="DR1399" s="129"/>
      <c r="DS1399" s="129"/>
      <c r="DT1399" s="129"/>
    </row>
    <row r="1400" spans="1:124" s="128" customFormat="1" x14ac:dyDescent="0.25">
      <c r="A1400" s="127"/>
      <c r="DR1400" s="129"/>
      <c r="DS1400" s="129"/>
      <c r="DT1400" s="129"/>
    </row>
    <row r="1401" spans="1:124" s="128" customFormat="1" x14ac:dyDescent="0.25">
      <c r="A1401" s="127"/>
      <c r="DR1401" s="129"/>
      <c r="DS1401" s="129"/>
      <c r="DT1401" s="129"/>
    </row>
    <row r="1402" spans="1:124" s="128" customFormat="1" x14ac:dyDescent="0.25">
      <c r="A1402" s="127"/>
      <c r="DR1402" s="129"/>
      <c r="DS1402" s="129"/>
      <c r="DT1402" s="129"/>
    </row>
    <row r="1403" spans="1:124" s="128" customFormat="1" x14ac:dyDescent="0.25">
      <c r="A1403" s="127"/>
      <c r="DR1403" s="129"/>
      <c r="DS1403" s="129"/>
      <c r="DT1403" s="129"/>
    </row>
    <row r="1404" spans="1:124" s="128" customFormat="1" x14ac:dyDescent="0.25">
      <c r="A1404" s="127"/>
      <c r="DR1404" s="129"/>
      <c r="DS1404" s="129"/>
      <c r="DT1404" s="129"/>
    </row>
    <row r="1405" spans="1:124" s="128" customFormat="1" x14ac:dyDescent="0.25">
      <c r="A1405" s="127"/>
      <c r="DR1405" s="129"/>
      <c r="DS1405" s="129"/>
      <c r="DT1405" s="129"/>
    </row>
    <row r="1406" spans="1:124" s="128" customFormat="1" x14ac:dyDescent="0.25">
      <c r="A1406" s="127"/>
      <c r="DR1406" s="129"/>
      <c r="DS1406" s="129"/>
      <c r="DT1406" s="129"/>
    </row>
    <row r="1407" spans="1:124" s="128" customFormat="1" x14ac:dyDescent="0.25">
      <c r="A1407" s="127"/>
      <c r="DR1407" s="129"/>
      <c r="DS1407" s="129"/>
      <c r="DT1407" s="129"/>
    </row>
    <row r="1408" spans="1:124" s="128" customFormat="1" x14ac:dyDescent="0.25">
      <c r="A1408" s="127"/>
      <c r="DR1408" s="129"/>
      <c r="DS1408" s="129"/>
      <c r="DT1408" s="129"/>
    </row>
    <row r="1409" spans="1:124" s="128" customFormat="1" x14ac:dyDescent="0.25">
      <c r="A1409" s="127"/>
      <c r="DR1409" s="129"/>
      <c r="DS1409" s="129"/>
      <c r="DT1409" s="129"/>
    </row>
    <row r="1410" spans="1:124" s="128" customFormat="1" x14ac:dyDescent="0.25">
      <c r="A1410" s="127"/>
      <c r="DR1410" s="129"/>
      <c r="DS1410" s="129"/>
      <c r="DT1410" s="129"/>
    </row>
    <row r="1411" spans="1:124" s="128" customFormat="1" x14ac:dyDescent="0.25">
      <c r="A1411" s="127"/>
      <c r="DR1411" s="129"/>
      <c r="DS1411" s="129"/>
      <c r="DT1411" s="129"/>
    </row>
    <row r="1412" spans="1:124" s="128" customFormat="1" x14ac:dyDescent="0.25">
      <c r="A1412" s="127"/>
      <c r="DR1412" s="129"/>
      <c r="DS1412" s="129"/>
      <c r="DT1412" s="129"/>
    </row>
    <row r="1413" spans="1:124" s="128" customFormat="1" x14ac:dyDescent="0.25">
      <c r="A1413" s="127"/>
      <c r="DR1413" s="129"/>
      <c r="DS1413" s="129"/>
      <c r="DT1413" s="129"/>
    </row>
    <row r="1414" spans="1:124" s="128" customFormat="1" x14ac:dyDescent="0.25">
      <c r="A1414" s="127"/>
      <c r="DR1414" s="129"/>
      <c r="DS1414" s="129"/>
      <c r="DT1414" s="129"/>
    </row>
    <row r="1415" spans="1:124" s="128" customFormat="1" x14ac:dyDescent="0.25">
      <c r="A1415" s="127"/>
      <c r="DR1415" s="129"/>
      <c r="DS1415" s="129"/>
      <c r="DT1415" s="129"/>
    </row>
    <row r="1416" spans="1:124" s="128" customFormat="1" x14ac:dyDescent="0.25">
      <c r="A1416" s="127"/>
      <c r="DR1416" s="129"/>
      <c r="DS1416" s="129"/>
      <c r="DT1416" s="129"/>
    </row>
    <row r="1417" spans="1:124" s="128" customFormat="1" x14ac:dyDescent="0.25">
      <c r="A1417" s="127"/>
      <c r="DR1417" s="129"/>
      <c r="DS1417" s="129"/>
      <c r="DT1417" s="129"/>
    </row>
    <row r="1418" spans="1:124" s="128" customFormat="1" x14ac:dyDescent="0.25">
      <c r="A1418" s="127"/>
      <c r="DR1418" s="129"/>
      <c r="DS1418" s="129"/>
      <c r="DT1418" s="129"/>
    </row>
    <row r="1419" spans="1:124" s="128" customFormat="1" x14ac:dyDescent="0.25">
      <c r="A1419" s="127"/>
      <c r="DR1419" s="129"/>
      <c r="DS1419" s="129"/>
      <c r="DT1419" s="129"/>
    </row>
    <row r="1420" spans="1:124" s="128" customFormat="1" x14ac:dyDescent="0.25">
      <c r="A1420" s="127"/>
      <c r="DR1420" s="129"/>
      <c r="DS1420" s="129"/>
      <c r="DT1420" s="129"/>
    </row>
    <row r="1421" spans="1:124" s="128" customFormat="1" x14ac:dyDescent="0.25">
      <c r="A1421" s="127"/>
      <c r="DR1421" s="129"/>
      <c r="DS1421" s="129"/>
      <c r="DT1421" s="129"/>
    </row>
    <row r="1422" spans="1:124" s="128" customFormat="1" x14ac:dyDescent="0.25">
      <c r="A1422" s="127"/>
      <c r="DR1422" s="129"/>
      <c r="DS1422" s="129"/>
      <c r="DT1422" s="129"/>
    </row>
    <row r="1423" spans="1:124" s="128" customFormat="1" x14ac:dyDescent="0.25">
      <c r="A1423" s="127"/>
      <c r="DR1423" s="129"/>
      <c r="DS1423" s="129"/>
      <c r="DT1423" s="129"/>
    </row>
    <row r="1424" spans="1:124" s="128" customFormat="1" x14ac:dyDescent="0.25">
      <c r="A1424" s="127"/>
      <c r="DR1424" s="129"/>
      <c r="DS1424" s="129"/>
      <c r="DT1424" s="129"/>
    </row>
    <row r="1425" spans="1:124" s="128" customFormat="1" x14ac:dyDescent="0.25">
      <c r="A1425" s="127"/>
      <c r="DR1425" s="129"/>
      <c r="DS1425" s="129"/>
      <c r="DT1425" s="129"/>
    </row>
    <row r="1426" spans="1:124" s="128" customFormat="1" x14ac:dyDescent="0.25">
      <c r="A1426" s="127"/>
      <c r="DR1426" s="129"/>
      <c r="DS1426" s="129"/>
      <c r="DT1426" s="129"/>
    </row>
    <row r="1427" spans="1:124" s="128" customFormat="1" x14ac:dyDescent="0.25">
      <c r="A1427" s="127"/>
      <c r="DR1427" s="129"/>
      <c r="DS1427" s="129"/>
      <c r="DT1427" s="129"/>
    </row>
    <row r="1428" spans="1:124" s="128" customFormat="1" x14ac:dyDescent="0.25">
      <c r="A1428" s="127"/>
      <c r="DR1428" s="129"/>
      <c r="DS1428" s="129"/>
      <c r="DT1428" s="129"/>
    </row>
    <row r="1429" spans="1:124" s="128" customFormat="1" x14ac:dyDescent="0.25">
      <c r="A1429" s="127"/>
      <c r="DR1429" s="129"/>
      <c r="DS1429" s="129"/>
      <c r="DT1429" s="129"/>
    </row>
    <row r="1430" spans="1:124" s="128" customFormat="1" x14ac:dyDescent="0.25">
      <c r="A1430" s="127"/>
      <c r="DR1430" s="129"/>
      <c r="DS1430" s="129"/>
      <c r="DT1430" s="129"/>
    </row>
    <row r="1431" spans="1:124" s="128" customFormat="1" x14ac:dyDescent="0.25">
      <c r="A1431" s="127"/>
      <c r="DR1431" s="129"/>
      <c r="DS1431" s="129"/>
      <c r="DT1431" s="129"/>
    </row>
    <row r="1432" spans="1:124" s="128" customFormat="1" x14ac:dyDescent="0.25">
      <c r="A1432" s="127"/>
      <c r="DR1432" s="129"/>
      <c r="DS1432" s="129"/>
      <c r="DT1432" s="129"/>
    </row>
    <row r="1433" spans="1:124" s="128" customFormat="1" x14ac:dyDescent="0.25">
      <c r="A1433" s="127"/>
      <c r="DR1433" s="129"/>
      <c r="DS1433" s="129"/>
      <c r="DT1433" s="129"/>
    </row>
    <row r="1434" spans="1:124" s="128" customFormat="1" x14ac:dyDescent="0.25">
      <c r="A1434" s="127"/>
      <c r="DR1434" s="129"/>
      <c r="DS1434" s="129"/>
      <c r="DT1434" s="129"/>
    </row>
    <row r="1435" spans="1:124" s="128" customFormat="1" x14ac:dyDescent="0.25">
      <c r="A1435" s="127"/>
      <c r="DR1435" s="129"/>
      <c r="DS1435" s="129"/>
      <c r="DT1435" s="129"/>
    </row>
    <row r="1436" spans="1:124" s="128" customFormat="1" x14ac:dyDescent="0.25">
      <c r="A1436" s="127"/>
      <c r="DR1436" s="129"/>
      <c r="DS1436" s="129"/>
      <c r="DT1436" s="129"/>
    </row>
    <row r="1437" spans="1:124" s="128" customFormat="1" x14ac:dyDescent="0.25">
      <c r="A1437" s="127"/>
      <c r="DR1437" s="129"/>
      <c r="DS1437" s="129"/>
      <c r="DT1437" s="129"/>
    </row>
    <row r="1438" spans="1:124" s="128" customFormat="1" x14ac:dyDescent="0.25">
      <c r="A1438" s="127"/>
      <c r="DR1438" s="129"/>
      <c r="DS1438" s="129"/>
      <c r="DT1438" s="129"/>
    </row>
    <row r="1439" spans="1:124" s="128" customFormat="1" x14ac:dyDescent="0.25">
      <c r="A1439" s="127"/>
      <c r="DR1439" s="129"/>
      <c r="DS1439" s="129"/>
      <c r="DT1439" s="129"/>
    </row>
    <row r="1440" spans="1:124" s="128" customFormat="1" x14ac:dyDescent="0.25">
      <c r="A1440" s="127"/>
      <c r="DR1440" s="129"/>
      <c r="DS1440" s="129"/>
      <c r="DT1440" s="129"/>
    </row>
    <row r="1441" spans="1:124" s="128" customFormat="1" x14ac:dyDescent="0.25">
      <c r="A1441" s="127"/>
      <c r="DR1441" s="129"/>
      <c r="DS1441" s="129"/>
      <c r="DT1441" s="129"/>
    </row>
    <row r="1442" spans="1:124" s="128" customFormat="1" x14ac:dyDescent="0.25">
      <c r="A1442" s="127"/>
      <c r="DR1442" s="129"/>
      <c r="DS1442" s="129"/>
      <c r="DT1442" s="129"/>
    </row>
    <row r="1443" spans="1:124" s="128" customFormat="1" x14ac:dyDescent="0.25">
      <c r="A1443" s="127"/>
      <c r="DR1443" s="129"/>
      <c r="DS1443" s="129"/>
      <c r="DT1443" s="129"/>
    </row>
    <row r="1444" spans="1:124" s="128" customFormat="1" x14ac:dyDescent="0.25">
      <c r="A1444" s="127"/>
      <c r="DR1444" s="129"/>
      <c r="DS1444" s="129"/>
      <c r="DT1444" s="129"/>
    </row>
    <row r="1445" spans="1:124" s="128" customFormat="1" x14ac:dyDescent="0.25">
      <c r="A1445" s="127"/>
      <c r="DR1445" s="129"/>
      <c r="DS1445" s="129"/>
      <c r="DT1445" s="129"/>
    </row>
    <row r="1446" spans="1:124" s="128" customFormat="1" x14ac:dyDescent="0.25">
      <c r="A1446" s="127"/>
      <c r="DR1446" s="129"/>
      <c r="DS1446" s="129"/>
      <c r="DT1446" s="129"/>
    </row>
    <row r="1447" spans="1:124" s="128" customFormat="1" x14ac:dyDescent="0.25">
      <c r="A1447" s="127"/>
      <c r="DR1447" s="129"/>
      <c r="DS1447" s="129"/>
      <c r="DT1447" s="129"/>
    </row>
    <row r="1448" spans="1:124" s="128" customFormat="1" x14ac:dyDescent="0.25">
      <c r="A1448" s="127"/>
      <c r="DR1448" s="129"/>
      <c r="DS1448" s="129"/>
      <c r="DT1448" s="129"/>
    </row>
    <row r="1449" spans="1:124" s="128" customFormat="1" x14ac:dyDescent="0.25">
      <c r="A1449" s="127"/>
      <c r="DR1449" s="129"/>
      <c r="DS1449" s="129"/>
      <c r="DT1449" s="129"/>
    </row>
    <row r="1450" spans="1:124" s="128" customFormat="1" x14ac:dyDescent="0.25">
      <c r="A1450" s="127"/>
      <c r="DR1450" s="129"/>
      <c r="DS1450" s="129"/>
      <c r="DT1450" s="129"/>
    </row>
    <row r="1451" spans="1:124" s="128" customFormat="1" x14ac:dyDescent="0.25">
      <c r="A1451" s="127"/>
      <c r="DR1451" s="129"/>
      <c r="DS1451" s="129"/>
      <c r="DT1451" s="129"/>
    </row>
    <row r="1452" spans="1:124" s="128" customFormat="1" x14ac:dyDescent="0.25">
      <c r="A1452" s="127"/>
      <c r="DR1452" s="129"/>
      <c r="DS1452" s="129"/>
      <c r="DT1452" s="129"/>
    </row>
    <row r="1453" spans="1:124" s="128" customFormat="1" x14ac:dyDescent="0.25">
      <c r="A1453" s="127"/>
      <c r="DR1453" s="129"/>
      <c r="DS1453" s="129"/>
      <c r="DT1453" s="129"/>
    </row>
    <row r="1454" spans="1:124" s="128" customFormat="1" x14ac:dyDescent="0.25">
      <c r="A1454" s="127"/>
      <c r="DR1454" s="129"/>
      <c r="DS1454" s="129"/>
      <c r="DT1454" s="129"/>
    </row>
    <row r="1455" spans="1:124" s="128" customFormat="1" x14ac:dyDescent="0.25">
      <c r="A1455" s="127"/>
      <c r="DR1455" s="129"/>
      <c r="DS1455" s="129"/>
      <c r="DT1455" s="129"/>
    </row>
    <row r="1456" spans="1:124" s="128" customFormat="1" x14ac:dyDescent="0.25">
      <c r="A1456" s="127"/>
      <c r="DR1456" s="129"/>
      <c r="DS1456" s="129"/>
      <c r="DT1456" s="129"/>
    </row>
    <row r="1457" spans="1:124" s="128" customFormat="1" x14ac:dyDescent="0.25">
      <c r="A1457" s="127"/>
      <c r="DR1457" s="129"/>
      <c r="DS1457" s="129"/>
      <c r="DT1457" s="129"/>
    </row>
    <row r="1458" spans="1:124" s="128" customFormat="1" x14ac:dyDescent="0.25">
      <c r="A1458" s="127"/>
      <c r="DR1458" s="129"/>
      <c r="DS1458" s="129"/>
      <c r="DT1458" s="129"/>
    </row>
    <row r="1459" spans="1:124" s="128" customFormat="1" x14ac:dyDescent="0.25">
      <c r="A1459" s="127"/>
      <c r="DR1459" s="129"/>
      <c r="DS1459" s="129"/>
      <c r="DT1459" s="129"/>
    </row>
    <row r="1460" spans="1:124" s="128" customFormat="1" x14ac:dyDescent="0.25">
      <c r="A1460" s="127"/>
      <c r="DR1460" s="129"/>
      <c r="DS1460" s="129"/>
      <c r="DT1460" s="129"/>
    </row>
    <row r="1461" spans="1:124" s="128" customFormat="1" x14ac:dyDescent="0.25">
      <c r="A1461" s="127"/>
      <c r="DR1461" s="129"/>
      <c r="DS1461" s="129"/>
      <c r="DT1461" s="129"/>
    </row>
    <row r="1462" spans="1:124" s="128" customFormat="1" x14ac:dyDescent="0.25">
      <c r="A1462" s="127"/>
      <c r="DR1462" s="129"/>
      <c r="DS1462" s="129"/>
      <c r="DT1462" s="129"/>
    </row>
    <row r="1463" spans="1:124" s="128" customFormat="1" x14ac:dyDescent="0.25">
      <c r="A1463" s="127"/>
      <c r="DR1463" s="129"/>
      <c r="DS1463" s="129"/>
      <c r="DT1463" s="129"/>
    </row>
    <row r="1464" spans="1:124" s="128" customFormat="1" x14ac:dyDescent="0.25">
      <c r="A1464" s="127"/>
      <c r="DR1464" s="129"/>
      <c r="DS1464" s="129"/>
      <c r="DT1464" s="129"/>
    </row>
    <row r="1465" spans="1:124" s="128" customFormat="1" x14ac:dyDescent="0.25">
      <c r="A1465" s="127"/>
      <c r="DR1465" s="129"/>
      <c r="DS1465" s="129"/>
      <c r="DT1465" s="129"/>
    </row>
    <row r="1466" spans="1:124" s="128" customFormat="1" x14ac:dyDescent="0.25">
      <c r="A1466" s="127"/>
      <c r="DR1466" s="129"/>
      <c r="DS1466" s="129"/>
      <c r="DT1466" s="129"/>
    </row>
    <row r="1467" spans="1:124" s="128" customFormat="1" x14ac:dyDescent="0.25">
      <c r="A1467" s="127"/>
      <c r="DR1467" s="129"/>
      <c r="DS1467" s="129"/>
      <c r="DT1467" s="129"/>
    </row>
    <row r="1468" spans="1:124" s="128" customFormat="1" x14ac:dyDescent="0.25">
      <c r="A1468" s="127"/>
      <c r="DR1468" s="129"/>
      <c r="DS1468" s="129"/>
      <c r="DT1468" s="129"/>
    </row>
    <row r="1469" spans="1:124" s="128" customFormat="1" x14ac:dyDescent="0.25">
      <c r="A1469" s="127"/>
      <c r="DR1469" s="129"/>
      <c r="DS1469" s="129"/>
      <c r="DT1469" s="129"/>
    </row>
    <row r="1470" spans="1:124" s="128" customFormat="1" x14ac:dyDescent="0.25">
      <c r="A1470" s="127"/>
      <c r="DR1470" s="129"/>
      <c r="DS1470" s="129"/>
      <c r="DT1470" s="129"/>
    </row>
    <row r="1471" spans="1:124" s="128" customFormat="1" x14ac:dyDescent="0.25">
      <c r="A1471" s="127"/>
      <c r="DR1471" s="129"/>
      <c r="DS1471" s="129"/>
      <c r="DT1471" s="129"/>
    </row>
    <row r="1472" spans="1:124" s="128" customFormat="1" x14ac:dyDescent="0.25">
      <c r="A1472" s="127"/>
      <c r="DR1472" s="129"/>
      <c r="DS1472" s="129"/>
      <c r="DT1472" s="129"/>
    </row>
    <row r="1473" spans="1:124" s="128" customFormat="1" x14ac:dyDescent="0.25">
      <c r="A1473" s="127"/>
      <c r="DR1473" s="129"/>
      <c r="DS1473" s="129"/>
      <c r="DT1473" s="129"/>
    </row>
    <row r="1474" spans="1:124" s="128" customFormat="1" x14ac:dyDescent="0.25">
      <c r="A1474" s="127"/>
      <c r="DR1474" s="129"/>
      <c r="DS1474" s="129"/>
      <c r="DT1474" s="129"/>
    </row>
    <row r="1475" spans="1:124" s="128" customFormat="1" x14ac:dyDescent="0.25">
      <c r="A1475" s="127"/>
      <c r="DR1475" s="129"/>
      <c r="DS1475" s="129"/>
      <c r="DT1475" s="129"/>
    </row>
    <row r="1476" spans="1:124" s="128" customFormat="1" x14ac:dyDescent="0.25">
      <c r="A1476" s="127"/>
      <c r="DR1476" s="129"/>
      <c r="DS1476" s="129"/>
      <c r="DT1476" s="129"/>
    </row>
    <row r="1477" spans="1:124" s="128" customFormat="1" x14ac:dyDescent="0.25">
      <c r="A1477" s="127"/>
      <c r="DR1477" s="129"/>
      <c r="DS1477" s="129"/>
      <c r="DT1477" s="129"/>
    </row>
    <row r="1478" spans="1:124" s="128" customFormat="1" x14ac:dyDescent="0.25">
      <c r="A1478" s="127"/>
      <c r="DR1478" s="129"/>
      <c r="DS1478" s="129"/>
      <c r="DT1478" s="129"/>
    </row>
    <row r="1479" spans="1:124" s="128" customFormat="1" x14ac:dyDescent="0.25">
      <c r="A1479" s="127"/>
      <c r="DR1479" s="129"/>
      <c r="DS1479" s="129"/>
      <c r="DT1479" s="129"/>
    </row>
    <row r="1480" spans="1:124" s="128" customFormat="1" x14ac:dyDescent="0.25">
      <c r="A1480" s="127"/>
      <c r="DR1480" s="129"/>
      <c r="DS1480" s="129"/>
      <c r="DT1480" s="129"/>
    </row>
    <row r="1481" spans="1:124" s="128" customFormat="1" x14ac:dyDescent="0.25">
      <c r="A1481" s="127"/>
      <c r="DR1481" s="129"/>
      <c r="DS1481" s="129"/>
      <c r="DT1481" s="129"/>
    </row>
    <row r="1482" spans="1:124" s="128" customFormat="1" x14ac:dyDescent="0.25">
      <c r="A1482" s="127"/>
      <c r="DR1482" s="129"/>
      <c r="DS1482" s="129"/>
      <c r="DT1482" s="129"/>
    </row>
    <row r="1483" spans="1:124" s="128" customFormat="1" x14ac:dyDescent="0.25">
      <c r="A1483" s="127"/>
      <c r="DR1483" s="129"/>
      <c r="DS1483" s="129"/>
      <c r="DT1483" s="129"/>
    </row>
    <row r="1484" spans="1:124" s="128" customFormat="1" x14ac:dyDescent="0.25">
      <c r="A1484" s="127"/>
      <c r="DR1484" s="129"/>
      <c r="DS1484" s="129"/>
      <c r="DT1484" s="129"/>
    </row>
    <row r="1485" spans="1:124" s="128" customFormat="1" x14ac:dyDescent="0.25">
      <c r="A1485" s="127"/>
      <c r="DR1485" s="129"/>
      <c r="DS1485" s="129"/>
      <c r="DT1485" s="129"/>
    </row>
    <row r="1486" spans="1:124" s="128" customFormat="1" x14ac:dyDescent="0.25">
      <c r="A1486" s="127"/>
      <c r="DR1486" s="129"/>
      <c r="DS1486" s="129"/>
      <c r="DT1486" s="129"/>
    </row>
    <row r="1487" spans="1:124" s="128" customFormat="1" x14ac:dyDescent="0.25">
      <c r="A1487" s="127"/>
      <c r="DR1487" s="129"/>
      <c r="DS1487" s="129"/>
      <c r="DT1487" s="129"/>
    </row>
    <row r="1488" spans="1:124" s="128" customFormat="1" x14ac:dyDescent="0.25">
      <c r="A1488" s="127"/>
      <c r="DR1488" s="129"/>
      <c r="DS1488" s="129"/>
      <c r="DT1488" s="129"/>
    </row>
    <row r="1489" spans="1:124" s="128" customFormat="1" x14ac:dyDescent="0.25">
      <c r="A1489" s="127"/>
      <c r="DR1489" s="129"/>
      <c r="DS1489" s="129"/>
      <c r="DT1489" s="129"/>
    </row>
    <row r="1490" spans="1:124" s="128" customFormat="1" x14ac:dyDescent="0.25">
      <c r="A1490" s="127"/>
      <c r="DR1490" s="129"/>
      <c r="DS1490" s="129"/>
      <c r="DT1490" s="129"/>
    </row>
    <row r="1491" spans="1:124" s="128" customFormat="1" x14ac:dyDescent="0.25">
      <c r="A1491" s="127"/>
      <c r="DR1491" s="129"/>
      <c r="DS1491" s="129"/>
      <c r="DT1491" s="129"/>
    </row>
    <row r="1492" spans="1:124" s="128" customFormat="1" x14ac:dyDescent="0.25">
      <c r="A1492" s="127"/>
      <c r="DR1492" s="129"/>
      <c r="DS1492" s="129"/>
      <c r="DT1492" s="129"/>
    </row>
    <row r="1493" spans="1:124" s="128" customFormat="1" x14ac:dyDescent="0.25">
      <c r="A1493" s="127"/>
      <c r="DR1493" s="129"/>
      <c r="DS1493" s="129"/>
      <c r="DT1493" s="129"/>
    </row>
    <row r="1494" spans="1:124" s="128" customFormat="1" x14ac:dyDescent="0.25">
      <c r="A1494" s="127"/>
      <c r="DR1494" s="129"/>
      <c r="DS1494" s="129"/>
      <c r="DT1494" s="129"/>
    </row>
    <row r="1495" spans="1:124" s="128" customFormat="1" x14ac:dyDescent="0.25">
      <c r="A1495" s="127"/>
      <c r="DR1495" s="129"/>
      <c r="DS1495" s="129"/>
      <c r="DT1495" s="129"/>
    </row>
    <row r="1496" spans="1:124" s="128" customFormat="1" x14ac:dyDescent="0.25">
      <c r="A1496" s="127"/>
      <c r="DR1496" s="129"/>
      <c r="DS1496" s="129"/>
      <c r="DT1496" s="129"/>
    </row>
    <row r="1497" spans="1:124" s="128" customFormat="1" x14ac:dyDescent="0.25">
      <c r="A1497" s="127"/>
      <c r="DR1497" s="129"/>
      <c r="DS1497" s="129"/>
      <c r="DT1497" s="129"/>
    </row>
    <row r="1498" spans="1:124" s="128" customFormat="1" x14ac:dyDescent="0.25">
      <c r="A1498" s="127"/>
      <c r="DR1498" s="129"/>
      <c r="DS1498" s="129"/>
      <c r="DT1498" s="129"/>
    </row>
    <row r="1499" spans="1:124" s="128" customFormat="1" x14ac:dyDescent="0.25">
      <c r="A1499" s="127"/>
      <c r="DR1499" s="129"/>
      <c r="DS1499" s="129"/>
      <c r="DT1499" s="129"/>
    </row>
    <row r="1500" spans="1:124" s="128" customFormat="1" x14ac:dyDescent="0.25">
      <c r="A1500" s="127"/>
      <c r="DR1500" s="129"/>
      <c r="DS1500" s="129"/>
      <c r="DT1500" s="129"/>
    </row>
    <row r="1501" spans="1:124" s="128" customFormat="1" x14ac:dyDescent="0.25">
      <c r="A1501" s="127"/>
      <c r="DR1501" s="129"/>
      <c r="DS1501" s="129"/>
      <c r="DT1501" s="129"/>
    </row>
    <row r="1502" spans="1:124" s="128" customFormat="1" x14ac:dyDescent="0.25">
      <c r="A1502" s="127"/>
      <c r="DR1502" s="129"/>
      <c r="DS1502" s="129"/>
      <c r="DT1502" s="129"/>
    </row>
    <row r="1503" spans="1:124" s="128" customFormat="1" x14ac:dyDescent="0.25">
      <c r="A1503" s="127"/>
      <c r="DR1503" s="129"/>
      <c r="DS1503" s="129"/>
      <c r="DT1503" s="129"/>
    </row>
    <row r="1504" spans="1:124" s="128" customFormat="1" x14ac:dyDescent="0.25">
      <c r="A1504" s="127"/>
      <c r="DR1504" s="129"/>
      <c r="DS1504" s="129"/>
      <c r="DT1504" s="129"/>
    </row>
    <row r="1505" spans="1:124" s="128" customFormat="1" x14ac:dyDescent="0.25">
      <c r="A1505" s="127"/>
      <c r="DR1505" s="129"/>
      <c r="DS1505" s="129"/>
      <c r="DT1505" s="129"/>
    </row>
    <row r="1506" spans="1:124" s="128" customFormat="1" x14ac:dyDescent="0.25">
      <c r="A1506" s="127"/>
      <c r="DR1506" s="129"/>
      <c r="DS1506" s="129"/>
      <c r="DT1506" s="129"/>
    </row>
    <row r="1507" spans="1:124" s="128" customFormat="1" x14ac:dyDescent="0.25">
      <c r="A1507" s="127"/>
      <c r="DR1507" s="129"/>
      <c r="DS1507" s="129"/>
      <c r="DT1507" s="129"/>
    </row>
    <row r="1508" spans="1:124" s="128" customFormat="1" x14ac:dyDescent="0.25">
      <c r="A1508" s="127"/>
      <c r="DR1508" s="129"/>
      <c r="DS1508" s="129"/>
      <c r="DT1508" s="129"/>
    </row>
    <row r="1509" spans="1:124" s="128" customFormat="1" x14ac:dyDescent="0.25">
      <c r="A1509" s="127"/>
      <c r="DR1509" s="129"/>
      <c r="DS1509" s="129"/>
      <c r="DT1509" s="129"/>
    </row>
    <row r="1510" spans="1:124" s="128" customFormat="1" x14ac:dyDescent="0.25">
      <c r="A1510" s="127"/>
      <c r="DR1510" s="129"/>
      <c r="DS1510" s="129"/>
      <c r="DT1510" s="129"/>
    </row>
    <row r="1511" spans="1:124" s="128" customFormat="1" x14ac:dyDescent="0.25">
      <c r="A1511" s="127"/>
      <c r="DR1511" s="129"/>
      <c r="DS1511" s="129"/>
      <c r="DT1511" s="129"/>
    </row>
    <row r="1512" spans="1:124" s="128" customFormat="1" x14ac:dyDescent="0.25">
      <c r="A1512" s="127"/>
      <c r="DR1512" s="129"/>
      <c r="DS1512" s="129"/>
      <c r="DT1512" s="129"/>
    </row>
    <row r="1513" spans="1:124" s="128" customFormat="1" x14ac:dyDescent="0.25">
      <c r="A1513" s="127"/>
      <c r="DR1513" s="129"/>
      <c r="DS1513" s="129"/>
      <c r="DT1513" s="129"/>
    </row>
    <row r="1514" spans="1:124" s="128" customFormat="1" x14ac:dyDescent="0.25">
      <c r="A1514" s="127"/>
      <c r="DR1514" s="129"/>
      <c r="DS1514" s="129"/>
      <c r="DT1514" s="129"/>
    </row>
    <row r="1515" spans="1:124" s="128" customFormat="1" x14ac:dyDescent="0.25">
      <c r="A1515" s="127"/>
      <c r="DR1515" s="129"/>
      <c r="DS1515" s="129"/>
      <c r="DT1515" s="129"/>
    </row>
    <row r="1516" spans="1:124" s="128" customFormat="1" x14ac:dyDescent="0.25">
      <c r="A1516" s="127"/>
      <c r="DR1516" s="129"/>
      <c r="DS1516" s="129"/>
      <c r="DT1516" s="129"/>
    </row>
    <row r="1517" spans="1:124" s="128" customFormat="1" x14ac:dyDescent="0.25">
      <c r="A1517" s="127"/>
      <c r="DR1517" s="129"/>
      <c r="DS1517" s="129"/>
      <c r="DT1517" s="129"/>
    </row>
    <row r="1518" spans="1:124" s="128" customFormat="1" x14ac:dyDescent="0.25">
      <c r="A1518" s="127"/>
      <c r="DR1518" s="129"/>
      <c r="DS1518" s="129"/>
      <c r="DT1518" s="129"/>
    </row>
    <row r="1519" spans="1:124" s="128" customFormat="1" x14ac:dyDescent="0.25">
      <c r="A1519" s="127"/>
      <c r="DR1519" s="129"/>
      <c r="DS1519" s="129"/>
      <c r="DT1519" s="129"/>
    </row>
    <row r="1520" spans="1:124" s="128" customFormat="1" x14ac:dyDescent="0.25">
      <c r="A1520" s="127"/>
      <c r="DR1520" s="129"/>
      <c r="DS1520" s="129"/>
      <c r="DT1520" s="129"/>
    </row>
    <row r="1521" spans="1:124" s="128" customFormat="1" x14ac:dyDescent="0.25">
      <c r="A1521" s="127"/>
      <c r="DR1521" s="129"/>
      <c r="DS1521" s="129"/>
      <c r="DT1521" s="129"/>
    </row>
    <row r="1522" spans="1:124" s="128" customFormat="1" x14ac:dyDescent="0.25">
      <c r="A1522" s="127"/>
      <c r="DR1522" s="129"/>
      <c r="DS1522" s="129"/>
      <c r="DT1522" s="129"/>
    </row>
    <row r="1523" spans="1:124" s="128" customFormat="1" x14ac:dyDescent="0.25">
      <c r="A1523" s="127"/>
      <c r="DR1523" s="129"/>
      <c r="DS1523" s="129"/>
      <c r="DT1523" s="129"/>
    </row>
    <row r="1524" spans="1:124" s="128" customFormat="1" x14ac:dyDescent="0.25">
      <c r="A1524" s="127"/>
      <c r="DR1524" s="129"/>
      <c r="DS1524" s="129"/>
      <c r="DT1524" s="129"/>
    </row>
    <row r="1525" spans="1:124" s="128" customFormat="1" x14ac:dyDescent="0.25">
      <c r="A1525" s="127"/>
      <c r="DR1525" s="129"/>
      <c r="DS1525" s="129"/>
      <c r="DT1525" s="129"/>
    </row>
    <row r="1526" spans="1:124" s="128" customFormat="1" x14ac:dyDescent="0.25">
      <c r="A1526" s="127"/>
      <c r="DR1526" s="129"/>
      <c r="DS1526" s="129"/>
      <c r="DT1526" s="129"/>
    </row>
    <row r="1527" spans="1:124" s="128" customFormat="1" x14ac:dyDescent="0.25">
      <c r="A1527" s="127"/>
      <c r="DR1527" s="129"/>
      <c r="DS1527" s="129"/>
      <c r="DT1527" s="129"/>
    </row>
    <row r="1528" spans="1:124" s="128" customFormat="1" x14ac:dyDescent="0.25">
      <c r="A1528" s="127"/>
      <c r="DR1528" s="129"/>
      <c r="DS1528" s="129"/>
      <c r="DT1528" s="129"/>
    </row>
    <row r="1529" spans="1:124" s="128" customFormat="1" x14ac:dyDescent="0.25">
      <c r="A1529" s="127"/>
      <c r="DR1529" s="129"/>
      <c r="DS1529" s="129"/>
      <c r="DT1529" s="129"/>
    </row>
    <row r="1530" spans="1:124" s="128" customFormat="1" x14ac:dyDescent="0.25">
      <c r="A1530" s="127"/>
      <c r="DR1530" s="129"/>
      <c r="DS1530" s="129"/>
      <c r="DT1530" s="129"/>
    </row>
    <row r="1531" spans="1:124" s="128" customFormat="1" x14ac:dyDescent="0.25">
      <c r="A1531" s="127"/>
      <c r="DR1531" s="129"/>
      <c r="DS1531" s="129"/>
      <c r="DT1531" s="129"/>
    </row>
    <row r="1532" spans="1:124" s="128" customFormat="1" x14ac:dyDescent="0.25">
      <c r="A1532" s="127"/>
      <c r="DR1532" s="129"/>
      <c r="DS1532" s="129"/>
      <c r="DT1532" s="129"/>
    </row>
    <row r="1533" spans="1:124" s="128" customFormat="1" x14ac:dyDescent="0.25">
      <c r="A1533" s="127"/>
      <c r="DR1533" s="129"/>
      <c r="DS1533" s="129"/>
      <c r="DT1533" s="129"/>
    </row>
    <row r="1534" spans="1:124" s="128" customFormat="1" x14ac:dyDescent="0.25">
      <c r="A1534" s="127"/>
      <c r="DR1534" s="129"/>
      <c r="DS1534" s="129"/>
      <c r="DT1534" s="129"/>
    </row>
    <row r="1535" spans="1:124" s="128" customFormat="1" x14ac:dyDescent="0.25">
      <c r="A1535" s="127"/>
      <c r="DR1535" s="129"/>
      <c r="DS1535" s="129"/>
      <c r="DT1535" s="129"/>
    </row>
    <row r="1536" spans="1:124" s="128" customFormat="1" x14ac:dyDescent="0.25">
      <c r="A1536" s="127"/>
      <c r="DR1536" s="129"/>
      <c r="DS1536" s="129"/>
      <c r="DT1536" s="129"/>
    </row>
    <row r="1537" spans="1:124" s="128" customFormat="1" x14ac:dyDescent="0.25">
      <c r="A1537" s="127"/>
      <c r="DR1537" s="129"/>
      <c r="DS1537" s="129"/>
      <c r="DT1537" s="129"/>
    </row>
    <row r="1538" spans="1:124" s="128" customFormat="1" x14ac:dyDescent="0.25">
      <c r="A1538" s="127"/>
      <c r="DR1538" s="129"/>
      <c r="DS1538" s="129"/>
      <c r="DT1538" s="129"/>
    </row>
    <row r="1539" spans="1:124" s="128" customFormat="1" x14ac:dyDescent="0.25">
      <c r="A1539" s="127"/>
      <c r="DR1539" s="129"/>
      <c r="DS1539" s="129"/>
      <c r="DT1539" s="129"/>
    </row>
    <row r="1540" spans="1:124" s="128" customFormat="1" x14ac:dyDescent="0.25">
      <c r="A1540" s="127"/>
      <c r="DR1540" s="129"/>
      <c r="DS1540" s="129"/>
      <c r="DT1540" s="129"/>
    </row>
    <row r="1541" spans="1:124" s="128" customFormat="1" x14ac:dyDescent="0.25">
      <c r="A1541" s="127"/>
      <c r="DR1541" s="129"/>
      <c r="DS1541" s="129"/>
      <c r="DT1541" s="129"/>
    </row>
    <row r="1542" spans="1:124" s="128" customFormat="1" x14ac:dyDescent="0.25">
      <c r="A1542" s="127"/>
      <c r="DR1542" s="129"/>
      <c r="DS1542" s="129"/>
      <c r="DT1542" s="129"/>
    </row>
    <row r="1543" spans="1:124" s="128" customFormat="1" x14ac:dyDescent="0.25">
      <c r="A1543" s="127"/>
      <c r="DR1543" s="129"/>
      <c r="DS1543" s="129"/>
      <c r="DT1543" s="129"/>
    </row>
    <row r="1544" spans="1:124" s="128" customFormat="1" x14ac:dyDescent="0.25">
      <c r="A1544" s="127"/>
      <c r="DR1544" s="129"/>
      <c r="DS1544" s="129"/>
      <c r="DT1544" s="129"/>
    </row>
    <row r="1545" spans="1:124" s="128" customFormat="1" x14ac:dyDescent="0.25">
      <c r="A1545" s="127"/>
      <c r="DR1545" s="129"/>
      <c r="DS1545" s="129"/>
      <c r="DT1545" s="129"/>
    </row>
    <row r="1546" spans="1:124" s="128" customFormat="1" x14ac:dyDescent="0.25">
      <c r="A1546" s="127"/>
      <c r="DR1546" s="129"/>
      <c r="DS1546" s="129"/>
      <c r="DT1546" s="129"/>
    </row>
    <row r="1547" spans="1:124" s="128" customFormat="1" x14ac:dyDescent="0.25">
      <c r="A1547" s="127"/>
      <c r="DR1547" s="129"/>
      <c r="DS1547" s="129"/>
      <c r="DT1547" s="129"/>
    </row>
    <row r="1548" spans="1:124" s="128" customFormat="1" x14ac:dyDescent="0.25">
      <c r="A1548" s="127"/>
      <c r="DR1548" s="129"/>
      <c r="DS1548" s="129"/>
      <c r="DT1548" s="129"/>
    </row>
    <row r="1549" spans="1:124" s="128" customFormat="1" x14ac:dyDescent="0.25">
      <c r="A1549" s="127"/>
      <c r="DR1549" s="129"/>
      <c r="DS1549" s="129"/>
      <c r="DT1549" s="129"/>
    </row>
    <row r="1550" spans="1:124" s="128" customFormat="1" x14ac:dyDescent="0.25">
      <c r="A1550" s="127"/>
      <c r="DR1550" s="129"/>
      <c r="DS1550" s="129"/>
      <c r="DT1550" s="129"/>
    </row>
    <row r="1551" spans="1:124" s="128" customFormat="1" x14ac:dyDescent="0.25">
      <c r="A1551" s="127"/>
      <c r="DR1551" s="129"/>
      <c r="DS1551" s="129"/>
      <c r="DT1551" s="129"/>
    </row>
    <row r="1552" spans="1:124" s="128" customFormat="1" x14ac:dyDescent="0.25">
      <c r="A1552" s="127"/>
      <c r="DR1552" s="129"/>
      <c r="DS1552" s="129"/>
      <c r="DT1552" s="129"/>
    </row>
    <row r="1553" spans="1:124" s="128" customFormat="1" x14ac:dyDescent="0.25">
      <c r="A1553" s="127"/>
      <c r="DR1553" s="129"/>
      <c r="DS1553" s="129"/>
      <c r="DT1553" s="129"/>
    </row>
    <row r="1554" spans="1:124" s="128" customFormat="1" x14ac:dyDescent="0.25">
      <c r="A1554" s="127"/>
      <c r="DR1554" s="129"/>
      <c r="DS1554" s="129"/>
      <c r="DT1554" s="129"/>
    </row>
    <row r="1555" spans="1:124" s="128" customFormat="1" x14ac:dyDescent="0.25">
      <c r="A1555" s="127"/>
      <c r="DR1555" s="129"/>
      <c r="DS1555" s="129"/>
      <c r="DT1555" s="129"/>
    </row>
    <row r="1556" spans="1:124" s="128" customFormat="1" x14ac:dyDescent="0.25">
      <c r="A1556" s="127"/>
      <c r="DR1556" s="129"/>
      <c r="DS1556" s="129"/>
      <c r="DT1556" s="129"/>
    </row>
    <row r="1557" spans="1:124" s="128" customFormat="1" x14ac:dyDescent="0.25">
      <c r="A1557" s="127"/>
      <c r="DR1557" s="129"/>
      <c r="DS1557" s="129"/>
      <c r="DT1557" s="129"/>
    </row>
    <row r="1558" spans="1:124" s="128" customFormat="1" x14ac:dyDescent="0.25">
      <c r="A1558" s="127"/>
      <c r="DR1558" s="129"/>
      <c r="DS1558" s="129"/>
      <c r="DT1558" s="129"/>
    </row>
    <row r="1559" spans="1:124" s="128" customFormat="1" x14ac:dyDescent="0.25">
      <c r="A1559" s="127"/>
      <c r="DR1559" s="129"/>
      <c r="DS1559" s="129"/>
      <c r="DT1559" s="129"/>
    </row>
    <row r="1560" spans="1:124" s="128" customFormat="1" x14ac:dyDescent="0.25">
      <c r="A1560" s="127"/>
      <c r="DR1560" s="129"/>
      <c r="DS1560" s="129"/>
      <c r="DT1560" s="129"/>
    </row>
    <row r="1561" spans="1:124" s="128" customFormat="1" x14ac:dyDescent="0.25">
      <c r="A1561" s="127"/>
      <c r="DR1561" s="129"/>
      <c r="DS1561" s="129"/>
      <c r="DT1561" s="129"/>
    </row>
    <row r="1562" spans="1:124" s="128" customFormat="1" x14ac:dyDescent="0.25">
      <c r="A1562" s="127"/>
      <c r="DR1562" s="129"/>
      <c r="DS1562" s="129"/>
      <c r="DT1562" s="129"/>
    </row>
    <row r="1563" spans="1:124" s="128" customFormat="1" x14ac:dyDescent="0.25">
      <c r="A1563" s="127"/>
      <c r="DR1563" s="129"/>
      <c r="DS1563" s="129"/>
      <c r="DT1563" s="129"/>
    </row>
    <row r="1564" spans="1:124" s="128" customFormat="1" x14ac:dyDescent="0.25">
      <c r="A1564" s="127"/>
      <c r="DR1564" s="129"/>
      <c r="DS1564" s="129"/>
      <c r="DT1564" s="129"/>
    </row>
    <row r="1565" spans="1:124" s="128" customFormat="1" x14ac:dyDescent="0.25">
      <c r="A1565" s="127"/>
      <c r="DR1565" s="129"/>
      <c r="DS1565" s="129"/>
      <c r="DT1565" s="129"/>
    </row>
    <row r="1566" spans="1:124" s="128" customFormat="1" x14ac:dyDescent="0.25">
      <c r="A1566" s="127"/>
      <c r="DR1566" s="129"/>
      <c r="DS1566" s="129"/>
      <c r="DT1566" s="129"/>
    </row>
    <row r="1567" spans="1:124" s="128" customFormat="1" x14ac:dyDescent="0.25">
      <c r="A1567" s="127"/>
      <c r="DR1567" s="129"/>
      <c r="DS1567" s="129"/>
      <c r="DT1567" s="129"/>
    </row>
    <row r="1568" spans="1:124" s="128" customFormat="1" x14ac:dyDescent="0.25">
      <c r="A1568" s="127"/>
      <c r="DR1568" s="129"/>
      <c r="DS1568" s="129"/>
      <c r="DT1568" s="129"/>
    </row>
    <row r="1569" spans="1:124" s="128" customFormat="1" x14ac:dyDescent="0.25">
      <c r="A1569" s="127"/>
      <c r="DR1569" s="129"/>
      <c r="DS1569" s="129"/>
      <c r="DT1569" s="129"/>
    </row>
    <row r="1570" spans="1:124" s="128" customFormat="1" x14ac:dyDescent="0.25">
      <c r="A1570" s="127"/>
      <c r="DR1570" s="129"/>
      <c r="DS1570" s="129"/>
      <c r="DT1570" s="129"/>
    </row>
    <row r="1571" spans="1:124" s="128" customFormat="1" x14ac:dyDescent="0.25">
      <c r="A1571" s="127"/>
      <c r="DR1571" s="129"/>
      <c r="DS1571" s="129"/>
      <c r="DT1571" s="129"/>
    </row>
    <row r="1572" spans="1:124" s="128" customFormat="1" x14ac:dyDescent="0.25">
      <c r="A1572" s="127"/>
      <c r="DR1572" s="129"/>
      <c r="DS1572" s="129"/>
      <c r="DT1572" s="129"/>
    </row>
    <row r="1573" spans="1:124" s="128" customFormat="1" x14ac:dyDescent="0.25">
      <c r="A1573" s="127"/>
      <c r="DR1573" s="129"/>
      <c r="DS1573" s="129"/>
      <c r="DT1573" s="129"/>
    </row>
    <row r="1574" spans="1:124" s="128" customFormat="1" x14ac:dyDescent="0.25">
      <c r="A1574" s="127"/>
      <c r="DR1574" s="129"/>
      <c r="DS1574" s="129"/>
      <c r="DT1574" s="129"/>
    </row>
    <row r="1575" spans="1:124" s="128" customFormat="1" x14ac:dyDescent="0.25">
      <c r="A1575" s="127"/>
      <c r="DR1575" s="129"/>
      <c r="DS1575" s="129"/>
      <c r="DT1575" s="129"/>
    </row>
    <row r="1576" spans="1:124" s="128" customFormat="1" x14ac:dyDescent="0.25">
      <c r="A1576" s="127"/>
      <c r="DR1576" s="129"/>
      <c r="DS1576" s="129"/>
      <c r="DT1576" s="129"/>
    </row>
    <row r="1577" spans="1:124" s="128" customFormat="1" x14ac:dyDescent="0.25">
      <c r="A1577" s="127"/>
      <c r="DR1577" s="129"/>
      <c r="DS1577" s="129"/>
      <c r="DT1577" s="129"/>
    </row>
    <row r="1578" spans="1:124" s="128" customFormat="1" x14ac:dyDescent="0.25">
      <c r="A1578" s="127"/>
      <c r="DR1578" s="129"/>
      <c r="DS1578" s="129"/>
      <c r="DT1578" s="129"/>
    </row>
    <row r="1579" spans="1:124" s="128" customFormat="1" x14ac:dyDescent="0.25">
      <c r="A1579" s="127"/>
      <c r="DR1579" s="129"/>
      <c r="DS1579" s="129"/>
      <c r="DT1579" s="129"/>
    </row>
    <row r="1580" spans="1:124" s="128" customFormat="1" x14ac:dyDescent="0.25">
      <c r="A1580" s="127"/>
      <c r="DR1580" s="129"/>
      <c r="DS1580" s="129"/>
      <c r="DT1580" s="129"/>
    </row>
    <row r="1581" spans="1:124" s="128" customFormat="1" x14ac:dyDescent="0.25">
      <c r="A1581" s="127"/>
      <c r="DR1581" s="129"/>
      <c r="DS1581" s="129"/>
      <c r="DT1581" s="129"/>
    </row>
    <row r="1582" spans="1:124" s="128" customFormat="1" x14ac:dyDescent="0.25">
      <c r="A1582" s="127"/>
      <c r="DR1582" s="129"/>
      <c r="DS1582" s="129"/>
      <c r="DT1582" s="129"/>
    </row>
    <row r="1583" spans="1:124" s="128" customFormat="1" x14ac:dyDescent="0.25">
      <c r="A1583" s="127"/>
      <c r="DR1583" s="129"/>
      <c r="DS1583" s="129"/>
      <c r="DT1583" s="129"/>
    </row>
    <row r="1584" spans="1:124" s="128" customFormat="1" x14ac:dyDescent="0.25">
      <c r="A1584" s="127"/>
      <c r="DR1584" s="129"/>
      <c r="DS1584" s="129"/>
      <c r="DT1584" s="129"/>
    </row>
    <row r="1585" spans="1:124" s="128" customFormat="1" x14ac:dyDescent="0.25">
      <c r="A1585" s="127"/>
      <c r="DR1585" s="129"/>
      <c r="DS1585" s="129"/>
      <c r="DT1585" s="129"/>
    </row>
    <row r="1586" spans="1:124" s="128" customFormat="1" x14ac:dyDescent="0.25">
      <c r="A1586" s="127"/>
      <c r="DR1586" s="129"/>
      <c r="DS1586" s="129"/>
      <c r="DT1586" s="129"/>
    </row>
    <row r="1587" spans="1:124" s="128" customFormat="1" x14ac:dyDescent="0.25">
      <c r="A1587" s="127"/>
      <c r="DR1587" s="129"/>
      <c r="DS1587" s="129"/>
      <c r="DT1587" s="129"/>
    </row>
    <row r="1588" spans="1:124" s="128" customFormat="1" x14ac:dyDescent="0.25">
      <c r="A1588" s="127"/>
      <c r="DR1588" s="129"/>
      <c r="DS1588" s="129"/>
      <c r="DT1588" s="129"/>
    </row>
    <row r="1589" spans="1:124" s="128" customFormat="1" x14ac:dyDescent="0.25">
      <c r="A1589" s="127"/>
      <c r="DR1589" s="129"/>
      <c r="DS1589" s="129"/>
      <c r="DT1589" s="129"/>
    </row>
    <row r="1590" spans="1:124" s="128" customFormat="1" x14ac:dyDescent="0.25">
      <c r="A1590" s="127"/>
      <c r="DR1590" s="129"/>
      <c r="DS1590" s="129"/>
      <c r="DT1590" s="129"/>
    </row>
    <row r="1591" spans="1:124" s="128" customFormat="1" x14ac:dyDescent="0.25">
      <c r="A1591" s="127"/>
      <c r="DR1591" s="129"/>
      <c r="DS1591" s="129"/>
      <c r="DT1591" s="129"/>
    </row>
    <row r="1592" spans="1:124" s="128" customFormat="1" x14ac:dyDescent="0.25">
      <c r="A1592" s="127"/>
      <c r="DR1592" s="129"/>
      <c r="DS1592" s="129"/>
      <c r="DT1592" s="129"/>
    </row>
    <row r="1593" spans="1:124" s="128" customFormat="1" x14ac:dyDescent="0.25">
      <c r="A1593" s="127"/>
      <c r="DR1593" s="129"/>
      <c r="DS1593" s="129"/>
      <c r="DT1593" s="129"/>
    </row>
    <row r="1594" spans="1:124" s="128" customFormat="1" x14ac:dyDescent="0.25">
      <c r="A1594" s="127"/>
      <c r="DR1594" s="129"/>
      <c r="DS1594" s="129"/>
      <c r="DT1594" s="129"/>
    </row>
    <row r="1595" spans="1:124" s="128" customFormat="1" x14ac:dyDescent="0.25">
      <c r="A1595" s="127"/>
      <c r="DR1595" s="129"/>
      <c r="DS1595" s="129"/>
      <c r="DT1595" s="129"/>
    </row>
    <row r="1596" spans="1:124" s="128" customFormat="1" x14ac:dyDescent="0.25">
      <c r="A1596" s="127"/>
      <c r="DR1596" s="129"/>
      <c r="DS1596" s="129"/>
      <c r="DT1596" s="129"/>
    </row>
    <row r="1597" spans="1:124" s="128" customFormat="1" x14ac:dyDescent="0.25">
      <c r="A1597" s="127"/>
      <c r="DR1597" s="129"/>
      <c r="DS1597" s="129"/>
      <c r="DT1597" s="129"/>
    </row>
    <row r="1598" spans="1:124" s="128" customFormat="1" x14ac:dyDescent="0.25">
      <c r="A1598" s="127"/>
      <c r="DR1598" s="129"/>
      <c r="DS1598" s="129"/>
      <c r="DT1598" s="129"/>
    </row>
    <row r="1599" spans="1:124" s="128" customFormat="1" x14ac:dyDescent="0.25">
      <c r="A1599" s="127"/>
      <c r="DR1599" s="129"/>
      <c r="DS1599" s="129"/>
      <c r="DT1599" s="129"/>
    </row>
    <row r="1600" spans="1:124" s="128" customFormat="1" x14ac:dyDescent="0.25">
      <c r="A1600" s="127"/>
      <c r="DR1600" s="129"/>
      <c r="DS1600" s="129"/>
      <c r="DT1600" s="129"/>
    </row>
    <row r="1601" spans="1:124" s="128" customFormat="1" x14ac:dyDescent="0.25">
      <c r="A1601" s="127"/>
      <c r="DR1601" s="129"/>
      <c r="DS1601" s="129"/>
      <c r="DT1601" s="129"/>
    </row>
    <row r="1602" spans="1:124" s="128" customFormat="1" x14ac:dyDescent="0.25">
      <c r="A1602" s="127"/>
      <c r="DR1602" s="129"/>
      <c r="DS1602" s="129"/>
      <c r="DT1602" s="129"/>
    </row>
    <row r="1603" spans="1:124" s="128" customFormat="1" x14ac:dyDescent="0.25">
      <c r="A1603" s="127"/>
      <c r="DR1603" s="129"/>
      <c r="DS1603" s="129"/>
      <c r="DT1603" s="129"/>
    </row>
    <row r="1604" spans="1:124" s="128" customFormat="1" x14ac:dyDescent="0.25">
      <c r="A1604" s="127"/>
      <c r="DR1604" s="129"/>
      <c r="DS1604" s="129"/>
      <c r="DT1604" s="129"/>
    </row>
    <row r="1605" spans="1:124" s="128" customFormat="1" x14ac:dyDescent="0.25">
      <c r="A1605" s="127"/>
      <c r="DR1605" s="129"/>
      <c r="DS1605" s="129"/>
      <c r="DT1605" s="129"/>
    </row>
    <row r="1606" spans="1:124" s="128" customFormat="1" x14ac:dyDescent="0.25">
      <c r="A1606" s="127"/>
      <c r="DR1606" s="129"/>
      <c r="DS1606" s="129"/>
      <c r="DT1606" s="129"/>
    </row>
    <row r="1607" spans="1:124" s="128" customFormat="1" x14ac:dyDescent="0.25">
      <c r="A1607" s="127"/>
      <c r="DR1607" s="129"/>
      <c r="DS1607" s="129"/>
      <c r="DT1607" s="129"/>
    </row>
    <row r="1608" spans="1:124" s="128" customFormat="1" x14ac:dyDescent="0.25">
      <c r="A1608" s="127"/>
      <c r="DR1608" s="129"/>
      <c r="DS1608" s="129"/>
      <c r="DT1608" s="129"/>
    </row>
    <row r="1609" spans="1:124" s="128" customFormat="1" x14ac:dyDescent="0.25">
      <c r="A1609" s="127"/>
      <c r="DR1609" s="129"/>
      <c r="DS1609" s="129"/>
      <c r="DT1609" s="129"/>
    </row>
    <row r="1610" spans="1:124" s="128" customFormat="1" x14ac:dyDescent="0.25">
      <c r="A1610" s="127"/>
      <c r="DR1610" s="129"/>
      <c r="DS1610" s="129"/>
      <c r="DT1610" s="129"/>
    </row>
    <row r="1611" spans="1:124" s="128" customFormat="1" x14ac:dyDescent="0.25">
      <c r="A1611" s="127"/>
      <c r="DR1611" s="129"/>
      <c r="DS1611" s="129"/>
      <c r="DT1611" s="129"/>
    </row>
    <row r="1612" spans="1:124" s="128" customFormat="1" x14ac:dyDescent="0.25">
      <c r="A1612" s="127"/>
      <c r="DR1612" s="129"/>
      <c r="DS1612" s="129"/>
      <c r="DT1612" s="129"/>
    </row>
    <row r="1613" spans="1:124" s="128" customFormat="1" x14ac:dyDescent="0.25">
      <c r="A1613" s="127"/>
      <c r="DR1613" s="129"/>
      <c r="DS1613" s="129"/>
      <c r="DT1613" s="129"/>
    </row>
    <row r="1614" spans="1:124" s="128" customFormat="1" x14ac:dyDescent="0.25">
      <c r="A1614" s="127"/>
      <c r="DR1614" s="129"/>
      <c r="DS1614" s="129"/>
      <c r="DT1614" s="129"/>
    </row>
    <row r="1615" spans="1:124" s="128" customFormat="1" x14ac:dyDescent="0.25">
      <c r="A1615" s="127"/>
      <c r="DR1615" s="129"/>
      <c r="DS1615" s="129"/>
      <c r="DT1615" s="129"/>
    </row>
    <row r="1616" spans="1:124" s="128" customFormat="1" x14ac:dyDescent="0.25">
      <c r="A1616" s="127"/>
      <c r="DR1616" s="129"/>
      <c r="DS1616" s="129"/>
      <c r="DT1616" s="129"/>
    </row>
    <row r="1617" spans="1:124" s="128" customFormat="1" x14ac:dyDescent="0.25">
      <c r="A1617" s="127"/>
      <c r="DR1617" s="129"/>
      <c r="DS1617" s="129"/>
      <c r="DT1617" s="129"/>
    </row>
    <row r="1618" spans="1:124" s="128" customFormat="1" x14ac:dyDescent="0.25">
      <c r="A1618" s="127"/>
      <c r="DR1618" s="129"/>
      <c r="DS1618" s="129"/>
      <c r="DT1618" s="129"/>
    </row>
    <row r="1619" spans="1:124" s="128" customFormat="1" x14ac:dyDescent="0.25">
      <c r="A1619" s="127"/>
      <c r="DR1619" s="129"/>
      <c r="DS1619" s="129"/>
      <c r="DT1619" s="129"/>
    </row>
    <row r="1620" spans="1:124" s="128" customFormat="1" x14ac:dyDescent="0.25">
      <c r="A1620" s="127"/>
      <c r="DR1620" s="129"/>
      <c r="DS1620" s="129"/>
      <c r="DT1620" s="129"/>
    </row>
    <row r="1621" spans="1:124" s="128" customFormat="1" x14ac:dyDescent="0.25">
      <c r="A1621" s="127"/>
      <c r="DR1621" s="129"/>
      <c r="DS1621" s="129"/>
      <c r="DT1621" s="129"/>
    </row>
    <row r="1622" spans="1:124" s="128" customFormat="1" x14ac:dyDescent="0.25">
      <c r="A1622" s="127"/>
      <c r="DR1622" s="129"/>
      <c r="DS1622" s="129"/>
      <c r="DT1622" s="129"/>
    </row>
    <row r="1623" spans="1:124" s="128" customFormat="1" x14ac:dyDescent="0.25">
      <c r="A1623" s="127"/>
      <c r="DR1623" s="129"/>
      <c r="DS1623" s="129"/>
      <c r="DT1623" s="129"/>
    </row>
    <row r="1624" spans="1:124" s="128" customFormat="1" x14ac:dyDescent="0.25">
      <c r="A1624" s="127"/>
      <c r="DR1624" s="129"/>
      <c r="DS1624" s="129"/>
      <c r="DT1624" s="129"/>
    </row>
    <row r="1625" spans="1:124" s="128" customFormat="1" x14ac:dyDescent="0.25">
      <c r="A1625" s="127"/>
      <c r="DR1625" s="129"/>
      <c r="DS1625" s="129"/>
      <c r="DT1625" s="129"/>
    </row>
    <row r="1626" spans="1:124" s="128" customFormat="1" x14ac:dyDescent="0.25">
      <c r="A1626" s="127"/>
      <c r="DR1626" s="129"/>
      <c r="DS1626" s="129"/>
      <c r="DT1626" s="129"/>
    </row>
    <row r="1627" spans="1:124" s="128" customFormat="1" x14ac:dyDescent="0.25">
      <c r="A1627" s="127"/>
      <c r="DR1627" s="129"/>
      <c r="DS1627" s="129"/>
      <c r="DT1627" s="129"/>
    </row>
    <row r="1628" spans="1:124" s="128" customFormat="1" x14ac:dyDescent="0.25">
      <c r="A1628" s="127"/>
      <c r="DR1628" s="129"/>
      <c r="DS1628" s="129"/>
      <c r="DT1628" s="129"/>
    </row>
    <row r="1629" spans="1:124" s="128" customFormat="1" x14ac:dyDescent="0.25">
      <c r="A1629" s="127"/>
      <c r="DR1629" s="129"/>
      <c r="DS1629" s="129"/>
      <c r="DT1629" s="129"/>
    </row>
    <row r="1630" spans="1:124" s="128" customFormat="1" x14ac:dyDescent="0.25">
      <c r="A1630" s="127"/>
      <c r="DR1630" s="129"/>
      <c r="DS1630" s="129"/>
      <c r="DT1630" s="129"/>
    </row>
    <row r="1631" spans="1:124" s="128" customFormat="1" x14ac:dyDescent="0.25">
      <c r="A1631" s="127"/>
      <c r="DR1631" s="129"/>
      <c r="DS1631" s="129"/>
      <c r="DT1631" s="129"/>
    </row>
    <row r="1632" spans="1:124" s="128" customFormat="1" x14ac:dyDescent="0.25">
      <c r="A1632" s="127"/>
      <c r="DR1632" s="129"/>
      <c r="DS1632" s="129"/>
      <c r="DT1632" s="129"/>
    </row>
    <row r="1633" spans="1:124" s="128" customFormat="1" x14ac:dyDescent="0.25">
      <c r="A1633" s="127"/>
      <c r="DR1633" s="129"/>
      <c r="DS1633" s="129"/>
      <c r="DT1633" s="129"/>
    </row>
    <row r="1634" spans="1:124" s="128" customFormat="1" x14ac:dyDescent="0.25">
      <c r="A1634" s="127"/>
      <c r="DR1634" s="129"/>
      <c r="DS1634" s="129"/>
      <c r="DT1634" s="129"/>
    </row>
    <row r="1635" spans="1:124" s="128" customFormat="1" x14ac:dyDescent="0.25">
      <c r="A1635" s="127"/>
      <c r="DR1635" s="129"/>
      <c r="DS1635" s="129"/>
      <c r="DT1635" s="129"/>
    </row>
    <row r="1636" spans="1:124" s="128" customFormat="1" x14ac:dyDescent="0.25">
      <c r="A1636" s="127"/>
      <c r="DR1636" s="129"/>
      <c r="DS1636" s="129"/>
      <c r="DT1636" s="129"/>
    </row>
    <row r="1637" spans="1:124" s="128" customFormat="1" x14ac:dyDescent="0.25">
      <c r="A1637" s="127"/>
      <c r="DR1637" s="129"/>
      <c r="DS1637" s="129"/>
      <c r="DT1637" s="129"/>
    </row>
    <row r="1638" spans="1:124" s="128" customFormat="1" x14ac:dyDescent="0.25">
      <c r="A1638" s="127"/>
      <c r="DR1638" s="129"/>
      <c r="DS1638" s="129"/>
      <c r="DT1638" s="129"/>
    </row>
    <row r="1639" spans="1:124" s="128" customFormat="1" x14ac:dyDescent="0.25">
      <c r="A1639" s="127"/>
      <c r="DR1639" s="129"/>
      <c r="DS1639" s="129"/>
      <c r="DT1639" s="129"/>
    </row>
    <row r="1640" spans="1:124" s="128" customFormat="1" x14ac:dyDescent="0.25">
      <c r="A1640" s="127"/>
      <c r="DR1640" s="129"/>
      <c r="DS1640" s="129"/>
      <c r="DT1640" s="129"/>
    </row>
    <row r="1641" spans="1:124" s="128" customFormat="1" x14ac:dyDescent="0.25">
      <c r="A1641" s="127"/>
      <c r="DR1641" s="129"/>
      <c r="DS1641" s="129"/>
      <c r="DT1641" s="129"/>
    </row>
    <row r="1642" spans="1:124" s="128" customFormat="1" x14ac:dyDescent="0.25">
      <c r="A1642" s="127"/>
      <c r="DR1642" s="129"/>
      <c r="DS1642" s="129"/>
      <c r="DT1642" s="129"/>
    </row>
    <row r="1643" spans="1:124" s="128" customFormat="1" x14ac:dyDescent="0.25">
      <c r="A1643" s="127"/>
      <c r="DR1643" s="129"/>
      <c r="DS1643" s="129"/>
      <c r="DT1643" s="129"/>
    </row>
    <row r="1644" spans="1:124" s="128" customFormat="1" x14ac:dyDescent="0.25">
      <c r="A1644" s="127"/>
      <c r="DR1644" s="129"/>
      <c r="DS1644" s="129"/>
      <c r="DT1644" s="129"/>
    </row>
    <row r="1645" spans="1:124" s="128" customFormat="1" x14ac:dyDescent="0.25">
      <c r="A1645" s="127"/>
      <c r="DR1645" s="129"/>
      <c r="DS1645" s="129"/>
      <c r="DT1645" s="129"/>
    </row>
    <row r="1646" spans="1:124" s="128" customFormat="1" x14ac:dyDescent="0.25">
      <c r="A1646" s="127"/>
      <c r="DR1646" s="129"/>
      <c r="DS1646" s="129"/>
      <c r="DT1646" s="129"/>
    </row>
    <row r="1647" spans="1:124" s="128" customFormat="1" x14ac:dyDescent="0.25">
      <c r="A1647" s="127"/>
      <c r="DR1647" s="129"/>
      <c r="DS1647" s="129"/>
      <c r="DT1647" s="129"/>
    </row>
    <row r="1648" spans="1:124" s="128" customFormat="1" x14ac:dyDescent="0.25">
      <c r="A1648" s="127"/>
      <c r="DR1648" s="129"/>
      <c r="DS1648" s="129"/>
      <c r="DT1648" s="129"/>
    </row>
    <row r="1649" spans="1:124" s="128" customFormat="1" x14ac:dyDescent="0.25">
      <c r="A1649" s="127"/>
      <c r="DR1649" s="129"/>
      <c r="DS1649" s="129"/>
      <c r="DT1649" s="129"/>
    </row>
    <row r="1650" spans="1:124" s="128" customFormat="1" x14ac:dyDescent="0.25">
      <c r="A1650" s="127"/>
      <c r="DR1650" s="129"/>
      <c r="DS1650" s="129"/>
      <c r="DT1650" s="129"/>
    </row>
    <row r="1651" spans="1:124" s="128" customFormat="1" x14ac:dyDescent="0.25">
      <c r="A1651" s="127"/>
      <c r="DR1651" s="129"/>
      <c r="DS1651" s="129"/>
      <c r="DT1651" s="129"/>
    </row>
    <row r="1652" spans="1:124" s="128" customFormat="1" x14ac:dyDescent="0.25">
      <c r="A1652" s="127"/>
      <c r="DR1652" s="129"/>
      <c r="DS1652" s="129"/>
      <c r="DT1652" s="129"/>
    </row>
    <row r="1653" spans="1:124" s="128" customFormat="1" x14ac:dyDescent="0.25">
      <c r="A1653" s="127"/>
      <c r="DR1653" s="129"/>
      <c r="DS1653" s="129"/>
      <c r="DT1653" s="129"/>
    </row>
    <row r="1654" spans="1:124" s="128" customFormat="1" x14ac:dyDescent="0.25">
      <c r="A1654" s="127"/>
      <c r="DR1654" s="129"/>
      <c r="DS1654" s="129"/>
      <c r="DT1654" s="129"/>
    </row>
    <row r="1655" spans="1:124" s="128" customFormat="1" x14ac:dyDescent="0.25">
      <c r="A1655" s="127"/>
      <c r="DR1655" s="129"/>
      <c r="DS1655" s="129"/>
      <c r="DT1655" s="129"/>
    </row>
    <row r="1656" spans="1:124" s="128" customFormat="1" x14ac:dyDescent="0.25">
      <c r="A1656" s="127"/>
      <c r="DR1656" s="129"/>
      <c r="DS1656" s="129"/>
      <c r="DT1656" s="129"/>
    </row>
    <row r="1657" spans="1:124" s="128" customFormat="1" x14ac:dyDescent="0.25">
      <c r="A1657" s="127"/>
      <c r="DR1657" s="129"/>
      <c r="DS1657" s="129"/>
      <c r="DT1657" s="129"/>
    </row>
    <row r="1658" spans="1:124" s="128" customFormat="1" x14ac:dyDescent="0.25">
      <c r="A1658" s="127"/>
      <c r="DR1658" s="129"/>
      <c r="DS1658" s="129"/>
      <c r="DT1658" s="129"/>
    </row>
    <row r="1659" spans="1:124" s="128" customFormat="1" x14ac:dyDescent="0.25">
      <c r="A1659" s="127"/>
      <c r="DR1659" s="129"/>
      <c r="DS1659" s="129"/>
      <c r="DT1659" s="129"/>
    </row>
    <row r="1660" spans="1:124" s="128" customFormat="1" x14ac:dyDescent="0.25">
      <c r="A1660" s="127"/>
      <c r="DR1660" s="129"/>
      <c r="DS1660" s="129"/>
      <c r="DT1660" s="129"/>
    </row>
    <row r="1661" spans="1:124" s="128" customFormat="1" x14ac:dyDescent="0.25">
      <c r="A1661" s="127"/>
      <c r="DR1661" s="129"/>
      <c r="DS1661" s="129"/>
      <c r="DT1661" s="129"/>
    </row>
    <row r="1662" spans="1:124" s="128" customFormat="1" x14ac:dyDescent="0.25">
      <c r="A1662" s="127"/>
      <c r="DR1662" s="129"/>
      <c r="DS1662" s="129"/>
      <c r="DT1662" s="129"/>
    </row>
    <row r="1663" spans="1:124" s="128" customFormat="1" x14ac:dyDescent="0.25">
      <c r="A1663" s="127"/>
      <c r="DR1663" s="129"/>
      <c r="DS1663" s="129"/>
      <c r="DT1663" s="129"/>
    </row>
    <row r="1664" spans="1:124" s="128" customFormat="1" x14ac:dyDescent="0.25">
      <c r="A1664" s="127"/>
      <c r="DR1664" s="129"/>
      <c r="DS1664" s="129"/>
      <c r="DT1664" s="129"/>
    </row>
    <row r="1665" spans="1:124" s="128" customFormat="1" x14ac:dyDescent="0.25">
      <c r="A1665" s="127"/>
      <c r="DR1665" s="129"/>
      <c r="DS1665" s="129"/>
      <c r="DT1665" s="129"/>
    </row>
    <row r="1666" spans="1:124" s="128" customFormat="1" x14ac:dyDescent="0.25">
      <c r="A1666" s="127"/>
      <c r="DR1666" s="129"/>
      <c r="DS1666" s="129"/>
      <c r="DT1666" s="129"/>
    </row>
    <row r="1667" spans="1:124" s="128" customFormat="1" x14ac:dyDescent="0.25">
      <c r="A1667" s="127"/>
      <c r="DR1667" s="129"/>
      <c r="DS1667" s="129"/>
      <c r="DT1667" s="129"/>
    </row>
    <row r="1668" spans="1:124" s="128" customFormat="1" x14ac:dyDescent="0.25">
      <c r="A1668" s="127"/>
      <c r="DR1668" s="129"/>
      <c r="DS1668" s="129"/>
      <c r="DT1668" s="129"/>
    </row>
    <row r="1669" spans="1:124" s="128" customFormat="1" x14ac:dyDescent="0.25">
      <c r="A1669" s="127"/>
      <c r="DR1669" s="129"/>
      <c r="DS1669" s="129"/>
      <c r="DT1669" s="129"/>
    </row>
    <row r="1670" spans="1:124" s="128" customFormat="1" x14ac:dyDescent="0.25">
      <c r="A1670" s="127"/>
      <c r="DR1670" s="129"/>
      <c r="DS1670" s="129"/>
      <c r="DT1670" s="129"/>
    </row>
    <row r="1671" spans="1:124" s="128" customFormat="1" x14ac:dyDescent="0.25">
      <c r="A1671" s="127"/>
      <c r="DR1671" s="129"/>
      <c r="DS1671" s="129"/>
      <c r="DT1671" s="129"/>
    </row>
    <row r="1672" spans="1:124" s="128" customFormat="1" x14ac:dyDescent="0.25">
      <c r="A1672" s="127"/>
      <c r="DR1672" s="129"/>
      <c r="DS1672" s="129"/>
      <c r="DT1672" s="129"/>
    </row>
    <row r="1673" spans="1:124" s="128" customFormat="1" x14ac:dyDescent="0.25">
      <c r="A1673" s="127"/>
      <c r="DR1673" s="129"/>
      <c r="DS1673" s="129"/>
      <c r="DT1673" s="129"/>
    </row>
    <row r="1674" spans="1:124" s="128" customFormat="1" x14ac:dyDescent="0.25">
      <c r="A1674" s="127"/>
      <c r="DR1674" s="129"/>
      <c r="DS1674" s="129"/>
      <c r="DT1674" s="129"/>
    </row>
    <row r="1675" spans="1:124" s="128" customFormat="1" x14ac:dyDescent="0.25">
      <c r="A1675" s="127"/>
      <c r="DR1675" s="129"/>
      <c r="DS1675" s="129"/>
      <c r="DT1675" s="129"/>
    </row>
    <row r="1676" spans="1:124" s="128" customFormat="1" x14ac:dyDescent="0.25">
      <c r="A1676" s="127"/>
      <c r="DR1676" s="129"/>
      <c r="DS1676" s="129"/>
      <c r="DT1676" s="129"/>
    </row>
    <row r="1677" spans="1:124" s="128" customFormat="1" x14ac:dyDescent="0.25">
      <c r="A1677" s="127"/>
      <c r="DR1677" s="129"/>
      <c r="DS1677" s="129"/>
      <c r="DT1677" s="129"/>
    </row>
    <row r="1678" spans="1:124" s="128" customFormat="1" x14ac:dyDescent="0.25">
      <c r="A1678" s="127"/>
      <c r="DR1678" s="129"/>
      <c r="DS1678" s="129"/>
      <c r="DT1678" s="129"/>
    </row>
    <row r="1679" spans="1:124" s="128" customFormat="1" x14ac:dyDescent="0.25">
      <c r="A1679" s="127"/>
      <c r="DR1679" s="129"/>
      <c r="DS1679" s="129"/>
      <c r="DT1679" s="129"/>
    </row>
    <row r="1680" spans="1:124" s="128" customFormat="1" x14ac:dyDescent="0.25">
      <c r="A1680" s="127"/>
      <c r="DR1680" s="129"/>
      <c r="DS1680" s="129"/>
      <c r="DT1680" s="129"/>
    </row>
    <row r="1681" spans="1:124" s="128" customFormat="1" x14ac:dyDescent="0.25">
      <c r="A1681" s="127"/>
      <c r="DR1681" s="129"/>
      <c r="DS1681" s="129"/>
      <c r="DT1681" s="129"/>
    </row>
    <row r="1682" spans="1:124" s="128" customFormat="1" x14ac:dyDescent="0.25">
      <c r="A1682" s="127"/>
      <c r="DR1682" s="129"/>
      <c r="DS1682" s="129"/>
      <c r="DT1682" s="129"/>
    </row>
    <row r="1683" spans="1:124" s="128" customFormat="1" x14ac:dyDescent="0.25">
      <c r="A1683" s="127"/>
      <c r="DR1683" s="129"/>
      <c r="DS1683" s="129"/>
      <c r="DT1683" s="129"/>
    </row>
    <row r="1684" spans="1:124" s="128" customFormat="1" x14ac:dyDescent="0.25">
      <c r="A1684" s="127"/>
      <c r="DR1684" s="129"/>
      <c r="DS1684" s="129"/>
      <c r="DT1684" s="129"/>
    </row>
    <row r="1685" spans="1:124" s="128" customFormat="1" x14ac:dyDescent="0.25">
      <c r="A1685" s="127"/>
      <c r="DR1685" s="129"/>
      <c r="DS1685" s="129"/>
      <c r="DT1685" s="129"/>
    </row>
    <row r="1686" spans="1:124" s="128" customFormat="1" x14ac:dyDescent="0.25">
      <c r="A1686" s="127"/>
      <c r="DR1686" s="129"/>
      <c r="DS1686" s="129"/>
      <c r="DT1686" s="129"/>
    </row>
    <row r="1687" spans="1:124" s="128" customFormat="1" x14ac:dyDescent="0.25">
      <c r="A1687" s="127"/>
      <c r="DR1687" s="129"/>
      <c r="DS1687" s="129"/>
      <c r="DT1687" s="129"/>
    </row>
    <row r="1688" spans="1:124" s="128" customFormat="1" x14ac:dyDescent="0.25">
      <c r="A1688" s="127"/>
      <c r="DR1688" s="129"/>
      <c r="DS1688" s="129"/>
      <c r="DT1688" s="129"/>
    </row>
    <row r="1689" spans="1:124" s="128" customFormat="1" x14ac:dyDescent="0.25">
      <c r="A1689" s="127"/>
      <c r="DR1689" s="129"/>
      <c r="DS1689" s="129"/>
      <c r="DT1689" s="129"/>
    </row>
    <row r="1690" spans="1:124" s="128" customFormat="1" x14ac:dyDescent="0.25">
      <c r="A1690" s="127"/>
      <c r="DR1690" s="129"/>
      <c r="DS1690" s="129"/>
      <c r="DT1690" s="129"/>
    </row>
    <row r="1691" spans="1:124" s="128" customFormat="1" x14ac:dyDescent="0.25">
      <c r="A1691" s="127"/>
      <c r="DR1691" s="129"/>
      <c r="DS1691" s="129"/>
      <c r="DT1691" s="129"/>
    </row>
    <row r="1692" spans="1:124" s="128" customFormat="1" x14ac:dyDescent="0.25">
      <c r="A1692" s="127"/>
      <c r="DR1692" s="129"/>
      <c r="DS1692" s="129"/>
      <c r="DT1692" s="129"/>
    </row>
    <row r="1693" spans="1:124" s="128" customFormat="1" x14ac:dyDescent="0.25">
      <c r="A1693" s="127"/>
      <c r="DR1693" s="129"/>
      <c r="DS1693" s="129"/>
      <c r="DT1693" s="129"/>
    </row>
    <row r="1694" spans="1:124" s="128" customFormat="1" x14ac:dyDescent="0.25">
      <c r="A1694" s="127"/>
      <c r="DR1694" s="129"/>
      <c r="DS1694" s="129"/>
      <c r="DT1694" s="129"/>
    </row>
    <row r="1695" spans="1:124" s="128" customFormat="1" x14ac:dyDescent="0.25">
      <c r="A1695" s="127"/>
      <c r="DR1695" s="129"/>
      <c r="DS1695" s="129"/>
      <c r="DT1695" s="129"/>
    </row>
    <row r="1696" spans="1:124" s="128" customFormat="1" x14ac:dyDescent="0.25">
      <c r="A1696" s="127"/>
      <c r="DR1696" s="129"/>
      <c r="DS1696" s="129"/>
      <c r="DT1696" s="129"/>
    </row>
    <row r="1697" spans="1:124" s="128" customFormat="1" x14ac:dyDescent="0.25">
      <c r="A1697" s="127"/>
      <c r="DR1697" s="129"/>
      <c r="DS1697" s="129"/>
      <c r="DT1697" s="129"/>
    </row>
    <row r="1698" spans="1:124" s="128" customFormat="1" x14ac:dyDescent="0.25">
      <c r="A1698" s="127"/>
      <c r="DR1698" s="129"/>
      <c r="DS1698" s="129"/>
      <c r="DT1698" s="129"/>
    </row>
    <row r="1699" spans="1:124" s="128" customFormat="1" x14ac:dyDescent="0.25">
      <c r="A1699" s="127"/>
      <c r="DR1699" s="129"/>
      <c r="DS1699" s="129"/>
      <c r="DT1699" s="129"/>
    </row>
    <row r="1700" spans="1:124" s="128" customFormat="1" x14ac:dyDescent="0.25">
      <c r="A1700" s="127"/>
      <c r="DR1700" s="129"/>
      <c r="DS1700" s="129"/>
      <c r="DT1700" s="129"/>
    </row>
    <row r="1701" spans="1:124" s="128" customFormat="1" x14ac:dyDescent="0.25">
      <c r="A1701" s="127"/>
      <c r="DR1701" s="129"/>
      <c r="DS1701" s="129"/>
      <c r="DT1701" s="129"/>
    </row>
    <row r="1702" spans="1:124" s="128" customFormat="1" x14ac:dyDescent="0.25">
      <c r="A1702" s="127"/>
      <c r="DR1702" s="129"/>
      <c r="DS1702" s="129"/>
      <c r="DT1702" s="129"/>
    </row>
    <row r="1703" spans="1:124" s="128" customFormat="1" x14ac:dyDescent="0.25">
      <c r="A1703" s="127"/>
      <c r="DR1703" s="129"/>
      <c r="DS1703" s="129"/>
      <c r="DT1703" s="129"/>
    </row>
    <row r="1704" spans="1:124" s="128" customFormat="1" x14ac:dyDescent="0.25">
      <c r="A1704" s="127"/>
      <c r="DR1704" s="129"/>
      <c r="DS1704" s="129"/>
      <c r="DT1704" s="129"/>
    </row>
    <row r="1705" spans="1:124" s="128" customFormat="1" x14ac:dyDescent="0.25">
      <c r="A1705" s="127"/>
      <c r="DR1705" s="129"/>
      <c r="DS1705" s="129"/>
      <c r="DT1705" s="129"/>
    </row>
    <row r="1706" spans="1:124" s="128" customFormat="1" x14ac:dyDescent="0.25">
      <c r="A1706" s="127"/>
      <c r="DR1706" s="129"/>
      <c r="DS1706" s="129"/>
      <c r="DT1706" s="129"/>
    </row>
    <row r="1707" spans="1:124" s="128" customFormat="1" x14ac:dyDescent="0.25">
      <c r="A1707" s="127"/>
      <c r="DR1707" s="129"/>
      <c r="DS1707" s="129"/>
      <c r="DT1707" s="129"/>
    </row>
    <row r="1708" spans="1:124" s="128" customFormat="1" x14ac:dyDescent="0.25">
      <c r="A1708" s="127"/>
      <c r="DR1708" s="129"/>
      <c r="DS1708" s="129"/>
      <c r="DT1708" s="129"/>
    </row>
    <row r="1709" spans="1:124" s="128" customFormat="1" x14ac:dyDescent="0.25">
      <c r="A1709" s="127"/>
      <c r="DR1709" s="129"/>
      <c r="DS1709" s="129"/>
      <c r="DT1709" s="129"/>
    </row>
    <row r="1710" spans="1:124" s="128" customFormat="1" x14ac:dyDescent="0.25">
      <c r="A1710" s="127"/>
      <c r="DR1710" s="129"/>
      <c r="DS1710" s="129"/>
      <c r="DT1710" s="129"/>
    </row>
    <row r="1711" spans="1:124" s="128" customFormat="1" x14ac:dyDescent="0.25">
      <c r="A1711" s="127"/>
      <c r="DR1711" s="129"/>
      <c r="DS1711" s="129"/>
      <c r="DT1711" s="129"/>
    </row>
    <row r="1712" spans="1:124" s="128" customFormat="1" x14ac:dyDescent="0.25">
      <c r="A1712" s="127"/>
      <c r="DR1712" s="129"/>
      <c r="DS1712" s="129"/>
      <c r="DT1712" s="129"/>
    </row>
    <row r="1713" spans="1:124" s="128" customFormat="1" x14ac:dyDescent="0.25">
      <c r="A1713" s="127"/>
      <c r="DR1713" s="129"/>
      <c r="DS1713" s="129"/>
      <c r="DT1713" s="129"/>
    </row>
    <row r="1714" spans="1:124" s="128" customFormat="1" x14ac:dyDescent="0.25">
      <c r="A1714" s="127"/>
      <c r="DR1714" s="129"/>
      <c r="DS1714" s="129"/>
      <c r="DT1714" s="129"/>
    </row>
    <row r="1715" spans="1:124" s="128" customFormat="1" x14ac:dyDescent="0.25">
      <c r="A1715" s="127"/>
      <c r="DR1715" s="129"/>
      <c r="DS1715" s="129"/>
      <c r="DT1715" s="129"/>
    </row>
    <row r="1716" spans="1:124" s="128" customFormat="1" x14ac:dyDescent="0.25">
      <c r="A1716" s="127"/>
      <c r="DR1716" s="129"/>
      <c r="DS1716" s="129"/>
      <c r="DT1716" s="129"/>
    </row>
    <row r="1717" spans="1:124" s="128" customFormat="1" x14ac:dyDescent="0.25">
      <c r="A1717" s="127"/>
      <c r="DR1717" s="129"/>
      <c r="DS1717" s="129"/>
      <c r="DT1717" s="129"/>
    </row>
    <row r="1718" spans="1:124" s="128" customFormat="1" x14ac:dyDescent="0.25">
      <c r="A1718" s="127"/>
      <c r="DR1718" s="129"/>
      <c r="DS1718" s="129"/>
      <c r="DT1718" s="129"/>
    </row>
    <row r="1719" spans="1:124" s="128" customFormat="1" x14ac:dyDescent="0.25">
      <c r="A1719" s="127"/>
      <c r="DR1719" s="129"/>
      <c r="DS1719" s="129"/>
      <c r="DT1719" s="129"/>
    </row>
    <row r="1720" spans="1:124" s="128" customFormat="1" x14ac:dyDescent="0.25">
      <c r="A1720" s="127"/>
      <c r="DR1720" s="129"/>
      <c r="DS1720" s="129"/>
      <c r="DT1720" s="129"/>
    </row>
    <row r="1721" spans="1:124" s="128" customFormat="1" x14ac:dyDescent="0.25">
      <c r="A1721" s="127"/>
      <c r="DR1721" s="129"/>
      <c r="DS1721" s="129"/>
      <c r="DT1721" s="129"/>
    </row>
    <row r="1722" spans="1:124" s="128" customFormat="1" x14ac:dyDescent="0.25">
      <c r="A1722" s="127"/>
      <c r="DR1722" s="129"/>
      <c r="DS1722" s="129"/>
      <c r="DT1722" s="129"/>
    </row>
    <row r="1723" spans="1:124" s="128" customFormat="1" x14ac:dyDescent="0.25">
      <c r="A1723" s="127"/>
      <c r="DR1723" s="129"/>
      <c r="DS1723" s="129"/>
      <c r="DT1723" s="129"/>
    </row>
    <row r="1724" spans="1:124" s="128" customFormat="1" x14ac:dyDescent="0.25">
      <c r="A1724" s="127"/>
      <c r="DR1724" s="129"/>
      <c r="DS1724" s="129"/>
      <c r="DT1724" s="129"/>
    </row>
    <row r="1725" spans="1:124" s="128" customFormat="1" x14ac:dyDescent="0.25">
      <c r="A1725" s="127"/>
      <c r="DR1725" s="129"/>
      <c r="DS1725" s="129"/>
      <c r="DT1725" s="129"/>
    </row>
    <row r="1726" spans="1:124" s="128" customFormat="1" x14ac:dyDescent="0.25">
      <c r="A1726" s="127"/>
      <c r="DR1726" s="129"/>
      <c r="DS1726" s="129"/>
      <c r="DT1726" s="129"/>
    </row>
    <row r="1727" spans="1:124" s="128" customFormat="1" x14ac:dyDescent="0.25">
      <c r="A1727" s="127"/>
      <c r="DR1727" s="129"/>
      <c r="DS1727" s="129"/>
      <c r="DT1727" s="129"/>
    </row>
    <row r="1728" spans="1:124" s="128" customFormat="1" x14ac:dyDescent="0.25">
      <c r="A1728" s="127"/>
      <c r="DR1728" s="129"/>
      <c r="DS1728" s="129"/>
      <c r="DT1728" s="129"/>
    </row>
    <row r="1729" spans="1:124" s="128" customFormat="1" x14ac:dyDescent="0.25">
      <c r="A1729" s="127"/>
      <c r="DR1729" s="129"/>
      <c r="DS1729" s="129"/>
      <c r="DT1729" s="129"/>
    </row>
    <row r="1730" spans="1:124" s="128" customFormat="1" x14ac:dyDescent="0.25">
      <c r="A1730" s="127"/>
      <c r="DR1730" s="129"/>
      <c r="DS1730" s="129"/>
      <c r="DT1730" s="129"/>
    </row>
    <row r="1731" spans="1:124" s="128" customFormat="1" x14ac:dyDescent="0.25">
      <c r="A1731" s="127"/>
      <c r="DR1731" s="129"/>
      <c r="DS1731" s="129"/>
      <c r="DT1731" s="129"/>
    </row>
    <row r="1732" spans="1:124" s="128" customFormat="1" x14ac:dyDescent="0.25">
      <c r="A1732" s="127"/>
      <c r="DR1732" s="129"/>
      <c r="DS1732" s="129"/>
      <c r="DT1732" s="129"/>
    </row>
    <row r="1733" spans="1:124" s="128" customFormat="1" x14ac:dyDescent="0.25">
      <c r="A1733" s="127"/>
      <c r="DR1733" s="129"/>
      <c r="DS1733" s="129"/>
      <c r="DT1733" s="129"/>
    </row>
    <row r="1734" spans="1:124" s="128" customFormat="1" x14ac:dyDescent="0.25">
      <c r="A1734" s="127"/>
      <c r="DR1734" s="129"/>
      <c r="DS1734" s="129"/>
      <c r="DT1734" s="129"/>
    </row>
    <row r="1735" spans="1:124" s="128" customFormat="1" x14ac:dyDescent="0.25">
      <c r="A1735" s="127"/>
      <c r="DR1735" s="129"/>
      <c r="DS1735" s="129"/>
      <c r="DT1735" s="129"/>
    </row>
    <row r="1736" spans="1:124" s="128" customFormat="1" x14ac:dyDescent="0.25">
      <c r="A1736" s="127"/>
      <c r="DR1736" s="129"/>
      <c r="DS1736" s="129"/>
      <c r="DT1736" s="129"/>
    </row>
    <row r="1737" spans="1:124" s="128" customFormat="1" x14ac:dyDescent="0.25">
      <c r="A1737" s="127"/>
      <c r="DR1737" s="129"/>
      <c r="DS1737" s="129"/>
      <c r="DT1737" s="129"/>
    </row>
    <row r="1738" spans="1:124" s="128" customFormat="1" x14ac:dyDescent="0.25">
      <c r="A1738" s="127"/>
      <c r="DR1738" s="129"/>
      <c r="DS1738" s="129"/>
      <c r="DT1738" s="129"/>
    </row>
    <row r="1739" spans="1:124" s="128" customFormat="1" x14ac:dyDescent="0.25">
      <c r="A1739" s="127"/>
      <c r="DR1739" s="129"/>
      <c r="DS1739" s="129"/>
      <c r="DT1739" s="129"/>
    </row>
    <row r="1740" spans="1:124" s="128" customFormat="1" x14ac:dyDescent="0.25">
      <c r="A1740" s="127"/>
      <c r="DR1740" s="129"/>
      <c r="DS1740" s="129"/>
      <c r="DT1740" s="129"/>
    </row>
    <row r="1741" spans="1:124" s="128" customFormat="1" x14ac:dyDescent="0.25">
      <c r="A1741" s="127"/>
      <c r="DR1741" s="129"/>
      <c r="DS1741" s="129"/>
      <c r="DT1741" s="129"/>
    </row>
    <row r="1742" spans="1:124" s="128" customFormat="1" x14ac:dyDescent="0.25">
      <c r="A1742" s="127"/>
      <c r="DR1742" s="129"/>
      <c r="DS1742" s="129"/>
      <c r="DT1742" s="129"/>
    </row>
    <row r="1743" spans="1:124" s="128" customFormat="1" x14ac:dyDescent="0.25">
      <c r="A1743" s="127"/>
      <c r="DR1743" s="129"/>
      <c r="DS1743" s="129"/>
      <c r="DT1743" s="129"/>
    </row>
    <row r="1744" spans="1:124" s="128" customFormat="1" x14ac:dyDescent="0.25">
      <c r="A1744" s="127"/>
      <c r="DR1744" s="129"/>
      <c r="DS1744" s="129"/>
      <c r="DT1744" s="129"/>
    </row>
    <row r="1745" spans="1:124" s="128" customFormat="1" x14ac:dyDescent="0.25">
      <c r="A1745" s="127"/>
      <c r="DR1745" s="129"/>
      <c r="DS1745" s="129"/>
      <c r="DT1745" s="129"/>
    </row>
    <row r="1746" spans="1:124" s="128" customFormat="1" x14ac:dyDescent="0.25">
      <c r="A1746" s="127"/>
      <c r="DR1746" s="129"/>
      <c r="DS1746" s="129"/>
      <c r="DT1746" s="129"/>
    </row>
    <row r="1747" spans="1:124" s="128" customFormat="1" x14ac:dyDescent="0.25">
      <c r="A1747" s="127"/>
      <c r="DR1747" s="129"/>
      <c r="DS1747" s="129"/>
      <c r="DT1747" s="129"/>
    </row>
    <row r="1748" spans="1:124" s="128" customFormat="1" x14ac:dyDescent="0.25">
      <c r="A1748" s="127"/>
      <c r="DR1748" s="129"/>
      <c r="DS1748" s="129"/>
      <c r="DT1748" s="129"/>
    </row>
    <row r="1749" spans="1:124" s="128" customFormat="1" x14ac:dyDescent="0.25">
      <c r="A1749" s="127"/>
      <c r="DR1749" s="129"/>
      <c r="DS1749" s="129"/>
      <c r="DT1749" s="129"/>
    </row>
    <row r="1750" spans="1:124" s="128" customFormat="1" x14ac:dyDescent="0.25">
      <c r="A1750" s="127"/>
      <c r="DR1750" s="129"/>
      <c r="DS1750" s="129"/>
      <c r="DT1750" s="129"/>
    </row>
    <row r="1751" spans="1:124" s="128" customFormat="1" x14ac:dyDescent="0.25">
      <c r="A1751" s="127"/>
      <c r="DR1751" s="129"/>
      <c r="DS1751" s="129"/>
      <c r="DT1751" s="129"/>
    </row>
    <row r="1752" spans="1:124" s="128" customFormat="1" x14ac:dyDescent="0.25">
      <c r="A1752" s="127"/>
      <c r="DR1752" s="129"/>
      <c r="DS1752" s="129"/>
      <c r="DT1752" s="129"/>
    </row>
    <row r="1753" spans="1:124" s="128" customFormat="1" x14ac:dyDescent="0.25">
      <c r="A1753" s="127"/>
      <c r="DR1753" s="129"/>
      <c r="DS1753" s="129"/>
      <c r="DT1753" s="129"/>
    </row>
    <row r="1754" spans="1:124" s="128" customFormat="1" x14ac:dyDescent="0.25">
      <c r="A1754" s="127"/>
      <c r="DR1754" s="129"/>
      <c r="DS1754" s="129"/>
      <c r="DT1754" s="129"/>
    </row>
    <row r="1755" spans="1:124" s="128" customFormat="1" x14ac:dyDescent="0.25">
      <c r="A1755" s="127"/>
      <c r="DR1755" s="129"/>
      <c r="DS1755" s="129"/>
      <c r="DT1755" s="129"/>
    </row>
    <row r="1756" spans="1:124" s="128" customFormat="1" x14ac:dyDescent="0.25">
      <c r="A1756" s="127"/>
      <c r="DR1756" s="129"/>
      <c r="DS1756" s="129"/>
      <c r="DT1756" s="129"/>
    </row>
    <row r="1757" spans="1:124" s="128" customFormat="1" x14ac:dyDescent="0.25">
      <c r="A1757" s="127"/>
      <c r="DR1757" s="129"/>
      <c r="DS1757" s="129"/>
      <c r="DT1757" s="129"/>
    </row>
    <row r="1758" spans="1:124" s="128" customFormat="1" x14ac:dyDescent="0.25">
      <c r="A1758" s="127"/>
      <c r="DR1758" s="129"/>
      <c r="DS1758" s="129"/>
      <c r="DT1758" s="129"/>
    </row>
    <row r="1759" spans="1:124" s="128" customFormat="1" x14ac:dyDescent="0.25">
      <c r="A1759" s="127"/>
      <c r="DR1759" s="129"/>
      <c r="DS1759" s="129"/>
      <c r="DT1759" s="129"/>
    </row>
    <row r="1760" spans="1:124" s="128" customFormat="1" x14ac:dyDescent="0.25">
      <c r="A1760" s="127"/>
      <c r="DR1760" s="129"/>
      <c r="DS1760" s="129"/>
      <c r="DT1760" s="129"/>
    </row>
    <row r="1761" spans="1:124" s="128" customFormat="1" x14ac:dyDescent="0.25">
      <c r="A1761" s="127"/>
      <c r="DR1761" s="129"/>
      <c r="DS1761" s="129"/>
      <c r="DT1761" s="129"/>
    </row>
    <row r="1762" spans="1:124" s="128" customFormat="1" x14ac:dyDescent="0.25">
      <c r="A1762" s="127"/>
      <c r="DR1762" s="129"/>
      <c r="DS1762" s="129"/>
      <c r="DT1762" s="129"/>
    </row>
    <row r="1763" spans="1:124" s="128" customFormat="1" x14ac:dyDescent="0.25">
      <c r="A1763" s="127"/>
      <c r="DR1763" s="129"/>
      <c r="DS1763" s="129"/>
      <c r="DT1763" s="129"/>
    </row>
    <row r="1764" spans="1:124" s="128" customFormat="1" x14ac:dyDescent="0.25">
      <c r="A1764" s="127"/>
      <c r="DR1764" s="129"/>
      <c r="DS1764" s="129"/>
      <c r="DT1764" s="129"/>
    </row>
    <row r="1765" spans="1:124" s="128" customFormat="1" x14ac:dyDescent="0.25">
      <c r="A1765" s="127"/>
      <c r="DR1765" s="129"/>
      <c r="DS1765" s="129"/>
      <c r="DT1765" s="129"/>
    </row>
    <row r="1766" spans="1:124" s="128" customFormat="1" x14ac:dyDescent="0.25">
      <c r="A1766" s="127"/>
      <c r="DR1766" s="129"/>
      <c r="DS1766" s="129"/>
      <c r="DT1766" s="129"/>
    </row>
    <row r="1767" spans="1:124" s="128" customFormat="1" x14ac:dyDescent="0.25">
      <c r="A1767" s="127"/>
      <c r="DR1767" s="129"/>
      <c r="DS1767" s="129"/>
      <c r="DT1767" s="129"/>
    </row>
    <row r="1768" spans="1:124" s="128" customFormat="1" x14ac:dyDescent="0.25">
      <c r="A1768" s="127"/>
      <c r="DR1768" s="129"/>
      <c r="DS1768" s="129"/>
      <c r="DT1768" s="129"/>
    </row>
    <row r="1769" spans="1:124" s="128" customFormat="1" x14ac:dyDescent="0.25">
      <c r="A1769" s="127"/>
      <c r="DR1769" s="129"/>
      <c r="DS1769" s="129"/>
      <c r="DT1769" s="129"/>
    </row>
    <row r="1770" spans="1:124" s="128" customFormat="1" x14ac:dyDescent="0.25">
      <c r="A1770" s="127"/>
      <c r="DR1770" s="129"/>
      <c r="DS1770" s="129"/>
      <c r="DT1770" s="129"/>
    </row>
    <row r="1771" spans="1:124" s="128" customFormat="1" x14ac:dyDescent="0.25">
      <c r="A1771" s="127"/>
      <c r="DR1771" s="129"/>
      <c r="DS1771" s="129"/>
      <c r="DT1771" s="129"/>
    </row>
    <row r="1772" spans="1:124" s="128" customFormat="1" x14ac:dyDescent="0.25">
      <c r="A1772" s="127"/>
      <c r="DR1772" s="129"/>
      <c r="DS1772" s="129"/>
      <c r="DT1772" s="129"/>
    </row>
    <row r="1773" spans="1:124" s="128" customFormat="1" x14ac:dyDescent="0.25">
      <c r="A1773" s="127"/>
      <c r="DR1773" s="129"/>
      <c r="DS1773" s="129"/>
      <c r="DT1773" s="129"/>
    </row>
    <row r="1774" spans="1:124" s="128" customFormat="1" x14ac:dyDescent="0.25">
      <c r="A1774" s="127"/>
      <c r="DR1774" s="129"/>
      <c r="DS1774" s="129"/>
      <c r="DT1774" s="129"/>
    </row>
    <row r="1775" spans="1:124" s="128" customFormat="1" x14ac:dyDescent="0.25">
      <c r="A1775" s="127"/>
      <c r="DR1775" s="129"/>
      <c r="DS1775" s="129"/>
      <c r="DT1775" s="129"/>
    </row>
    <row r="1776" spans="1:124" s="128" customFormat="1" x14ac:dyDescent="0.25">
      <c r="A1776" s="127"/>
      <c r="DR1776" s="129"/>
      <c r="DS1776" s="129"/>
      <c r="DT1776" s="129"/>
    </row>
    <row r="1777" spans="1:124" s="128" customFormat="1" x14ac:dyDescent="0.25">
      <c r="A1777" s="127"/>
      <c r="DR1777" s="129"/>
      <c r="DS1777" s="129"/>
      <c r="DT1777" s="129"/>
    </row>
    <row r="1778" spans="1:124" s="128" customFormat="1" x14ac:dyDescent="0.25">
      <c r="A1778" s="127"/>
      <c r="DR1778" s="129"/>
      <c r="DS1778" s="129"/>
      <c r="DT1778" s="129"/>
    </row>
    <row r="1779" spans="1:124" s="128" customFormat="1" x14ac:dyDescent="0.25">
      <c r="A1779" s="127"/>
      <c r="DR1779" s="129"/>
      <c r="DS1779" s="129"/>
      <c r="DT1779" s="129"/>
    </row>
    <row r="1780" spans="1:124" s="128" customFormat="1" x14ac:dyDescent="0.25">
      <c r="A1780" s="127"/>
      <c r="DR1780" s="129"/>
      <c r="DS1780" s="129"/>
      <c r="DT1780" s="129"/>
    </row>
    <row r="1781" spans="1:124" s="128" customFormat="1" x14ac:dyDescent="0.25">
      <c r="A1781" s="127"/>
      <c r="DR1781" s="129"/>
      <c r="DS1781" s="129"/>
      <c r="DT1781" s="129"/>
    </row>
    <row r="1782" spans="1:124" s="128" customFormat="1" x14ac:dyDescent="0.25">
      <c r="A1782" s="127"/>
      <c r="DR1782" s="129"/>
      <c r="DS1782" s="129"/>
      <c r="DT1782" s="129"/>
    </row>
    <row r="1783" spans="1:124" s="128" customFormat="1" x14ac:dyDescent="0.25">
      <c r="A1783" s="127"/>
      <c r="DR1783" s="129"/>
      <c r="DS1783" s="129"/>
      <c r="DT1783" s="129"/>
    </row>
    <row r="1784" spans="1:124" s="128" customFormat="1" x14ac:dyDescent="0.25">
      <c r="A1784" s="127"/>
      <c r="DR1784" s="129"/>
      <c r="DS1784" s="129"/>
      <c r="DT1784" s="129"/>
    </row>
    <row r="1785" spans="1:124" s="128" customFormat="1" x14ac:dyDescent="0.25">
      <c r="A1785" s="127"/>
      <c r="DR1785" s="129"/>
      <c r="DS1785" s="129"/>
      <c r="DT1785" s="129"/>
    </row>
    <row r="1786" spans="1:124" s="128" customFormat="1" x14ac:dyDescent="0.25">
      <c r="A1786" s="127"/>
      <c r="DR1786" s="129"/>
      <c r="DS1786" s="129"/>
      <c r="DT1786" s="129"/>
    </row>
    <row r="1787" spans="1:124" s="128" customFormat="1" x14ac:dyDescent="0.25">
      <c r="A1787" s="127"/>
      <c r="DR1787" s="129"/>
      <c r="DS1787" s="129"/>
      <c r="DT1787" s="129"/>
    </row>
    <row r="1788" spans="1:124" s="128" customFormat="1" x14ac:dyDescent="0.25">
      <c r="A1788" s="127"/>
      <c r="DR1788" s="129"/>
      <c r="DS1788" s="129"/>
      <c r="DT1788" s="129"/>
    </row>
    <row r="1789" spans="1:124" s="128" customFormat="1" x14ac:dyDescent="0.25">
      <c r="A1789" s="127"/>
      <c r="DR1789" s="129"/>
      <c r="DS1789" s="129"/>
      <c r="DT1789" s="129"/>
    </row>
    <row r="1790" spans="1:124" s="128" customFormat="1" x14ac:dyDescent="0.25">
      <c r="A1790" s="127"/>
      <c r="DR1790" s="129"/>
      <c r="DS1790" s="129"/>
      <c r="DT1790" s="129"/>
    </row>
    <row r="1791" spans="1:124" s="128" customFormat="1" x14ac:dyDescent="0.25">
      <c r="A1791" s="127"/>
      <c r="DR1791" s="129"/>
      <c r="DS1791" s="129"/>
      <c r="DT1791" s="129"/>
    </row>
    <row r="1792" spans="1:124" s="128" customFormat="1" x14ac:dyDescent="0.25">
      <c r="A1792" s="127"/>
      <c r="DR1792" s="129"/>
      <c r="DS1792" s="129"/>
      <c r="DT1792" s="129"/>
    </row>
    <row r="1793" spans="1:124" s="128" customFormat="1" x14ac:dyDescent="0.25">
      <c r="A1793" s="127"/>
      <c r="DR1793" s="129"/>
      <c r="DS1793" s="129"/>
      <c r="DT1793" s="129"/>
    </row>
    <row r="1794" spans="1:124" s="128" customFormat="1" x14ac:dyDescent="0.25">
      <c r="A1794" s="127"/>
      <c r="DR1794" s="129"/>
      <c r="DS1794" s="129"/>
      <c r="DT1794" s="129"/>
    </row>
    <row r="1795" spans="1:124" s="128" customFormat="1" x14ac:dyDescent="0.25">
      <c r="A1795" s="127"/>
      <c r="DR1795" s="129"/>
      <c r="DS1795" s="129"/>
      <c r="DT1795" s="129"/>
    </row>
    <row r="1796" spans="1:124" s="128" customFormat="1" x14ac:dyDescent="0.25">
      <c r="A1796" s="127"/>
      <c r="DR1796" s="129"/>
      <c r="DS1796" s="129"/>
      <c r="DT1796" s="129"/>
    </row>
    <row r="1797" spans="1:124" s="128" customFormat="1" x14ac:dyDescent="0.25">
      <c r="A1797" s="127"/>
      <c r="DR1797" s="129"/>
      <c r="DS1797" s="129"/>
      <c r="DT1797" s="129"/>
    </row>
    <row r="1798" spans="1:124" s="128" customFormat="1" x14ac:dyDescent="0.25">
      <c r="A1798" s="127"/>
      <c r="DR1798" s="129"/>
      <c r="DS1798" s="129"/>
      <c r="DT1798" s="129"/>
    </row>
    <row r="1799" spans="1:124" s="128" customFormat="1" x14ac:dyDescent="0.25">
      <c r="A1799" s="127"/>
      <c r="DR1799" s="129"/>
      <c r="DS1799" s="129"/>
      <c r="DT1799" s="129"/>
    </row>
    <row r="1800" spans="1:124" s="128" customFormat="1" x14ac:dyDescent="0.25">
      <c r="A1800" s="127"/>
      <c r="DR1800" s="129"/>
      <c r="DS1800" s="129"/>
      <c r="DT1800" s="129"/>
    </row>
    <row r="1801" spans="1:124" s="128" customFormat="1" x14ac:dyDescent="0.25">
      <c r="A1801" s="127"/>
      <c r="DR1801" s="129"/>
      <c r="DS1801" s="129"/>
      <c r="DT1801" s="129"/>
    </row>
    <row r="1802" spans="1:124" s="128" customFormat="1" x14ac:dyDescent="0.25">
      <c r="A1802" s="127"/>
      <c r="DR1802" s="129"/>
      <c r="DS1802" s="129"/>
      <c r="DT1802" s="129"/>
    </row>
    <row r="1803" spans="1:124" s="128" customFormat="1" x14ac:dyDescent="0.25">
      <c r="A1803" s="127"/>
      <c r="DR1803" s="129"/>
      <c r="DS1803" s="129"/>
      <c r="DT1803" s="129"/>
    </row>
    <row r="1804" spans="1:124" s="128" customFormat="1" x14ac:dyDescent="0.25">
      <c r="A1804" s="127"/>
      <c r="DR1804" s="129"/>
      <c r="DS1804" s="129"/>
      <c r="DT1804" s="129"/>
    </row>
    <row r="1805" spans="1:124" s="128" customFormat="1" x14ac:dyDescent="0.25">
      <c r="A1805" s="127"/>
      <c r="DR1805" s="129"/>
      <c r="DS1805" s="129"/>
      <c r="DT1805" s="129"/>
    </row>
    <row r="1806" spans="1:124" s="128" customFormat="1" x14ac:dyDescent="0.25">
      <c r="A1806" s="127"/>
      <c r="DR1806" s="129"/>
      <c r="DS1806" s="129"/>
      <c r="DT1806" s="129"/>
    </row>
    <row r="1807" spans="1:124" s="128" customFormat="1" x14ac:dyDescent="0.25">
      <c r="A1807" s="127"/>
      <c r="DR1807" s="129"/>
      <c r="DS1807" s="129"/>
      <c r="DT1807" s="129"/>
    </row>
    <row r="1808" spans="1:124" s="128" customFormat="1" x14ac:dyDescent="0.25">
      <c r="A1808" s="127"/>
      <c r="DR1808" s="129"/>
      <c r="DS1808" s="129"/>
      <c r="DT1808" s="129"/>
    </row>
    <row r="1809" spans="1:124" s="128" customFormat="1" x14ac:dyDescent="0.25">
      <c r="A1809" s="127"/>
      <c r="DR1809" s="129"/>
      <c r="DS1809" s="129"/>
      <c r="DT1809" s="129"/>
    </row>
    <row r="1810" spans="1:124" s="128" customFormat="1" x14ac:dyDescent="0.25">
      <c r="A1810" s="127"/>
      <c r="DR1810" s="129"/>
      <c r="DS1810" s="129"/>
      <c r="DT1810" s="129"/>
    </row>
    <row r="1811" spans="1:124" s="128" customFormat="1" x14ac:dyDescent="0.25">
      <c r="A1811" s="127"/>
      <c r="DR1811" s="129"/>
      <c r="DS1811" s="129"/>
      <c r="DT1811" s="129"/>
    </row>
    <row r="1812" spans="1:124" s="128" customFormat="1" x14ac:dyDescent="0.25">
      <c r="A1812" s="127"/>
      <c r="DR1812" s="129"/>
      <c r="DS1812" s="129"/>
      <c r="DT1812" s="129"/>
    </row>
    <row r="1813" spans="1:124" s="128" customFormat="1" x14ac:dyDescent="0.25">
      <c r="A1813" s="127"/>
      <c r="DR1813" s="129"/>
      <c r="DS1813" s="129"/>
      <c r="DT1813" s="129"/>
    </row>
    <row r="1814" spans="1:124" s="128" customFormat="1" x14ac:dyDescent="0.25">
      <c r="A1814" s="127"/>
      <c r="DR1814" s="129"/>
      <c r="DS1814" s="129"/>
      <c r="DT1814" s="129"/>
    </row>
    <row r="1815" spans="1:124" s="128" customFormat="1" x14ac:dyDescent="0.25">
      <c r="A1815" s="127"/>
      <c r="DR1815" s="129"/>
      <c r="DS1815" s="129"/>
      <c r="DT1815" s="129"/>
    </row>
    <row r="1816" spans="1:124" s="128" customFormat="1" x14ac:dyDescent="0.25">
      <c r="A1816" s="127"/>
      <c r="DR1816" s="129"/>
      <c r="DS1816" s="129"/>
      <c r="DT1816" s="129"/>
    </row>
    <row r="1817" spans="1:124" s="128" customFormat="1" x14ac:dyDescent="0.25">
      <c r="A1817" s="127"/>
      <c r="DR1817" s="129"/>
      <c r="DS1817" s="129"/>
      <c r="DT1817" s="129"/>
    </row>
    <row r="1818" spans="1:124" s="128" customFormat="1" x14ac:dyDescent="0.25">
      <c r="A1818" s="127"/>
      <c r="DR1818" s="129"/>
      <c r="DS1818" s="129"/>
      <c r="DT1818" s="129"/>
    </row>
    <row r="1819" spans="1:124" s="128" customFormat="1" x14ac:dyDescent="0.25">
      <c r="A1819" s="127"/>
      <c r="DR1819" s="129"/>
      <c r="DS1819" s="129"/>
      <c r="DT1819" s="129"/>
    </row>
    <row r="1820" spans="1:124" s="128" customFormat="1" x14ac:dyDescent="0.25">
      <c r="A1820" s="127"/>
      <c r="DR1820" s="129"/>
      <c r="DS1820" s="129"/>
      <c r="DT1820" s="129"/>
    </row>
    <row r="1821" spans="1:124" s="128" customFormat="1" x14ac:dyDescent="0.25">
      <c r="A1821" s="127"/>
      <c r="DR1821" s="129"/>
      <c r="DS1821" s="129"/>
      <c r="DT1821" s="129"/>
    </row>
    <row r="1822" spans="1:124" s="128" customFormat="1" x14ac:dyDescent="0.25">
      <c r="A1822" s="127"/>
      <c r="DR1822" s="129"/>
      <c r="DS1822" s="129"/>
      <c r="DT1822" s="129"/>
    </row>
    <row r="1823" spans="1:124" s="128" customFormat="1" x14ac:dyDescent="0.25">
      <c r="A1823" s="127"/>
      <c r="DR1823" s="129"/>
      <c r="DS1823" s="129"/>
      <c r="DT1823" s="129"/>
    </row>
    <row r="1824" spans="1:124" s="128" customFormat="1" x14ac:dyDescent="0.25">
      <c r="A1824" s="127"/>
      <c r="DR1824" s="129"/>
      <c r="DS1824" s="129"/>
      <c r="DT1824" s="129"/>
    </row>
    <row r="1825" spans="1:124" s="128" customFormat="1" x14ac:dyDescent="0.25">
      <c r="A1825" s="127"/>
      <c r="DR1825" s="129"/>
      <c r="DS1825" s="129"/>
      <c r="DT1825" s="129"/>
    </row>
    <row r="1826" spans="1:124" s="128" customFormat="1" x14ac:dyDescent="0.25">
      <c r="A1826" s="127"/>
      <c r="DR1826" s="129"/>
      <c r="DS1826" s="129"/>
      <c r="DT1826" s="129"/>
    </row>
    <row r="1827" spans="1:124" s="128" customFormat="1" x14ac:dyDescent="0.25">
      <c r="A1827" s="127"/>
      <c r="DR1827" s="129"/>
      <c r="DS1827" s="129"/>
      <c r="DT1827" s="129"/>
    </row>
    <row r="1828" spans="1:124" s="128" customFormat="1" x14ac:dyDescent="0.25">
      <c r="A1828" s="127"/>
      <c r="DR1828" s="129"/>
      <c r="DS1828" s="129"/>
      <c r="DT1828" s="129"/>
    </row>
    <row r="1829" spans="1:124" s="128" customFormat="1" x14ac:dyDescent="0.25">
      <c r="A1829" s="127"/>
      <c r="DR1829" s="129"/>
      <c r="DS1829" s="129"/>
      <c r="DT1829" s="129"/>
    </row>
    <row r="1830" spans="1:124" s="128" customFormat="1" x14ac:dyDescent="0.25">
      <c r="A1830" s="127"/>
      <c r="DR1830" s="129"/>
      <c r="DS1830" s="129"/>
      <c r="DT1830" s="129"/>
    </row>
    <row r="1831" spans="1:124" s="128" customFormat="1" x14ac:dyDescent="0.25">
      <c r="A1831" s="127"/>
      <c r="DR1831" s="129"/>
      <c r="DS1831" s="129"/>
      <c r="DT1831" s="129"/>
    </row>
    <row r="1832" spans="1:124" s="128" customFormat="1" x14ac:dyDescent="0.25">
      <c r="A1832" s="127"/>
      <c r="DR1832" s="129"/>
      <c r="DS1832" s="129"/>
      <c r="DT1832" s="129"/>
    </row>
    <row r="1833" spans="1:124" s="128" customFormat="1" x14ac:dyDescent="0.25">
      <c r="A1833" s="127"/>
      <c r="DR1833" s="129"/>
      <c r="DS1833" s="129"/>
      <c r="DT1833" s="129"/>
    </row>
    <row r="1834" spans="1:124" s="128" customFormat="1" x14ac:dyDescent="0.25">
      <c r="A1834" s="127"/>
      <c r="DR1834" s="129"/>
      <c r="DS1834" s="129"/>
      <c r="DT1834" s="129"/>
    </row>
    <row r="1835" spans="1:124" s="128" customFormat="1" x14ac:dyDescent="0.25">
      <c r="A1835" s="127"/>
      <c r="DR1835" s="129"/>
      <c r="DS1835" s="129"/>
      <c r="DT1835" s="129"/>
    </row>
    <row r="1836" spans="1:124" s="128" customFormat="1" x14ac:dyDescent="0.25">
      <c r="A1836" s="127"/>
      <c r="DR1836" s="129"/>
      <c r="DS1836" s="129"/>
      <c r="DT1836" s="129"/>
    </row>
    <row r="1837" spans="1:124" s="128" customFormat="1" x14ac:dyDescent="0.25">
      <c r="A1837" s="127"/>
      <c r="DR1837" s="129"/>
      <c r="DS1837" s="129"/>
      <c r="DT1837" s="129"/>
    </row>
    <row r="1838" spans="1:124" s="128" customFormat="1" x14ac:dyDescent="0.25">
      <c r="A1838" s="127"/>
      <c r="DR1838" s="129"/>
      <c r="DS1838" s="129"/>
      <c r="DT1838" s="129"/>
    </row>
    <row r="1839" spans="1:124" s="128" customFormat="1" x14ac:dyDescent="0.25">
      <c r="A1839" s="127"/>
      <c r="DR1839" s="129"/>
      <c r="DS1839" s="129"/>
      <c r="DT1839" s="129"/>
    </row>
    <row r="1840" spans="1:124" s="128" customFormat="1" x14ac:dyDescent="0.25">
      <c r="A1840" s="127"/>
      <c r="DR1840" s="129"/>
      <c r="DS1840" s="129"/>
      <c r="DT1840" s="129"/>
    </row>
    <row r="1841" spans="1:124" s="128" customFormat="1" x14ac:dyDescent="0.25">
      <c r="A1841" s="127"/>
      <c r="DR1841" s="129"/>
      <c r="DS1841" s="129"/>
      <c r="DT1841" s="129"/>
    </row>
    <row r="1842" spans="1:124" s="128" customFormat="1" x14ac:dyDescent="0.25">
      <c r="A1842" s="127"/>
      <c r="DR1842" s="129"/>
      <c r="DS1842" s="129"/>
      <c r="DT1842" s="129"/>
    </row>
    <row r="1843" spans="1:124" s="128" customFormat="1" x14ac:dyDescent="0.25">
      <c r="A1843" s="127"/>
      <c r="DR1843" s="129"/>
      <c r="DS1843" s="129"/>
      <c r="DT1843" s="129"/>
    </row>
    <row r="1844" spans="1:124" s="128" customFormat="1" x14ac:dyDescent="0.25">
      <c r="A1844" s="127"/>
      <c r="DR1844" s="129"/>
      <c r="DS1844" s="129"/>
      <c r="DT1844" s="129"/>
    </row>
    <row r="1845" spans="1:124" s="128" customFormat="1" x14ac:dyDescent="0.25">
      <c r="A1845" s="127"/>
      <c r="DR1845" s="129"/>
      <c r="DS1845" s="129"/>
      <c r="DT1845" s="129"/>
    </row>
    <row r="1846" spans="1:124" s="128" customFormat="1" x14ac:dyDescent="0.25">
      <c r="A1846" s="127"/>
      <c r="DR1846" s="129"/>
      <c r="DS1846" s="129"/>
      <c r="DT1846" s="129"/>
    </row>
    <row r="1847" spans="1:124" s="128" customFormat="1" x14ac:dyDescent="0.25">
      <c r="A1847" s="127"/>
      <c r="DR1847" s="129"/>
      <c r="DS1847" s="129"/>
      <c r="DT1847" s="129"/>
    </row>
    <row r="1848" spans="1:124" s="128" customFormat="1" x14ac:dyDescent="0.25">
      <c r="A1848" s="127"/>
      <c r="DR1848" s="129"/>
      <c r="DS1848" s="129"/>
      <c r="DT1848" s="129"/>
    </row>
    <row r="1849" spans="1:124" s="128" customFormat="1" x14ac:dyDescent="0.25">
      <c r="A1849" s="127"/>
      <c r="DR1849" s="129"/>
      <c r="DS1849" s="129"/>
      <c r="DT1849" s="129"/>
    </row>
    <row r="1850" spans="1:124" s="128" customFormat="1" x14ac:dyDescent="0.25">
      <c r="A1850" s="127"/>
      <c r="DR1850" s="129"/>
      <c r="DS1850" s="129"/>
      <c r="DT1850" s="129"/>
    </row>
    <row r="1851" spans="1:124" s="128" customFormat="1" x14ac:dyDescent="0.25">
      <c r="A1851" s="127"/>
      <c r="DR1851" s="129"/>
      <c r="DS1851" s="129"/>
      <c r="DT1851" s="129"/>
    </row>
    <row r="1852" spans="1:124" s="128" customFormat="1" x14ac:dyDescent="0.25">
      <c r="A1852" s="127"/>
      <c r="DR1852" s="129"/>
      <c r="DS1852" s="129"/>
      <c r="DT1852" s="129"/>
    </row>
    <row r="1853" spans="1:124" s="128" customFormat="1" x14ac:dyDescent="0.25">
      <c r="A1853" s="127"/>
      <c r="DR1853" s="129"/>
      <c r="DS1853" s="129"/>
      <c r="DT1853" s="129"/>
    </row>
    <row r="1854" spans="1:124" s="128" customFormat="1" x14ac:dyDescent="0.25">
      <c r="A1854" s="127"/>
      <c r="DR1854" s="129"/>
      <c r="DS1854" s="129"/>
      <c r="DT1854" s="129"/>
    </row>
    <row r="1855" spans="1:124" s="128" customFormat="1" x14ac:dyDescent="0.25">
      <c r="A1855" s="127"/>
      <c r="DR1855" s="129"/>
      <c r="DS1855" s="129"/>
      <c r="DT1855" s="129"/>
    </row>
    <row r="1856" spans="1:124" s="128" customFormat="1" x14ac:dyDescent="0.25">
      <c r="A1856" s="127"/>
      <c r="DR1856" s="129"/>
      <c r="DS1856" s="129"/>
      <c r="DT1856" s="129"/>
    </row>
    <row r="1857" spans="1:124" s="128" customFormat="1" x14ac:dyDescent="0.25">
      <c r="A1857" s="127"/>
      <c r="DR1857" s="129"/>
      <c r="DS1857" s="129"/>
      <c r="DT1857" s="129"/>
    </row>
    <row r="1858" spans="1:124" s="128" customFormat="1" x14ac:dyDescent="0.25">
      <c r="A1858" s="127"/>
      <c r="DR1858" s="129"/>
      <c r="DS1858" s="129"/>
      <c r="DT1858" s="129"/>
    </row>
    <row r="1859" spans="1:124" s="128" customFormat="1" x14ac:dyDescent="0.25">
      <c r="A1859" s="127"/>
      <c r="DR1859" s="129"/>
      <c r="DS1859" s="129"/>
      <c r="DT1859" s="129"/>
    </row>
    <row r="1860" spans="1:124" s="128" customFormat="1" x14ac:dyDescent="0.25">
      <c r="A1860" s="127"/>
      <c r="DR1860" s="129"/>
      <c r="DS1860" s="129"/>
      <c r="DT1860" s="129"/>
    </row>
    <row r="1861" spans="1:124" s="128" customFormat="1" x14ac:dyDescent="0.25">
      <c r="A1861" s="127"/>
      <c r="DR1861" s="129"/>
      <c r="DS1861" s="129"/>
      <c r="DT1861" s="129"/>
    </row>
    <row r="1862" spans="1:124" s="128" customFormat="1" x14ac:dyDescent="0.25">
      <c r="A1862" s="127"/>
      <c r="DR1862" s="129"/>
      <c r="DS1862" s="129"/>
      <c r="DT1862" s="129"/>
    </row>
    <row r="1863" spans="1:124" s="128" customFormat="1" x14ac:dyDescent="0.25">
      <c r="A1863" s="127"/>
      <c r="DR1863" s="129"/>
      <c r="DS1863" s="129"/>
      <c r="DT1863" s="129"/>
    </row>
    <row r="1864" spans="1:124" s="128" customFormat="1" x14ac:dyDescent="0.25">
      <c r="A1864" s="127"/>
      <c r="DR1864" s="129"/>
      <c r="DS1864" s="129"/>
      <c r="DT1864" s="129"/>
    </row>
    <row r="1865" spans="1:124" s="128" customFormat="1" x14ac:dyDescent="0.25">
      <c r="A1865" s="127"/>
      <c r="DR1865" s="129"/>
      <c r="DS1865" s="129"/>
      <c r="DT1865" s="129"/>
    </row>
    <row r="1866" spans="1:124" s="128" customFormat="1" x14ac:dyDescent="0.25">
      <c r="A1866" s="127"/>
      <c r="DR1866" s="129"/>
      <c r="DS1866" s="129"/>
      <c r="DT1866" s="129"/>
    </row>
    <row r="1867" spans="1:124" s="128" customFormat="1" x14ac:dyDescent="0.25">
      <c r="A1867" s="127"/>
      <c r="DR1867" s="129"/>
      <c r="DS1867" s="129"/>
      <c r="DT1867" s="129"/>
    </row>
    <row r="1868" spans="1:124" s="128" customFormat="1" x14ac:dyDescent="0.25">
      <c r="A1868" s="127"/>
      <c r="DR1868" s="129"/>
      <c r="DS1868" s="129"/>
      <c r="DT1868" s="129"/>
    </row>
    <row r="1869" spans="1:124" s="128" customFormat="1" x14ac:dyDescent="0.25">
      <c r="A1869" s="127"/>
      <c r="DR1869" s="129"/>
      <c r="DS1869" s="129"/>
      <c r="DT1869" s="129"/>
    </row>
    <row r="1870" spans="1:124" s="128" customFormat="1" x14ac:dyDescent="0.25">
      <c r="A1870" s="127"/>
      <c r="DR1870" s="129"/>
      <c r="DS1870" s="129"/>
      <c r="DT1870" s="129"/>
    </row>
    <row r="1871" spans="1:124" s="128" customFormat="1" x14ac:dyDescent="0.25">
      <c r="A1871" s="127"/>
      <c r="DR1871" s="129"/>
      <c r="DS1871" s="129"/>
      <c r="DT1871" s="129"/>
    </row>
    <row r="1872" spans="1:124" s="128" customFormat="1" x14ac:dyDescent="0.25">
      <c r="A1872" s="127"/>
      <c r="DR1872" s="129"/>
      <c r="DS1872" s="129"/>
      <c r="DT1872" s="129"/>
    </row>
    <row r="1873" spans="1:124" s="128" customFormat="1" x14ac:dyDescent="0.25">
      <c r="A1873" s="127"/>
      <c r="DR1873" s="129"/>
      <c r="DS1873" s="129"/>
      <c r="DT1873" s="129"/>
    </row>
    <row r="1874" spans="1:124" s="128" customFormat="1" x14ac:dyDescent="0.25">
      <c r="A1874" s="127"/>
      <c r="DR1874" s="129"/>
      <c r="DS1874" s="129"/>
      <c r="DT1874" s="129"/>
    </row>
    <row r="1875" spans="1:124" s="128" customFormat="1" x14ac:dyDescent="0.25">
      <c r="A1875" s="127"/>
      <c r="DR1875" s="129"/>
      <c r="DS1875" s="129"/>
      <c r="DT1875" s="129"/>
    </row>
    <row r="1876" spans="1:124" s="128" customFormat="1" x14ac:dyDescent="0.25">
      <c r="A1876" s="127"/>
      <c r="DR1876" s="129"/>
      <c r="DS1876" s="129"/>
      <c r="DT1876" s="129"/>
    </row>
    <row r="1877" spans="1:124" s="128" customFormat="1" x14ac:dyDescent="0.25">
      <c r="A1877" s="127"/>
      <c r="DR1877" s="129"/>
      <c r="DS1877" s="129"/>
      <c r="DT1877" s="129"/>
    </row>
    <row r="1878" spans="1:124" s="128" customFormat="1" x14ac:dyDescent="0.25">
      <c r="A1878" s="127"/>
      <c r="DR1878" s="129"/>
      <c r="DS1878" s="129"/>
      <c r="DT1878" s="129"/>
    </row>
    <row r="1879" spans="1:124" s="128" customFormat="1" x14ac:dyDescent="0.25">
      <c r="A1879" s="127"/>
      <c r="DR1879" s="129"/>
      <c r="DS1879" s="129"/>
      <c r="DT1879" s="129"/>
    </row>
    <row r="1880" spans="1:124" s="128" customFormat="1" x14ac:dyDescent="0.25">
      <c r="A1880" s="127"/>
      <c r="DR1880" s="129"/>
      <c r="DS1880" s="129"/>
      <c r="DT1880" s="129"/>
    </row>
    <row r="1881" spans="1:124" s="128" customFormat="1" x14ac:dyDescent="0.25">
      <c r="A1881" s="127"/>
      <c r="DR1881" s="129"/>
      <c r="DS1881" s="129"/>
      <c r="DT1881" s="129"/>
    </row>
    <row r="1882" spans="1:124" s="128" customFormat="1" x14ac:dyDescent="0.25">
      <c r="A1882" s="127"/>
      <c r="DR1882" s="129"/>
      <c r="DS1882" s="129"/>
      <c r="DT1882" s="129"/>
    </row>
    <row r="1883" spans="1:124" s="128" customFormat="1" x14ac:dyDescent="0.25">
      <c r="A1883" s="127"/>
      <c r="DR1883" s="129"/>
      <c r="DS1883" s="129"/>
      <c r="DT1883" s="129"/>
    </row>
    <row r="1884" spans="1:124" s="128" customFormat="1" x14ac:dyDescent="0.25">
      <c r="A1884" s="127"/>
      <c r="DR1884" s="129"/>
      <c r="DS1884" s="129"/>
      <c r="DT1884" s="129"/>
    </row>
    <row r="1885" spans="1:124" s="128" customFormat="1" x14ac:dyDescent="0.25">
      <c r="A1885" s="127"/>
      <c r="DR1885" s="129"/>
      <c r="DS1885" s="129"/>
      <c r="DT1885" s="129"/>
    </row>
    <row r="1886" spans="1:124" s="128" customFormat="1" x14ac:dyDescent="0.25">
      <c r="A1886" s="127"/>
      <c r="DR1886" s="129"/>
      <c r="DS1886" s="129"/>
      <c r="DT1886" s="129"/>
    </row>
    <row r="1887" spans="1:124" s="128" customFormat="1" x14ac:dyDescent="0.25">
      <c r="A1887" s="127"/>
      <c r="DR1887" s="129"/>
      <c r="DS1887" s="129"/>
      <c r="DT1887" s="129"/>
    </row>
    <row r="1888" spans="1:124" s="128" customFormat="1" x14ac:dyDescent="0.25">
      <c r="A1888" s="127"/>
      <c r="DR1888" s="129"/>
      <c r="DS1888" s="129"/>
      <c r="DT1888" s="129"/>
    </row>
    <row r="1889" spans="1:124" s="128" customFormat="1" x14ac:dyDescent="0.25">
      <c r="A1889" s="127"/>
      <c r="DR1889" s="129"/>
      <c r="DS1889" s="129"/>
      <c r="DT1889" s="129"/>
    </row>
    <row r="1890" spans="1:124" s="128" customFormat="1" x14ac:dyDescent="0.25">
      <c r="A1890" s="127"/>
      <c r="DR1890" s="129"/>
      <c r="DS1890" s="129"/>
      <c r="DT1890" s="129"/>
    </row>
    <row r="1891" spans="1:124" s="128" customFormat="1" x14ac:dyDescent="0.25">
      <c r="A1891" s="127"/>
      <c r="DR1891" s="129"/>
      <c r="DS1891" s="129"/>
      <c r="DT1891" s="129"/>
    </row>
    <row r="1892" spans="1:124" s="128" customFormat="1" x14ac:dyDescent="0.25">
      <c r="A1892" s="127"/>
      <c r="DR1892" s="129"/>
      <c r="DS1892" s="129"/>
      <c r="DT1892" s="129"/>
    </row>
    <row r="1893" spans="1:124" s="128" customFormat="1" x14ac:dyDescent="0.25">
      <c r="A1893" s="127"/>
      <c r="DR1893" s="129"/>
      <c r="DS1893" s="129"/>
      <c r="DT1893" s="129"/>
    </row>
    <row r="1894" spans="1:124" s="128" customFormat="1" x14ac:dyDescent="0.25">
      <c r="A1894" s="127"/>
      <c r="DR1894" s="129"/>
      <c r="DS1894" s="129"/>
      <c r="DT1894" s="129"/>
    </row>
    <row r="1895" spans="1:124" s="128" customFormat="1" x14ac:dyDescent="0.25">
      <c r="A1895" s="127"/>
      <c r="DR1895" s="129"/>
      <c r="DS1895" s="129"/>
      <c r="DT1895" s="129"/>
    </row>
    <row r="1896" spans="1:124" s="128" customFormat="1" x14ac:dyDescent="0.25">
      <c r="A1896" s="127"/>
      <c r="DR1896" s="129"/>
      <c r="DS1896" s="129"/>
      <c r="DT1896" s="129"/>
    </row>
    <row r="1897" spans="1:124" s="128" customFormat="1" x14ac:dyDescent="0.25">
      <c r="A1897" s="127"/>
      <c r="DR1897" s="129"/>
      <c r="DS1897" s="129"/>
      <c r="DT1897" s="129"/>
    </row>
    <row r="1898" spans="1:124" s="128" customFormat="1" x14ac:dyDescent="0.25">
      <c r="A1898" s="127"/>
      <c r="DR1898" s="129"/>
      <c r="DS1898" s="129"/>
      <c r="DT1898" s="129"/>
    </row>
    <row r="1899" spans="1:124" s="128" customFormat="1" x14ac:dyDescent="0.25">
      <c r="A1899" s="127"/>
      <c r="DR1899" s="129"/>
      <c r="DS1899" s="129"/>
      <c r="DT1899" s="129"/>
    </row>
    <row r="1900" spans="1:124" s="128" customFormat="1" x14ac:dyDescent="0.25">
      <c r="A1900" s="127"/>
      <c r="DR1900" s="129"/>
      <c r="DS1900" s="129"/>
      <c r="DT1900" s="129"/>
    </row>
    <row r="1901" spans="1:124" s="128" customFormat="1" x14ac:dyDescent="0.25">
      <c r="A1901" s="127"/>
      <c r="DR1901" s="129"/>
      <c r="DS1901" s="129"/>
      <c r="DT1901" s="129"/>
    </row>
    <row r="1902" spans="1:124" s="128" customFormat="1" x14ac:dyDescent="0.25">
      <c r="A1902" s="127"/>
      <c r="DR1902" s="129"/>
      <c r="DS1902" s="129"/>
      <c r="DT1902" s="129"/>
    </row>
    <row r="1903" spans="1:124" s="128" customFormat="1" x14ac:dyDescent="0.25">
      <c r="A1903" s="127"/>
      <c r="DR1903" s="129"/>
      <c r="DS1903" s="129"/>
      <c r="DT1903" s="129"/>
    </row>
    <row r="1904" spans="1:124" s="128" customFormat="1" x14ac:dyDescent="0.25">
      <c r="A1904" s="127"/>
      <c r="DR1904" s="129"/>
      <c r="DS1904" s="129"/>
      <c r="DT1904" s="129"/>
    </row>
    <row r="1905" spans="1:124" s="128" customFormat="1" x14ac:dyDescent="0.25">
      <c r="A1905" s="127"/>
      <c r="DR1905" s="129"/>
      <c r="DS1905" s="129"/>
      <c r="DT1905" s="129"/>
    </row>
    <row r="1906" spans="1:124" s="128" customFormat="1" x14ac:dyDescent="0.25">
      <c r="A1906" s="127"/>
      <c r="DR1906" s="129"/>
      <c r="DS1906" s="129"/>
      <c r="DT1906" s="129"/>
    </row>
    <row r="1907" spans="1:124" s="128" customFormat="1" x14ac:dyDescent="0.25">
      <c r="A1907" s="127"/>
      <c r="DR1907" s="129"/>
      <c r="DS1907" s="129"/>
      <c r="DT1907" s="129"/>
    </row>
    <row r="1908" spans="1:124" s="128" customFormat="1" x14ac:dyDescent="0.25">
      <c r="A1908" s="127"/>
      <c r="DR1908" s="129"/>
      <c r="DS1908" s="129"/>
      <c r="DT1908" s="129"/>
    </row>
    <row r="1909" spans="1:124" s="128" customFormat="1" x14ac:dyDescent="0.25">
      <c r="A1909" s="127"/>
      <c r="DR1909" s="129"/>
      <c r="DS1909" s="129"/>
      <c r="DT1909" s="129"/>
    </row>
    <row r="1910" spans="1:124" s="128" customFormat="1" x14ac:dyDescent="0.25">
      <c r="A1910" s="127"/>
      <c r="DR1910" s="129"/>
      <c r="DS1910" s="129"/>
      <c r="DT1910" s="129"/>
    </row>
    <row r="1911" spans="1:124" s="128" customFormat="1" x14ac:dyDescent="0.25">
      <c r="A1911" s="127"/>
      <c r="DR1911" s="129"/>
      <c r="DS1911" s="129"/>
      <c r="DT1911" s="129"/>
    </row>
    <row r="1912" spans="1:124" s="128" customFormat="1" x14ac:dyDescent="0.25">
      <c r="A1912" s="127"/>
      <c r="DR1912" s="129"/>
      <c r="DS1912" s="129"/>
      <c r="DT1912" s="129"/>
    </row>
    <row r="1913" spans="1:124" s="128" customFormat="1" x14ac:dyDescent="0.25">
      <c r="A1913" s="127"/>
      <c r="DR1913" s="129"/>
      <c r="DS1913" s="129"/>
      <c r="DT1913" s="129"/>
    </row>
    <row r="1914" spans="1:124" s="128" customFormat="1" x14ac:dyDescent="0.25">
      <c r="A1914" s="127"/>
      <c r="DR1914" s="129"/>
      <c r="DS1914" s="129"/>
      <c r="DT1914" s="129"/>
    </row>
    <row r="1915" spans="1:124" s="128" customFormat="1" x14ac:dyDescent="0.25">
      <c r="A1915" s="127"/>
      <c r="DR1915" s="129"/>
      <c r="DS1915" s="129"/>
      <c r="DT1915" s="129"/>
    </row>
    <row r="1916" spans="1:124" s="128" customFormat="1" x14ac:dyDescent="0.25">
      <c r="A1916" s="127"/>
      <c r="DR1916" s="129"/>
      <c r="DS1916" s="129"/>
      <c r="DT1916" s="129"/>
    </row>
    <row r="1917" spans="1:124" s="128" customFormat="1" x14ac:dyDescent="0.25">
      <c r="A1917" s="127"/>
      <c r="DR1917" s="129"/>
      <c r="DS1917" s="129"/>
      <c r="DT1917" s="129"/>
    </row>
    <row r="1918" spans="1:124" s="128" customFormat="1" x14ac:dyDescent="0.25">
      <c r="A1918" s="127"/>
      <c r="DR1918" s="129"/>
      <c r="DS1918" s="129"/>
      <c r="DT1918" s="129"/>
    </row>
    <row r="1919" spans="1:124" s="128" customFormat="1" x14ac:dyDescent="0.25">
      <c r="A1919" s="127"/>
      <c r="DR1919" s="129"/>
      <c r="DS1919" s="129"/>
      <c r="DT1919" s="129"/>
    </row>
    <row r="1920" spans="1:124" s="128" customFormat="1" x14ac:dyDescent="0.25">
      <c r="A1920" s="127"/>
      <c r="DR1920" s="129"/>
      <c r="DS1920" s="129"/>
      <c r="DT1920" s="129"/>
    </row>
    <row r="1921" spans="1:124" s="128" customFormat="1" x14ac:dyDescent="0.25">
      <c r="A1921" s="127"/>
      <c r="DR1921" s="129"/>
      <c r="DS1921" s="129"/>
      <c r="DT1921" s="129"/>
    </row>
    <row r="1922" spans="1:124" s="128" customFormat="1" x14ac:dyDescent="0.25">
      <c r="A1922" s="127"/>
      <c r="DR1922" s="129"/>
      <c r="DS1922" s="129"/>
      <c r="DT1922" s="129"/>
    </row>
    <row r="1923" spans="1:124" s="128" customFormat="1" x14ac:dyDescent="0.25">
      <c r="A1923" s="127"/>
      <c r="DR1923" s="129"/>
      <c r="DS1923" s="129"/>
      <c r="DT1923" s="129"/>
    </row>
    <row r="1924" spans="1:124" s="128" customFormat="1" x14ac:dyDescent="0.25">
      <c r="A1924" s="127"/>
      <c r="DR1924" s="129"/>
      <c r="DS1924" s="129"/>
      <c r="DT1924" s="129"/>
    </row>
    <row r="1925" spans="1:124" s="128" customFormat="1" x14ac:dyDescent="0.25">
      <c r="A1925" s="127"/>
      <c r="DR1925" s="129"/>
      <c r="DS1925" s="129"/>
      <c r="DT1925" s="129"/>
    </row>
    <row r="1926" spans="1:124" s="128" customFormat="1" x14ac:dyDescent="0.25">
      <c r="A1926" s="127"/>
      <c r="DR1926" s="129"/>
      <c r="DS1926" s="129"/>
      <c r="DT1926" s="129"/>
    </row>
    <row r="1927" spans="1:124" s="128" customFormat="1" x14ac:dyDescent="0.25">
      <c r="A1927" s="127"/>
      <c r="DR1927" s="129"/>
      <c r="DS1927" s="129"/>
      <c r="DT1927" s="129"/>
    </row>
    <row r="1928" spans="1:124" s="128" customFormat="1" x14ac:dyDescent="0.25">
      <c r="A1928" s="127"/>
      <c r="DR1928" s="129"/>
      <c r="DS1928" s="129"/>
      <c r="DT1928" s="129"/>
    </row>
    <row r="1929" spans="1:124" s="128" customFormat="1" x14ac:dyDescent="0.25">
      <c r="A1929" s="127"/>
      <c r="DR1929" s="129"/>
      <c r="DS1929" s="129"/>
      <c r="DT1929" s="129"/>
    </row>
    <row r="1930" spans="1:124" s="128" customFormat="1" x14ac:dyDescent="0.25">
      <c r="A1930" s="127"/>
      <c r="DR1930" s="129"/>
      <c r="DS1930" s="129"/>
      <c r="DT1930" s="129"/>
    </row>
    <row r="1931" spans="1:124" s="128" customFormat="1" x14ac:dyDescent="0.25">
      <c r="A1931" s="127"/>
      <c r="DR1931" s="129"/>
      <c r="DS1931" s="129"/>
      <c r="DT1931" s="129"/>
    </row>
    <row r="1932" spans="1:124" s="128" customFormat="1" x14ac:dyDescent="0.25">
      <c r="A1932" s="127"/>
      <c r="DR1932" s="129"/>
      <c r="DS1932" s="129"/>
      <c r="DT1932" s="129"/>
    </row>
    <row r="1933" spans="1:124" s="128" customFormat="1" x14ac:dyDescent="0.25">
      <c r="A1933" s="127"/>
      <c r="DR1933" s="129"/>
      <c r="DS1933" s="129"/>
      <c r="DT1933" s="129"/>
    </row>
    <row r="1934" spans="1:124" s="128" customFormat="1" x14ac:dyDescent="0.25">
      <c r="A1934" s="127"/>
      <c r="DR1934" s="129"/>
      <c r="DS1934" s="129"/>
      <c r="DT1934" s="129"/>
    </row>
    <row r="1935" spans="1:124" s="128" customFormat="1" x14ac:dyDescent="0.25">
      <c r="A1935" s="127"/>
      <c r="DR1935" s="129"/>
      <c r="DS1935" s="129"/>
      <c r="DT1935" s="129"/>
    </row>
    <row r="1936" spans="1:124" s="128" customFormat="1" x14ac:dyDescent="0.25">
      <c r="A1936" s="127"/>
      <c r="DR1936" s="129"/>
      <c r="DS1936" s="129"/>
      <c r="DT1936" s="129"/>
    </row>
    <row r="1937" spans="1:124" s="128" customFormat="1" x14ac:dyDescent="0.25">
      <c r="A1937" s="127"/>
      <c r="DR1937" s="129"/>
      <c r="DS1937" s="129"/>
      <c r="DT1937" s="129"/>
    </row>
    <row r="1938" spans="1:124" s="128" customFormat="1" x14ac:dyDescent="0.25">
      <c r="A1938" s="127"/>
      <c r="DR1938" s="129"/>
      <c r="DS1938" s="129"/>
      <c r="DT1938" s="129"/>
    </row>
    <row r="1939" spans="1:124" s="128" customFormat="1" x14ac:dyDescent="0.25">
      <c r="A1939" s="127"/>
      <c r="DR1939" s="129"/>
      <c r="DS1939" s="129"/>
      <c r="DT1939" s="129"/>
    </row>
    <row r="1940" spans="1:124" s="128" customFormat="1" x14ac:dyDescent="0.25">
      <c r="A1940" s="127"/>
      <c r="DR1940" s="129"/>
      <c r="DS1940" s="129"/>
      <c r="DT1940" s="129"/>
    </row>
    <row r="1941" spans="1:124" s="128" customFormat="1" x14ac:dyDescent="0.25">
      <c r="A1941" s="127"/>
      <c r="DR1941" s="129"/>
      <c r="DS1941" s="129"/>
      <c r="DT1941" s="129"/>
    </row>
    <row r="1942" spans="1:124" s="128" customFormat="1" x14ac:dyDescent="0.25">
      <c r="A1942" s="127"/>
      <c r="DR1942" s="129"/>
      <c r="DS1942" s="129"/>
      <c r="DT1942" s="129"/>
    </row>
    <row r="1943" spans="1:124" s="128" customFormat="1" x14ac:dyDescent="0.25">
      <c r="A1943" s="127"/>
      <c r="DR1943" s="129"/>
      <c r="DS1943" s="129"/>
      <c r="DT1943" s="129"/>
    </row>
    <row r="1944" spans="1:124" s="128" customFormat="1" x14ac:dyDescent="0.25">
      <c r="A1944" s="127"/>
      <c r="DR1944" s="129"/>
      <c r="DS1944" s="129"/>
      <c r="DT1944" s="129"/>
    </row>
    <row r="1945" spans="1:124" s="128" customFormat="1" x14ac:dyDescent="0.25">
      <c r="A1945" s="127"/>
      <c r="DR1945" s="129"/>
      <c r="DS1945" s="129"/>
      <c r="DT1945" s="129"/>
    </row>
    <row r="1946" spans="1:124" s="128" customFormat="1" x14ac:dyDescent="0.25">
      <c r="A1946" s="127"/>
      <c r="DR1946" s="129"/>
      <c r="DS1946" s="129"/>
      <c r="DT1946" s="129"/>
    </row>
    <row r="1947" spans="1:124" s="128" customFormat="1" x14ac:dyDescent="0.25">
      <c r="A1947" s="127"/>
      <c r="DR1947" s="129"/>
      <c r="DS1947" s="129"/>
      <c r="DT1947" s="129"/>
    </row>
    <row r="1948" spans="1:124" s="128" customFormat="1" x14ac:dyDescent="0.25">
      <c r="A1948" s="127"/>
      <c r="DR1948" s="129"/>
      <c r="DS1948" s="129"/>
      <c r="DT1948" s="129"/>
    </row>
    <row r="1949" spans="1:124" s="128" customFormat="1" x14ac:dyDescent="0.25">
      <c r="A1949" s="127"/>
      <c r="DR1949" s="129"/>
      <c r="DS1949" s="129"/>
      <c r="DT1949" s="129"/>
    </row>
    <row r="1950" spans="1:124" s="128" customFormat="1" x14ac:dyDescent="0.25">
      <c r="A1950" s="127"/>
      <c r="DR1950" s="129"/>
      <c r="DS1950" s="129"/>
      <c r="DT1950" s="129"/>
    </row>
    <row r="1951" spans="1:124" s="128" customFormat="1" x14ac:dyDescent="0.25">
      <c r="A1951" s="127"/>
      <c r="DR1951" s="129"/>
      <c r="DS1951" s="129"/>
      <c r="DT1951" s="129"/>
    </row>
    <row r="1952" spans="1:124" s="128" customFormat="1" x14ac:dyDescent="0.25">
      <c r="A1952" s="127"/>
      <c r="DR1952" s="129"/>
      <c r="DS1952" s="129"/>
      <c r="DT1952" s="129"/>
    </row>
    <row r="1953" spans="1:124" s="128" customFormat="1" x14ac:dyDescent="0.25">
      <c r="A1953" s="127"/>
      <c r="DR1953" s="129"/>
      <c r="DS1953" s="129"/>
      <c r="DT1953" s="129"/>
    </row>
    <row r="1954" spans="1:124" s="128" customFormat="1" x14ac:dyDescent="0.25">
      <c r="A1954" s="127"/>
      <c r="DR1954" s="129"/>
      <c r="DS1954" s="129"/>
      <c r="DT1954" s="129"/>
    </row>
    <row r="1955" spans="1:124" s="128" customFormat="1" x14ac:dyDescent="0.25">
      <c r="A1955" s="127"/>
      <c r="DR1955" s="129"/>
      <c r="DS1955" s="129"/>
      <c r="DT1955" s="129"/>
    </row>
    <row r="1956" spans="1:124" s="128" customFormat="1" x14ac:dyDescent="0.25">
      <c r="A1956" s="127"/>
      <c r="DR1956" s="129"/>
      <c r="DS1956" s="129"/>
      <c r="DT1956" s="129"/>
    </row>
    <row r="1957" spans="1:124" s="128" customFormat="1" x14ac:dyDescent="0.25">
      <c r="A1957" s="127"/>
      <c r="DR1957" s="129"/>
      <c r="DS1957" s="129"/>
      <c r="DT1957" s="129"/>
    </row>
    <row r="1958" spans="1:124" s="128" customFormat="1" x14ac:dyDescent="0.25">
      <c r="A1958" s="127"/>
      <c r="DR1958" s="129"/>
      <c r="DS1958" s="129"/>
      <c r="DT1958" s="129"/>
    </row>
    <row r="1959" spans="1:124" s="128" customFormat="1" x14ac:dyDescent="0.25">
      <c r="A1959" s="127"/>
      <c r="DR1959" s="129"/>
      <c r="DS1959" s="129"/>
      <c r="DT1959" s="129"/>
    </row>
    <row r="1960" spans="1:124" s="128" customFormat="1" x14ac:dyDescent="0.25">
      <c r="A1960" s="127"/>
      <c r="DR1960" s="129"/>
      <c r="DS1960" s="129"/>
      <c r="DT1960" s="129"/>
    </row>
    <row r="1961" spans="1:124" s="128" customFormat="1" x14ac:dyDescent="0.25">
      <c r="A1961" s="127"/>
      <c r="DR1961" s="129"/>
      <c r="DS1961" s="129"/>
      <c r="DT1961" s="129"/>
    </row>
    <row r="1962" spans="1:124" s="128" customFormat="1" x14ac:dyDescent="0.25">
      <c r="A1962" s="127"/>
      <c r="DR1962" s="129"/>
      <c r="DS1962" s="129"/>
      <c r="DT1962" s="129"/>
    </row>
    <row r="1963" spans="1:124" s="128" customFormat="1" x14ac:dyDescent="0.25">
      <c r="A1963" s="127"/>
      <c r="DR1963" s="129"/>
      <c r="DS1963" s="129"/>
      <c r="DT1963" s="129"/>
    </row>
    <row r="1964" spans="1:124" s="128" customFormat="1" x14ac:dyDescent="0.25">
      <c r="A1964" s="127"/>
      <c r="DR1964" s="129"/>
      <c r="DS1964" s="129"/>
      <c r="DT1964" s="129"/>
    </row>
    <row r="1965" spans="1:124" s="128" customFormat="1" x14ac:dyDescent="0.25">
      <c r="A1965" s="127"/>
      <c r="DR1965" s="129"/>
      <c r="DS1965" s="129"/>
      <c r="DT1965" s="129"/>
    </row>
    <row r="1966" spans="1:124" s="128" customFormat="1" x14ac:dyDescent="0.25">
      <c r="A1966" s="127"/>
      <c r="DR1966" s="129"/>
      <c r="DS1966" s="129"/>
      <c r="DT1966" s="129"/>
    </row>
    <row r="1967" spans="1:124" s="128" customFormat="1" x14ac:dyDescent="0.25">
      <c r="A1967" s="127"/>
      <c r="DR1967" s="129"/>
      <c r="DS1967" s="129"/>
      <c r="DT1967" s="129"/>
    </row>
    <row r="1968" spans="1:124" s="128" customFormat="1" x14ac:dyDescent="0.25">
      <c r="A1968" s="127"/>
      <c r="DR1968" s="129"/>
      <c r="DS1968" s="129"/>
      <c r="DT1968" s="129"/>
    </row>
    <row r="1969" spans="1:124" s="128" customFormat="1" x14ac:dyDescent="0.25">
      <c r="A1969" s="127"/>
      <c r="DR1969" s="129"/>
      <c r="DS1969" s="129"/>
      <c r="DT1969" s="129"/>
    </row>
    <row r="1970" spans="1:124" s="128" customFormat="1" x14ac:dyDescent="0.25">
      <c r="A1970" s="127"/>
      <c r="DR1970" s="129"/>
      <c r="DS1970" s="129"/>
      <c r="DT1970" s="129"/>
    </row>
    <row r="1971" spans="1:124" s="128" customFormat="1" x14ac:dyDescent="0.25">
      <c r="A1971" s="127"/>
      <c r="DR1971" s="129"/>
      <c r="DS1971" s="129"/>
      <c r="DT1971" s="129"/>
    </row>
    <row r="1972" spans="1:124" s="128" customFormat="1" x14ac:dyDescent="0.25">
      <c r="A1972" s="127"/>
      <c r="DR1972" s="129"/>
      <c r="DS1972" s="129"/>
      <c r="DT1972" s="129"/>
    </row>
    <row r="1973" spans="1:124" s="128" customFormat="1" x14ac:dyDescent="0.25">
      <c r="A1973" s="127"/>
      <c r="DR1973" s="129"/>
      <c r="DS1973" s="129"/>
      <c r="DT1973" s="129"/>
    </row>
    <row r="1974" spans="1:124" s="128" customFormat="1" x14ac:dyDescent="0.25">
      <c r="A1974" s="127"/>
      <c r="DR1974" s="129"/>
      <c r="DS1974" s="129"/>
      <c r="DT1974" s="129"/>
    </row>
    <row r="1975" spans="1:124" s="128" customFormat="1" x14ac:dyDescent="0.25">
      <c r="A1975" s="127"/>
      <c r="DR1975" s="129"/>
      <c r="DS1975" s="129"/>
      <c r="DT1975" s="129"/>
    </row>
    <row r="1976" spans="1:124" s="128" customFormat="1" x14ac:dyDescent="0.25">
      <c r="A1976" s="127"/>
      <c r="DR1976" s="129"/>
      <c r="DS1976" s="129"/>
      <c r="DT1976" s="129"/>
    </row>
    <row r="1977" spans="1:124" s="128" customFormat="1" x14ac:dyDescent="0.25">
      <c r="A1977" s="127"/>
      <c r="DR1977" s="129"/>
      <c r="DS1977" s="129"/>
      <c r="DT1977" s="129"/>
    </row>
    <row r="1978" spans="1:124" s="128" customFormat="1" x14ac:dyDescent="0.25">
      <c r="A1978" s="127"/>
      <c r="DR1978" s="129"/>
      <c r="DS1978" s="129"/>
      <c r="DT1978" s="129"/>
    </row>
    <row r="1979" spans="1:124" s="128" customFormat="1" x14ac:dyDescent="0.25">
      <c r="A1979" s="127"/>
      <c r="DR1979" s="129"/>
      <c r="DS1979" s="129"/>
      <c r="DT1979" s="129"/>
    </row>
    <row r="1980" spans="1:124" s="128" customFormat="1" x14ac:dyDescent="0.25">
      <c r="A1980" s="127"/>
      <c r="DR1980" s="129"/>
      <c r="DS1980" s="129"/>
      <c r="DT1980" s="129"/>
    </row>
    <row r="1981" spans="1:124" s="128" customFormat="1" x14ac:dyDescent="0.25">
      <c r="A1981" s="127"/>
      <c r="DR1981" s="129"/>
      <c r="DS1981" s="129"/>
      <c r="DT1981" s="129"/>
    </row>
    <row r="1982" spans="1:124" s="128" customFormat="1" x14ac:dyDescent="0.25">
      <c r="A1982" s="127"/>
      <c r="DR1982" s="129"/>
      <c r="DS1982" s="129"/>
      <c r="DT1982" s="129"/>
    </row>
    <row r="1983" spans="1:124" s="128" customFormat="1" x14ac:dyDescent="0.25">
      <c r="A1983" s="127"/>
      <c r="DR1983" s="129"/>
      <c r="DS1983" s="129"/>
      <c r="DT1983" s="129"/>
    </row>
    <row r="1984" spans="1:124" s="128" customFormat="1" x14ac:dyDescent="0.25">
      <c r="A1984" s="127"/>
      <c r="DR1984" s="129"/>
      <c r="DS1984" s="129"/>
      <c r="DT1984" s="129"/>
    </row>
    <row r="1985" spans="1:124" s="128" customFormat="1" x14ac:dyDescent="0.25">
      <c r="A1985" s="127"/>
      <c r="DR1985" s="129"/>
      <c r="DS1985" s="129"/>
      <c r="DT1985" s="129"/>
    </row>
    <row r="1986" spans="1:124" s="128" customFormat="1" x14ac:dyDescent="0.25">
      <c r="A1986" s="127"/>
      <c r="DR1986" s="129"/>
      <c r="DS1986" s="129"/>
      <c r="DT1986" s="129"/>
    </row>
    <row r="1987" spans="1:124" s="128" customFormat="1" x14ac:dyDescent="0.25">
      <c r="A1987" s="127"/>
      <c r="DR1987" s="129"/>
      <c r="DS1987" s="129"/>
      <c r="DT1987" s="129"/>
    </row>
    <row r="1988" spans="1:124" s="128" customFormat="1" x14ac:dyDescent="0.25">
      <c r="A1988" s="127"/>
      <c r="DR1988" s="129"/>
      <c r="DS1988" s="129"/>
      <c r="DT1988" s="129"/>
    </row>
    <row r="1989" spans="1:124" s="128" customFormat="1" x14ac:dyDescent="0.25">
      <c r="A1989" s="127"/>
      <c r="DR1989" s="129"/>
      <c r="DS1989" s="129"/>
      <c r="DT1989" s="129"/>
    </row>
    <row r="1990" spans="1:124" s="128" customFormat="1" x14ac:dyDescent="0.25">
      <c r="A1990" s="127"/>
      <c r="DR1990" s="129"/>
      <c r="DS1990" s="129"/>
      <c r="DT1990" s="129"/>
    </row>
    <row r="1991" spans="1:124" s="128" customFormat="1" x14ac:dyDescent="0.25">
      <c r="A1991" s="127"/>
      <c r="DR1991" s="129"/>
      <c r="DS1991" s="129"/>
      <c r="DT1991" s="129"/>
    </row>
    <row r="1992" spans="1:124" s="128" customFormat="1" x14ac:dyDescent="0.25">
      <c r="A1992" s="127"/>
      <c r="DR1992" s="129"/>
      <c r="DS1992" s="129"/>
      <c r="DT1992" s="129"/>
    </row>
    <row r="1993" spans="1:124" s="128" customFormat="1" x14ac:dyDescent="0.25">
      <c r="A1993" s="127"/>
      <c r="DR1993" s="129"/>
      <c r="DS1993" s="129"/>
      <c r="DT1993" s="129"/>
    </row>
    <row r="1994" spans="1:124" s="128" customFormat="1" x14ac:dyDescent="0.25">
      <c r="A1994" s="127"/>
      <c r="DR1994" s="129"/>
      <c r="DS1994" s="129"/>
      <c r="DT1994" s="129"/>
    </row>
    <row r="1995" spans="1:124" s="128" customFormat="1" x14ac:dyDescent="0.25">
      <c r="A1995" s="127"/>
      <c r="DR1995" s="129"/>
      <c r="DS1995" s="129"/>
      <c r="DT1995" s="129"/>
    </row>
    <row r="1996" spans="1:124" s="128" customFormat="1" x14ac:dyDescent="0.25">
      <c r="A1996" s="127"/>
      <c r="DR1996" s="129"/>
      <c r="DS1996" s="129"/>
      <c r="DT1996" s="129"/>
    </row>
    <row r="1997" spans="1:124" s="128" customFormat="1" x14ac:dyDescent="0.25">
      <c r="A1997" s="127"/>
      <c r="DR1997" s="129"/>
      <c r="DS1997" s="129"/>
      <c r="DT1997" s="129"/>
    </row>
    <row r="1998" spans="1:124" s="128" customFormat="1" x14ac:dyDescent="0.25">
      <c r="A1998" s="127"/>
      <c r="DR1998" s="129"/>
      <c r="DS1998" s="129"/>
      <c r="DT1998" s="129"/>
    </row>
    <row r="1999" spans="1:124" s="128" customFormat="1" x14ac:dyDescent="0.25">
      <c r="A1999" s="127"/>
      <c r="DR1999" s="129"/>
      <c r="DS1999" s="129"/>
      <c r="DT1999" s="129"/>
    </row>
    <row r="2000" spans="1:124" s="128" customFormat="1" x14ac:dyDescent="0.25">
      <c r="A2000" s="127"/>
      <c r="DR2000" s="129"/>
      <c r="DS2000" s="129"/>
      <c r="DT2000" s="129"/>
    </row>
    <row r="2001" spans="1:124" s="128" customFormat="1" x14ac:dyDescent="0.25">
      <c r="A2001" s="127"/>
      <c r="DR2001" s="129"/>
      <c r="DS2001" s="129"/>
      <c r="DT2001" s="129"/>
    </row>
    <row r="2002" spans="1:124" s="128" customFormat="1" x14ac:dyDescent="0.25">
      <c r="A2002" s="127"/>
      <c r="DR2002" s="129"/>
      <c r="DS2002" s="129"/>
      <c r="DT2002" s="129"/>
    </row>
    <row r="2003" spans="1:124" s="128" customFormat="1" x14ac:dyDescent="0.25">
      <c r="A2003" s="127"/>
      <c r="DR2003" s="129"/>
      <c r="DS2003" s="129"/>
      <c r="DT2003" s="129"/>
    </row>
    <row r="2004" spans="1:124" s="128" customFormat="1" x14ac:dyDescent="0.25">
      <c r="A2004" s="127"/>
      <c r="DR2004" s="129"/>
      <c r="DS2004" s="129"/>
      <c r="DT2004" s="129"/>
    </row>
    <row r="2005" spans="1:124" s="128" customFormat="1" x14ac:dyDescent="0.25">
      <c r="A2005" s="127"/>
      <c r="DR2005" s="129"/>
      <c r="DS2005" s="129"/>
      <c r="DT2005" s="129"/>
    </row>
    <row r="2006" spans="1:124" s="128" customFormat="1" x14ac:dyDescent="0.25">
      <c r="A2006" s="127"/>
      <c r="DR2006" s="129"/>
      <c r="DS2006" s="129"/>
      <c r="DT2006" s="129"/>
    </row>
    <row r="2007" spans="1:124" s="128" customFormat="1" x14ac:dyDescent="0.25">
      <c r="A2007" s="127"/>
      <c r="DR2007" s="129"/>
      <c r="DS2007" s="129"/>
      <c r="DT2007" s="129"/>
    </row>
    <row r="2008" spans="1:124" s="128" customFormat="1" x14ac:dyDescent="0.25">
      <c r="A2008" s="127"/>
      <c r="DR2008" s="129"/>
      <c r="DS2008" s="129"/>
      <c r="DT2008" s="129"/>
    </row>
    <row r="2009" spans="1:124" s="128" customFormat="1" x14ac:dyDescent="0.25">
      <c r="A2009" s="127"/>
      <c r="DR2009" s="129"/>
      <c r="DS2009" s="129"/>
      <c r="DT2009" s="129"/>
    </row>
    <row r="2010" spans="1:124" s="128" customFormat="1" x14ac:dyDescent="0.25">
      <c r="A2010" s="127"/>
      <c r="DR2010" s="129"/>
      <c r="DS2010" s="129"/>
      <c r="DT2010" s="129"/>
    </row>
    <row r="2011" spans="1:124" s="128" customFormat="1" x14ac:dyDescent="0.25">
      <c r="A2011" s="127"/>
      <c r="DR2011" s="129"/>
      <c r="DS2011" s="129"/>
      <c r="DT2011" s="129"/>
    </row>
    <row r="2012" spans="1:124" s="128" customFormat="1" x14ac:dyDescent="0.25">
      <c r="A2012" s="127"/>
      <c r="DR2012" s="129"/>
      <c r="DS2012" s="129"/>
      <c r="DT2012" s="129"/>
    </row>
    <row r="2013" spans="1:124" s="128" customFormat="1" x14ac:dyDescent="0.25">
      <c r="A2013" s="127"/>
      <c r="DR2013" s="129"/>
      <c r="DS2013" s="129"/>
      <c r="DT2013" s="129"/>
    </row>
    <row r="2014" spans="1:124" s="128" customFormat="1" x14ac:dyDescent="0.25">
      <c r="A2014" s="127"/>
      <c r="DR2014" s="129"/>
      <c r="DS2014" s="129"/>
      <c r="DT2014" s="129"/>
    </row>
    <row r="2015" spans="1:124" s="128" customFormat="1" x14ac:dyDescent="0.25">
      <c r="A2015" s="127"/>
      <c r="DR2015" s="129"/>
      <c r="DS2015" s="129"/>
      <c r="DT2015" s="129"/>
    </row>
    <row r="2016" spans="1:124" s="128" customFormat="1" x14ac:dyDescent="0.25">
      <c r="A2016" s="127"/>
      <c r="DR2016" s="129"/>
      <c r="DS2016" s="129"/>
      <c r="DT2016" s="129"/>
    </row>
    <row r="2017" spans="1:124" s="128" customFormat="1" x14ac:dyDescent="0.25">
      <c r="A2017" s="127"/>
      <c r="DR2017" s="129"/>
      <c r="DS2017" s="129"/>
      <c r="DT2017" s="129"/>
    </row>
    <row r="2018" spans="1:124" s="128" customFormat="1" x14ac:dyDescent="0.25">
      <c r="A2018" s="127"/>
      <c r="DR2018" s="129"/>
      <c r="DS2018" s="129"/>
      <c r="DT2018" s="129"/>
    </row>
    <row r="2019" spans="1:124" s="128" customFormat="1" x14ac:dyDescent="0.25">
      <c r="A2019" s="127"/>
      <c r="DR2019" s="129"/>
      <c r="DS2019" s="129"/>
      <c r="DT2019" s="129"/>
    </row>
    <row r="2020" spans="1:124" s="128" customFormat="1" x14ac:dyDescent="0.25">
      <c r="A2020" s="127"/>
      <c r="DR2020" s="129"/>
      <c r="DS2020" s="129"/>
      <c r="DT2020" s="129"/>
    </row>
    <row r="2021" spans="1:124" s="128" customFormat="1" x14ac:dyDescent="0.25">
      <c r="A2021" s="127"/>
      <c r="DR2021" s="129"/>
      <c r="DS2021" s="129"/>
      <c r="DT2021" s="129"/>
    </row>
    <row r="2022" spans="1:124" s="128" customFormat="1" x14ac:dyDescent="0.25">
      <c r="A2022" s="127"/>
      <c r="DR2022" s="129"/>
      <c r="DS2022" s="129"/>
      <c r="DT2022" s="129"/>
    </row>
    <row r="2023" spans="1:124" s="128" customFormat="1" x14ac:dyDescent="0.25">
      <c r="A2023" s="127"/>
      <c r="DR2023" s="129"/>
      <c r="DS2023" s="129"/>
      <c r="DT2023" s="129"/>
    </row>
    <row r="2024" spans="1:124" s="128" customFormat="1" x14ac:dyDescent="0.25">
      <c r="A2024" s="127"/>
      <c r="DR2024" s="129"/>
      <c r="DS2024" s="129"/>
      <c r="DT2024" s="129"/>
    </row>
    <row r="2025" spans="1:124" s="128" customFormat="1" x14ac:dyDescent="0.25">
      <c r="A2025" s="127"/>
      <c r="DR2025" s="129"/>
      <c r="DS2025" s="129"/>
      <c r="DT2025" s="129"/>
    </row>
    <row r="2026" spans="1:124" s="128" customFormat="1" x14ac:dyDescent="0.25">
      <c r="A2026" s="127"/>
      <c r="DR2026" s="129"/>
      <c r="DS2026" s="129"/>
      <c r="DT2026" s="129"/>
    </row>
    <row r="2027" spans="1:124" s="128" customFormat="1" x14ac:dyDescent="0.25">
      <c r="A2027" s="127"/>
      <c r="DR2027" s="129"/>
      <c r="DS2027" s="129"/>
      <c r="DT2027" s="129"/>
    </row>
    <row r="2028" spans="1:124" s="128" customFormat="1" x14ac:dyDescent="0.25">
      <c r="A2028" s="127"/>
      <c r="DR2028" s="129"/>
      <c r="DS2028" s="129"/>
      <c r="DT2028" s="129"/>
    </row>
    <row r="2029" spans="1:124" s="128" customFormat="1" x14ac:dyDescent="0.25">
      <c r="A2029" s="127"/>
      <c r="DR2029" s="129"/>
      <c r="DS2029" s="129"/>
      <c r="DT2029" s="129"/>
    </row>
    <row r="2030" spans="1:124" s="128" customFormat="1" x14ac:dyDescent="0.25">
      <c r="A2030" s="127"/>
      <c r="DR2030" s="129"/>
      <c r="DS2030" s="129"/>
      <c r="DT2030" s="129"/>
    </row>
    <row r="2031" spans="1:124" s="128" customFormat="1" x14ac:dyDescent="0.25">
      <c r="A2031" s="127"/>
      <c r="DR2031" s="129"/>
      <c r="DS2031" s="129"/>
      <c r="DT2031" s="129"/>
    </row>
    <row r="2032" spans="1:124" s="128" customFormat="1" x14ac:dyDescent="0.25">
      <c r="A2032" s="127"/>
      <c r="DR2032" s="129"/>
      <c r="DS2032" s="129"/>
      <c r="DT2032" s="129"/>
    </row>
    <row r="2033" spans="1:124" s="128" customFormat="1" x14ac:dyDescent="0.25">
      <c r="A2033" s="127"/>
      <c r="DR2033" s="129"/>
      <c r="DS2033" s="129"/>
      <c r="DT2033" s="129"/>
    </row>
    <row r="2034" spans="1:124" s="128" customFormat="1" x14ac:dyDescent="0.25">
      <c r="A2034" s="127"/>
      <c r="DR2034" s="129"/>
      <c r="DS2034" s="129"/>
      <c r="DT2034" s="129"/>
    </row>
    <row r="2035" spans="1:124" s="128" customFormat="1" x14ac:dyDescent="0.25">
      <c r="A2035" s="127"/>
      <c r="DR2035" s="129"/>
      <c r="DS2035" s="129"/>
      <c r="DT2035" s="129"/>
    </row>
    <row r="2036" spans="1:124" s="128" customFormat="1" x14ac:dyDescent="0.25">
      <c r="A2036" s="127"/>
      <c r="DR2036" s="129"/>
      <c r="DS2036" s="129"/>
      <c r="DT2036" s="129"/>
    </row>
    <row r="2037" spans="1:124" s="128" customFormat="1" x14ac:dyDescent="0.25">
      <c r="A2037" s="127"/>
      <c r="DR2037" s="129"/>
      <c r="DS2037" s="129"/>
      <c r="DT2037" s="129"/>
    </row>
    <row r="2038" spans="1:124" s="128" customFormat="1" x14ac:dyDescent="0.25">
      <c r="A2038" s="127"/>
      <c r="DR2038" s="129"/>
      <c r="DS2038" s="129"/>
      <c r="DT2038" s="129"/>
    </row>
    <row r="2039" spans="1:124" s="128" customFormat="1" x14ac:dyDescent="0.25">
      <c r="A2039" s="127"/>
      <c r="DR2039" s="129"/>
      <c r="DS2039" s="129"/>
      <c r="DT2039" s="129"/>
    </row>
    <row r="2040" spans="1:124" s="128" customFormat="1" x14ac:dyDescent="0.25">
      <c r="A2040" s="127"/>
      <c r="DR2040" s="129"/>
      <c r="DS2040" s="129"/>
      <c r="DT2040" s="129"/>
    </row>
    <row r="2041" spans="1:124" s="128" customFormat="1" x14ac:dyDescent="0.25">
      <c r="A2041" s="127"/>
      <c r="DR2041" s="129"/>
      <c r="DS2041" s="129"/>
      <c r="DT2041" s="129"/>
    </row>
    <row r="2042" spans="1:124" s="128" customFormat="1" x14ac:dyDescent="0.25">
      <c r="A2042" s="127"/>
      <c r="DR2042" s="129"/>
      <c r="DS2042" s="129"/>
      <c r="DT2042" s="129"/>
    </row>
    <row r="2043" spans="1:124" s="128" customFormat="1" x14ac:dyDescent="0.25">
      <c r="A2043" s="127"/>
      <c r="DR2043" s="129"/>
      <c r="DS2043" s="129"/>
      <c r="DT2043" s="129"/>
    </row>
    <row r="2044" spans="1:124" s="128" customFormat="1" x14ac:dyDescent="0.25">
      <c r="A2044" s="127"/>
      <c r="DR2044" s="129"/>
      <c r="DS2044" s="129"/>
      <c r="DT2044" s="129"/>
    </row>
    <row r="2045" spans="1:124" s="128" customFormat="1" x14ac:dyDescent="0.25">
      <c r="A2045" s="127"/>
      <c r="DR2045" s="129"/>
      <c r="DS2045" s="129"/>
      <c r="DT2045" s="129"/>
    </row>
    <row r="2046" spans="1:124" s="128" customFormat="1" x14ac:dyDescent="0.25">
      <c r="A2046" s="127"/>
      <c r="DR2046" s="129"/>
      <c r="DS2046" s="129"/>
      <c r="DT2046" s="129"/>
    </row>
    <row r="2047" spans="1:124" s="128" customFormat="1" x14ac:dyDescent="0.25">
      <c r="A2047" s="127"/>
      <c r="DR2047" s="129"/>
      <c r="DS2047" s="129"/>
      <c r="DT2047" s="129"/>
    </row>
    <row r="2048" spans="1:124" s="128" customFormat="1" x14ac:dyDescent="0.25">
      <c r="A2048" s="127"/>
      <c r="DR2048" s="129"/>
      <c r="DS2048" s="129"/>
      <c r="DT2048" s="129"/>
    </row>
    <row r="2049" spans="1:124" s="128" customFormat="1" x14ac:dyDescent="0.25">
      <c r="A2049" s="127"/>
      <c r="DR2049" s="129"/>
      <c r="DS2049" s="129"/>
      <c r="DT2049" s="129"/>
    </row>
    <row r="2050" spans="1:124" s="128" customFormat="1" x14ac:dyDescent="0.25">
      <c r="A2050" s="127"/>
      <c r="DR2050" s="129"/>
      <c r="DS2050" s="129"/>
      <c r="DT2050" s="129"/>
    </row>
    <row r="2051" spans="1:124" s="128" customFormat="1" x14ac:dyDescent="0.25">
      <c r="A2051" s="127"/>
      <c r="DR2051" s="129"/>
      <c r="DS2051" s="129"/>
      <c r="DT2051" s="129"/>
    </row>
    <row r="2052" spans="1:124" s="128" customFormat="1" x14ac:dyDescent="0.25">
      <c r="A2052" s="127"/>
      <c r="DR2052" s="129"/>
      <c r="DS2052" s="129"/>
      <c r="DT2052" s="129"/>
    </row>
    <row r="2053" spans="1:124" s="128" customFormat="1" x14ac:dyDescent="0.25">
      <c r="A2053" s="127"/>
      <c r="DR2053" s="129"/>
      <c r="DS2053" s="129"/>
      <c r="DT2053" s="129"/>
    </row>
    <row r="2054" spans="1:124" s="128" customFormat="1" x14ac:dyDescent="0.25">
      <c r="A2054" s="127"/>
      <c r="DR2054" s="129"/>
      <c r="DS2054" s="129"/>
      <c r="DT2054" s="129"/>
    </row>
    <row r="2055" spans="1:124" s="128" customFormat="1" x14ac:dyDescent="0.25">
      <c r="A2055" s="127"/>
      <c r="DR2055" s="129"/>
      <c r="DS2055" s="129"/>
      <c r="DT2055" s="129"/>
    </row>
    <row r="2056" spans="1:124" s="128" customFormat="1" x14ac:dyDescent="0.25">
      <c r="A2056" s="127"/>
      <c r="DR2056" s="129"/>
      <c r="DS2056" s="129"/>
      <c r="DT2056" s="129"/>
    </row>
    <row r="2057" spans="1:124" s="128" customFormat="1" x14ac:dyDescent="0.25">
      <c r="A2057" s="127"/>
      <c r="DR2057" s="129"/>
      <c r="DS2057" s="129"/>
      <c r="DT2057" s="129"/>
    </row>
    <row r="2058" spans="1:124" s="128" customFormat="1" x14ac:dyDescent="0.25">
      <c r="A2058" s="127"/>
      <c r="DR2058" s="129"/>
      <c r="DS2058" s="129"/>
      <c r="DT2058" s="129"/>
    </row>
    <row r="2059" spans="1:124" s="128" customFormat="1" x14ac:dyDescent="0.25">
      <c r="A2059" s="127"/>
      <c r="DR2059" s="129"/>
      <c r="DS2059" s="129"/>
      <c r="DT2059" s="129"/>
    </row>
    <row r="2060" spans="1:124" s="128" customFormat="1" x14ac:dyDescent="0.25">
      <c r="A2060" s="127"/>
      <c r="DR2060" s="129"/>
      <c r="DS2060" s="129"/>
      <c r="DT2060" s="129"/>
    </row>
    <row r="2061" spans="1:124" s="128" customFormat="1" x14ac:dyDescent="0.25">
      <c r="A2061" s="127"/>
      <c r="DR2061" s="129"/>
      <c r="DS2061" s="129"/>
      <c r="DT2061" s="129"/>
    </row>
    <row r="2062" spans="1:124" s="128" customFormat="1" x14ac:dyDescent="0.25">
      <c r="A2062" s="127"/>
      <c r="DR2062" s="129"/>
      <c r="DS2062" s="129"/>
      <c r="DT2062" s="129"/>
    </row>
    <row r="2063" spans="1:124" s="128" customFormat="1" x14ac:dyDescent="0.25">
      <c r="A2063" s="127"/>
      <c r="DR2063" s="129"/>
      <c r="DS2063" s="129"/>
      <c r="DT2063" s="129"/>
    </row>
    <row r="2064" spans="1:124" s="128" customFormat="1" x14ac:dyDescent="0.25">
      <c r="A2064" s="127"/>
      <c r="DR2064" s="129"/>
      <c r="DS2064" s="129"/>
      <c r="DT2064" s="129"/>
    </row>
    <row r="2065" spans="1:124" s="128" customFormat="1" x14ac:dyDescent="0.25">
      <c r="A2065" s="127"/>
      <c r="DR2065" s="129"/>
      <c r="DS2065" s="129"/>
      <c r="DT2065" s="129"/>
    </row>
    <row r="2066" spans="1:124" s="128" customFormat="1" x14ac:dyDescent="0.25">
      <c r="A2066" s="127"/>
      <c r="DR2066" s="129"/>
      <c r="DS2066" s="129"/>
      <c r="DT2066" s="129"/>
    </row>
    <row r="2067" spans="1:124" s="128" customFormat="1" x14ac:dyDescent="0.25">
      <c r="A2067" s="127"/>
      <c r="DR2067" s="129"/>
      <c r="DS2067" s="129"/>
      <c r="DT2067" s="129"/>
    </row>
    <row r="2068" spans="1:124" s="128" customFormat="1" x14ac:dyDescent="0.25">
      <c r="A2068" s="127"/>
      <c r="DR2068" s="129"/>
      <c r="DS2068" s="129"/>
      <c r="DT2068" s="129"/>
    </row>
    <row r="2069" spans="1:124" s="128" customFormat="1" x14ac:dyDescent="0.25">
      <c r="A2069" s="127"/>
      <c r="DR2069" s="129"/>
      <c r="DS2069" s="129"/>
      <c r="DT2069" s="129"/>
    </row>
    <row r="2070" spans="1:124" s="128" customFormat="1" x14ac:dyDescent="0.25">
      <c r="A2070" s="127"/>
      <c r="DR2070" s="129"/>
      <c r="DS2070" s="129"/>
      <c r="DT2070" s="129"/>
    </row>
    <row r="2071" spans="1:124" s="128" customFormat="1" x14ac:dyDescent="0.25">
      <c r="A2071" s="127"/>
      <c r="DR2071" s="129"/>
      <c r="DS2071" s="129"/>
      <c r="DT2071" s="129"/>
    </row>
    <row r="2072" spans="1:124" s="128" customFormat="1" x14ac:dyDescent="0.25">
      <c r="A2072" s="127"/>
      <c r="DR2072" s="129"/>
      <c r="DS2072" s="129"/>
      <c r="DT2072" s="129"/>
    </row>
    <row r="2073" spans="1:124" s="128" customFormat="1" x14ac:dyDescent="0.25">
      <c r="A2073" s="127"/>
      <c r="DR2073" s="129"/>
      <c r="DS2073" s="129"/>
      <c r="DT2073" s="129"/>
    </row>
    <row r="2074" spans="1:124" s="128" customFormat="1" x14ac:dyDescent="0.25">
      <c r="A2074" s="127"/>
      <c r="DR2074" s="129"/>
      <c r="DS2074" s="129"/>
      <c r="DT2074" s="129"/>
    </row>
    <row r="2075" spans="1:124" s="128" customFormat="1" x14ac:dyDescent="0.25">
      <c r="A2075" s="127"/>
      <c r="DR2075" s="129"/>
      <c r="DS2075" s="129"/>
      <c r="DT2075" s="129"/>
    </row>
    <row r="2076" spans="1:124" s="128" customFormat="1" x14ac:dyDescent="0.25">
      <c r="A2076" s="127"/>
      <c r="DR2076" s="129"/>
      <c r="DS2076" s="129"/>
      <c r="DT2076" s="129"/>
    </row>
    <row r="2077" spans="1:124" s="128" customFormat="1" x14ac:dyDescent="0.25">
      <c r="A2077" s="127"/>
      <c r="DR2077" s="129"/>
      <c r="DS2077" s="129"/>
      <c r="DT2077" s="129"/>
    </row>
    <row r="2078" spans="1:124" s="128" customFormat="1" x14ac:dyDescent="0.25">
      <c r="A2078" s="127"/>
      <c r="DR2078" s="129"/>
      <c r="DS2078" s="129"/>
      <c r="DT2078" s="129"/>
    </row>
    <row r="2079" spans="1:124" s="128" customFormat="1" x14ac:dyDescent="0.25">
      <c r="A2079" s="127"/>
      <c r="DR2079" s="129"/>
      <c r="DS2079" s="129"/>
      <c r="DT2079" s="129"/>
    </row>
    <row r="2080" spans="1:124" s="128" customFormat="1" x14ac:dyDescent="0.25">
      <c r="A2080" s="127"/>
      <c r="DR2080" s="129"/>
      <c r="DS2080" s="129"/>
      <c r="DT2080" s="129"/>
    </row>
    <row r="2081" spans="1:124" s="128" customFormat="1" x14ac:dyDescent="0.25">
      <c r="A2081" s="127"/>
      <c r="DR2081" s="129"/>
      <c r="DS2081" s="129"/>
      <c r="DT2081" s="129"/>
    </row>
    <row r="2082" spans="1:124" s="128" customFormat="1" x14ac:dyDescent="0.25">
      <c r="A2082" s="127"/>
      <c r="DR2082" s="129"/>
      <c r="DS2082" s="129"/>
      <c r="DT2082" s="129"/>
    </row>
    <row r="2083" spans="1:124" s="128" customFormat="1" x14ac:dyDescent="0.25">
      <c r="A2083" s="127"/>
      <c r="DR2083" s="129"/>
      <c r="DS2083" s="129"/>
      <c r="DT2083" s="129"/>
    </row>
    <row r="2084" spans="1:124" s="128" customFormat="1" x14ac:dyDescent="0.25">
      <c r="A2084" s="127"/>
      <c r="DR2084" s="129"/>
      <c r="DS2084" s="129"/>
      <c r="DT2084" s="129"/>
    </row>
    <row r="2085" spans="1:124" s="128" customFormat="1" x14ac:dyDescent="0.25">
      <c r="A2085" s="127"/>
      <c r="DR2085" s="129"/>
      <c r="DS2085" s="129"/>
      <c r="DT2085" s="129"/>
    </row>
    <row r="2086" spans="1:124" s="128" customFormat="1" x14ac:dyDescent="0.25">
      <c r="A2086" s="127"/>
      <c r="DR2086" s="129"/>
      <c r="DS2086" s="129"/>
      <c r="DT2086" s="129"/>
    </row>
    <row r="2087" spans="1:124" s="128" customFormat="1" x14ac:dyDescent="0.25">
      <c r="A2087" s="127"/>
      <c r="DR2087" s="129"/>
      <c r="DS2087" s="129"/>
      <c r="DT2087" s="129"/>
    </row>
    <row r="2088" spans="1:124" s="128" customFormat="1" x14ac:dyDescent="0.25">
      <c r="A2088" s="127"/>
      <c r="DR2088" s="129"/>
      <c r="DS2088" s="129"/>
      <c r="DT2088" s="129"/>
    </row>
    <row r="2089" spans="1:124" s="128" customFormat="1" x14ac:dyDescent="0.25">
      <c r="A2089" s="127"/>
      <c r="DR2089" s="129"/>
      <c r="DS2089" s="129"/>
      <c r="DT2089" s="129"/>
    </row>
    <row r="2090" spans="1:124" s="128" customFormat="1" x14ac:dyDescent="0.25">
      <c r="A2090" s="127"/>
      <c r="DR2090" s="129"/>
      <c r="DS2090" s="129"/>
      <c r="DT2090" s="129"/>
    </row>
    <row r="2091" spans="1:124" s="128" customFormat="1" x14ac:dyDescent="0.25">
      <c r="A2091" s="127"/>
      <c r="DR2091" s="129"/>
      <c r="DS2091" s="129"/>
      <c r="DT2091" s="129"/>
    </row>
    <row r="2092" spans="1:124" s="128" customFormat="1" x14ac:dyDescent="0.25">
      <c r="A2092" s="127"/>
      <c r="DR2092" s="129"/>
      <c r="DS2092" s="129"/>
      <c r="DT2092" s="129"/>
    </row>
    <row r="2093" spans="1:124" s="128" customFormat="1" x14ac:dyDescent="0.25">
      <c r="A2093" s="127"/>
      <c r="DR2093" s="129"/>
      <c r="DS2093" s="129"/>
      <c r="DT2093" s="129"/>
    </row>
    <row r="2094" spans="1:124" s="128" customFormat="1" x14ac:dyDescent="0.25">
      <c r="A2094" s="127"/>
      <c r="DR2094" s="129"/>
      <c r="DS2094" s="129"/>
      <c r="DT2094" s="129"/>
    </row>
    <row r="2095" spans="1:124" s="128" customFormat="1" x14ac:dyDescent="0.25">
      <c r="A2095" s="127"/>
      <c r="DR2095" s="129"/>
      <c r="DS2095" s="129"/>
      <c r="DT2095" s="129"/>
    </row>
    <row r="2096" spans="1:124" s="128" customFormat="1" x14ac:dyDescent="0.25">
      <c r="A2096" s="127"/>
      <c r="DR2096" s="129"/>
      <c r="DS2096" s="129"/>
      <c r="DT2096" s="129"/>
    </row>
    <row r="2097" spans="1:124" s="128" customFormat="1" x14ac:dyDescent="0.25">
      <c r="A2097" s="127"/>
      <c r="DR2097" s="129"/>
      <c r="DS2097" s="129"/>
      <c r="DT2097" s="129"/>
    </row>
    <row r="2098" spans="1:124" s="128" customFormat="1" x14ac:dyDescent="0.25">
      <c r="A2098" s="127"/>
      <c r="DR2098" s="129"/>
      <c r="DS2098" s="129"/>
      <c r="DT2098" s="129"/>
    </row>
    <row r="2099" spans="1:124" s="128" customFormat="1" x14ac:dyDescent="0.25">
      <c r="A2099" s="127"/>
      <c r="DR2099" s="129"/>
      <c r="DS2099" s="129"/>
      <c r="DT2099" s="129"/>
    </row>
    <row r="2100" spans="1:124" s="128" customFormat="1" x14ac:dyDescent="0.25">
      <c r="A2100" s="127"/>
      <c r="DR2100" s="129"/>
      <c r="DS2100" s="129"/>
      <c r="DT2100" s="129"/>
    </row>
    <row r="2101" spans="1:124" s="128" customFormat="1" x14ac:dyDescent="0.25">
      <c r="A2101" s="127"/>
      <c r="DR2101" s="129"/>
      <c r="DS2101" s="129"/>
      <c r="DT2101" s="129"/>
    </row>
    <row r="2102" spans="1:124" s="128" customFormat="1" x14ac:dyDescent="0.25">
      <c r="A2102" s="127"/>
      <c r="DR2102" s="129"/>
      <c r="DS2102" s="129"/>
      <c r="DT2102" s="129"/>
    </row>
    <row r="2103" spans="1:124" s="128" customFormat="1" x14ac:dyDescent="0.25">
      <c r="A2103" s="127"/>
      <c r="DR2103" s="129"/>
      <c r="DS2103" s="129"/>
      <c r="DT2103" s="129"/>
    </row>
    <row r="2104" spans="1:124" s="128" customFormat="1" x14ac:dyDescent="0.25">
      <c r="A2104" s="127"/>
      <c r="DR2104" s="129"/>
      <c r="DS2104" s="129"/>
      <c r="DT2104" s="129"/>
    </row>
    <row r="2105" spans="1:124" s="128" customFormat="1" x14ac:dyDescent="0.25">
      <c r="A2105" s="127"/>
      <c r="DR2105" s="129"/>
      <c r="DS2105" s="129"/>
      <c r="DT2105" s="129"/>
    </row>
    <row r="2106" spans="1:124" s="128" customFormat="1" x14ac:dyDescent="0.25">
      <c r="A2106" s="127"/>
      <c r="DR2106" s="129"/>
      <c r="DS2106" s="129"/>
      <c r="DT2106" s="129"/>
    </row>
    <row r="2107" spans="1:124" s="128" customFormat="1" x14ac:dyDescent="0.25">
      <c r="A2107" s="127"/>
      <c r="DR2107" s="129"/>
      <c r="DS2107" s="129"/>
      <c r="DT2107" s="129"/>
    </row>
    <row r="2108" spans="1:124" s="128" customFormat="1" x14ac:dyDescent="0.25">
      <c r="A2108" s="127"/>
      <c r="DR2108" s="129"/>
      <c r="DS2108" s="129"/>
      <c r="DT2108" s="129"/>
    </row>
    <row r="2109" spans="1:124" s="128" customFormat="1" x14ac:dyDescent="0.25">
      <c r="A2109" s="127"/>
      <c r="DR2109" s="129"/>
      <c r="DS2109" s="129"/>
      <c r="DT2109" s="129"/>
    </row>
    <row r="2110" spans="1:124" s="128" customFormat="1" x14ac:dyDescent="0.25">
      <c r="A2110" s="127"/>
      <c r="DR2110" s="129"/>
      <c r="DS2110" s="129"/>
      <c r="DT2110" s="129"/>
    </row>
    <row r="2111" spans="1:124" s="128" customFormat="1" x14ac:dyDescent="0.25">
      <c r="A2111" s="127"/>
      <c r="DR2111" s="129"/>
      <c r="DS2111" s="129"/>
      <c r="DT2111" s="129"/>
    </row>
    <row r="2112" spans="1:124" s="128" customFormat="1" x14ac:dyDescent="0.25">
      <c r="A2112" s="127"/>
      <c r="DR2112" s="129"/>
      <c r="DS2112" s="129"/>
      <c r="DT2112" s="129"/>
    </row>
    <row r="2113" spans="1:124" s="128" customFormat="1" x14ac:dyDescent="0.25">
      <c r="A2113" s="127"/>
      <c r="DR2113" s="129"/>
      <c r="DS2113" s="129"/>
      <c r="DT2113" s="129"/>
    </row>
    <row r="2114" spans="1:124" s="128" customFormat="1" x14ac:dyDescent="0.25">
      <c r="A2114" s="127"/>
      <c r="DR2114" s="129"/>
      <c r="DS2114" s="129"/>
      <c r="DT2114" s="129"/>
    </row>
    <row r="2115" spans="1:124" s="128" customFormat="1" x14ac:dyDescent="0.25">
      <c r="A2115" s="127"/>
      <c r="DR2115" s="129"/>
      <c r="DS2115" s="129"/>
      <c r="DT2115" s="129"/>
    </row>
    <row r="2116" spans="1:124" s="128" customFormat="1" x14ac:dyDescent="0.25">
      <c r="A2116" s="127"/>
      <c r="DR2116" s="129"/>
      <c r="DS2116" s="129"/>
      <c r="DT2116" s="129"/>
    </row>
    <row r="2117" spans="1:124" s="128" customFormat="1" x14ac:dyDescent="0.25">
      <c r="A2117" s="127"/>
      <c r="DR2117" s="129"/>
      <c r="DS2117" s="129"/>
      <c r="DT2117" s="129"/>
    </row>
    <row r="2118" spans="1:124" s="128" customFormat="1" x14ac:dyDescent="0.25">
      <c r="A2118" s="127"/>
      <c r="DR2118" s="129"/>
      <c r="DS2118" s="129"/>
      <c r="DT2118" s="129"/>
    </row>
    <row r="2119" spans="1:124" s="128" customFormat="1" x14ac:dyDescent="0.25">
      <c r="A2119" s="127"/>
      <c r="DR2119" s="129"/>
      <c r="DS2119" s="129"/>
      <c r="DT2119" s="129"/>
    </row>
    <row r="2120" spans="1:124" s="128" customFormat="1" x14ac:dyDescent="0.25">
      <c r="A2120" s="127"/>
      <c r="DR2120" s="129"/>
      <c r="DS2120" s="129"/>
      <c r="DT2120" s="129"/>
    </row>
    <row r="2121" spans="1:124" s="128" customFormat="1" x14ac:dyDescent="0.25">
      <c r="A2121" s="127"/>
      <c r="DR2121" s="129"/>
      <c r="DS2121" s="129"/>
      <c r="DT2121" s="129"/>
    </row>
    <row r="2122" spans="1:124" s="128" customFormat="1" x14ac:dyDescent="0.25">
      <c r="A2122" s="127"/>
      <c r="DR2122" s="129"/>
      <c r="DS2122" s="129"/>
      <c r="DT2122" s="129"/>
    </row>
    <row r="2123" spans="1:124" s="128" customFormat="1" x14ac:dyDescent="0.25">
      <c r="A2123" s="127"/>
      <c r="DR2123" s="129"/>
      <c r="DS2123" s="129"/>
      <c r="DT2123" s="129"/>
    </row>
    <row r="2124" spans="1:124" s="128" customFormat="1" x14ac:dyDescent="0.25">
      <c r="A2124" s="127"/>
      <c r="DR2124" s="129"/>
      <c r="DS2124" s="129"/>
      <c r="DT2124" s="129"/>
    </row>
    <row r="2125" spans="1:124" s="128" customFormat="1" x14ac:dyDescent="0.25">
      <c r="A2125" s="127"/>
      <c r="DR2125" s="129"/>
      <c r="DS2125" s="129"/>
      <c r="DT2125" s="129"/>
    </row>
    <row r="2126" spans="1:124" s="128" customFormat="1" x14ac:dyDescent="0.25">
      <c r="A2126" s="127"/>
      <c r="DR2126" s="129"/>
      <c r="DS2126" s="129"/>
      <c r="DT2126" s="129"/>
    </row>
    <row r="2127" spans="1:124" s="128" customFormat="1" x14ac:dyDescent="0.25">
      <c r="A2127" s="127"/>
      <c r="DR2127" s="129"/>
      <c r="DS2127" s="129"/>
      <c r="DT2127" s="129"/>
    </row>
    <row r="2128" spans="1:124" s="128" customFormat="1" x14ac:dyDescent="0.25">
      <c r="A2128" s="127"/>
      <c r="DR2128" s="129"/>
      <c r="DS2128" s="129"/>
      <c r="DT2128" s="129"/>
    </row>
    <row r="2129" spans="1:124" s="128" customFormat="1" x14ac:dyDescent="0.25">
      <c r="A2129" s="127"/>
      <c r="DR2129" s="129"/>
      <c r="DS2129" s="129"/>
      <c r="DT2129" s="129"/>
    </row>
    <row r="2130" spans="1:124" s="128" customFormat="1" x14ac:dyDescent="0.25">
      <c r="A2130" s="127"/>
      <c r="DR2130" s="129"/>
      <c r="DS2130" s="129"/>
      <c r="DT2130" s="129"/>
    </row>
    <row r="2131" spans="1:124" s="128" customFormat="1" x14ac:dyDescent="0.25">
      <c r="A2131" s="127"/>
      <c r="DR2131" s="129"/>
      <c r="DS2131" s="129"/>
      <c r="DT2131" s="129"/>
    </row>
    <row r="2132" spans="1:124" s="128" customFormat="1" x14ac:dyDescent="0.25">
      <c r="A2132" s="127"/>
      <c r="DR2132" s="129"/>
      <c r="DS2132" s="129"/>
      <c r="DT2132" s="129"/>
    </row>
    <row r="2133" spans="1:124" s="128" customFormat="1" x14ac:dyDescent="0.25">
      <c r="A2133" s="127"/>
      <c r="DR2133" s="129"/>
      <c r="DS2133" s="129"/>
      <c r="DT2133" s="129"/>
    </row>
    <row r="2134" spans="1:124" s="128" customFormat="1" x14ac:dyDescent="0.25">
      <c r="A2134" s="127"/>
      <c r="DR2134" s="129"/>
      <c r="DS2134" s="129"/>
      <c r="DT2134" s="129"/>
    </row>
    <row r="2135" spans="1:124" s="128" customFormat="1" x14ac:dyDescent="0.25">
      <c r="A2135" s="127"/>
      <c r="DR2135" s="129"/>
      <c r="DS2135" s="129"/>
      <c r="DT2135" s="129"/>
    </row>
    <row r="2136" spans="1:124" s="128" customFormat="1" x14ac:dyDescent="0.25">
      <c r="A2136" s="127"/>
      <c r="DR2136" s="129"/>
      <c r="DS2136" s="129"/>
      <c r="DT2136" s="129"/>
    </row>
    <row r="2137" spans="1:124" s="128" customFormat="1" x14ac:dyDescent="0.25">
      <c r="A2137" s="127"/>
      <c r="DR2137" s="129"/>
      <c r="DS2137" s="129"/>
      <c r="DT2137" s="129"/>
    </row>
    <row r="2138" spans="1:124" s="128" customFormat="1" x14ac:dyDescent="0.25">
      <c r="A2138" s="127"/>
      <c r="DR2138" s="129"/>
      <c r="DS2138" s="129"/>
      <c r="DT2138" s="129"/>
    </row>
    <row r="2139" spans="1:124" s="128" customFormat="1" x14ac:dyDescent="0.25">
      <c r="A2139" s="127"/>
      <c r="DR2139" s="129"/>
      <c r="DS2139" s="129"/>
      <c r="DT2139" s="129"/>
    </row>
    <row r="2140" spans="1:124" s="128" customFormat="1" x14ac:dyDescent="0.25">
      <c r="A2140" s="127"/>
      <c r="DR2140" s="129"/>
      <c r="DS2140" s="129"/>
      <c r="DT2140" s="129"/>
    </row>
    <row r="2141" spans="1:124" s="128" customFormat="1" x14ac:dyDescent="0.25">
      <c r="A2141" s="127"/>
      <c r="DR2141" s="129"/>
      <c r="DS2141" s="129"/>
      <c r="DT2141" s="129"/>
    </row>
    <row r="2142" spans="1:124" s="128" customFormat="1" x14ac:dyDescent="0.25">
      <c r="A2142" s="127"/>
      <c r="DR2142" s="129"/>
      <c r="DS2142" s="129"/>
      <c r="DT2142" s="129"/>
    </row>
    <row r="2143" spans="1:124" s="128" customFormat="1" x14ac:dyDescent="0.25">
      <c r="A2143" s="127"/>
      <c r="DR2143" s="129"/>
      <c r="DS2143" s="129"/>
      <c r="DT2143" s="129"/>
    </row>
    <row r="2144" spans="1:124" s="128" customFormat="1" x14ac:dyDescent="0.25">
      <c r="A2144" s="127"/>
      <c r="DR2144" s="129"/>
      <c r="DS2144" s="129"/>
      <c r="DT2144" s="129"/>
    </row>
    <row r="2145" spans="1:124" s="128" customFormat="1" x14ac:dyDescent="0.25">
      <c r="A2145" s="127"/>
      <c r="DR2145" s="129"/>
      <c r="DS2145" s="129"/>
      <c r="DT2145" s="129"/>
    </row>
    <row r="2146" spans="1:124" s="128" customFormat="1" x14ac:dyDescent="0.25">
      <c r="A2146" s="127"/>
      <c r="DR2146" s="129"/>
      <c r="DS2146" s="129"/>
      <c r="DT2146" s="129"/>
    </row>
    <row r="2147" spans="1:124" s="128" customFormat="1" x14ac:dyDescent="0.25">
      <c r="A2147" s="127"/>
      <c r="DR2147" s="129"/>
      <c r="DS2147" s="129"/>
      <c r="DT2147" s="129"/>
    </row>
    <row r="2148" spans="1:124" s="128" customFormat="1" x14ac:dyDescent="0.25">
      <c r="A2148" s="127"/>
      <c r="DR2148" s="129"/>
      <c r="DS2148" s="129"/>
      <c r="DT2148" s="129"/>
    </row>
    <row r="2149" spans="1:124" s="128" customFormat="1" x14ac:dyDescent="0.25">
      <c r="A2149" s="127"/>
      <c r="DR2149" s="129"/>
      <c r="DS2149" s="129"/>
      <c r="DT2149" s="129"/>
    </row>
    <row r="2150" spans="1:124" s="128" customFormat="1" x14ac:dyDescent="0.25">
      <c r="A2150" s="127"/>
      <c r="DR2150" s="129"/>
      <c r="DS2150" s="129"/>
      <c r="DT2150" s="129"/>
    </row>
    <row r="2151" spans="1:124" s="128" customFormat="1" x14ac:dyDescent="0.25">
      <c r="A2151" s="127"/>
      <c r="DR2151" s="129"/>
      <c r="DS2151" s="129"/>
      <c r="DT2151" s="129"/>
    </row>
    <row r="2152" spans="1:124" s="128" customFormat="1" x14ac:dyDescent="0.25">
      <c r="A2152" s="127"/>
      <c r="DR2152" s="129"/>
      <c r="DS2152" s="129"/>
      <c r="DT2152" s="129"/>
    </row>
    <row r="2153" spans="1:124" s="128" customFormat="1" x14ac:dyDescent="0.25">
      <c r="A2153" s="127"/>
      <c r="DR2153" s="129"/>
      <c r="DS2153" s="129"/>
      <c r="DT2153" s="129"/>
    </row>
    <row r="2154" spans="1:124" s="128" customFormat="1" x14ac:dyDescent="0.25">
      <c r="A2154" s="127"/>
      <c r="DR2154" s="129"/>
      <c r="DS2154" s="129"/>
      <c r="DT2154" s="129"/>
    </row>
    <row r="2155" spans="1:124" s="128" customFormat="1" x14ac:dyDescent="0.25">
      <c r="A2155" s="127"/>
      <c r="DR2155" s="129"/>
      <c r="DS2155" s="129"/>
      <c r="DT2155" s="129"/>
    </row>
    <row r="2156" spans="1:124" s="128" customFormat="1" x14ac:dyDescent="0.25">
      <c r="A2156" s="127"/>
      <c r="DR2156" s="129"/>
      <c r="DS2156" s="129"/>
      <c r="DT2156" s="129"/>
    </row>
    <row r="2157" spans="1:124" s="128" customFormat="1" x14ac:dyDescent="0.25">
      <c r="A2157" s="127"/>
      <c r="DR2157" s="129"/>
      <c r="DS2157" s="129"/>
      <c r="DT2157" s="129"/>
    </row>
    <row r="2158" spans="1:124" s="128" customFormat="1" x14ac:dyDescent="0.25">
      <c r="A2158" s="127"/>
      <c r="DR2158" s="129"/>
      <c r="DS2158" s="129"/>
      <c r="DT2158" s="129"/>
    </row>
    <row r="2159" spans="1:124" s="128" customFormat="1" x14ac:dyDescent="0.25">
      <c r="A2159" s="127"/>
      <c r="DR2159" s="129"/>
      <c r="DS2159" s="129"/>
      <c r="DT2159" s="129"/>
    </row>
    <row r="2160" spans="1:124" s="128" customFormat="1" x14ac:dyDescent="0.25">
      <c r="A2160" s="127"/>
      <c r="DR2160" s="129"/>
      <c r="DS2160" s="129"/>
      <c r="DT2160" s="129"/>
    </row>
    <row r="2161" spans="1:124" s="128" customFormat="1" x14ac:dyDescent="0.25">
      <c r="A2161" s="127"/>
      <c r="DR2161" s="129"/>
      <c r="DS2161" s="129"/>
      <c r="DT2161" s="129"/>
    </row>
    <row r="2162" spans="1:124" s="128" customFormat="1" x14ac:dyDescent="0.25">
      <c r="A2162" s="127"/>
      <c r="DR2162" s="129"/>
      <c r="DS2162" s="129"/>
      <c r="DT2162" s="129"/>
    </row>
    <row r="2163" spans="1:124" s="128" customFormat="1" x14ac:dyDescent="0.25">
      <c r="A2163" s="127"/>
      <c r="DR2163" s="129"/>
      <c r="DS2163" s="129"/>
      <c r="DT2163" s="129"/>
    </row>
    <row r="2164" spans="1:124" s="128" customFormat="1" x14ac:dyDescent="0.25">
      <c r="A2164" s="127"/>
      <c r="DR2164" s="129"/>
      <c r="DS2164" s="129"/>
      <c r="DT2164" s="129"/>
    </row>
    <row r="2165" spans="1:124" s="128" customFormat="1" x14ac:dyDescent="0.25">
      <c r="A2165" s="127"/>
      <c r="DR2165" s="129"/>
      <c r="DS2165" s="129"/>
      <c r="DT2165" s="129"/>
    </row>
    <row r="2166" spans="1:124" s="128" customFormat="1" x14ac:dyDescent="0.25">
      <c r="A2166" s="127"/>
      <c r="DR2166" s="129"/>
      <c r="DS2166" s="129"/>
      <c r="DT2166" s="129"/>
    </row>
    <row r="2167" spans="1:124" s="128" customFormat="1" x14ac:dyDescent="0.25">
      <c r="A2167" s="127"/>
      <c r="DR2167" s="129"/>
      <c r="DS2167" s="129"/>
      <c r="DT2167" s="129"/>
    </row>
    <row r="2168" spans="1:124" s="128" customFormat="1" x14ac:dyDescent="0.25">
      <c r="A2168" s="127"/>
      <c r="DR2168" s="129"/>
      <c r="DS2168" s="129"/>
      <c r="DT2168" s="129"/>
    </row>
    <row r="2169" spans="1:124" s="128" customFormat="1" x14ac:dyDescent="0.25">
      <c r="A2169" s="127"/>
      <c r="DR2169" s="129"/>
      <c r="DS2169" s="129"/>
      <c r="DT2169" s="129"/>
    </row>
    <row r="2170" spans="1:124" s="128" customFormat="1" x14ac:dyDescent="0.25">
      <c r="A2170" s="127"/>
      <c r="DR2170" s="129"/>
      <c r="DS2170" s="129"/>
      <c r="DT2170" s="129"/>
    </row>
    <row r="2171" spans="1:124" s="128" customFormat="1" x14ac:dyDescent="0.25">
      <c r="A2171" s="127"/>
      <c r="DR2171" s="129"/>
      <c r="DS2171" s="129"/>
      <c r="DT2171" s="129"/>
    </row>
    <row r="2172" spans="1:124" s="128" customFormat="1" x14ac:dyDescent="0.25">
      <c r="A2172" s="127"/>
      <c r="DR2172" s="129"/>
      <c r="DS2172" s="129"/>
      <c r="DT2172" s="129"/>
    </row>
    <row r="2173" spans="1:124" s="128" customFormat="1" x14ac:dyDescent="0.25">
      <c r="A2173" s="127"/>
      <c r="DR2173" s="129"/>
      <c r="DS2173" s="129"/>
      <c r="DT2173" s="129"/>
    </row>
    <row r="2174" spans="1:124" s="128" customFormat="1" x14ac:dyDescent="0.25">
      <c r="A2174" s="127"/>
      <c r="DR2174" s="129"/>
      <c r="DS2174" s="129"/>
      <c r="DT2174" s="129"/>
    </row>
    <row r="2175" spans="1:124" s="128" customFormat="1" x14ac:dyDescent="0.25">
      <c r="A2175" s="127"/>
      <c r="DR2175" s="129"/>
      <c r="DS2175" s="129"/>
      <c r="DT2175" s="129"/>
    </row>
    <row r="2176" spans="1:124" s="128" customFormat="1" x14ac:dyDescent="0.25">
      <c r="A2176" s="127"/>
      <c r="DR2176" s="129"/>
      <c r="DS2176" s="129"/>
      <c r="DT2176" s="129"/>
    </row>
    <row r="2177" spans="1:124" s="128" customFormat="1" x14ac:dyDescent="0.25">
      <c r="A2177" s="127"/>
      <c r="DR2177" s="129"/>
      <c r="DS2177" s="129"/>
      <c r="DT2177" s="129"/>
    </row>
    <row r="2178" spans="1:124" s="128" customFormat="1" x14ac:dyDescent="0.25">
      <c r="A2178" s="127"/>
      <c r="DR2178" s="129"/>
      <c r="DS2178" s="129"/>
      <c r="DT2178" s="129"/>
    </row>
    <row r="2179" spans="1:124" s="128" customFormat="1" x14ac:dyDescent="0.25">
      <c r="A2179" s="127"/>
      <c r="DR2179" s="129"/>
      <c r="DS2179" s="129"/>
      <c r="DT2179" s="129"/>
    </row>
    <row r="2180" spans="1:124" s="128" customFormat="1" x14ac:dyDescent="0.25">
      <c r="A2180" s="127"/>
      <c r="DR2180" s="129"/>
      <c r="DS2180" s="129"/>
      <c r="DT2180" s="129"/>
    </row>
    <row r="2181" spans="1:124" s="128" customFormat="1" x14ac:dyDescent="0.25">
      <c r="A2181" s="127"/>
      <c r="DR2181" s="129"/>
      <c r="DS2181" s="129"/>
      <c r="DT2181" s="129"/>
    </row>
    <row r="2182" spans="1:124" s="128" customFormat="1" x14ac:dyDescent="0.25">
      <c r="A2182" s="127"/>
      <c r="DR2182" s="129"/>
      <c r="DS2182" s="129"/>
      <c r="DT2182" s="129"/>
    </row>
    <row r="2183" spans="1:124" s="128" customFormat="1" x14ac:dyDescent="0.25">
      <c r="A2183" s="127"/>
      <c r="DR2183" s="129"/>
      <c r="DS2183" s="129"/>
      <c r="DT2183" s="129"/>
    </row>
    <row r="2184" spans="1:124" s="128" customFormat="1" x14ac:dyDescent="0.25">
      <c r="A2184" s="127"/>
      <c r="DR2184" s="129"/>
      <c r="DS2184" s="129"/>
      <c r="DT2184" s="129"/>
    </row>
    <row r="2185" spans="1:124" s="128" customFormat="1" x14ac:dyDescent="0.25">
      <c r="A2185" s="127"/>
      <c r="DR2185" s="129"/>
      <c r="DS2185" s="129"/>
      <c r="DT2185" s="129"/>
    </row>
    <row r="2186" spans="1:124" s="128" customFormat="1" x14ac:dyDescent="0.25">
      <c r="A2186" s="127"/>
      <c r="DR2186" s="129"/>
      <c r="DS2186" s="129"/>
      <c r="DT2186" s="129"/>
    </row>
    <row r="2187" spans="1:124" s="128" customFormat="1" x14ac:dyDescent="0.25">
      <c r="A2187" s="127"/>
      <c r="DR2187" s="129"/>
      <c r="DS2187" s="129"/>
      <c r="DT2187" s="129"/>
    </row>
    <row r="2188" spans="1:124" s="128" customFormat="1" x14ac:dyDescent="0.25">
      <c r="A2188" s="127"/>
      <c r="DR2188" s="129"/>
      <c r="DS2188" s="129"/>
      <c r="DT2188" s="129"/>
    </row>
    <row r="2189" spans="1:124" s="128" customFormat="1" x14ac:dyDescent="0.25">
      <c r="A2189" s="127"/>
      <c r="DR2189" s="129"/>
      <c r="DS2189" s="129"/>
      <c r="DT2189" s="129"/>
    </row>
    <row r="2190" spans="1:124" s="128" customFormat="1" x14ac:dyDescent="0.25">
      <c r="A2190" s="127"/>
      <c r="DR2190" s="129"/>
      <c r="DS2190" s="129"/>
      <c r="DT2190" s="129"/>
    </row>
    <row r="2191" spans="1:124" s="128" customFormat="1" x14ac:dyDescent="0.25">
      <c r="A2191" s="127"/>
      <c r="DR2191" s="129"/>
      <c r="DS2191" s="129"/>
      <c r="DT2191" s="129"/>
    </row>
    <row r="2192" spans="1:124" s="128" customFormat="1" x14ac:dyDescent="0.25">
      <c r="A2192" s="127"/>
      <c r="DR2192" s="129"/>
      <c r="DS2192" s="129"/>
      <c r="DT2192" s="129"/>
    </row>
    <row r="2193" spans="1:124" s="128" customFormat="1" x14ac:dyDescent="0.25">
      <c r="A2193" s="127"/>
      <c r="DR2193" s="129"/>
      <c r="DS2193" s="129"/>
      <c r="DT2193" s="129"/>
    </row>
    <row r="2194" spans="1:124" s="128" customFormat="1" x14ac:dyDescent="0.25">
      <c r="A2194" s="127"/>
      <c r="DR2194" s="129"/>
      <c r="DS2194" s="129"/>
      <c r="DT2194" s="129"/>
    </row>
    <row r="2195" spans="1:124" s="128" customFormat="1" x14ac:dyDescent="0.25">
      <c r="A2195" s="127"/>
      <c r="DR2195" s="129"/>
      <c r="DS2195" s="129"/>
      <c r="DT2195" s="129"/>
    </row>
    <row r="2196" spans="1:124" s="128" customFormat="1" x14ac:dyDescent="0.25">
      <c r="A2196" s="127"/>
      <c r="DR2196" s="129"/>
      <c r="DS2196" s="129"/>
      <c r="DT2196" s="129"/>
    </row>
    <row r="2197" spans="1:124" s="128" customFormat="1" x14ac:dyDescent="0.25">
      <c r="A2197" s="127"/>
      <c r="DR2197" s="129"/>
      <c r="DS2197" s="129"/>
      <c r="DT2197" s="129"/>
    </row>
    <row r="2198" spans="1:124" s="128" customFormat="1" x14ac:dyDescent="0.25">
      <c r="A2198" s="127"/>
      <c r="DR2198" s="129"/>
      <c r="DS2198" s="129"/>
      <c r="DT2198" s="129"/>
    </row>
    <row r="2199" spans="1:124" s="128" customFormat="1" x14ac:dyDescent="0.25">
      <c r="A2199" s="127"/>
      <c r="DR2199" s="129"/>
      <c r="DS2199" s="129"/>
      <c r="DT2199" s="129"/>
    </row>
    <row r="2200" spans="1:124" s="128" customFormat="1" x14ac:dyDescent="0.25">
      <c r="A2200" s="127"/>
      <c r="DR2200" s="129"/>
      <c r="DS2200" s="129"/>
      <c r="DT2200" s="129"/>
    </row>
    <row r="2201" spans="1:124" s="128" customFormat="1" x14ac:dyDescent="0.25">
      <c r="A2201" s="127"/>
      <c r="DR2201" s="129"/>
      <c r="DS2201" s="129"/>
      <c r="DT2201" s="129"/>
    </row>
    <row r="2202" spans="1:124" s="128" customFormat="1" x14ac:dyDescent="0.25">
      <c r="A2202" s="127"/>
      <c r="DR2202" s="129"/>
      <c r="DS2202" s="129"/>
      <c r="DT2202" s="129"/>
    </row>
    <row r="2203" spans="1:124" s="128" customFormat="1" x14ac:dyDescent="0.25">
      <c r="A2203" s="127"/>
      <c r="DR2203" s="129"/>
      <c r="DS2203" s="129"/>
      <c r="DT2203" s="129"/>
    </row>
    <row r="2204" spans="1:124" s="128" customFormat="1" x14ac:dyDescent="0.25">
      <c r="A2204" s="127"/>
      <c r="DR2204" s="129"/>
      <c r="DS2204" s="129"/>
      <c r="DT2204" s="129"/>
    </row>
    <row r="2205" spans="1:124" s="128" customFormat="1" x14ac:dyDescent="0.25">
      <c r="A2205" s="127"/>
      <c r="DR2205" s="129"/>
      <c r="DS2205" s="129"/>
      <c r="DT2205" s="129"/>
    </row>
    <row r="2206" spans="1:124" s="128" customFormat="1" x14ac:dyDescent="0.25">
      <c r="A2206" s="127"/>
      <c r="DR2206" s="129"/>
      <c r="DS2206" s="129"/>
      <c r="DT2206" s="129"/>
    </row>
    <row r="2207" spans="1:124" s="128" customFormat="1" x14ac:dyDescent="0.25">
      <c r="A2207" s="127"/>
      <c r="DR2207" s="129"/>
      <c r="DS2207" s="129"/>
      <c r="DT2207" s="129"/>
    </row>
    <row r="2208" spans="1:124" s="128" customFormat="1" x14ac:dyDescent="0.25">
      <c r="A2208" s="127"/>
      <c r="DR2208" s="129"/>
      <c r="DS2208" s="129"/>
      <c r="DT2208" s="129"/>
    </row>
    <row r="2209" spans="1:124" s="128" customFormat="1" x14ac:dyDescent="0.25">
      <c r="A2209" s="127"/>
      <c r="DR2209" s="129"/>
      <c r="DS2209" s="129"/>
      <c r="DT2209" s="129"/>
    </row>
    <row r="2210" spans="1:124" s="128" customFormat="1" x14ac:dyDescent="0.25">
      <c r="A2210" s="127"/>
      <c r="DR2210" s="129"/>
      <c r="DS2210" s="129"/>
      <c r="DT2210" s="129"/>
    </row>
    <row r="2211" spans="1:124" s="128" customFormat="1" x14ac:dyDescent="0.25">
      <c r="A2211" s="127"/>
      <c r="DR2211" s="129"/>
      <c r="DS2211" s="129"/>
      <c r="DT2211" s="129"/>
    </row>
    <row r="2212" spans="1:124" s="128" customFormat="1" x14ac:dyDescent="0.25">
      <c r="A2212" s="127"/>
      <c r="DR2212" s="129"/>
      <c r="DS2212" s="129"/>
      <c r="DT2212" s="129"/>
    </row>
    <row r="2213" spans="1:124" s="128" customFormat="1" x14ac:dyDescent="0.25">
      <c r="A2213" s="127"/>
      <c r="DR2213" s="129"/>
      <c r="DS2213" s="129"/>
      <c r="DT2213" s="129"/>
    </row>
    <row r="2214" spans="1:124" s="128" customFormat="1" x14ac:dyDescent="0.25">
      <c r="A2214" s="127"/>
      <c r="DR2214" s="129"/>
      <c r="DS2214" s="129"/>
      <c r="DT2214" s="129"/>
    </row>
    <row r="2215" spans="1:124" s="128" customFormat="1" x14ac:dyDescent="0.25">
      <c r="A2215" s="127"/>
      <c r="DR2215" s="129"/>
      <c r="DS2215" s="129"/>
      <c r="DT2215" s="129"/>
    </row>
    <row r="2216" spans="1:124" s="128" customFormat="1" x14ac:dyDescent="0.25">
      <c r="A2216" s="127"/>
      <c r="DR2216" s="129"/>
      <c r="DS2216" s="129"/>
      <c r="DT2216" s="129"/>
    </row>
    <row r="2217" spans="1:124" s="128" customFormat="1" x14ac:dyDescent="0.25">
      <c r="A2217" s="127"/>
      <c r="DR2217" s="129"/>
      <c r="DS2217" s="129"/>
      <c r="DT2217" s="129"/>
    </row>
    <row r="2218" spans="1:124" s="128" customFormat="1" x14ac:dyDescent="0.25">
      <c r="A2218" s="127"/>
      <c r="DR2218" s="129"/>
      <c r="DS2218" s="129"/>
      <c r="DT2218" s="129"/>
    </row>
    <row r="2219" spans="1:124" s="128" customFormat="1" x14ac:dyDescent="0.25">
      <c r="A2219" s="127"/>
      <c r="DR2219" s="129"/>
      <c r="DS2219" s="129"/>
      <c r="DT2219" s="129"/>
    </row>
    <row r="2220" spans="1:124" s="128" customFormat="1" x14ac:dyDescent="0.25">
      <c r="A2220" s="127"/>
      <c r="DR2220" s="129"/>
      <c r="DS2220" s="129"/>
      <c r="DT2220" s="129"/>
    </row>
    <row r="2221" spans="1:124" s="128" customFormat="1" x14ac:dyDescent="0.25">
      <c r="A2221" s="127"/>
      <c r="DR2221" s="129"/>
      <c r="DS2221" s="129"/>
      <c r="DT2221" s="129"/>
    </row>
    <row r="2222" spans="1:124" s="128" customFormat="1" x14ac:dyDescent="0.25">
      <c r="A2222" s="127"/>
      <c r="DR2222" s="129"/>
      <c r="DS2222" s="129"/>
      <c r="DT2222" s="129"/>
    </row>
    <row r="2223" spans="1:124" s="128" customFormat="1" x14ac:dyDescent="0.25">
      <c r="A2223" s="127"/>
      <c r="DR2223" s="129"/>
      <c r="DS2223" s="129"/>
      <c r="DT2223" s="129"/>
    </row>
    <row r="2224" spans="1:124" s="128" customFormat="1" x14ac:dyDescent="0.25">
      <c r="A2224" s="127"/>
      <c r="DR2224" s="129"/>
      <c r="DS2224" s="129"/>
      <c r="DT2224" s="129"/>
    </row>
    <row r="2225" spans="1:124" s="128" customFormat="1" x14ac:dyDescent="0.25">
      <c r="A2225" s="127"/>
      <c r="DR2225" s="129"/>
      <c r="DS2225" s="129"/>
      <c r="DT2225" s="129"/>
    </row>
    <row r="2226" spans="1:124" s="128" customFormat="1" x14ac:dyDescent="0.25">
      <c r="A2226" s="127"/>
      <c r="DR2226" s="129"/>
      <c r="DS2226" s="129"/>
      <c r="DT2226" s="129"/>
    </row>
    <row r="2227" spans="1:124" s="128" customFormat="1" x14ac:dyDescent="0.25">
      <c r="A2227" s="127"/>
      <c r="DR2227" s="129"/>
      <c r="DS2227" s="129"/>
      <c r="DT2227" s="129"/>
    </row>
    <row r="2228" spans="1:124" s="128" customFormat="1" x14ac:dyDescent="0.25">
      <c r="A2228" s="127"/>
      <c r="DR2228" s="129"/>
      <c r="DS2228" s="129"/>
      <c r="DT2228" s="129"/>
    </row>
    <row r="2229" spans="1:124" s="128" customFormat="1" x14ac:dyDescent="0.25">
      <c r="A2229" s="127"/>
      <c r="DR2229" s="129"/>
      <c r="DS2229" s="129"/>
      <c r="DT2229" s="129"/>
    </row>
    <row r="2230" spans="1:124" s="128" customFormat="1" x14ac:dyDescent="0.25">
      <c r="A2230" s="127"/>
      <c r="DR2230" s="129"/>
      <c r="DS2230" s="129"/>
      <c r="DT2230" s="129"/>
    </row>
    <row r="2231" spans="1:124" s="128" customFormat="1" x14ac:dyDescent="0.25">
      <c r="A2231" s="127"/>
      <c r="DR2231" s="129"/>
      <c r="DS2231" s="129"/>
      <c r="DT2231" s="129"/>
    </row>
    <row r="2232" spans="1:124" s="128" customFormat="1" x14ac:dyDescent="0.25">
      <c r="A2232" s="127"/>
      <c r="DR2232" s="129"/>
      <c r="DS2232" s="129"/>
      <c r="DT2232" s="129"/>
    </row>
    <row r="2233" spans="1:124" s="128" customFormat="1" x14ac:dyDescent="0.25">
      <c r="A2233" s="127"/>
      <c r="DR2233" s="129"/>
      <c r="DS2233" s="129"/>
      <c r="DT2233" s="129"/>
    </row>
    <row r="2234" spans="1:124" s="128" customFormat="1" x14ac:dyDescent="0.25">
      <c r="A2234" s="127"/>
      <c r="DR2234" s="129"/>
      <c r="DS2234" s="129"/>
      <c r="DT2234" s="129"/>
    </row>
    <row r="2235" spans="1:124" s="128" customFormat="1" x14ac:dyDescent="0.25">
      <c r="A2235" s="127"/>
      <c r="DR2235" s="129"/>
      <c r="DS2235" s="129"/>
      <c r="DT2235" s="129"/>
    </row>
    <row r="2236" spans="1:124" s="128" customFormat="1" x14ac:dyDescent="0.25">
      <c r="A2236" s="127"/>
      <c r="DR2236" s="129"/>
      <c r="DS2236" s="129"/>
      <c r="DT2236" s="129"/>
    </row>
    <row r="2237" spans="1:124" s="128" customFormat="1" x14ac:dyDescent="0.25">
      <c r="A2237" s="127"/>
      <c r="DR2237" s="129"/>
      <c r="DS2237" s="129"/>
      <c r="DT2237" s="129"/>
    </row>
    <row r="2238" spans="1:124" s="128" customFormat="1" x14ac:dyDescent="0.25">
      <c r="A2238" s="127"/>
      <c r="DR2238" s="129"/>
      <c r="DS2238" s="129"/>
      <c r="DT2238" s="129"/>
    </row>
    <row r="2239" spans="1:124" s="128" customFormat="1" x14ac:dyDescent="0.25">
      <c r="A2239" s="127"/>
      <c r="DR2239" s="129"/>
      <c r="DS2239" s="129"/>
      <c r="DT2239" s="129"/>
    </row>
    <row r="2240" spans="1:124" s="128" customFormat="1" x14ac:dyDescent="0.25">
      <c r="A2240" s="127"/>
      <c r="DR2240" s="129"/>
      <c r="DS2240" s="129"/>
      <c r="DT2240" s="129"/>
    </row>
    <row r="2241" spans="1:124" s="128" customFormat="1" x14ac:dyDescent="0.25">
      <c r="A2241" s="127"/>
      <c r="DR2241" s="129"/>
      <c r="DS2241" s="129"/>
      <c r="DT2241" s="129"/>
    </row>
    <row r="2242" spans="1:124" s="128" customFormat="1" x14ac:dyDescent="0.25">
      <c r="A2242" s="127"/>
      <c r="DR2242" s="129"/>
      <c r="DS2242" s="129"/>
      <c r="DT2242" s="129"/>
    </row>
    <row r="2243" spans="1:124" s="128" customFormat="1" x14ac:dyDescent="0.25">
      <c r="A2243" s="127"/>
      <c r="DR2243" s="129"/>
      <c r="DS2243" s="129"/>
      <c r="DT2243" s="129"/>
    </row>
    <row r="2244" spans="1:124" s="128" customFormat="1" x14ac:dyDescent="0.25">
      <c r="A2244" s="127"/>
      <c r="DR2244" s="129"/>
      <c r="DS2244" s="129"/>
      <c r="DT2244" s="129"/>
    </row>
    <row r="2245" spans="1:124" s="128" customFormat="1" x14ac:dyDescent="0.25">
      <c r="A2245" s="127"/>
      <c r="DR2245" s="129"/>
      <c r="DS2245" s="129"/>
      <c r="DT2245" s="129"/>
    </row>
    <row r="2246" spans="1:124" s="128" customFormat="1" x14ac:dyDescent="0.25">
      <c r="A2246" s="127"/>
      <c r="DR2246" s="129"/>
      <c r="DS2246" s="129"/>
      <c r="DT2246" s="129"/>
    </row>
    <row r="2247" spans="1:124" s="128" customFormat="1" x14ac:dyDescent="0.25">
      <c r="A2247" s="127"/>
      <c r="DR2247" s="129"/>
      <c r="DS2247" s="129"/>
      <c r="DT2247" s="129"/>
    </row>
    <row r="2248" spans="1:124" s="128" customFormat="1" x14ac:dyDescent="0.25">
      <c r="A2248" s="127"/>
      <c r="DR2248" s="129"/>
      <c r="DS2248" s="129"/>
      <c r="DT2248" s="129"/>
    </row>
    <row r="2249" spans="1:124" s="128" customFormat="1" x14ac:dyDescent="0.25">
      <c r="A2249" s="127"/>
      <c r="DR2249" s="129"/>
      <c r="DS2249" s="129"/>
      <c r="DT2249" s="129"/>
    </row>
    <row r="2250" spans="1:124" s="128" customFormat="1" x14ac:dyDescent="0.25">
      <c r="A2250" s="127"/>
      <c r="DR2250" s="129"/>
      <c r="DS2250" s="129"/>
      <c r="DT2250" s="129"/>
    </row>
    <row r="2251" spans="1:124" s="128" customFormat="1" x14ac:dyDescent="0.25">
      <c r="A2251" s="127"/>
      <c r="DR2251" s="129"/>
      <c r="DS2251" s="129"/>
      <c r="DT2251" s="129"/>
    </row>
    <row r="2252" spans="1:124" s="128" customFormat="1" x14ac:dyDescent="0.25">
      <c r="A2252" s="127"/>
      <c r="DR2252" s="129"/>
      <c r="DS2252" s="129"/>
      <c r="DT2252" s="129"/>
    </row>
    <row r="2253" spans="1:124" s="128" customFormat="1" x14ac:dyDescent="0.25">
      <c r="A2253" s="127"/>
      <c r="DR2253" s="129"/>
      <c r="DS2253" s="129"/>
      <c r="DT2253" s="129"/>
    </row>
    <row r="2254" spans="1:124" s="128" customFormat="1" x14ac:dyDescent="0.25">
      <c r="A2254" s="127"/>
      <c r="DR2254" s="129"/>
      <c r="DS2254" s="129"/>
      <c r="DT2254" s="129"/>
    </row>
    <row r="2255" spans="1:124" s="128" customFormat="1" x14ac:dyDescent="0.25">
      <c r="A2255" s="127"/>
      <c r="DR2255" s="129"/>
      <c r="DS2255" s="129"/>
      <c r="DT2255" s="129"/>
    </row>
    <row r="2256" spans="1:124" s="128" customFormat="1" x14ac:dyDescent="0.25">
      <c r="A2256" s="127"/>
      <c r="DR2256" s="129"/>
      <c r="DS2256" s="129"/>
      <c r="DT2256" s="129"/>
    </row>
    <row r="2257" spans="1:124" s="128" customFormat="1" x14ac:dyDescent="0.25">
      <c r="A2257" s="127"/>
      <c r="DR2257" s="129"/>
      <c r="DS2257" s="129"/>
      <c r="DT2257" s="129"/>
    </row>
    <row r="2258" spans="1:124" s="128" customFormat="1" x14ac:dyDescent="0.25">
      <c r="A2258" s="127"/>
      <c r="DR2258" s="129"/>
      <c r="DS2258" s="129"/>
      <c r="DT2258" s="129"/>
    </row>
    <row r="2259" spans="1:124" s="128" customFormat="1" x14ac:dyDescent="0.25">
      <c r="A2259" s="127"/>
      <c r="DR2259" s="129"/>
      <c r="DS2259" s="129"/>
      <c r="DT2259" s="129"/>
    </row>
    <row r="2260" spans="1:124" s="128" customFormat="1" x14ac:dyDescent="0.25">
      <c r="A2260" s="127"/>
      <c r="DR2260" s="129"/>
      <c r="DS2260" s="129"/>
      <c r="DT2260" s="129"/>
    </row>
    <row r="2261" spans="1:124" s="128" customFormat="1" x14ac:dyDescent="0.25">
      <c r="A2261" s="127"/>
      <c r="DR2261" s="129"/>
      <c r="DS2261" s="129"/>
      <c r="DT2261" s="129"/>
    </row>
    <row r="2262" spans="1:124" s="128" customFormat="1" x14ac:dyDescent="0.25">
      <c r="A2262" s="127"/>
      <c r="DR2262" s="129"/>
      <c r="DS2262" s="129"/>
      <c r="DT2262" s="129"/>
    </row>
    <row r="2263" spans="1:124" s="128" customFormat="1" x14ac:dyDescent="0.25">
      <c r="A2263" s="127"/>
      <c r="DR2263" s="129"/>
      <c r="DS2263" s="129"/>
      <c r="DT2263" s="129"/>
    </row>
    <row r="2264" spans="1:124" s="128" customFormat="1" x14ac:dyDescent="0.25">
      <c r="A2264" s="127"/>
      <c r="DR2264" s="129"/>
      <c r="DS2264" s="129"/>
      <c r="DT2264" s="129"/>
    </row>
    <row r="2265" spans="1:124" s="128" customFormat="1" x14ac:dyDescent="0.25">
      <c r="A2265" s="127"/>
      <c r="DR2265" s="129"/>
      <c r="DS2265" s="129"/>
      <c r="DT2265" s="129"/>
    </row>
    <row r="2266" spans="1:124" s="128" customFormat="1" x14ac:dyDescent="0.25">
      <c r="A2266" s="127"/>
      <c r="DR2266" s="129"/>
      <c r="DS2266" s="129"/>
      <c r="DT2266" s="129"/>
    </row>
    <row r="2267" spans="1:124" s="128" customFormat="1" x14ac:dyDescent="0.25">
      <c r="A2267" s="127"/>
      <c r="DR2267" s="129"/>
      <c r="DS2267" s="129"/>
      <c r="DT2267" s="129"/>
    </row>
    <row r="2268" spans="1:124" s="128" customFormat="1" x14ac:dyDescent="0.25">
      <c r="A2268" s="127"/>
      <c r="DR2268" s="129"/>
      <c r="DS2268" s="129"/>
      <c r="DT2268" s="129"/>
    </row>
    <row r="2269" spans="1:124" s="128" customFormat="1" x14ac:dyDescent="0.25">
      <c r="A2269" s="127"/>
      <c r="DR2269" s="129"/>
      <c r="DS2269" s="129"/>
      <c r="DT2269" s="129"/>
    </row>
    <row r="2270" spans="1:124" s="128" customFormat="1" x14ac:dyDescent="0.25">
      <c r="A2270" s="127"/>
      <c r="DR2270" s="129"/>
      <c r="DS2270" s="129"/>
      <c r="DT2270" s="129"/>
    </row>
    <row r="2271" spans="1:124" s="128" customFormat="1" x14ac:dyDescent="0.25">
      <c r="A2271" s="127"/>
      <c r="DR2271" s="129"/>
      <c r="DS2271" s="129"/>
      <c r="DT2271" s="129"/>
    </row>
    <row r="2272" spans="1:124" s="128" customFormat="1" x14ac:dyDescent="0.25">
      <c r="A2272" s="127"/>
      <c r="DR2272" s="129"/>
      <c r="DS2272" s="129"/>
      <c r="DT2272" s="129"/>
    </row>
    <row r="2273" spans="1:124" s="128" customFormat="1" x14ac:dyDescent="0.25">
      <c r="A2273" s="127"/>
      <c r="DR2273" s="129"/>
      <c r="DS2273" s="129"/>
      <c r="DT2273" s="129"/>
    </row>
    <row r="2274" spans="1:124" s="128" customFormat="1" x14ac:dyDescent="0.25">
      <c r="A2274" s="127"/>
      <c r="DR2274" s="129"/>
      <c r="DS2274" s="129"/>
      <c r="DT2274" s="129"/>
    </row>
    <row r="2275" spans="1:124" s="128" customFormat="1" x14ac:dyDescent="0.25">
      <c r="A2275" s="127"/>
      <c r="DR2275" s="129"/>
      <c r="DS2275" s="129"/>
      <c r="DT2275" s="129"/>
    </row>
    <row r="2276" spans="1:124" s="128" customFormat="1" x14ac:dyDescent="0.25">
      <c r="A2276" s="127"/>
      <c r="DR2276" s="129"/>
      <c r="DS2276" s="129"/>
      <c r="DT2276" s="129"/>
    </row>
    <row r="2277" spans="1:124" s="128" customFormat="1" x14ac:dyDescent="0.25">
      <c r="A2277" s="127"/>
      <c r="DR2277" s="129"/>
      <c r="DS2277" s="129"/>
      <c r="DT2277" s="129"/>
    </row>
    <row r="2278" spans="1:124" s="128" customFormat="1" x14ac:dyDescent="0.25">
      <c r="A2278" s="127"/>
      <c r="DR2278" s="129"/>
      <c r="DS2278" s="129"/>
      <c r="DT2278" s="129"/>
    </row>
    <row r="2279" spans="1:124" s="128" customFormat="1" x14ac:dyDescent="0.25">
      <c r="A2279" s="127"/>
      <c r="DR2279" s="129"/>
      <c r="DS2279" s="129"/>
      <c r="DT2279" s="129"/>
    </row>
    <row r="2280" spans="1:124" s="128" customFormat="1" x14ac:dyDescent="0.25">
      <c r="A2280" s="127"/>
      <c r="DR2280" s="129"/>
      <c r="DS2280" s="129"/>
      <c r="DT2280" s="129"/>
    </row>
    <row r="2281" spans="1:124" s="128" customFormat="1" x14ac:dyDescent="0.25">
      <c r="A2281" s="127"/>
      <c r="DR2281" s="129"/>
      <c r="DS2281" s="129"/>
      <c r="DT2281" s="129"/>
    </row>
    <row r="2282" spans="1:124" s="128" customFormat="1" x14ac:dyDescent="0.25">
      <c r="A2282" s="127"/>
      <c r="DR2282" s="129"/>
      <c r="DS2282" s="129"/>
      <c r="DT2282" s="129"/>
    </row>
    <row r="2283" spans="1:124" s="128" customFormat="1" x14ac:dyDescent="0.25">
      <c r="A2283" s="127"/>
      <c r="DR2283" s="129"/>
      <c r="DS2283" s="129"/>
      <c r="DT2283" s="129"/>
    </row>
    <row r="2284" spans="1:124" s="128" customFormat="1" x14ac:dyDescent="0.25">
      <c r="A2284" s="127"/>
      <c r="DR2284" s="129"/>
      <c r="DS2284" s="129"/>
      <c r="DT2284" s="129"/>
    </row>
    <row r="2285" spans="1:124" s="128" customFormat="1" x14ac:dyDescent="0.25">
      <c r="A2285" s="127"/>
      <c r="DR2285" s="129"/>
      <c r="DS2285" s="129"/>
      <c r="DT2285" s="129"/>
    </row>
    <row r="2286" spans="1:124" s="128" customFormat="1" x14ac:dyDescent="0.25">
      <c r="A2286" s="127"/>
      <c r="DR2286" s="129"/>
      <c r="DS2286" s="129"/>
      <c r="DT2286" s="129"/>
    </row>
    <row r="2287" spans="1:124" s="128" customFormat="1" x14ac:dyDescent="0.25">
      <c r="A2287" s="127"/>
      <c r="DR2287" s="129"/>
      <c r="DS2287" s="129"/>
      <c r="DT2287" s="129"/>
    </row>
    <row r="2288" spans="1:124" s="128" customFormat="1" x14ac:dyDescent="0.25">
      <c r="A2288" s="127"/>
      <c r="DR2288" s="129"/>
      <c r="DS2288" s="129"/>
      <c r="DT2288" s="129"/>
    </row>
    <row r="2289" spans="1:124" s="128" customFormat="1" x14ac:dyDescent="0.25">
      <c r="A2289" s="127"/>
      <c r="DR2289" s="129"/>
      <c r="DS2289" s="129"/>
      <c r="DT2289" s="129"/>
    </row>
    <row r="2290" spans="1:124" s="128" customFormat="1" x14ac:dyDescent="0.25">
      <c r="A2290" s="127"/>
      <c r="DR2290" s="129"/>
      <c r="DS2290" s="129"/>
      <c r="DT2290" s="129"/>
    </row>
    <row r="2291" spans="1:124" s="128" customFormat="1" x14ac:dyDescent="0.25">
      <c r="A2291" s="127"/>
      <c r="DR2291" s="129"/>
      <c r="DS2291" s="129"/>
      <c r="DT2291" s="129"/>
    </row>
    <row r="2292" spans="1:124" s="128" customFormat="1" x14ac:dyDescent="0.25">
      <c r="A2292" s="127"/>
      <c r="DR2292" s="129"/>
      <c r="DS2292" s="129"/>
      <c r="DT2292" s="129"/>
    </row>
    <row r="2293" spans="1:124" s="128" customFormat="1" x14ac:dyDescent="0.25">
      <c r="A2293" s="127"/>
      <c r="DR2293" s="129"/>
      <c r="DS2293" s="129"/>
      <c r="DT2293" s="129"/>
    </row>
    <row r="2294" spans="1:124" s="128" customFormat="1" x14ac:dyDescent="0.25">
      <c r="A2294" s="127"/>
      <c r="DR2294" s="129"/>
      <c r="DS2294" s="129"/>
      <c r="DT2294" s="129"/>
    </row>
    <row r="2295" spans="1:124" s="128" customFormat="1" x14ac:dyDescent="0.25">
      <c r="A2295" s="127"/>
      <c r="DR2295" s="129"/>
      <c r="DS2295" s="129"/>
      <c r="DT2295" s="129"/>
    </row>
    <row r="2296" spans="1:124" s="128" customFormat="1" x14ac:dyDescent="0.25">
      <c r="A2296" s="127"/>
      <c r="DR2296" s="129"/>
      <c r="DS2296" s="129"/>
      <c r="DT2296" s="129"/>
    </row>
    <row r="2297" spans="1:124" s="128" customFormat="1" x14ac:dyDescent="0.25">
      <c r="A2297" s="127"/>
      <c r="DR2297" s="129"/>
      <c r="DS2297" s="129"/>
      <c r="DT2297" s="129"/>
    </row>
    <row r="2298" spans="1:124" s="128" customFormat="1" x14ac:dyDescent="0.25">
      <c r="A2298" s="127"/>
      <c r="DR2298" s="129"/>
      <c r="DS2298" s="129"/>
      <c r="DT2298" s="129"/>
    </row>
    <row r="2299" spans="1:124" s="128" customFormat="1" x14ac:dyDescent="0.25">
      <c r="A2299" s="127"/>
      <c r="DR2299" s="129"/>
      <c r="DS2299" s="129"/>
      <c r="DT2299" s="129"/>
    </row>
    <row r="2300" spans="1:124" s="128" customFormat="1" x14ac:dyDescent="0.25">
      <c r="A2300" s="127"/>
      <c r="DR2300" s="129"/>
      <c r="DS2300" s="129"/>
      <c r="DT2300" s="129"/>
    </row>
    <row r="2301" spans="1:124" s="128" customFormat="1" x14ac:dyDescent="0.25">
      <c r="A2301" s="127"/>
      <c r="DR2301" s="129"/>
      <c r="DS2301" s="129"/>
      <c r="DT2301" s="129"/>
    </row>
    <row r="2302" spans="1:124" s="128" customFormat="1" x14ac:dyDescent="0.25">
      <c r="A2302" s="127"/>
      <c r="DR2302" s="129"/>
      <c r="DS2302" s="129"/>
      <c r="DT2302" s="129"/>
    </row>
    <row r="2303" spans="1:124" s="128" customFormat="1" x14ac:dyDescent="0.25">
      <c r="A2303" s="127"/>
      <c r="DR2303" s="129"/>
      <c r="DS2303" s="129"/>
      <c r="DT2303" s="129"/>
    </row>
    <row r="2304" spans="1:124" s="128" customFormat="1" x14ac:dyDescent="0.25">
      <c r="A2304" s="127"/>
      <c r="DR2304" s="129"/>
      <c r="DS2304" s="129"/>
      <c r="DT2304" s="129"/>
    </row>
    <row r="2305" spans="1:124" s="128" customFormat="1" x14ac:dyDescent="0.25">
      <c r="A2305" s="127"/>
      <c r="DR2305" s="129"/>
      <c r="DS2305" s="129"/>
      <c r="DT2305" s="129"/>
    </row>
    <row r="2306" spans="1:124" s="128" customFormat="1" x14ac:dyDescent="0.25">
      <c r="A2306" s="127"/>
      <c r="DR2306" s="129"/>
      <c r="DS2306" s="129"/>
      <c r="DT2306" s="129"/>
    </row>
    <row r="2307" spans="1:124" s="128" customFormat="1" x14ac:dyDescent="0.25">
      <c r="A2307" s="127"/>
      <c r="DR2307" s="129"/>
      <c r="DS2307" s="129"/>
      <c r="DT2307" s="129"/>
    </row>
    <row r="2308" spans="1:124" s="128" customFormat="1" x14ac:dyDescent="0.25">
      <c r="A2308" s="127"/>
      <c r="DR2308" s="129"/>
      <c r="DS2308" s="129"/>
      <c r="DT2308" s="129"/>
    </row>
    <row r="2309" spans="1:124" s="128" customFormat="1" x14ac:dyDescent="0.25">
      <c r="A2309" s="127"/>
      <c r="DR2309" s="129"/>
      <c r="DS2309" s="129"/>
      <c r="DT2309" s="129"/>
    </row>
    <row r="2310" spans="1:124" s="128" customFormat="1" x14ac:dyDescent="0.25">
      <c r="A2310" s="127"/>
      <c r="DR2310" s="129"/>
      <c r="DS2310" s="129"/>
      <c r="DT2310" s="129"/>
    </row>
    <row r="2311" spans="1:124" s="128" customFormat="1" x14ac:dyDescent="0.25">
      <c r="A2311" s="127"/>
      <c r="DR2311" s="129"/>
      <c r="DS2311" s="129"/>
      <c r="DT2311" s="129"/>
    </row>
    <row r="2312" spans="1:124" s="128" customFormat="1" x14ac:dyDescent="0.25">
      <c r="A2312" s="127"/>
      <c r="DR2312" s="129"/>
      <c r="DS2312" s="129"/>
      <c r="DT2312" s="129"/>
    </row>
    <row r="2313" spans="1:124" s="128" customFormat="1" x14ac:dyDescent="0.25">
      <c r="A2313" s="127"/>
      <c r="DR2313" s="129"/>
      <c r="DS2313" s="129"/>
      <c r="DT2313" s="129"/>
    </row>
    <row r="2314" spans="1:124" s="128" customFormat="1" x14ac:dyDescent="0.25">
      <c r="A2314" s="127"/>
      <c r="DR2314" s="129"/>
      <c r="DS2314" s="129"/>
      <c r="DT2314" s="129"/>
    </row>
    <row r="2315" spans="1:124" s="128" customFormat="1" x14ac:dyDescent="0.25">
      <c r="A2315" s="127"/>
      <c r="DR2315" s="129"/>
      <c r="DS2315" s="129"/>
      <c r="DT2315" s="129"/>
    </row>
    <row r="2316" spans="1:124" s="128" customFormat="1" x14ac:dyDescent="0.25">
      <c r="A2316" s="127"/>
      <c r="DR2316" s="129"/>
      <c r="DS2316" s="129"/>
      <c r="DT2316" s="129"/>
    </row>
    <row r="2317" spans="1:124" s="128" customFormat="1" x14ac:dyDescent="0.25">
      <c r="A2317" s="127"/>
      <c r="DR2317" s="129"/>
      <c r="DS2317" s="129"/>
      <c r="DT2317" s="129"/>
    </row>
    <row r="2318" spans="1:124" s="128" customFormat="1" x14ac:dyDescent="0.25">
      <c r="A2318" s="127"/>
      <c r="DR2318" s="129"/>
      <c r="DS2318" s="129"/>
      <c r="DT2318" s="129"/>
    </row>
    <row r="2319" spans="1:124" s="128" customFormat="1" x14ac:dyDescent="0.25">
      <c r="A2319" s="127"/>
      <c r="DR2319" s="129"/>
      <c r="DS2319" s="129"/>
      <c r="DT2319" s="129"/>
    </row>
    <row r="2320" spans="1:124" s="128" customFormat="1" x14ac:dyDescent="0.25">
      <c r="A2320" s="127"/>
      <c r="DR2320" s="129"/>
      <c r="DS2320" s="129"/>
      <c r="DT2320" s="129"/>
    </row>
    <row r="2321" spans="1:124" s="128" customFormat="1" x14ac:dyDescent="0.25">
      <c r="A2321" s="127"/>
      <c r="DR2321" s="129"/>
      <c r="DS2321" s="129"/>
      <c r="DT2321" s="129"/>
    </row>
    <row r="2322" spans="1:124" s="128" customFormat="1" x14ac:dyDescent="0.25">
      <c r="A2322" s="127"/>
      <c r="DR2322" s="129"/>
      <c r="DS2322" s="129"/>
      <c r="DT2322" s="129"/>
    </row>
    <row r="2323" spans="1:124" s="128" customFormat="1" x14ac:dyDescent="0.25">
      <c r="A2323" s="127"/>
      <c r="DR2323" s="129"/>
      <c r="DS2323" s="129"/>
      <c r="DT2323" s="129"/>
    </row>
    <row r="2324" spans="1:124" s="128" customFormat="1" x14ac:dyDescent="0.25">
      <c r="A2324" s="127"/>
      <c r="DR2324" s="129"/>
      <c r="DS2324" s="129"/>
      <c r="DT2324" s="129"/>
    </row>
    <row r="2325" spans="1:124" s="128" customFormat="1" x14ac:dyDescent="0.25">
      <c r="A2325" s="127"/>
      <c r="DR2325" s="129"/>
      <c r="DS2325" s="129"/>
      <c r="DT2325" s="129"/>
    </row>
    <row r="2326" spans="1:124" s="128" customFormat="1" x14ac:dyDescent="0.25">
      <c r="A2326" s="127"/>
      <c r="DR2326" s="129"/>
      <c r="DS2326" s="129"/>
      <c r="DT2326" s="129"/>
    </row>
    <row r="2327" spans="1:124" s="128" customFormat="1" x14ac:dyDescent="0.25">
      <c r="A2327" s="127"/>
      <c r="DR2327" s="129"/>
      <c r="DS2327" s="129"/>
      <c r="DT2327" s="129"/>
    </row>
    <row r="2328" spans="1:124" s="128" customFormat="1" x14ac:dyDescent="0.25">
      <c r="A2328" s="127"/>
      <c r="DR2328" s="129"/>
      <c r="DS2328" s="129"/>
      <c r="DT2328" s="129"/>
    </row>
    <row r="2329" spans="1:124" s="128" customFormat="1" x14ac:dyDescent="0.25">
      <c r="A2329" s="127"/>
      <c r="DR2329" s="129"/>
      <c r="DS2329" s="129"/>
      <c r="DT2329" s="129"/>
    </row>
    <row r="2330" spans="1:124" s="128" customFormat="1" x14ac:dyDescent="0.25">
      <c r="A2330" s="127"/>
      <c r="DR2330" s="129"/>
      <c r="DS2330" s="129"/>
      <c r="DT2330" s="129"/>
    </row>
    <row r="2331" spans="1:124" s="128" customFormat="1" x14ac:dyDescent="0.25">
      <c r="A2331" s="127"/>
      <c r="DR2331" s="129"/>
      <c r="DS2331" s="129"/>
      <c r="DT2331" s="129"/>
    </row>
    <row r="2332" spans="1:124" s="128" customFormat="1" x14ac:dyDescent="0.25">
      <c r="A2332" s="127"/>
      <c r="DR2332" s="129"/>
      <c r="DS2332" s="129"/>
      <c r="DT2332" s="129"/>
    </row>
    <row r="2333" spans="1:124" s="128" customFormat="1" x14ac:dyDescent="0.25">
      <c r="A2333" s="127"/>
      <c r="DR2333" s="129"/>
      <c r="DS2333" s="129"/>
      <c r="DT2333" s="129"/>
    </row>
    <row r="2334" spans="1:124" s="128" customFormat="1" x14ac:dyDescent="0.25">
      <c r="A2334" s="127"/>
      <c r="DR2334" s="129"/>
      <c r="DS2334" s="129"/>
      <c r="DT2334" s="129"/>
    </row>
    <row r="2335" spans="1:124" s="128" customFormat="1" x14ac:dyDescent="0.25">
      <c r="A2335" s="127"/>
      <c r="DR2335" s="129"/>
      <c r="DS2335" s="129"/>
      <c r="DT2335" s="129"/>
    </row>
    <row r="2336" spans="1:124" s="128" customFormat="1" x14ac:dyDescent="0.25">
      <c r="A2336" s="127"/>
      <c r="DR2336" s="129"/>
      <c r="DS2336" s="129"/>
      <c r="DT2336" s="129"/>
    </row>
    <row r="2337" spans="1:124" s="128" customFormat="1" x14ac:dyDescent="0.25">
      <c r="A2337" s="127"/>
      <c r="DR2337" s="129"/>
      <c r="DS2337" s="129"/>
      <c r="DT2337" s="129"/>
    </row>
    <row r="2338" spans="1:124" s="128" customFormat="1" x14ac:dyDescent="0.25">
      <c r="A2338" s="127"/>
      <c r="DR2338" s="129"/>
      <c r="DS2338" s="129"/>
      <c r="DT2338" s="129"/>
    </row>
    <row r="2339" spans="1:124" s="128" customFormat="1" x14ac:dyDescent="0.25">
      <c r="A2339" s="127"/>
      <c r="DR2339" s="129"/>
      <c r="DS2339" s="129"/>
      <c r="DT2339" s="129"/>
    </row>
    <row r="2340" spans="1:124" s="128" customFormat="1" x14ac:dyDescent="0.25">
      <c r="A2340" s="127"/>
      <c r="DR2340" s="129"/>
      <c r="DS2340" s="129"/>
      <c r="DT2340" s="129"/>
    </row>
    <row r="2341" spans="1:124" s="128" customFormat="1" x14ac:dyDescent="0.25">
      <c r="A2341" s="127"/>
      <c r="DR2341" s="129"/>
      <c r="DS2341" s="129"/>
      <c r="DT2341" s="129"/>
    </row>
    <row r="2342" spans="1:124" s="128" customFormat="1" x14ac:dyDescent="0.25">
      <c r="A2342" s="127"/>
      <c r="DR2342" s="129"/>
      <c r="DS2342" s="129"/>
      <c r="DT2342" s="129"/>
    </row>
    <row r="2343" spans="1:124" s="128" customFormat="1" x14ac:dyDescent="0.25">
      <c r="A2343" s="127"/>
      <c r="DR2343" s="129"/>
      <c r="DS2343" s="129"/>
      <c r="DT2343" s="129"/>
    </row>
    <row r="2344" spans="1:124" s="128" customFormat="1" x14ac:dyDescent="0.25">
      <c r="A2344" s="127"/>
      <c r="DR2344" s="129"/>
      <c r="DS2344" s="129"/>
      <c r="DT2344" s="129"/>
    </row>
    <row r="2345" spans="1:124" s="128" customFormat="1" x14ac:dyDescent="0.25">
      <c r="A2345" s="127"/>
      <c r="DR2345" s="129"/>
      <c r="DS2345" s="129"/>
      <c r="DT2345" s="129"/>
    </row>
    <row r="2346" spans="1:124" s="128" customFormat="1" x14ac:dyDescent="0.25">
      <c r="A2346" s="127"/>
      <c r="DR2346" s="129"/>
      <c r="DS2346" s="129"/>
      <c r="DT2346" s="129"/>
    </row>
    <row r="2347" spans="1:124" s="128" customFormat="1" x14ac:dyDescent="0.25">
      <c r="A2347" s="127"/>
      <c r="DR2347" s="129"/>
      <c r="DS2347" s="129"/>
      <c r="DT2347" s="129"/>
    </row>
    <row r="2348" spans="1:124" s="128" customFormat="1" x14ac:dyDescent="0.25">
      <c r="A2348" s="127"/>
      <c r="DR2348" s="129"/>
      <c r="DS2348" s="129"/>
      <c r="DT2348" s="129"/>
    </row>
    <row r="2349" spans="1:124" s="128" customFormat="1" x14ac:dyDescent="0.25">
      <c r="A2349" s="127"/>
      <c r="DR2349" s="129"/>
      <c r="DS2349" s="129"/>
      <c r="DT2349" s="129"/>
    </row>
    <row r="2350" spans="1:124" s="128" customFormat="1" x14ac:dyDescent="0.25">
      <c r="A2350" s="127"/>
      <c r="DR2350" s="129"/>
      <c r="DS2350" s="129"/>
      <c r="DT2350" s="129"/>
    </row>
    <row r="2351" spans="1:124" s="128" customFormat="1" x14ac:dyDescent="0.25">
      <c r="A2351" s="127"/>
      <c r="DR2351" s="129"/>
      <c r="DS2351" s="129"/>
      <c r="DT2351" s="129"/>
    </row>
    <row r="2352" spans="1:124" s="128" customFormat="1" x14ac:dyDescent="0.25">
      <c r="A2352" s="127"/>
      <c r="DR2352" s="129"/>
      <c r="DS2352" s="129"/>
      <c r="DT2352" s="129"/>
    </row>
    <row r="2353" spans="1:124" s="128" customFormat="1" x14ac:dyDescent="0.25">
      <c r="A2353" s="127"/>
      <c r="DR2353" s="129"/>
      <c r="DS2353" s="129"/>
      <c r="DT2353" s="129"/>
    </row>
    <row r="2354" spans="1:124" s="128" customFormat="1" x14ac:dyDescent="0.25">
      <c r="A2354" s="127"/>
      <c r="DR2354" s="129"/>
      <c r="DS2354" s="129"/>
      <c r="DT2354" s="129"/>
    </row>
    <row r="2355" spans="1:124" s="128" customFormat="1" x14ac:dyDescent="0.25">
      <c r="A2355" s="127"/>
      <c r="DR2355" s="129"/>
      <c r="DS2355" s="129"/>
      <c r="DT2355" s="129"/>
    </row>
    <row r="2356" spans="1:124" s="128" customFormat="1" x14ac:dyDescent="0.25">
      <c r="A2356" s="127"/>
      <c r="DR2356" s="129"/>
      <c r="DS2356" s="129"/>
      <c r="DT2356" s="129"/>
    </row>
    <row r="2357" spans="1:124" s="128" customFormat="1" x14ac:dyDescent="0.25">
      <c r="A2357" s="127"/>
      <c r="DR2357" s="129"/>
      <c r="DS2357" s="129"/>
      <c r="DT2357" s="129"/>
    </row>
    <row r="2358" spans="1:124" s="128" customFormat="1" x14ac:dyDescent="0.25">
      <c r="A2358" s="127"/>
      <c r="DR2358" s="129"/>
      <c r="DS2358" s="129"/>
      <c r="DT2358" s="129"/>
    </row>
    <row r="2359" spans="1:124" s="128" customFormat="1" x14ac:dyDescent="0.25">
      <c r="A2359" s="127"/>
      <c r="DR2359" s="129"/>
      <c r="DS2359" s="129"/>
      <c r="DT2359" s="129"/>
    </row>
    <row r="2360" spans="1:124" s="128" customFormat="1" x14ac:dyDescent="0.25">
      <c r="A2360" s="127"/>
      <c r="DR2360" s="129"/>
      <c r="DS2360" s="129"/>
      <c r="DT2360" s="129"/>
    </row>
    <row r="2361" spans="1:124" s="128" customFormat="1" x14ac:dyDescent="0.25">
      <c r="A2361" s="127"/>
      <c r="DR2361" s="129"/>
      <c r="DS2361" s="129"/>
      <c r="DT2361" s="129"/>
    </row>
    <row r="2362" spans="1:124" s="128" customFormat="1" x14ac:dyDescent="0.25">
      <c r="A2362" s="127"/>
      <c r="DR2362" s="129"/>
      <c r="DS2362" s="129"/>
      <c r="DT2362" s="129"/>
    </row>
    <row r="2363" spans="1:124" s="128" customFormat="1" x14ac:dyDescent="0.25">
      <c r="A2363" s="127"/>
      <c r="DR2363" s="129"/>
      <c r="DS2363" s="129"/>
      <c r="DT2363" s="129"/>
    </row>
    <row r="2364" spans="1:124" s="128" customFormat="1" x14ac:dyDescent="0.25">
      <c r="A2364" s="127"/>
      <c r="DR2364" s="129"/>
      <c r="DS2364" s="129"/>
      <c r="DT2364" s="129"/>
    </row>
    <row r="2365" spans="1:124" s="128" customFormat="1" x14ac:dyDescent="0.25">
      <c r="A2365" s="127"/>
      <c r="DR2365" s="129"/>
      <c r="DS2365" s="129"/>
      <c r="DT2365" s="129"/>
    </row>
    <row r="2366" spans="1:124" s="128" customFormat="1" x14ac:dyDescent="0.25">
      <c r="A2366" s="127"/>
      <c r="DR2366" s="129"/>
      <c r="DS2366" s="129"/>
      <c r="DT2366" s="129"/>
    </row>
    <row r="2367" spans="1:124" s="128" customFormat="1" x14ac:dyDescent="0.25">
      <c r="A2367" s="127"/>
      <c r="DR2367" s="129"/>
      <c r="DS2367" s="129"/>
      <c r="DT2367" s="129"/>
    </row>
    <row r="2368" spans="1:124" s="128" customFormat="1" x14ac:dyDescent="0.25">
      <c r="A2368" s="127"/>
      <c r="DR2368" s="129"/>
      <c r="DS2368" s="129"/>
      <c r="DT2368" s="129"/>
    </row>
    <row r="2369" spans="1:124" s="128" customFormat="1" x14ac:dyDescent="0.25">
      <c r="A2369" s="127"/>
      <c r="DR2369" s="129"/>
      <c r="DS2369" s="129"/>
      <c r="DT2369" s="129"/>
    </row>
    <row r="2370" spans="1:124" s="128" customFormat="1" x14ac:dyDescent="0.25">
      <c r="A2370" s="127"/>
      <c r="DR2370" s="129"/>
      <c r="DS2370" s="129"/>
      <c r="DT2370" s="129"/>
    </row>
    <row r="2371" spans="1:124" s="128" customFormat="1" x14ac:dyDescent="0.25">
      <c r="A2371" s="127"/>
      <c r="DR2371" s="129"/>
      <c r="DS2371" s="129"/>
      <c r="DT2371" s="129"/>
    </row>
    <row r="2372" spans="1:124" s="128" customFormat="1" x14ac:dyDescent="0.25">
      <c r="A2372" s="127"/>
      <c r="DR2372" s="129"/>
      <c r="DS2372" s="129"/>
      <c r="DT2372" s="129"/>
    </row>
    <row r="2373" spans="1:124" s="128" customFormat="1" x14ac:dyDescent="0.25">
      <c r="A2373" s="127"/>
      <c r="DR2373" s="129"/>
      <c r="DS2373" s="129"/>
      <c r="DT2373" s="129"/>
    </row>
    <row r="2374" spans="1:124" s="128" customFormat="1" x14ac:dyDescent="0.25">
      <c r="A2374" s="127"/>
      <c r="DR2374" s="129"/>
      <c r="DS2374" s="129"/>
      <c r="DT2374" s="129"/>
    </row>
    <row r="2375" spans="1:124" s="128" customFormat="1" x14ac:dyDescent="0.25">
      <c r="A2375" s="127"/>
      <c r="DR2375" s="129"/>
      <c r="DS2375" s="129"/>
      <c r="DT2375" s="129"/>
    </row>
    <row r="2376" spans="1:124" s="128" customFormat="1" x14ac:dyDescent="0.25">
      <c r="A2376" s="127"/>
      <c r="DR2376" s="129"/>
      <c r="DS2376" s="129"/>
      <c r="DT2376" s="129"/>
    </row>
    <row r="2377" spans="1:124" s="128" customFormat="1" x14ac:dyDescent="0.25">
      <c r="A2377" s="127"/>
      <c r="DR2377" s="129"/>
      <c r="DS2377" s="129"/>
      <c r="DT2377" s="129"/>
    </row>
    <row r="2378" spans="1:124" s="128" customFormat="1" x14ac:dyDescent="0.25">
      <c r="A2378" s="127"/>
      <c r="DR2378" s="129"/>
      <c r="DS2378" s="129"/>
      <c r="DT2378" s="129"/>
    </row>
    <row r="2379" spans="1:124" s="128" customFormat="1" x14ac:dyDescent="0.25">
      <c r="A2379" s="127"/>
      <c r="DR2379" s="129"/>
      <c r="DS2379" s="129"/>
      <c r="DT2379" s="129"/>
    </row>
    <row r="2380" spans="1:124" s="128" customFormat="1" x14ac:dyDescent="0.25">
      <c r="A2380" s="127"/>
      <c r="DR2380" s="129"/>
      <c r="DS2380" s="129"/>
      <c r="DT2380" s="129"/>
    </row>
    <row r="2381" spans="1:124" s="128" customFormat="1" x14ac:dyDescent="0.25">
      <c r="A2381" s="127"/>
      <c r="DR2381" s="129"/>
      <c r="DS2381" s="129"/>
      <c r="DT2381" s="129"/>
    </row>
    <row r="2382" spans="1:124" s="128" customFormat="1" x14ac:dyDescent="0.25">
      <c r="A2382" s="127"/>
      <c r="DR2382" s="129"/>
      <c r="DS2382" s="129"/>
      <c r="DT2382" s="129"/>
    </row>
    <row r="2383" spans="1:124" s="128" customFormat="1" x14ac:dyDescent="0.25">
      <c r="A2383" s="127"/>
      <c r="DR2383" s="129"/>
      <c r="DS2383" s="129"/>
      <c r="DT2383" s="129"/>
    </row>
    <row r="2384" spans="1:124" s="128" customFormat="1" x14ac:dyDescent="0.25">
      <c r="A2384" s="127"/>
      <c r="DR2384" s="129"/>
      <c r="DS2384" s="129"/>
      <c r="DT2384" s="129"/>
    </row>
    <row r="2385" spans="1:124" s="128" customFormat="1" x14ac:dyDescent="0.25">
      <c r="A2385" s="127"/>
      <c r="DR2385" s="129"/>
      <c r="DS2385" s="129"/>
      <c r="DT2385" s="129"/>
    </row>
    <row r="2386" spans="1:124" s="128" customFormat="1" x14ac:dyDescent="0.25">
      <c r="A2386" s="127"/>
      <c r="DR2386" s="129"/>
      <c r="DS2386" s="129"/>
      <c r="DT2386" s="129"/>
    </row>
    <row r="2387" spans="1:124" s="128" customFormat="1" x14ac:dyDescent="0.25">
      <c r="A2387" s="127"/>
      <c r="DR2387" s="129"/>
      <c r="DS2387" s="129"/>
      <c r="DT2387" s="129"/>
    </row>
    <row r="2388" spans="1:124" s="128" customFormat="1" x14ac:dyDescent="0.25">
      <c r="A2388" s="127"/>
      <c r="DR2388" s="129"/>
      <c r="DS2388" s="129"/>
      <c r="DT2388" s="129"/>
    </row>
    <row r="2389" spans="1:124" s="128" customFormat="1" x14ac:dyDescent="0.25">
      <c r="A2389" s="127"/>
      <c r="DR2389" s="129"/>
      <c r="DS2389" s="129"/>
      <c r="DT2389" s="129"/>
    </row>
    <row r="2390" spans="1:124" s="128" customFormat="1" x14ac:dyDescent="0.25">
      <c r="A2390" s="127"/>
      <c r="DR2390" s="129"/>
      <c r="DS2390" s="129"/>
      <c r="DT2390" s="129"/>
    </row>
    <row r="2391" spans="1:124" s="128" customFormat="1" x14ac:dyDescent="0.25">
      <c r="A2391" s="127"/>
      <c r="DR2391" s="129"/>
      <c r="DS2391" s="129"/>
      <c r="DT2391" s="129"/>
    </row>
    <row r="2392" spans="1:124" s="128" customFormat="1" x14ac:dyDescent="0.25">
      <c r="A2392" s="127"/>
      <c r="DR2392" s="129"/>
      <c r="DS2392" s="129"/>
      <c r="DT2392" s="129"/>
    </row>
    <row r="2393" spans="1:124" s="128" customFormat="1" x14ac:dyDescent="0.25">
      <c r="A2393" s="127"/>
      <c r="DR2393" s="129"/>
      <c r="DS2393" s="129"/>
      <c r="DT2393" s="129"/>
    </row>
    <row r="2394" spans="1:124" s="128" customFormat="1" x14ac:dyDescent="0.25">
      <c r="A2394" s="127"/>
      <c r="DR2394" s="129"/>
      <c r="DS2394" s="129"/>
      <c r="DT2394" s="129"/>
    </row>
    <row r="2395" spans="1:124" s="128" customFormat="1" x14ac:dyDescent="0.25">
      <c r="A2395" s="127"/>
      <c r="DR2395" s="129"/>
      <c r="DS2395" s="129"/>
      <c r="DT2395" s="129"/>
    </row>
    <row r="2396" spans="1:124" s="128" customFormat="1" x14ac:dyDescent="0.25">
      <c r="A2396" s="127"/>
      <c r="DR2396" s="129"/>
      <c r="DS2396" s="129"/>
      <c r="DT2396" s="129"/>
    </row>
    <row r="2397" spans="1:124" s="128" customFormat="1" x14ac:dyDescent="0.25">
      <c r="A2397" s="127"/>
      <c r="DR2397" s="129"/>
      <c r="DS2397" s="129"/>
      <c r="DT2397" s="129"/>
    </row>
    <row r="2398" spans="1:124" s="128" customFormat="1" x14ac:dyDescent="0.25">
      <c r="A2398" s="127"/>
      <c r="DR2398" s="129"/>
      <c r="DS2398" s="129"/>
      <c r="DT2398" s="129"/>
    </row>
    <row r="2399" spans="1:124" s="128" customFormat="1" x14ac:dyDescent="0.25">
      <c r="A2399" s="127"/>
      <c r="DR2399" s="129"/>
      <c r="DS2399" s="129"/>
      <c r="DT2399" s="129"/>
    </row>
    <row r="2400" spans="1:124" s="128" customFormat="1" x14ac:dyDescent="0.25">
      <c r="A2400" s="127"/>
      <c r="DR2400" s="129"/>
      <c r="DS2400" s="129"/>
      <c r="DT2400" s="129"/>
    </row>
    <row r="2401" spans="1:124" s="128" customFormat="1" x14ac:dyDescent="0.25">
      <c r="A2401" s="127"/>
      <c r="DR2401" s="129"/>
      <c r="DS2401" s="129"/>
      <c r="DT2401" s="129"/>
    </row>
    <row r="2402" spans="1:124" s="128" customFormat="1" x14ac:dyDescent="0.25">
      <c r="A2402" s="127"/>
      <c r="DR2402" s="129"/>
      <c r="DS2402" s="129"/>
      <c r="DT2402" s="129"/>
    </row>
    <row r="2403" spans="1:124" s="128" customFormat="1" x14ac:dyDescent="0.25">
      <c r="A2403" s="127"/>
      <c r="DR2403" s="129"/>
      <c r="DS2403" s="129"/>
      <c r="DT2403" s="129"/>
    </row>
    <row r="2404" spans="1:124" s="128" customFormat="1" x14ac:dyDescent="0.25">
      <c r="A2404" s="127"/>
      <c r="DR2404" s="129"/>
      <c r="DS2404" s="129"/>
      <c r="DT2404" s="129"/>
    </row>
    <row r="2405" spans="1:124" s="128" customFormat="1" x14ac:dyDescent="0.25">
      <c r="A2405" s="127"/>
      <c r="DR2405" s="129"/>
      <c r="DS2405" s="129"/>
      <c r="DT2405" s="129"/>
    </row>
    <row r="2406" spans="1:124" s="128" customFormat="1" x14ac:dyDescent="0.25">
      <c r="A2406" s="127"/>
      <c r="DR2406" s="129"/>
      <c r="DS2406" s="129"/>
      <c r="DT2406" s="129"/>
    </row>
    <row r="2407" spans="1:124" s="128" customFormat="1" x14ac:dyDescent="0.25">
      <c r="A2407" s="127"/>
      <c r="DR2407" s="129"/>
      <c r="DS2407" s="129"/>
      <c r="DT2407" s="129"/>
    </row>
    <row r="2408" spans="1:124" s="128" customFormat="1" x14ac:dyDescent="0.25">
      <c r="A2408" s="127"/>
      <c r="DR2408" s="129"/>
      <c r="DS2408" s="129"/>
      <c r="DT2408" s="129"/>
    </row>
    <row r="2409" spans="1:124" s="128" customFormat="1" x14ac:dyDescent="0.25">
      <c r="A2409" s="127"/>
      <c r="DR2409" s="129"/>
      <c r="DS2409" s="129"/>
      <c r="DT2409" s="129"/>
    </row>
    <row r="2410" spans="1:124" s="128" customFormat="1" x14ac:dyDescent="0.25">
      <c r="A2410" s="127"/>
      <c r="DR2410" s="129"/>
      <c r="DS2410" s="129"/>
      <c r="DT2410" s="129"/>
    </row>
    <row r="2411" spans="1:124" s="128" customFormat="1" x14ac:dyDescent="0.25">
      <c r="A2411" s="127"/>
      <c r="DR2411" s="129"/>
      <c r="DS2411" s="129"/>
      <c r="DT2411" s="129"/>
    </row>
    <row r="2412" spans="1:124" s="128" customFormat="1" x14ac:dyDescent="0.25">
      <c r="A2412" s="127"/>
      <c r="DR2412" s="129"/>
      <c r="DS2412" s="129"/>
      <c r="DT2412" s="129"/>
    </row>
    <row r="2413" spans="1:124" s="128" customFormat="1" x14ac:dyDescent="0.25">
      <c r="A2413" s="127"/>
      <c r="DR2413" s="129"/>
      <c r="DS2413" s="129"/>
      <c r="DT2413" s="129"/>
    </row>
    <row r="2414" spans="1:124" s="128" customFormat="1" x14ac:dyDescent="0.25">
      <c r="A2414" s="127"/>
      <c r="DR2414" s="129"/>
      <c r="DS2414" s="129"/>
      <c r="DT2414" s="129"/>
    </row>
    <row r="2415" spans="1:124" s="128" customFormat="1" x14ac:dyDescent="0.25">
      <c r="A2415" s="127"/>
      <c r="DR2415" s="129"/>
      <c r="DS2415" s="129"/>
      <c r="DT2415" s="129"/>
    </row>
    <row r="2416" spans="1:124" s="128" customFormat="1" x14ac:dyDescent="0.25">
      <c r="A2416" s="127"/>
      <c r="DR2416" s="129"/>
      <c r="DS2416" s="129"/>
      <c r="DT2416" s="129"/>
    </row>
    <row r="2417" spans="1:124" s="128" customFormat="1" x14ac:dyDescent="0.25">
      <c r="A2417" s="127"/>
      <c r="DR2417" s="129"/>
      <c r="DS2417" s="129"/>
      <c r="DT2417" s="129"/>
    </row>
    <row r="2418" spans="1:124" s="128" customFormat="1" x14ac:dyDescent="0.25">
      <c r="A2418" s="127"/>
      <c r="DR2418" s="129"/>
      <c r="DS2418" s="129"/>
      <c r="DT2418" s="129"/>
    </row>
    <row r="2419" spans="1:124" s="128" customFormat="1" x14ac:dyDescent="0.25">
      <c r="A2419" s="127"/>
      <c r="DR2419" s="129"/>
      <c r="DS2419" s="129"/>
      <c r="DT2419" s="129"/>
    </row>
    <row r="2420" spans="1:124" s="128" customFormat="1" x14ac:dyDescent="0.25">
      <c r="A2420" s="127"/>
      <c r="DR2420" s="129"/>
      <c r="DS2420" s="129"/>
      <c r="DT2420" s="129"/>
    </row>
    <row r="2421" spans="1:124" s="128" customFormat="1" x14ac:dyDescent="0.25">
      <c r="A2421" s="127"/>
      <c r="DR2421" s="129"/>
      <c r="DS2421" s="129"/>
      <c r="DT2421" s="129"/>
    </row>
    <row r="2422" spans="1:124" s="128" customFormat="1" x14ac:dyDescent="0.25">
      <c r="A2422" s="127"/>
      <c r="DR2422" s="129"/>
      <c r="DS2422" s="129"/>
      <c r="DT2422" s="129"/>
    </row>
    <row r="2423" spans="1:124" s="128" customFormat="1" x14ac:dyDescent="0.25">
      <c r="A2423" s="127"/>
      <c r="DR2423" s="129"/>
      <c r="DS2423" s="129"/>
      <c r="DT2423" s="129"/>
    </row>
  </sheetData>
  <mergeCells count="208">
    <mergeCell ref="GV4:GV5"/>
    <mergeCell ref="GY4:GY5"/>
    <mergeCell ref="HB4:HB5"/>
    <mergeCell ref="HE4:HE5"/>
    <mergeCell ref="GD4:GD5"/>
    <mergeCell ref="GG4:GG5"/>
    <mergeCell ref="GJ4:GJ5"/>
    <mergeCell ref="GM4:GM5"/>
    <mergeCell ref="GP4:GP5"/>
    <mergeCell ref="GS4:GS5"/>
    <mergeCell ref="FL4:FL5"/>
    <mergeCell ref="FO4:FO5"/>
    <mergeCell ref="FR4:FR5"/>
    <mergeCell ref="FU4:FU5"/>
    <mergeCell ref="FX4:FX5"/>
    <mergeCell ref="GA4:GA5"/>
    <mergeCell ref="ET4:ET5"/>
    <mergeCell ref="EW4:EW5"/>
    <mergeCell ref="EZ4:EZ5"/>
    <mergeCell ref="FC4:FC5"/>
    <mergeCell ref="FF4:FF5"/>
    <mergeCell ref="FI4:FI5"/>
    <mergeCell ref="EB4:EB5"/>
    <mergeCell ref="EE4:EE5"/>
    <mergeCell ref="EH4:EH5"/>
    <mergeCell ref="EK4:EK5"/>
    <mergeCell ref="EN4:EN5"/>
    <mergeCell ref="EQ4:EQ5"/>
    <mergeCell ref="DJ4:DJ5"/>
    <mergeCell ref="DM4:DM5"/>
    <mergeCell ref="DP4:DP5"/>
    <mergeCell ref="DS4:DS5"/>
    <mergeCell ref="DV4:DV5"/>
    <mergeCell ref="DY4:DY5"/>
    <mergeCell ref="CR4:CR5"/>
    <mergeCell ref="CU4:CU5"/>
    <mergeCell ref="CX4:CX5"/>
    <mergeCell ref="DA4:DA5"/>
    <mergeCell ref="DD4:DD5"/>
    <mergeCell ref="DG4:DG5"/>
    <mergeCell ref="BZ4:BZ5"/>
    <mergeCell ref="CC4:CC5"/>
    <mergeCell ref="CF4:CF5"/>
    <mergeCell ref="CI4:CI5"/>
    <mergeCell ref="CL4:CL5"/>
    <mergeCell ref="CO4:CO5"/>
    <mergeCell ref="BH4:BH5"/>
    <mergeCell ref="BK4:BK5"/>
    <mergeCell ref="BN4:BN5"/>
    <mergeCell ref="BQ4:BQ5"/>
    <mergeCell ref="BT4:BT5"/>
    <mergeCell ref="BW4:BW5"/>
    <mergeCell ref="AP4:AP5"/>
    <mergeCell ref="AS4:AS5"/>
    <mergeCell ref="AV4:AV5"/>
    <mergeCell ref="AY4:AY5"/>
    <mergeCell ref="BB4:BB5"/>
    <mergeCell ref="BE4:BE5"/>
    <mergeCell ref="X4:X5"/>
    <mergeCell ref="AA4:AA5"/>
    <mergeCell ref="AD4:AD5"/>
    <mergeCell ref="AG4:AG5"/>
    <mergeCell ref="AJ4:AJ5"/>
    <mergeCell ref="AM4:AM5"/>
    <mergeCell ref="GR2:GT2"/>
    <mergeCell ref="GU2:GW2"/>
    <mergeCell ref="A3:A4"/>
    <mergeCell ref="C4:C5"/>
    <mergeCell ref="F4:F5"/>
    <mergeCell ref="I4:I5"/>
    <mergeCell ref="L4:L5"/>
    <mergeCell ref="O4:O5"/>
    <mergeCell ref="R4:R5"/>
    <mergeCell ref="U4:U5"/>
    <mergeCell ref="FZ2:GB2"/>
    <mergeCell ref="GC2:GE2"/>
    <mergeCell ref="GF2:GH2"/>
    <mergeCell ref="GI2:GK2"/>
    <mergeCell ref="GL2:GN2"/>
    <mergeCell ref="GO2:GQ2"/>
    <mergeCell ref="FH2:FJ2"/>
    <mergeCell ref="FK2:FM2"/>
    <mergeCell ref="FN2:FP2"/>
    <mergeCell ref="FQ2:FS2"/>
    <mergeCell ref="FT2:FV2"/>
    <mergeCell ref="FW2:FY2"/>
    <mergeCell ref="EM2:EO2"/>
    <mergeCell ref="EP2:ER2"/>
    <mergeCell ref="ES2:EU2"/>
    <mergeCell ref="EY2:FA2"/>
    <mergeCell ref="FB2:FD2"/>
    <mergeCell ref="FE2:FG2"/>
    <mergeCell ref="DU2:DW2"/>
    <mergeCell ref="DX2:DZ2"/>
    <mergeCell ref="EA2:EC2"/>
    <mergeCell ref="ED2:EF2"/>
    <mergeCell ref="EG2:EI2"/>
    <mergeCell ref="EJ2:EL2"/>
    <mergeCell ref="CN2:CP2"/>
    <mergeCell ref="CQ2:CS2"/>
    <mergeCell ref="CT2:CV2"/>
    <mergeCell ref="CW2:CY2"/>
    <mergeCell ref="CZ2:DB2"/>
    <mergeCell ref="DC2:DE2"/>
    <mergeCell ref="BV2:BX2"/>
    <mergeCell ref="BY2:CA2"/>
    <mergeCell ref="CB2:CD2"/>
    <mergeCell ref="CE2:CG2"/>
    <mergeCell ref="CH2:CJ2"/>
    <mergeCell ref="CK2:CM2"/>
    <mergeCell ref="BD2:BF2"/>
    <mergeCell ref="BG2:BI2"/>
    <mergeCell ref="BJ2:BL2"/>
    <mergeCell ref="BM2:BO2"/>
    <mergeCell ref="BP2:BR2"/>
    <mergeCell ref="BS2:BU2"/>
    <mergeCell ref="AL2:AN2"/>
    <mergeCell ref="AO2:AQ2"/>
    <mergeCell ref="AR2:AT2"/>
    <mergeCell ref="AU2:AW2"/>
    <mergeCell ref="AX2:AZ2"/>
    <mergeCell ref="BA2:BC2"/>
    <mergeCell ref="T2:V2"/>
    <mergeCell ref="W2:Y2"/>
    <mergeCell ref="Z2:AB2"/>
    <mergeCell ref="AC2:AE2"/>
    <mergeCell ref="AF2:AH2"/>
    <mergeCell ref="AI2:AK2"/>
    <mergeCell ref="GR1:GT1"/>
    <mergeCell ref="GU1:GW1"/>
    <mergeCell ref="GX1:GZ2"/>
    <mergeCell ref="HA1:HC2"/>
    <mergeCell ref="B2:D2"/>
    <mergeCell ref="E2:G2"/>
    <mergeCell ref="H2:J2"/>
    <mergeCell ref="K2:M2"/>
    <mergeCell ref="N2:P2"/>
    <mergeCell ref="Q2:S2"/>
    <mergeCell ref="FZ1:GB1"/>
    <mergeCell ref="GC1:GE1"/>
    <mergeCell ref="GF1:GH1"/>
    <mergeCell ref="GI1:GK1"/>
    <mergeCell ref="GL1:GN1"/>
    <mergeCell ref="GO1:GQ1"/>
    <mergeCell ref="FH1:FJ1"/>
    <mergeCell ref="FK1:FM1"/>
    <mergeCell ref="FN1:FP1"/>
    <mergeCell ref="FQ1:FS1"/>
    <mergeCell ref="FT1:FV1"/>
    <mergeCell ref="FW1:FY1"/>
    <mergeCell ref="EP1:ER1"/>
    <mergeCell ref="ES1:EU1"/>
    <mergeCell ref="EV1:EX2"/>
    <mergeCell ref="EY1:FA1"/>
    <mergeCell ref="FB1:FD1"/>
    <mergeCell ref="FE1:FG1"/>
    <mergeCell ref="DX1:DZ1"/>
    <mergeCell ref="EA1:EC1"/>
    <mergeCell ref="ED1:EF1"/>
    <mergeCell ref="EG1:EI1"/>
    <mergeCell ref="EJ1:EL1"/>
    <mergeCell ref="EM1:EO1"/>
    <mergeCell ref="DF1:DH1"/>
    <mergeCell ref="DI1:DK1"/>
    <mergeCell ref="DL1:DN1"/>
    <mergeCell ref="DO1:DQ1"/>
    <mergeCell ref="DR1:DT2"/>
    <mergeCell ref="DU1:DW1"/>
    <mergeCell ref="DF2:DH2"/>
    <mergeCell ref="DI2:DK2"/>
    <mergeCell ref="DL2:DN2"/>
    <mergeCell ref="DO2:DQ2"/>
    <mergeCell ref="CN1:CP1"/>
    <mergeCell ref="CQ1:CS1"/>
    <mergeCell ref="CT1:CV1"/>
    <mergeCell ref="CW1:CY1"/>
    <mergeCell ref="CZ1:DB1"/>
    <mergeCell ref="DC1:DE1"/>
    <mergeCell ref="BV1:BX1"/>
    <mergeCell ref="BY1:CA1"/>
    <mergeCell ref="CB1:CD1"/>
    <mergeCell ref="CE1:CG1"/>
    <mergeCell ref="CH1:CJ1"/>
    <mergeCell ref="CK1:CM1"/>
    <mergeCell ref="BD1:BF1"/>
    <mergeCell ref="BG1:BI1"/>
    <mergeCell ref="BJ1:BL1"/>
    <mergeCell ref="BM1:BO1"/>
    <mergeCell ref="BP1:BR1"/>
    <mergeCell ref="BS1:BU1"/>
    <mergeCell ref="AL1:AN1"/>
    <mergeCell ref="AO1:AQ1"/>
    <mergeCell ref="AR1:AT1"/>
    <mergeCell ref="AU1:AW1"/>
    <mergeCell ref="AX1:AZ1"/>
    <mergeCell ref="BA1:BC1"/>
    <mergeCell ref="T1:V1"/>
    <mergeCell ref="W1:Y1"/>
    <mergeCell ref="Z1:AB1"/>
    <mergeCell ref="AC1:AE1"/>
    <mergeCell ref="AF1:AH1"/>
    <mergeCell ref="AI1:AK1"/>
    <mergeCell ref="B1:D1"/>
    <mergeCell ref="E1:G1"/>
    <mergeCell ref="H1:J1"/>
    <mergeCell ref="K1:M1"/>
    <mergeCell ref="N1:P1"/>
    <mergeCell ref="Q1:S1"/>
  </mergeCells>
  <printOptions horizontalCentered="1"/>
  <pageMargins left="0.39370078740157483" right="0.39370078740157483" top="0.9055118110236221" bottom="0.19685039370078741" header="0.51181102362204722" footer="0.51181102362204722"/>
  <pageSetup paperSize="9" scale="65" orientation="portrait" r:id="rId1"/>
  <headerFooter alignWithMargins="0">
    <oddHeader xml:space="preserve">&amp;C&amp;"Times New Roman,Félkövér"&amp;11Budapest VIII. kerületi &amp;12Önkormányzat 2019. évi költségvetés
 bevételi és kiadási előirányzata címrendenként&amp;R&amp;"Cambria,Dőlt"2. melléklet a /2019. ()
önkormányzati rendelethez
ezer forintban
</oddHeader>
    <oddFooter>&amp;C
&amp;R
&amp;"Times New Roman,Félkövér"&amp;P</oddFooter>
  </headerFooter>
  <colBreaks count="23" manualBreakCount="23">
    <brk id="10" max="69" man="1"/>
    <brk id="19" max="69" man="1"/>
    <brk id="28" max="69" man="1"/>
    <brk id="37" max="69" man="1"/>
    <brk id="46" max="69" man="1"/>
    <brk id="55" max="69" man="1"/>
    <brk id="64" max="69" man="1"/>
    <brk id="73" max="69" man="1"/>
    <brk id="82" max="69" man="1"/>
    <brk id="91" max="69" man="1"/>
    <brk id="100" max="69" man="1"/>
    <brk id="109" max="69" man="1"/>
    <brk id="118" max="69" man="1"/>
    <brk id="124" max="69" man="1"/>
    <brk id="133" max="69" man="1"/>
    <brk id="142" max="69" man="1"/>
    <brk id="151" max="69" man="1"/>
    <brk id="160" max="69" man="1"/>
    <brk id="169" max="69" man="1"/>
    <brk id="178" max="69" man="1"/>
    <brk id="187" max="69" man="1"/>
    <brk id="196" max="69" man="1"/>
    <brk id="205" max="6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X96"/>
  <sheetViews>
    <sheetView zoomScaleNormal="100" workbookViewId="0">
      <pane xSplit="2" ySplit="2" topLeftCell="C3" activePane="bottomRight" state="frozen"/>
      <selection pane="topRight" activeCell="C1" sqref="C1"/>
      <selection pane="bottomLeft" activeCell="A3" sqref="A3"/>
      <selection pane="bottomRight" activeCell="E6" sqref="E6"/>
    </sheetView>
  </sheetViews>
  <sheetFormatPr defaultColWidth="10.6640625" defaultRowHeight="13.2" x14ac:dyDescent="0.25"/>
  <cols>
    <col min="1" max="1" width="5.109375" style="96" customWidth="1"/>
    <col min="2" max="2" width="52.109375" style="127" customWidth="1"/>
    <col min="3" max="50" width="9.6640625" style="96" customWidth="1"/>
    <col min="51" max="16384" width="10.6640625" style="96"/>
  </cols>
  <sheetData>
    <row r="1" spans="1:50" s="57" customFormat="1" ht="19.95" customHeight="1" x14ac:dyDescent="0.25">
      <c r="A1" s="136" t="s">
        <v>358</v>
      </c>
      <c r="B1" s="137"/>
      <c r="C1" s="136" t="s">
        <v>359</v>
      </c>
      <c r="D1" s="138"/>
      <c r="E1" s="138"/>
      <c r="F1" s="138"/>
      <c r="G1" s="138"/>
      <c r="H1" s="138"/>
      <c r="I1" s="138"/>
      <c r="J1" s="138"/>
      <c r="K1" s="138"/>
      <c r="L1" s="138"/>
      <c r="M1" s="138"/>
      <c r="N1" s="137"/>
      <c r="O1" s="136" t="s">
        <v>360</v>
      </c>
      <c r="P1" s="138"/>
      <c r="Q1" s="138"/>
      <c r="R1" s="138"/>
      <c r="S1" s="138"/>
      <c r="T1" s="138"/>
      <c r="U1" s="138"/>
      <c r="V1" s="138"/>
      <c r="W1" s="138"/>
      <c r="X1" s="138"/>
      <c r="Y1" s="138"/>
      <c r="Z1" s="137"/>
      <c r="AA1" s="136" t="s">
        <v>361</v>
      </c>
      <c r="AB1" s="138"/>
      <c r="AC1" s="138"/>
      <c r="AD1" s="138"/>
      <c r="AE1" s="138"/>
      <c r="AF1" s="138"/>
      <c r="AG1" s="138"/>
      <c r="AH1" s="138"/>
      <c r="AI1" s="138"/>
      <c r="AJ1" s="138"/>
      <c r="AK1" s="138"/>
      <c r="AL1" s="137"/>
      <c r="AM1" s="136" t="s">
        <v>362</v>
      </c>
      <c r="AN1" s="138"/>
      <c r="AO1" s="138"/>
      <c r="AP1" s="138"/>
      <c r="AQ1" s="138"/>
      <c r="AR1" s="138"/>
      <c r="AS1" s="138"/>
      <c r="AT1" s="138"/>
      <c r="AU1" s="138"/>
      <c r="AV1" s="138"/>
      <c r="AW1" s="138"/>
      <c r="AX1" s="137"/>
    </row>
    <row r="2" spans="1:50" s="72" customFormat="1" ht="79.95" customHeight="1" thickBot="1" x14ac:dyDescent="0.3">
      <c r="A2" s="139" t="s">
        <v>363</v>
      </c>
      <c r="B2" s="140" t="s">
        <v>287</v>
      </c>
      <c r="C2" s="141" t="s">
        <v>364</v>
      </c>
      <c r="D2" s="142"/>
      <c r="E2" s="143"/>
      <c r="F2" s="141" t="s">
        <v>4</v>
      </c>
      <c r="G2" s="142"/>
      <c r="H2" s="143"/>
      <c r="I2" s="141" t="s">
        <v>365</v>
      </c>
      <c r="J2" s="142"/>
      <c r="K2" s="143"/>
      <c r="L2" s="141" t="s">
        <v>366</v>
      </c>
      <c r="M2" s="142"/>
      <c r="N2" s="143"/>
      <c r="O2" s="141" t="s">
        <v>364</v>
      </c>
      <c r="P2" s="142"/>
      <c r="Q2" s="143"/>
      <c r="R2" s="141" t="s">
        <v>4</v>
      </c>
      <c r="S2" s="142"/>
      <c r="T2" s="143"/>
      <c r="U2" s="141" t="s">
        <v>365</v>
      </c>
      <c r="V2" s="142"/>
      <c r="W2" s="143"/>
      <c r="X2" s="141" t="s">
        <v>261</v>
      </c>
      <c r="Y2" s="142"/>
      <c r="Z2" s="143"/>
      <c r="AA2" s="141" t="s">
        <v>364</v>
      </c>
      <c r="AB2" s="142"/>
      <c r="AC2" s="143"/>
      <c r="AD2" s="141" t="s">
        <v>4</v>
      </c>
      <c r="AE2" s="142"/>
      <c r="AF2" s="143"/>
      <c r="AG2" s="141" t="s">
        <v>365</v>
      </c>
      <c r="AH2" s="142"/>
      <c r="AI2" s="143"/>
      <c r="AJ2" s="141" t="s">
        <v>367</v>
      </c>
      <c r="AK2" s="142"/>
      <c r="AL2" s="143"/>
      <c r="AM2" s="141" t="s">
        <v>364</v>
      </c>
      <c r="AN2" s="142"/>
      <c r="AO2" s="143"/>
      <c r="AP2" s="141" t="s">
        <v>4</v>
      </c>
      <c r="AQ2" s="142"/>
      <c r="AR2" s="143"/>
      <c r="AS2" s="141" t="s">
        <v>365</v>
      </c>
      <c r="AT2" s="142"/>
      <c r="AU2" s="143"/>
      <c r="AV2" s="141" t="s">
        <v>368</v>
      </c>
      <c r="AW2" s="142"/>
      <c r="AX2" s="143"/>
    </row>
    <row r="3" spans="1:50" s="72" customFormat="1" ht="30" customHeight="1" thickBot="1" x14ac:dyDescent="0.3">
      <c r="A3" s="144"/>
      <c r="B3" s="145"/>
      <c r="C3" s="146" t="s">
        <v>369</v>
      </c>
      <c r="D3" s="147" t="s">
        <v>290</v>
      </c>
      <c r="E3" s="148" t="s">
        <v>370</v>
      </c>
      <c r="F3" s="146" t="s">
        <v>369</v>
      </c>
      <c r="G3" s="147" t="s">
        <v>290</v>
      </c>
      <c r="H3" s="148" t="s">
        <v>370</v>
      </c>
      <c r="I3" s="146" t="s">
        <v>369</v>
      </c>
      <c r="J3" s="147" t="s">
        <v>290</v>
      </c>
      <c r="K3" s="148" t="s">
        <v>370</v>
      </c>
      <c r="L3" s="146" t="s">
        <v>369</v>
      </c>
      <c r="M3" s="147" t="s">
        <v>290</v>
      </c>
      <c r="N3" s="148" t="s">
        <v>370</v>
      </c>
      <c r="O3" s="146" t="s">
        <v>369</v>
      </c>
      <c r="P3" s="147" t="s">
        <v>290</v>
      </c>
      <c r="Q3" s="148" t="s">
        <v>370</v>
      </c>
      <c r="R3" s="146" t="s">
        <v>369</v>
      </c>
      <c r="S3" s="147" t="s">
        <v>290</v>
      </c>
      <c r="T3" s="148" t="s">
        <v>370</v>
      </c>
      <c r="U3" s="146" t="s">
        <v>369</v>
      </c>
      <c r="V3" s="147" t="s">
        <v>290</v>
      </c>
      <c r="W3" s="148" t="s">
        <v>370</v>
      </c>
      <c r="X3" s="146" t="s">
        <v>369</v>
      </c>
      <c r="Y3" s="147" t="s">
        <v>290</v>
      </c>
      <c r="Z3" s="148" t="s">
        <v>370</v>
      </c>
      <c r="AA3" s="146" t="s">
        <v>369</v>
      </c>
      <c r="AB3" s="147" t="s">
        <v>290</v>
      </c>
      <c r="AC3" s="148" t="s">
        <v>370</v>
      </c>
      <c r="AD3" s="146" t="s">
        <v>369</v>
      </c>
      <c r="AE3" s="147" t="s">
        <v>290</v>
      </c>
      <c r="AF3" s="148" t="s">
        <v>370</v>
      </c>
      <c r="AG3" s="146" t="s">
        <v>369</v>
      </c>
      <c r="AH3" s="147" t="s">
        <v>290</v>
      </c>
      <c r="AI3" s="148" t="s">
        <v>370</v>
      </c>
      <c r="AJ3" s="146" t="s">
        <v>369</v>
      </c>
      <c r="AK3" s="147" t="s">
        <v>290</v>
      </c>
      <c r="AL3" s="148" t="s">
        <v>370</v>
      </c>
      <c r="AM3" s="146" t="s">
        <v>369</v>
      </c>
      <c r="AN3" s="147" t="s">
        <v>290</v>
      </c>
      <c r="AO3" s="148" t="s">
        <v>370</v>
      </c>
      <c r="AP3" s="146" t="s">
        <v>369</v>
      </c>
      <c r="AQ3" s="147" t="s">
        <v>290</v>
      </c>
      <c r="AR3" s="148" t="s">
        <v>370</v>
      </c>
      <c r="AS3" s="146" t="s">
        <v>369</v>
      </c>
      <c r="AT3" s="147" t="s">
        <v>290</v>
      </c>
      <c r="AU3" s="148" t="s">
        <v>370</v>
      </c>
      <c r="AV3" s="146" t="s">
        <v>369</v>
      </c>
      <c r="AW3" s="147" t="s">
        <v>290</v>
      </c>
      <c r="AX3" s="148" t="s">
        <v>370</v>
      </c>
    </row>
    <row r="4" spans="1:50" s="72" customFormat="1" ht="19.95" customHeight="1" thickBot="1" x14ac:dyDescent="0.3">
      <c r="A4" s="149" t="s">
        <v>371</v>
      </c>
      <c r="B4" s="150" t="s">
        <v>372</v>
      </c>
      <c r="C4" s="151">
        <f>'[1]címrend kötelező'!GX6</f>
        <v>6524774</v>
      </c>
      <c r="D4" s="151">
        <f>'[1]címrend kötelező'!GY6</f>
        <v>-42135</v>
      </c>
      <c r="E4" s="151">
        <f>'[1]címrend kötelező'!GZ6</f>
        <v>6482639</v>
      </c>
      <c r="F4" s="151">
        <f>'[1]címrend önként'!GX6</f>
        <v>1079867</v>
      </c>
      <c r="G4" s="151">
        <f>'[1]címrend önként'!GY6</f>
        <v>19917</v>
      </c>
      <c r="H4" s="151">
        <f>'[1]címrend önként'!GZ6</f>
        <v>1099784</v>
      </c>
      <c r="I4" s="151">
        <f>'[1]címrend államig'!GX6</f>
        <v>0</v>
      </c>
      <c r="J4" s="151">
        <f>'[1]címrend államig'!GY6</f>
        <v>0</v>
      </c>
      <c r="K4" s="151">
        <f>'[1]címrend államig'!GZ6</f>
        <v>0</v>
      </c>
      <c r="L4" s="151">
        <f>C4+F4+I4</f>
        <v>7604641</v>
      </c>
      <c r="M4" s="151">
        <f t="shared" ref="M4:N19" si="0">D4+G4+J4</f>
        <v>-22218</v>
      </c>
      <c r="N4" s="151">
        <f t="shared" si="0"/>
        <v>7582423</v>
      </c>
      <c r="O4" s="151">
        <f>'[1]címrend kötelező'!EV6</f>
        <v>2540376</v>
      </c>
      <c r="P4" s="151">
        <f>'[1]címrend kötelező'!EW6</f>
        <v>21816</v>
      </c>
      <c r="Q4" s="151">
        <f>'[1]címrend kötelező'!EX6</f>
        <v>2562192</v>
      </c>
      <c r="R4" s="151">
        <f>'[1]címrend önként'!EV6</f>
        <v>138039</v>
      </c>
      <c r="S4" s="151">
        <f>'[1]címrend önként'!EW6</f>
        <v>6272</v>
      </c>
      <c r="T4" s="151">
        <f>'[1]címrend önként'!EX6</f>
        <v>144311</v>
      </c>
      <c r="U4" s="151">
        <f>'[1]címrend államig'!EV6</f>
        <v>349953</v>
      </c>
      <c r="V4" s="151">
        <f>'[1]címrend államig'!EW6</f>
        <v>0</v>
      </c>
      <c r="W4" s="151">
        <f>'[1]címrend államig'!EX6</f>
        <v>349953</v>
      </c>
      <c r="X4" s="151">
        <f>O4+R4+U4</f>
        <v>3028368</v>
      </c>
      <c r="Y4" s="151">
        <f t="shared" ref="Y4:Z19" si="1">P4+S4+V4</f>
        <v>28088</v>
      </c>
      <c r="Z4" s="151">
        <f t="shared" si="1"/>
        <v>3056456</v>
      </c>
      <c r="AA4" s="151">
        <f>'[1]címrend kötelező'!DR6</f>
        <v>13921027</v>
      </c>
      <c r="AB4" s="151">
        <f>'[1]címrend kötelező'!DS6</f>
        <v>-74065</v>
      </c>
      <c r="AC4" s="151">
        <f>'[1]címrend kötelező'!DT6</f>
        <v>13846962</v>
      </c>
      <c r="AD4" s="151">
        <f>'[1]címrend önként'!DR6</f>
        <v>16930858</v>
      </c>
      <c r="AE4" s="151">
        <f>'[1]címrend önként'!DS6</f>
        <v>604407</v>
      </c>
      <c r="AF4" s="151">
        <f>'[1]címrend önként'!DT6</f>
        <v>17535265</v>
      </c>
      <c r="AG4" s="151">
        <f>'[1]címrend államig'!DR6</f>
        <v>345667</v>
      </c>
      <c r="AH4" s="151">
        <f>'[1]címrend államig'!DS6</f>
        <v>0</v>
      </c>
      <c r="AI4" s="151">
        <f>'[1]címrend államig'!DT6</f>
        <v>345667</v>
      </c>
      <c r="AJ4" s="151">
        <f>AA4+AD4+AG4</f>
        <v>31197552</v>
      </c>
      <c r="AK4" s="151">
        <f t="shared" ref="AK4:AL19" si="2">AB4+AE4+AH4</f>
        <v>530342</v>
      </c>
      <c r="AL4" s="151">
        <f t="shared" si="2"/>
        <v>31727894</v>
      </c>
      <c r="AM4" s="151">
        <f t="shared" ref="AM4:AX35" si="3">C4+O4+AA4</f>
        <v>22986177</v>
      </c>
      <c r="AN4" s="151">
        <f t="shared" si="3"/>
        <v>-94384</v>
      </c>
      <c r="AO4" s="151">
        <f t="shared" si="3"/>
        <v>22891793</v>
      </c>
      <c r="AP4" s="151">
        <f t="shared" si="3"/>
        <v>18148764</v>
      </c>
      <c r="AQ4" s="151">
        <f t="shared" si="3"/>
        <v>630596</v>
      </c>
      <c r="AR4" s="151">
        <f t="shared" si="3"/>
        <v>18779360</v>
      </c>
      <c r="AS4" s="151">
        <f t="shared" si="3"/>
        <v>695620</v>
      </c>
      <c r="AT4" s="151">
        <f t="shared" si="3"/>
        <v>0</v>
      </c>
      <c r="AU4" s="151">
        <f t="shared" si="3"/>
        <v>695620</v>
      </c>
      <c r="AV4" s="151">
        <f t="shared" si="3"/>
        <v>41830561</v>
      </c>
      <c r="AW4" s="151">
        <f t="shared" si="3"/>
        <v>536212</v>
      </c>
      <c r="AX4" s="151">
        <f t="shared" si="3"/>
        <v>42366773</v>
      </c>
    </row>
    <row r="5" spans="1:50" ht="15" customHeight="1" x14ac:dyDescent="0.25">
      <c r="A5" s="152" t="s">
        <v>373</v>
      </c>
      <c r="B5" s="153" t="s">
        <v>374</v>
      </c>
      <c r="C5" s="154">
        <f>'[1]címrend kötelező'!GX7</f>
        <v>6211123</v>
      </c>
      <c r="D5" s="154">
        <f>'[1]címrend kötelező'!GY7</f>
        <v>-83116</v>
      </c>
      <c r="E5" s="154">
        <f>'[1]címrend kötelező'!GZ7</f>
        <v>6128007</v>
      </c>
      <c r="F5" s="154">
        <f>'[1]címrend önként'!GX7</f>
        <v>969717</v>
      </c>
      <c r="G5" s="154">
        <f>'[1]címrend önként'!GY7</f>
        <v>11937</v>
      </c>
      <c r="H5" s="154">
        <f>'[1]címrend önként'!GZ7</f>
        <v>981654</v>
      </c>
      <c r="I5" s="154">
        <f>'[1]címrend államig'!GX7</f>
        <v>0</v>
      </c>
      <c r="J5" s="154">
        <f>'[1]címrend államig'!GY7</f>
        <v>0</v>
      </c>
      <c r="K5" s="154">
        <f>'[1]címrend államig'!GZ7</f>
        <v>0</v>
      </c>
      <c r="L5" s="154">
        <f t="shared" ref="L5:N68" si="4">C5+F5+I5</f>
        <v>7180840</v>
      </c>
      <c r="M5" s="154">
        <f t="shared" si="0"/>
        <v>-71179</v>
      </c>
      <c r="N5" s="154">
        <f t="shared" si="0"/>
        <v>7109661</v>
      </c>
      <c r="O5" s="154">
        <f>'[1]címrend kötelező'!EV7</f>
        <v>2413549</v>
      </c>
      <c r="P5" s="154">
        <f>'[1]címrend kötelező'!EW7</f>
        <v>21360</v>
      </c>
      <c r="Q5" s="154">
        <f>'[1]címrend kötelező'!EX7</f>
        <v>2434909</v>
      </c>
      <c r="R5" s="154">
        <f>'[1]címrend önként'!EV7</f>
        <v>138039</v>
      </c>
      <c r="S5" s="154">
        <f>'[1]címrend önként'!EW7</f>
        <v>6272</v>
      </c>
      <c r="T5" s="154">
        <f>'[1]címrend önként'!EX7</f>
        <v>144311</v>
      </c>
      <c r="U5" s="154">
        <f>'[1]címrend államig'!EV7</f>
        <v>349953</v>
      </c>
      <c r="V5" s="154">
        <f>'[1]címrend államig'!EW7</f>
        <v>0</v>
      </c>
      <c r="W5" s="154">
        <f>'[1]címrend államig'!EX7</f>
        <v>349953</v>
      </c>
      <c r="X5" s="154">
        <f t="shared" ref="X5:Z68" si="5">O5+R5+U5</f>
        <v>2901541</v>
      </c>
      <c r="Y5" s="154">
        <f t="shared" si="1"/>
        <v>27632</v>
      </c>
      <c r="Z5" s="154">
        <f t="shared" si="1"/>
        <v>2929173</v>
      </c>
      <c r="AA5" s="154">
        <f>'[1]címrend kötelező'!DR7</f>
        <v>7361540</v>
      </c>
      <c r="AB5" s="154">
        <f>'[1]címrend kötelező'!DS7</f>
        <v>-34780</v>
      </c>
      <c r="AC5" s="154">
        <f>'[1]címrend kötelező'!DT7</f>
        <v>7326760</v>
      </c>
      <c r="AD5" s="154">
        <f>'[1]címrend önként'!DR7</f>
        <v>3418522</v>
      </c>
      <c r="AE5" s="154">
        <f>'[1]címrend önként'!DS7</f>
        <v>36320</v>
      </c>
      <c r="AF5" s="154">
        <f>'[1]címrend önként'!DT7</f>
        <v>3454842</v>
      </c>
      <c r="AG5" s="154">
        <f>'[1]címrend államig'!DR7</f>
        <v>40176</v>
      </c>
      <c r="AH5" s="154">
        <f>'[1]címrend államig'!DS7</f>
        <v>0</v>
      </c>
      <c r="AI5" s="154">
        <f>'[1]címrend államig'!DT7</f>
        <v>40176</v>
      </c>
      <c r="AJ5" s="154">
        <f>AA5+AD5+AG5</f>
        <v>10820238</v>
      </c>
      <c r="AK5" s="154">
        <f t="shared" si="2"/>
        <v>1540</v>
      </c>
      <c r="AL5" s="154">
        <f t="shared" si="2"/>
        <v>10821778</v>
      </c>
      <c r="AM5" s="154">
        <f t="shared" si="3"/>
        <v>15986212</v>
      </c>
      <c r="AN5" s="154">
        <f t="shared" si="3"/>
        <v>-96536</v>
      </c>
      <c r="AO5" s="154">
        <f t="shared" si="3"/>
        <v>15889676</v>
      </c>
      <c r="AP5" s="154">
        <f t="shared" si="3"/>
        <v>4526278</v>
      </c>
      <c r="AQ5" s="154">
        <f t="shared" si="3"/>
        <v>54529</v>
      </c>
      <c r="AR5" s="154">
        <f t="shared" si="3"/>
        <v>4580807</v>
      </c>
      <c r="AS5" s="154">
        <f t="shared" si="3"/>
        <v>390129</v>
      </c>
      <c r="AT5" s="154">
        <f t="shared" si="3"/>
        <v>0</v>
      </c>
      <c r="AU5" s="154">
        <f t="shared" si="3"/>
        <v>390129</v>
      </c>
      <c r="AV5" s="154">
        <f t="shared" si="3"/>
        <v>20902619</v>
      </c>
      <c r="AW5" s="154">
        <f t="shared" si="3"/>
        <v>-42007</v>
      </c>
      <c r="AX5" s="154">
        <f t="shared" si="3"/>
        <v>20860612</v>
      </c>
    </row>
    <row r="6" spans="1:50" ht="15" customHeight="1" x14ac:dyDescent="0.25">
      <c r="A6" s="155" t="s">
        <v>375</v>
      </c>
      <c r="B6" s="156" t="s">
        <v>376</v>
      </c>
      <c r="C6" s="157">
        <f>'[1]címrend kötelező'!GX8</f>
        <v>3410186</v>
      </c>
      <c r="D6" s="157">
        <f>'[1]címrend kötelező'!GY8</f>
        <v>-14490</v>
      </c>
      <c r="E6" s="157">
        <f>'[1]címrend kötelező'!GZ8</f>
        <v>3395696</v>
      </c>
      <c r="F6" s="157">
        <f>'[1]címrend önként'!GX8</f>
        <v>516877</v>
      </c>
      <c r="G6" s="157">
        <f>'[1]címrend önként'!GY8</f>
        <v>6744</v>
      </c>
      <c r="H6" s="157">
        <f>'[1]címrend önként'!GZ8</f>
        <v>523621</v>
      </c>
      <c r="I6" s="157">
        <f>'[1]címrend államig'!GX8</f>
        <v>0</v>
      </c>
      <c r="J6" s="157">
        <f>'[1]címrend államig'!GY8</f>
        <v>0</v>
      </c>
      <c r="K6" s="157">
        <f>'[1]címrend államig'!GZ8</f>
        <v>0</v>
      </c>
      <c r="L6" s="157">
        <f t="shared" si="4"/>
        <v>3927063</v>
      </c>
      <c r="M6" s="157">
        <f t="shared" si="0"/>
        <v>-7746</v>
      </c>
      <c r="N6" s="157">
        <f t="shared" si="0"/>
        <v>3919317</v>
      </c>
      <c r="O6" s="157">
        <f>'[1]címrend kötelező'!EV8</f>
        <v>1336332</v>
      </c>
      <c r="P6" s="157">
        <f>'[1]címrend kötelező'!EW8</f>
        <v>15876</v>
      </c>
      <c r="Q6" s="157">
        <f>'[1]címrend kötelező'!EX8</f>
        <v>1352208</v>
      </c>
      <c r="R6" s="157">
        <f>'[1]címrend önként'!EV8</f>
        <v>65485</v>
      </c>
      <c r="S6" s="157">
        <f>'[1]címrend önként'!EW8</f>
        <v>3210</v>
      </c>
      <c r="T6" s="157">
        <f>'[1]címrend önként'!EX8</f>
        <v>68695</v>
      </c>
      <c r="U6" s="157">
        <f>'[1]címrend államig'!EV8</f>
        <v>238129</v>
      </c>
      <c r="V6" s="157">
        <f>'[1]címrend államig'!EW8</f>
        <v>0</v>
      </c>
      <c r="W6" s="157">
        <f>'[1]címrend államig'!EX8</f>
        <v>238129</v>
      </c>
      <c r="X6" s="157">
        <f t="shared" si="5"/>
        <v>1639946</v>
      </c>
      <c r="Y6" s="157">
        <f t="shared" si="1"/>
        <v>19086</v>
      </c>
      <c r="Z6" s="157">
        <f t="shared" si="1"/>
        <v>1659032</v>
      </c>
      <c r="AA6" s="157">
        <f>'[1]címrend kötelező'!DR8</f>
        <v>75009</v>
      </c>
      <c r="AB6" s="157">
        <f>'[1]címrend kötelező'!DS8</f>
        <v>-28695</v>
      </c>
      <c r="AC6" s="157">
        <f>'[1]címrend kötelező'!DT8</f>
        <v>46314</v>
      </c>
      <c r="AD6" s="157">
        <f>'[1]címrend önként'!DR8</f>
        <v>136540</v>
      </c>
      <c r="AE6" s="157">
        <f>'[1]címrend önként'!DS8</f>
        <v>122469</v>
      </c>
      <c r="AF6" s="157">
        <f>'[1]címrend önként'!DT8</f>
        <v>259009</v>
      </c>
      <c r="AG6" s="157">
        <f>'[1]címrend államig'!DR8</f>
        <v>0</v>
      </c>
      <c r="AH6" s="157">
        <f>'[1]címrend államig'!DS8</f>
        <v>0</v>
      </c>
      <c r="AI6" s="157">
        <f>'[1]címrend államig'!DT8</f>
        <v>0</v>
      </c>
      <c r="AJ6" s="157">
        <f t="shared" ref="AJ6:AL68" si="6">AA6+AD6+AG6</f>
        <v>211549</v>
      </c>
      <c r="AK6" s="157">
        <f t="shared" si="2"/>
        <v>93774</v>
      </c>
      <c r="AL6" s="157">
        <f t="shared" si="2"/>
        <v>305323</v>
      </c>
      <c r="AM6" s="157">
        <f t="shared" si="3"/>
        <v>4821527</v>
      </c>
      <c r="AN6" s="157">
        <f t="shared" si="3"/>
        <v>-27309</v>
      </c>
      <c r="AO6" s="157">
        <f t="shared" si="3"/>
        <v>4794218</v>
      </c>
      <c r="AP6" s="157">
        <f t="shared" si="3"/>
        <v>718902</v>
      </c>
      <c r="AQ6" s="157">
        <f t="shared" si="3"/>
        <v>132423</v>
      </c>
      <c r="AR6" s="157">
        <f t="shared" si="3"/>
        <v>851325</v>
      </c>
      <c r="AS6" s="157">
        <f t="shared" si="3"/>
        <v>238129</v>
      </c>
      <c r="AT6" s="157">
        <f t="shared" si="3"/>
        <v>0</v>
      </c>
      <c r="AU6" s="157">
        <f t="shared" si="3"/>
        <v>238129</v>
      </c>
      <c r="AV6" s="158">
        <f t="shared" si="3"/>
        <v>5778558</v>
      </c>
      <c r="AW6" s="158">
        <f t="shared" si="3"/>
        <v>105114</v>
      </c>
      <c r="AX6" s="158">
        <f t="shared" si="3"/>
        <v>5883672</v>
      </c>
    </row>
    <row r="7" spans="1:50" ht="15" customHeight="1" x14ac:dyDescent="0.25">
      <c r="A7" s="155" t="s">
        <v>377</v>
      </c>
      <c r="B7" s="156" t="s">
        <v>378</v>
      </c>
      <c r="C7" s="157">
        <f>'[1]címrend kötelező'!GX9</f>
        <v>696569</v>
      </c>
      <c r="D7" s="157">
        <f>'[1]címrend kötelező'!GY9</f>
        <v>1382</v>
      </c>
      <c r="E7" s="157">
        <f>'[1]címrend kötelező'!GZ9</f>
        <v>697951</v>
      </c>
      <c r="F7" s="157">
        <f>'[1]címrend önként'!GX9</f>
        <v>115897</v>
      </c>
      <c r="G7" s="157">
        <f>'[1]címrend önként'!GY9</f>
        <v>1183</v>
      </c>
      <c r="H7" s="157">
        <f>'[1]címrend önként'!GZ9</f>
        <v>117080</v>
      </c>
      <c r="I7" s="157">
        <f>'[1]címrend államig'!GX9</f>
        <v>0</v>
      </c>
      <c r="J7" s="157">
        <f>'[1]címrend államig'!GY9</f>
        <v>0</v>
      </c>
      <c r="K7" s="157">
        <f>'[1]címrend államig'!GZ9</f>
        <v>0</v>
      </c>
      <c r="L7" s="157">
        <f t="shared" si="4"/>
        <v>812466</v>
      </c>
      <c r="M7" s="157">
        <f t="shared" si="0"/>
        <v>2565</v>
      </c>
      <c r="N7" s="157">
        <f t="shared" si="0"/>
        <v>815031</v>
      </c>
      <c r="O7" s="157">
        <f>'[1]címrend kötelező'!EV9</f>
        <v>260897</v>
      </c>
      <c r="P7" s="157">
        <f>'[1]címrend kötelező'!EW9</f>
        <v>2829</v>
      </c>
      <c r="Q7" s="157">
        <f>'[1]címrend kötelező'!EX9</f>
        <v>263726</v>
      </c>
      <c r="R7" s="157">
        <f>'[1]címrend önként'!EV9</f>
        <v>33424</v>
      </c>
      <c r="S7" s="157">
        <f>'[1]címrend önként'!EW9</f>
        <v>562</v>
      </c>
      <c r="T7" s="157">
        <f>'[1]címrend önként'!EX9</f>
        <v>33986</v>
      </c>
      <c r="U7" s="157">
        <f>'[1]címrend államig'!EV9</f>
        <v>45299</v>
      </c>
      <c r="V7" s="157">
        <f>'[1]címrend államig'!EW9</f>
        <v>0</v>
      </c>
      <c r="W7" s="157">
        <f>'[1]címrend államig'!EX9</f>
        <v>45299</v>
      </c>
      <c r="X7" s="157">
        <f t="shared" si="5"/>
        <v>339620</v>
      </c>
      <c r="Y7" s="157">
        <f t="shared" si="1"/>
        <v>3391</v>
      </c>
      <c r="Z7" s="157">
        <f t="shared" si="1"/>
        <v>343011</v>
      </c>
      <c r="AA7" s="157">
        <f>'[1]címrend kötelező'!DR9</f>
        <v>15982</v>
      </c>
      <c r="AB7" s="157">
        <f>'[1]címrend kötelező'!DS9</f>
        <v>-5595</v>
      </c>
      <c r="AC7" s="157">
        <f>'[1]címrend kötelező'!DT9</f>
        <v>10387</v>
      </c>
      <c r="AD7" s="157">
        <f>'[1]címrend önként'!DR9</f>
        <v>37198</v>
      </c>
      <c r="AE7" s="157">
        <f>'[1]címrend önként'!DS9</f>
        <v>21782</v>
      </c>
      <c r="AF7" s="157">
        <f>'[1]címrend önként'!DT9</f>
        <v>58980</v>
      </c>
      <c r="AG7" s="157">
        <f>'[1]címrend államig'!DR9</f>
        <v>0</v>
      </c>
      <c r="AH7" s="157">
        <f>'[1]címrend államig'!DS9</f>
        <v>0</v>
      </c>
      <c r="AI7" s="157">
        <f>'[1]címrend államig'!DT9</f>
        <v>0</v>
      </c>
      <c r="AJ7" s="157">
        <f t="shared" si="6"/>
        <v>53180</v>
      </c>
      <c r="AK7" s="157">
        <f t="shared" si="2"/>
        <v>16187</v>
      </c>
      <c r="AL7" s="157">
        <f t="shared" si="2"/>
        <v>69367</v>
      </c>
      <c r="AM7" s="157">
        <f t="shared" si="3"/>
        <v>973448</v>
      </c>
      <c r="AN7" s="157">
        <f t="shared" si="3"/>
        <v>-1384</v>
      </c>
      <c r="AO7" s="157">
        <f t="shared" si="3"/>
        <v>972064</v>
      </c>
      <c r="AP7" s="157">
        <f t="shared" si="3"/>
        <v>186519</v>
      </c>
      <c r="AQ7" s="157">
        <f t="shared" si="3"/>
        <v>23527</v>
      </c>
      <c r="AR7" s="157">
        <f t="shared" si="3"/>
        <v>210046</v>
      </c>
      <c r="AS7" s="157">
        <f t="shared" si="3"/>
        <v>45299</v>
      </c>
      <c r="AT7" s="157">
        <f t="shared" si="3"/>
        <v>0</v>
      </c>
      <c r="AU7" s="157">
        <f t="shared" si="3"/>
        <v>45299</v>
      </c>
      <c r="AV7" s="158">
        <f t="shared" si="3"/>
        <v>1205266</v>
      </c>
      <c r="AW7" s="158">
        <f t="shared" si="3"/>
        <v>22143</v>
      </c>
      <c r="AX7" s="158">
        <f t="shared" si="3"/>
        <v>1227409</v>
      </c>
    </row>
    <row r="8" spans="1:50" ht="15" customHeight="1" x14ac:dyDescent="0.25">
      <c r="A8" s="155" t="s">
        <v>379</v>
      </c>
      <c r="B8" s="156" t="s">
        <v>380</v>
      </c>
      <c r="C8" s="157">
        <f>'[1]címrend kötelező'!GX10</f>
        <v>1945441</v>
      </c>
      <c r="D8" s="157">
        <f>'[1]címrend kötelező'!GY10</f>
        <v>-70008</v>
      </c>
      <c r="E8" s="157">
        <f>'[1]címrend kötelező'!GZ10</f>
        <v>1875433</v>
      </c>
      <c r="F8" s="157">
        <f>'[1]címrend önként'!GX10</f>
        <v>266854</v>
      </c>
      <c r="G8" s="157">
        <f>'[1]címrend önként'!GY10</f>
        <v>4010</v>
      </c>
      <c r="H8" s="157">
        <f>'[1]címrend önként'!GZ10</f>
        <v>270864</v>
      </c>
      <c r="I8" s="157">
        <f>'[1]címrend államig'!GX10</f>
        <v>0</v>
      </c>
      <c r="J8" s="157">
        <f>'[1]címrend államig'!GY10</f>
        <v>0</v>
      </c>
      <c r="K8" s="157">
        <f>'[1]címrend államig'!GZ10</f>
        <v>0</v>
      </c>
      <c r="L8" s="157">
        <f t="shared" si="4"/>
        <v>2212295</v>
      </c>
      <c r="M8" s="157">
        <f t="shared" si="0"/>
        <v>-65998</v>
      </c>
      <c r="N8" s="157">
        <f t="shared" si="0"/>
        <v>2146297</v>
      </c>
      <c r="O8" s="157">
        <f>'[1]címrend kötelező'!EV10</f>
        <v>512577</v>
      </c>
      <c r="P8" s="157">
        <f>'[1]címrend kötelező'!EW10</f>
        <v>2655</v>
      </c>
      <c r="Q8" s="157">
        <f>'[1]címrend kötelező'!EX10</f>
        <v>515232</v>
      </c>
      <c r="R8" s="157">
        <f>'[1]címrend önként'!EV10</f>
        <v>25074</v>
      </c>
      <c r="S8" s="157">
        <f>'[1]címrend önként'!EW10</f>
        <v>2500</v>
      </c>
      <c r="T8" s="157">
        <f>'[1]címrend önként'!EX10</f>
        <v>27574</v>
      </c>
      <c r="U8" s="157">
        <f>'[1]címrend államig'!EV10</f>
        <v>25915</v>
      </c>
      <c r="V8" s="157">
        <f>'[1]címrend államig'!EW10</f>
        <v>0</v>
      </c>
      <c r="W8" s="157">
        <f>'[1]címrend államig'!EX10</f>
        <v>25915</v>
      </c>
      <c r="X8" s="157">
        <f t="shared" si="5"/>
        <v>563566</v>
      </c>
      <c r="Y8" s="157">
        <f t="shared" si="1"/>
        <v>5155</v>
      </c>
      <c r="Z8" s="157">
        <f t="shared" si="1"/>
        <v>568721</v>
      </c>
      <c r="AA8" s="157">
        <f>'[1]címrend kötelező'!DR10</f>
        <v>5412934</v>
      </c>
      <c r="AB8" s="157">
        <f>'[1]címrend kötelező'!DS10</f>
        <v>-103787</v>
      </c>
      <c r="AC8" s="157">
        <f>'[1]címrend kötelező'!DT10</f>
        <v>5309147</v>
      </c>
      <c r="AD8" s="157">
        <f>'[1]címrend önként'!DR10</f>
        <v>1251355</v>
      </c>
      <c r="AE8" s="157">
        <f>'[1]címrend önként'!DS10</f>
        <v>-4704</v>
      </c>
      <c r="AF8" s="157">
        <f>'[1]címrend önként'!DT10</f>
        <v>1246651</v>
      </c>
      <c r="AG8" s="157">
        <f>'[1]címrend államig'!DR10</f>
        <v>0</v>
      </c>
      <c r="AH8" s="157">
        <f>'[1]címrend államig'!DS10</f>
        <v>0</v>
      </c>
      <c r="AI8" s="157">
        <f>'[1]címrend államig'!DT10</f>
        <v>0</v>
      </c>
      <c r="AJ8" s="157">
        <f t="shared" si="6"/>
        <v>6664289</v>
      </c>
      <c r="AK8" s="157">
        <f t="shared" si="2"/>
        <v>-108491</v>
      </c>
      <c r="AL8" s="157">
        <f t="shared" si="2"/>
        <v>6555798</v>
      </c>
      <c r="AM8" s="157">
        <f t="shared" si="3"/>
        <v>7870952</v>
      </c>
      <c r="AN8" s="157">
        <f t="shared" si="3"/>
        <v>-171140</v>
      </c>
      <c r="AO8" s="157">
        <f t="shared" si="3"/>
        <v>7699812</v>
      </c>
      <c r="AP8" s="157">
        <f t="shared" si="3"/>
        <v>1543283</v>
      </c>
      <c r="AQ8" s="157">
        <f t="shared" si="3"/>
        <v>1806</v>
      </c>
      <c r="AR8" s="157">
        <f t="shared" si="3"/>
        <v>1545089</v>
      </c>
      <c r="AS8" s="157">
        <f t="shared" si="3"/>
        <v>25915</v>
      </c>
      <c r="AT8" s="157">
        <f t="shared" si="3"/>
        <v>0</v>
      </c>
      <c r="AU8" s="157">
        <f t="shared" si="3"/>
        <v>25915</v>
      </c>
      <c r="AV8" s="158">
        <f t="shared" si="3"/>
        <v>9440150</v>
      </c>
      <c r="AW8" s="158">
        <f t="shared" si="3"/>
        <v>-169334</v>
      </c>
      <c r="AX8" s="158">
        <f t="shared" si="3"/>
        <v>9270816</v>
      </c>
    </row>
    <row r="9" spans="1:50" ht="15" customHeight="1" x14ac:dyDescent="0.25">
      <c r="A9" s="155" t="s">
        <v>381</v>
      </c>
      <c r="B9" s="156" t="s">
        <v>382</v>
      </c>
      <c r="C9" s="157">
        <f>'[1]címrend kötelező'!GX11</f>
        <v>1229</v>
      </c>
      <c r="D9" s="157">
        <f>'[1]címrend kötelező'!GY11</f>
        <v>0</v>
      </c>
      <c r="E9" s="157">
        <f>'[1]címrend kötelező'!GZ11</f>
        <v>1229</v>
      </c>
      <c r="F9" s="157">
        <f>'[1]címrend önként'!GX11</f>
        <v>0</v>
      </c>
      <c r="G9" s="157">
        <f>'[1]címrend önként'!GY11</f>
        <v>0</v>
      </c>
      <c r="H9" s="157">
        <f>'[1]címrend önként'!GZ11</f>
        <v>0</v>
      </c>
      <c r="I9" s="157">
        <f>'[1]címrend államig'!GX11</f>
        <v>0</v>
      </c>
      <c r="J9" s="157">
        <f>'[1]címrend államig'!GY11</f>
        <v>0</v>
      </c>
      <c r="K9" s="157">
        <f>'[1]címrend államig'!GZ11</f>
        <v>0</v>
      </c>
      <c r="L9" s="157">
        <f t="shared" si="4"/>
        <v>1229</v>
      </c>
      <c r="M9" s="157">
        <f t="shared" si="0"/>
        <v>0</v>
      </c>
      <c r="N9" s="157">
        <f t="shared" si="0"/>
        <v>1229</v>
      </c>
      <c r="O9" s="157">
        <f>'[1]címrend kötelező'!EV11</f>
        <v>0</v>
      </c>
      <c r="P9" s="157">
        <f>'[1]címrend kötelező'!EW11</f>
        <v>0</v>
      </c>
      <c r="Q9" s="157">
        <f>'[1]címrend kötelező'!EX11</f>
        <v>0</v>
      </c>
      <c r="R9" s="157">
        <f>'[1]címrend önként'!EV11</f>
        <v>0</v>
      </c>
      <c r="S9" s="157">
        <f>'[1]címrend önként'!EW11</f>
        <v>0</v>
      </c>
      <c r="T9" s="157">
        <f>'[1]címrend önként'!EX11</f>
        <v>0</v>
      </c>
      <c r="U9" s="157">
        <f>'[1]címrend államig'!EV11</f>
        <v>0</v>
      </c>
      <c r="V9" s="157">
        <f>'[1]címrend államig'!EW11</f>
        <v>0</v>
      </c>
      <c r="W9" s="157">
        <f>'[1]címrend államig'!EX11</f>
        <v>0</v>
      </c>
      <c r="X9" s="157">
        <f t="shared" si="5"/>
        <v>0</v>
      </c>
      <c r="Y9" s="157">
        <f t="shared" si="1"/>
        <v>0</v>
      </c>
      <c r="Z9" s="157">
        <f t="shared" si="1"/>
        <v>0</v>
      </c>
      <c r="AA9" s="157">
        <f>'[1]címrend kötelező'!DR11</f>
        <v>67174</v>
      </c>
      <c r="AB9" s="157">
        <f>'[1]címrend kötelező'!DS11</f>
        <v>12665</v>
      </c>
      <c r="AC9" s="157">
        <f>'[1]címrend kötelező'!DT11</f>
        <v>79839</v>
      </c>
      <c r="AD9" s="157">
        <f>'[1]címrend önként'!DR11</f>
        <v>74400</v>
      </c>
      <c r="AE9" s="157">
        <f>'[1]címrend önként'!DS11</f>
        <v>11000</v>
      </c>
      <c r="AF9" s="157">
        <f>'[1]címrend önként'!DT11</f>
        <v>85400</v>
      </c>
      <c r="AG9" s="157">
        <f>'[1]címrend államig'!DR11</f>
        <v>0</v>
      </c>
      <c r="AH9" s="157">
        <f>'[1]címrend államig'!DS11</f>
        <v>0</v>
      </c>
      <c r="AI9" s="157">
        <f>'[1]címrend államig'!DT11</f>
        <v>0</v>
      </c>
      <c r="AJ9" s="157">
        <f t="shared" si="6"/>
        <v>141574</v>
      </c>
      <c r="AK9" s="157">
        <f t="shared" si="2"/>
        <v>23665</v>
      </c>
      <c r="AL9" s="157">
        <f t="shared" si="2"/>
        <v>165239</v>
      </c>
      <c r="AM9" s="157">
        <f t="shared" si="3"/>
        <v>68403</v>
      </c>
      <c r="AN9" s="157">
        <f t="shared" si="3"/>
        <v>12665</v>
      </c>
      <c r="AO9" s="157">
        <f t="shared" si="3"/>
        <v>81068</v>
      </c>
      <c r="AP9" s="157">
        <f t="shared" si="3"/>
        <v>74400</v>
      </c>
      <c r="AQ9" s="157">
        <f t="shared" si="3"/>
        <v>11000</v>
      </c>
      <c r="AR9" s="157">
        <f t="shared" si="3"/>
        <v>85400</v>
      </c>
      <c r="AS9" s="157">
        <f t="shared" si="3"/>
        <v>0</v>
      </c>
      <c r="AT9" s="157">
        <f t="shared" si="3"/>
        <v>0</v>
      </c>
      <c r="AU9" s="157">
        <f t="shared" si="3"/>
        <v>0</v>
      </c>
      <c r="AV9" s="158">
        <f t="shared" si="3"/>
        <v>142803</v>
      </c>
      <c r="AW9" s="158">
        <f t="shared" si="3"/>
        <v>23665</v>
      </c>
      <c r="AX9" s="158">
        <f t="shared" si="3"/>
        <v>166468</v>
      </c>
    </row>
    <row r="10" spans="1:50" s="105" customFormat="1" ht="15" customHeight="1" x14ac:dyDescent="0.25">
      <c r="A10" s="159" t="s">
        <v>383</v>
      </c>
      <c r="B10" s="160" t="s">
        <v>384</v>
      </c>
      <c r="C10" s="154">
        <f>'[1]címrend kötelező'!GX12</f>
        <v>157698</v>
      </c>
      <c r="D10" s="154">
        <f>'[1]címrend kötelező'!GY12</f>
        <v>0</v>
      </c>
      <c r="E10" s="154">
        <f>'[1]címrend kötelező'!GZ12</f>
        <v>157698</v>
      </c>
      <c r="F10" s="154">
        <f>'[1]címrend önként'!GX12</f>
        <v>70089</v>
      </c>
      <c r="G10" s="154">
        <f>'[1]címrend önként'!GY12</f>
        <v>0</v>
      </c>
      <c r="H10" s="154">
        <f>'[1]címrend önként'!GZ12</f>
        <v>70089</v>
      </c>
      <c r="I10" s="154">
        <f>'[1]címrend államig'!GX12</f>
        <v>0</v>
      </c>
      <c r="J10" s="154">
        <f>'[1]címrend államig'!GY12</f>
        <v>0</v>
      </c>
      <c r="K10" s="154">
        <f>'[1]címrend államig'!GZ12</f>
        <v>0</v>
      </c>
      <c r="L10" s="154">
        <f t="shared" si="4"/>
        <v>227787</v>
      </c>
      <c r="M10" s="154">
        <f t="shared" si="0"/>
        <v>0</v>
      </c>
      <c r="N10" s="154">
        <f t="shared" si="0"/>
        <v>227787</v>
      </c>
      <c r="O10" s="154">
        <f>'[1]címrend kötelező'!EV12</f>
        <v>303743</v>
      </c>
      <c r="P10" s="154">
        <f>'[1]címrend kötelező'!EW12</f>
        <v>0</v>
      </c>
      <c r="Q10" s="154">
        <f>'[1]címrend kötelező'!EX12</f>
        <v>303743</v>
      </c>
      <c r="R10" s="154">
        <f>'[1]címrend önként'!EV12</f>
        <v>14056</v>
      </c>
      <c r="S10" s="154">
        <f>'[1]címrend önként'!EW12</f>
        <v>0</v>
      </c>
      <c r="T10" s="154">
        <f>'[1]címrend önként'!EX12</f>
        <v>14056</v>
      </c>
      <c r="U10" s="154">
        <f>'[1]címrend államig'!EV12</f>
        <v>40610</v>
      </c>
      <c r="V10" s="154">
        <f>'[1]címrend államig'!EW12</f>
        <v>0</v>
      </c>
      <c r="W10" s="154">
        <f>'[1]címrend államig'!EX12</f>
        <v>40610</v>
      </c>
      <c r="X10" s="154">
        <f t="shared" si="5"/>
        <v>358409</v>
      </c>
      <c r="Y10" s="154">
        <f t="shared" si="1"/>
        <v>0</v>
      </c>
      <c r="Z10" s="154">
        <f t="shared" si="1"/>
        <v>358409</v>
      </c>
      <c r="AA10" s="154">
        <f>'[1]címrend kötelező'!DR12</f>
        <v>1790441</v>
      </c>
      <c r="AB10" s="154">
        <f>'[1]címrend kötelező'!DS12</f>
        <v>90632</v>
      </c>
      <c r="AC10" s="154">
        <f>'[1]címrend kötelező'!DT12</f>
        <v>1881073</v>
      </c>
      <c r="AD10" s="154">
        <f>'[1]címrend önként'!DR12</f>
        <v>1919029</v>
      </c>
      <c r="AE10" s="154">
        <f>'[1]címrend önként'!DS12</f>
        <v>-114227</v>
      </c>
      <c r="AF10" s="154">
        <f>'[1]címrend önként'!DT12</f>
        <v>1804802</v>
      </c>
      <c r="AG10" s="154">
        <f>'[1]címrend államig'!DR12</f>
        <v>40176</v>
      </c>
      <c r="AH10" s="154">
        <f>'[1]címrend államig'!DS12</f>
        <v>0</v>
      </c>
      <c r="AI10" s="154">
        <f>'[1]címrend államig'!DT12</f>
        <v>40176</v>
      </c>
      <c r="AJ10" s="154">
        <f t="shared" si="6"/>
        <v>3749646</v>
      </c>
      <c r="AK10" s="154">
        <f t="shared" si="2"/>
        <v>-23595</v>
      </c>
      <c r="AL10" s="154">
        <f t="shared" si="2"/>
        <v>3726051</v>
      </c>
      <c r="AM10" s="154">
        <f t="shared" si="3"/>
        <v>2251882</v>
      </c>
      <c r="AN10" s="154">
        <f t="shared" si="3"/>
        <v>90632</v>
      </c>
      <c r="AO10" s="154">
        <f t="shared" si="3"/>
        <v>2342514</v>
      </c>
      <c r="AP10" s="154">
        <f t="shared" si="3"/>
        <v>2003174</v>
      </c>
      <c r="AQ10" s="154">
        <f t="shared" si="3"/>
        <v>-114227</v>
      </c>
      <c r="AR10" s="154">
        <f t="shared" si="3"/>
        <v>1888947</v>
      </c>
      <c r="AS10" s="154">
        <f t="shared" si="3"/>
        <v>80786</v>
      </c>
      <c r="AT10" s="154">
        <f t="shared" si="3"/>
        <v>0</v>
      </c>
      <c r="AU10" s="154">
        <f t="shared" si="3"/>
        <v>80786</v>
      </c>
      <c r="AV10" s="161">
        <f t="shared" si="3"/>
        <v>4335842</v>
      </c>
      <c r="AW10" s="161">
        <f t="shared" si="3"/>
        <v>-23595</v>
      </c>
      <c r="AX10" s="161">
        <f t="shared" si="3"/>
        <v>4312247</v>
      </c>
    </row>
    <row r="11" spans="1:50" ht="15" customHeight="1" x14ac:dyDescent="0.25">
      <c r="A11" s="155" t="s">
        <v>385</v>
      </c>
      <c r="B11" s="156" t="s">
        <v>386</v>
      </c>
      <c r="C11" s="157">
        <f>'[1]címrend kötelező'!GX13</f>
        <v>157698</v>
      </c>
      <c r="D11" s="157">
        <f>'[1]címrend kötelező'!GY13</f>
        <v>0</v>
      </c>
      <c r="E11" s="157">
        <f>'[1]címrend kötelező'!GZ13</f>
        <v>157698</v>
      </c>
      <c r="F11" s="157">
        <f>'[1]címrend önként'!GX13</f>
        <v>70089</v>
      </c>
      <c r="G11" s="157">
        <f>'[1]címrend önként'!GY13</f>
        <v>0</v>
      </c>
      <c r="H11" s="157">
        <f>'[1]címrend önként'!GZ13</f>
        <v>70089</v>
      </c>
      <c r="I11" s="157">
        <f>'[1]címrend államig'!GX13</f>
        <v>0</v>
      </c>
      <c r="J11" s="157">
        <f>'[1]címrend államig'!GY13</f>
        <v>0</v>
      </c>
      <c r="K11" s="157">
        <f>'[1]címrend államig'!GZ13</f>
        <v>0</v>
      </c>
      <c r="L11" s="157">
        <f t="shared" si="4"/>
        <v>227787</v>
      </c>
      <c r="M11" s="157">
        <f t="shared" si="0"/>
        <v>0</v>
      </c>
      <c r="N11" s="157">
        <f t="shared" si="0"/>
        <v>227787</v>
      </c>
      <c r="O11" s="157">
        <f>'[1]címrend kötelező'!EV13</f>
        <v>300810</v>
      </c>
      <c r="P11" s="157">
        <f>'[1]címrend kötelező'!EW13</f>
        <v>0</v>
      </c>
      <c r="Q11" s="157">
        <f>'[1]címrend kötelező'!EX13</f>
        <v>300810</v>
      </c>
      <c r="R11" s="157">
        <f>'[1]címrend önként'!EV13</f>
        <v>14056</v>
      </c>
      <c r="S11" s="157">
        <f>'[1]címrend önként'!EW13</f>
        <v>0</v>
      </c>
      <c r="T11" s="157">
        <f>'[1]címrend önként'!EX13</f>
        <v>14056</v>
      </c>
      <c r="U11" s="157">
        <f>'[1]címrend államig'!EV13</f>
        <v>40610</v>
      </c>
      <c r="V11" s="157">
        <f>'[1]címrend államig'!EW13</f>
        <v>0</v>
      </c>
      <c r="W11" s="157">
        <f>'[1]címrend államig'!EX13</f>
        <v>40610</v>
      </c>
      <c r="X11" s="157">
        <f t="shared" si="5"/>
        <v>355476</v>
      </c>
      <c r="Y11" s="157">
        <f t="shared" si="1"/>
        <v>0</v>
      </c>
      <c r="Z11" s="157">
        <f t="shared" si="1"/>
        <v>355476</v>
      </c>
      <c r="AA11" s="157">
        <f>'[1]címrend kötelező'!DR13</f>
        <v>354897</v>
      </c>
      <c r="AB11" s="157">
        <f>'[1]címrend kötelező'!DS13</f>
        <v>0</v>
      </c>
      <c r="AC11" s="157">
        <f>'[1]címrend kötelező'!DT13</f>
        <v>354897</v>
      </c>
      <c r="AD11" s="157">
        <f>'[1]címrend önként'!DR13</f>
        <v>55671</v>
      </c>
      <c r="AE11" s="157">
        <f>'[1]címrend önként'!DS13</f>
        <v>0</v>
      </c>
      <c r="AF11" s="157">
        <f>'[1]címrend önként'!DT13</f>
        <v>55671</v>
      </c>
      <c r="AG11" s="157">
        <f>'[1]címrend államig'!DR13</f>
        <v>40176</v>
      </c>
      <c r="AH11" s="157">
        <f>'[1]címrend államig'!DS13</f>
        <v>0</v>
      </c>
      <c r="AI11" s="157">
        <f>'[1]címrend államig'!DT13</f>
        <v>40176</v>
      </c>
      <c r="AJ11" s="157">
        <f t="shared" si="6"/>
        <v>450744</v>
      </c>
      <c r="AK11" s="157">
        <f t="shared" si="2"/>
        <v>0</v>
      </c>
      <c r="AL11" s="157">
        <f t="shared" si="2"/>
        <v>450744</v>
      </c>
      <c r="AM11" s="157">
        <f t="shared" si="3"/>
        <v>813405</v>
      </c>
      <c r="AN11" s="157">
        <f t="shared" si="3"/>
        <v>0</v>
      </c>
      <c r="AO11" s="157">
        <f t="shared" si="3"/>
        <v>813405</v>
      </c>
      <c r="AP11" s="157">
        <f t="shared" si="3"/>
        <v>139816</v>
      </c>
      <c r="AQ11" s="157">
        <f t="shared" si="3"/>
        <v>0</v>
      </c>
      <c r="AR11" s="157">
        <f t="shared" si="3"/>
        <v>139816</v>
      </c>
      <c r="AS11" s="157">
        <f t="shared" si="3"/>
        <v>80786</v>
      </c>
      <c r="AT11" s="157">
        <f t="shared" si="3"/>
        <v>0</v>
      </c>
      <c r="AU11" s="157">
        <f t="shared" si="3"/>
        <v>80786</v>
      </c>
      <c r="AV11" s="158">
        <f t="shared" si="3"/>
        <v>1034007</v>
      </c>
      <c r="AW11" s="158">
        <f t="shared" si="3"/>
        <v>0</v>
      </c>
      <c r="AX11" s="158">
        <f t="shared" si="3"/>
        <v>1034007</v>
      </c>
    </row>
    <row r="12" spans="1:50" ht="15" customHeight="1" x14ac:dyDescent="0.25">
      <c r="A12" s="162" t="s">
        <v>387</v>
      </c>
      <c r="B12" s="156" t="s">
        <v>388</v>
      </c>
      <c r="C12" s="157">
        <f>'[1]címrend kötelező'!GX14</f>
        <v>0</v>
      </c>
      <c r="D12" s="157">
        <f>'[1]címrend kötelező'!GY14</f>
        <v>0</v>
      </c>
      <c r="E12" s="157">
        <f>'[1]címrend kötelező'!GZ14</f>
        <v>0</v>
      </c>
      <c r="F12" s="157">
        <f>'[1]címrend önként'!GX14</f>
        <v>0</v>
      </c>
      <c r="G12" s="157">
        <f>'[1]címrend önként'!GY14</f>
        <v>0</v>
      </c>
      <c r="H12" s="157">
        <f>'[1]címrend önként'!GZ14</f>
        <v>0</v>
      </c>
      <c r="I12" s="157">
        <f>'[1]címrend államig'!GX14</f>
        <v>0</v>
      </c>
      <c r="J12" s="157">
        <f>'[1]címrend államig'!GY14</f>
        <v>0</v>
      </c>
      <c r="K12" s="157">
        <f>'[1]címrend államig'!GZ14</f>
        <v>0</v>
      </c>
      <c r="L12" s="157">
        <f t="shared" si="4"/>
        <v>0</v>
      </c>
      <c r="M12" s="157">
        <f t="shared" si="0"/>
        <v>0</v>
      </c>
      <c r="N12" s="157">
        <f t="shared" si="0"/>
        <v>0</v>
      </c>
      <c r="O12" s="157">
        <f>'[1]címrend kötelező'!EV14</f>
        <v>0</v>
      </c>
      <c r="P12" s="157">
        <f>'[1]címrend kötelező'!EW14</f>
        <v>0</v>
      </c>
      <c r="Q12" s="157">
        <f>'[1]címrend kötelező'!EX14</f>
        <v>0</v>
      </c>
      <c r="R12" s="157">
        <f>'[1]címrend önként'!EV14</f>
        <v>0</v>
      </c>
      <c r="S12" s="157">
        <f>'[1]címrend önként'!EW14</f>
        <v>0</v>
      </c>
      <c r="T12" s="157">
        <f>'[1]címrend önként'!EX14</f>
        <v>0</v>
      </c>
      <c r="U12" s="157">
        <f>'[1]címrend államig'!EV14</f>
        <v>0</v>
      </c>
      <c r="V12" s="157">
        <f>'[1]címrend államig'!EW14</f>
        <v>0</v>
      </c>
      <c r="W12" s="157">
        <f>'[1]címrend államig'!EX14</f>
        <v>0</v>
      </c>
      <c r="X12" s="157">
        <f t="shared" si="5"/>
        <v>0</v>
      </c>
      <c r="Y12" s="157">
        <f t="shared" si="1"/>
        <v>0</v>
      </c>
      <c r="Z12" s="157">
        <f t="shared" si="1"/>
        <v>0</v>
      </c>
      <c r="AA12" s="157">
        <f>'[1]címrend kötelező'!DR14</f>
        <v>0</v>
      </c>
      <c r="AB12" s="157">
        <f>'[1]címrend kötelező'!DS14</f>
        <v>0</v>
      </c>
      <c r="AC12" s="157">
        <f>'[1]címrend kötelező'!DT14</f>
        <v>0</v>
      </c>
      <c r="AD12" s="157">
        <f>'[1]címrend önként'!DR14</f>
        <v>0</v>
      </c>
      <c r="AE12" s="157">
        <f>'[1]címrend önként'!DS14</f>
        <v>0</v>
      </c>
      <c r="AF12" s="157">
        <f>'[1]címrend önként'!DT14</f>
        <v>0</v>
      </c>
      <c r="AG12" s="157">
        <f>'[1]címrend államig'!DR14</f>
        <v>0</v>
      </c>
      <c r="AH12" s="157">
        <f>'[1]címrend államig'!DS14</f>
        <v>0</v>
      </c>
      <c r="AI12" s="157">
        <f>'[1]címrend államig'!DT14</f>
        <v>0</v>
      </c>
      <c r="AJ12" s="157">
        <f t="shared" si="6"/>
        <v>0</v>
      </c>
      <c r="AK12" s="157">
        <f t="shared" si="2"/>
        <v>0</v>
      </c>
      <c r="AL12" s="157">
        <f t="shared" si="2"/>
        <v>0</v>
      </c>
      <c r="AM12" s="157">
        <f t="shared" si="3"/>
        <v>0</v>
      </c>
      <c r="AN12" s="157">
        <f t="shared" si="3"/>
        <v>0</v>
      </c>
      <c r="AO12" s="157">
        <f t="shared" si="3"/>
        <v>0</v>
      </c>
      <c r="AP12" s="157">
        <f t="shared" si="3"/>
        <v>0</v>
      </c>
      <c r="AQ12" s="157">
        <f t="shared" si="3"/>
        <v>0</v>
      </c>
      <c r="AR12" s="157">
        <f t="shared" si="3"/>
        <v>0</v>
      </c>
      <c r="AS12" s="157">
        <f t="shared" si="3"/>
        <v>0</v>
      </c>
      <c r="AT12" s="157">
        <f t="shared" si="3"/>
        <v>0</v>
      </c>
      <c r="AU12" s="157">
        <f t="shared" si="3"/>
        <v>0</v>
      </c>
      <c r="AV12" s="158">
        <f t="shared" si="3"/>
        <v>0</v>
      </c>
      <c r="AW12" s="158">
        <f t="shared" si="3"/>
        <v>0</v>
      </c>
      <c r="AX12" s="158">
        <f t="shared" si="3"/>
        <v>0</v>
      </c>
    </row>
    <row r="13" spans="1:50" ht="15" customHeight="1" x14ac:dyDescent="0.25">
      <c r="A13" s="163">
        <v>10</v>
      </c>
      <c r="B13" s="156" t="s">
        <v>389</v>
      </c>
      <c r="C13" s="157">
        <f>'[1]címrend kötelező'!GX15</f>
        <v>0</v>
      </c>
      <c r="D13" s="157">
        <f>'[1]címrend kötelező'!GY15</f>
        <v>0</v>
      </c>
      <c r="E13" s="157">
        <f>'[1]címrend kötelező'!GZ15</f>
        <v>0</v>
      </c>
      <c r="F13" s="157">
        <f>'[1]címrend önként'!GX15</f>
        <v>0</v>
      </c>
      <c r="G13" s="157">
        <f>'[1]címrend önként'!GY15</f>
        <v>0</v>
      </c>
      <c r="H13" s="157">
        <f>'[1]címrend önként'!GZ15</f>
        <v>0</v>
      </c>
      <c r="I13" s="157">
        <f>'[1]címrend államig'!GX15</f>
        <v>0</v>
      </c>
      <c r="J13" s="157">
        <f>'[1]címrend államig'!GY15</f>
        <v>0</v>
      </c>
      <c r="K13" s="157">
        <f>'[1]címrend államig'!GZ15</f>
        <v>0</v>
      </c>
      <c r="L13" s="157">
        <f t="shared" si="4"/>
        <v>0</v>
      </c>
      <c r="M13" s="157">
        <f t="shared" si="0"/>
        <v>0</v>
      </c>
      <c r="N13" s="157">
        <f t="shared" si="0"/>
        <v>0</v>
      </c>
      <c r="O13" s="157">
        <f>'[1]címrend kötelező'!EV15</f>
        <v>2933</v>
      </c>
      <c r="P13" s="157">
        <f>'[1]címrend kötelező'!EW15</f>
        <v>0</v>
      </c>
      <c r="Q13" s="157">
        <f>'[1]címrend kötelező'!EX15</f>
        <v>2933</v>
      </c>
      <c r="R13" s="157">
        <f>'[1]címrend önként'!EV15</f>
        <v>0</v>
      </c>
      <c r="S13" s="157">
        <f>'[1]címrend önként'!EW15</f>
        <v>0</v>
      </c>
      <c r="T13" s="157">
        <f>'[1]címrend önként'!EX15</f>
        <v>0</v>
      </c>
      <c r="U13" s="157">
        <f>'[1]címrend államig'!EV15</f>
        <v>0</v>
      </c>
      <c r="V13" s="157">
        <f>'[1]címrend államig'!EW15</f>
        <v>0</v>
      </c>
      <c r="W13" s="157">
        <f>'[1]címrend államig'!EX15</f>
        <v>0</v>
      </c>
      <c r="X13" s="157">
        <f t="shared" si="5"/>
        <v>2933</v>
      </c>
      <c r="Y13" s="157">
        <f t="shared" si="1"/>
        <v>0</v>
      </c>
      <c r="Z13" s="157">
        <f t="shared" si="1"/>
        <v>2933</v>
      </c>
      <c r="AA13" s="157">
        <f>'[1]címrend kötelező'!DR15</f>
        <v>176811</v>
      </c>
      <c r="AB13" s="157">
        <f>'[1]címrend kötelező'!DS15</f>
        <v>0</v>
      </c>
      <c r="AC13" s="157">
        <f>'[1]címrend kötelező'!DT15</f>
        <v>176811</v>
      </c>
      <c r="AD13" s="157">
        <f>'[1]címrend önként'!DR15</f>
        <v>40816</v>
      </c>
      <c r="AE13" s="157">
        <f>'[1]címrend önként'!DS15</f>
        <v>250</v>
      </c>
      <c r="AF13" s="157">
        <f>'[1]címrend önként'!DT15</f>
        <v>41066</v>
      </c>
      <c r="AG13" s="157">
        <f>'[1]címrend államig'!DR15</f>
        <v>0</v>
      </c>
      <c r="AH13" s="157">
        <f>'[1]címrend államig'!DS15</f>
        <v>0</v>
      </c>
      <c r="AI13" s="157">
        <f>'[1]címrend államig'!DT15</f>
        <v>0</v>
      </c>
      <c r="AJ13" s="157">
        <f t="shared" si="6"/>
        <v>217627</v>
      </c>
      <c r="AK13" s="157">
        <f t="shared" si="2"/>
        <v>250</v>
      </c>
      <c r="AL13" s="157">
        <f t="shared" si="2"/>
        <v>217877</v>
      </c>
      <c r="AM13" s="157">
        <f t="shared" si="3"/>
        <v>179744</v>
      </c>
      <c r="AN13" s="157">
        <f t="shared" si="3"/>
        <v>0</v>
      </c>
      <c r="AO13" s="157">
        <f t="shared" si="3"/>
        <v>179744</v>
      </c>
      <c r="AP13" s="157">
        <f t="shared" si="3"/>
        <v>40816</v>
      </c>
      <c r="AQ13" s="157">
        <f t="shared" si="3"/>
        <v>250</v>
      </c>
      <c r="AR13" s="157">
        <f t="shared" si="3"/>
        <v>41066</v>
      </c>
      <c r="AS13" s="157">
        <f t="shared" si="3"/>
        <v>0</v>
      </c>
      <c r="AT13" s="157">
        <f t="shared" si="3"/>
        <v>0</v>
      </c>
      <c r="AU13" s="157">
        <f t="shared" si="3"/>
        <v>0</v>
      </c>
      <c r="AV13" s="158">
        <f t="shared" si="3"/>
        <v>220560</v>
      </c>
      <c r="AW13" s="158">
        <f t="shared" si="3"/>
        <v>250</v>
      </c>
      <c r="AX13" s="158">
        <f t="shared" si="3"/>
        <v>220810</v>
      </c>
    </row>
    <row r="14" spans="1:50" ht="15" customHeight="1" x14ac:dyDescent="0.25">
      <c r="A14" s="162" t="s">
        <v>390</v>
      </c>
      <c r="B14" s="156" t="s">
        <v>391</v>
      </c>
      <c r="C14" s="157">
        <f>'[1]címrend kötelező'!GX16</f>
        <v>0</v>
      </c>
      <c r="D14" s="157">
        <f>'[1]címrend kötelező'!GY16</f>
        <v>0</v>
      </c>
      <c r="E14" s="157">
        <f>'[1]címrend kötelező'!GZ16</f>
        <v>0</v>
      </c>
      <c r="F14" s="157">
        <f>'[1]címrend önként'!GX16</f>
        <v>0</v>
      </c>
      <c r="G14" s="157">
        <f>'[1]címrend önként'!GY16</f>
        <v>0</v>
      </c>
      <c r="H14" s="157">
        <f>'[1]címrend önként'!GZ16</f>
        <v>0</v>
      </c>
      <c r="I14" s="157">
        <f>'[1]címrend államig'!GX16</f>
        <v>0</v>
      </c>
      <c r="J14" s="157">
        <f>'[1]címrend államig'!GY16</f>
        <v>0</v>
      </c>
      <c r="K14" s="157">
        <f>'[1]címrend államig'!GZ16</f>
        <v>0</v>
      </c>
      <c r="L14" s="157">
        <f t="shared" si="4"/>
        <v>0</v>
      </c>
      <c r="M14" s="157">
        <f t="shared" si="0"/>
        <v>0</v>
      </c>
      <c r="N14" s="157">
        <f t="shared" si="0"/>
        <v>0</v>
      </c>
      <c r="O14" s="157">
        <f>'[1]címrend kötelező'!EV16</f>
        <v>0</v>
      </c>
      <c r="P14" s="157">
        <f>'[1]címrend kötelező'!EW16</f>
        <v>0</v>
      </c>
      <c r="Q14" s="157">
        <f>'[1]címrend kötelező'!EX16</f>
        <v>0</v>
      </c>
      <c r="R14" s="157">
        <f>'[1]címrend önként'!EV16</f>
        <v>0</v>
      </c>
      <c r="S14" s="157">
        <f>'[1]címrend önként'!EW16</f>
        <v>0</v>
      </c>
      <c r="T14" s="157">
        <f>'[1]címrend önként'!EX16</f>
        <v>0</v>
      </c>
      <c r="U14" s="157">
        <f>'[1]címrend államig'!EV16</f>
        <v>0</v>
      </c>
      <c r="V14" s="157">
        <f>'[1]címrend államig'!EW16</f>
        <v>0</v>
      </c>
      <c r="W14" s="157">
        <f>'[1]címrend államig'!EX16</f>
        <v>0</v>
      </c>
      <c r="X14" s="157">
        <f t="shared" si="5"/>
        <v>0</v>
      </c>
      <c r="Y14" s="157">
        <f t="shared" si="1"/>
        <v>0</v>
      </c>
      <c r="Z14" s="157">
        <f t="shared" si="1"/>
        <v>0</v>
      </c>
      <c r="AA14" s="157">
        <f>'[1]címrend kötelező'!DR16</f>
        <v>1058450</v>
      </c>
      <c r="AB14" s="157">
        <f>'[1]címrend kötelező'!DS16</f>
        <v>-1423</v>
      </c>
      <c r="AC14" s="157">
        <f>'[1]címrend kötelező'!DT16</f>
        <v>1057027</v>
      </c>
      <c r="AD14" s="157">
        <f>'[1]címrend önként'!DR16</f>
        <v>1681976</v>
      </c>
      <c r="AE14" s="157">
        <f>'[1]címrend önként'!DS16</f>
        <v>1126</v>
      </c>
      <c r="AF14" s="157">
        <f>'[1]címrend önként'!DT16</f>
        <v>1683102</v>
      </c>
      <c r="AG14" s="157">
        <f>'[1]címrend államig'!DR16</f>
        <v>0</v>
      </c>
      <c r="AH14" s="157">
        <f>'[1]címrend államig'!DS16</f>
        <v>0</v>
      </c>
      <c r="AI14" s="157">
        <f>'[1]címrend államig'!DT16</f>
        <v>0</v>
      </c>
      <c r="AJ14" s="157">
        <f t="shared" si="6"/>
        <v>2740426</v>
      </c>
      <c r="AK14" s="157">
        <f t="shared" si="2"/>
        <v>-297</v>
      </c>
      <c r="AL14" s="157">
        <f t="shared" si="2"/>
        <v>2740129</v>
      </c>
      <c r="AM14" s="157">
        <f t="shared" si="3"/>
        <v>1058450</v>
      </c>
      <c r="AN14" s="157">
        <f t="shared" si="3"/>
        <v>-1423</v>
      </c>
      <c r="AO14" s="157">
        <f t="shared" si="3"/>
        <v>1057027</v>
      </c>
      <c r="AP14" s="157">
        <f t="shared" si="3"/>
        <v>1681976</v>
      </c>
      <c r="AQ14" s="157">
        <f t="shared" si="3"/>
        <v>1126</v>
      </c>
      <c r="AR14" s="157">
        <f t="shared" si="3"/>
        <v>1683102</v>
      </c>
      <c r="AS14" s="157">
        <f t="shared" si="3"/>
        <v>0</v>
      </c>
      <c r="AT14" s="157">
        <f t="shared" si="3"/>
        <v>0</v>
      </c>
      <c r="AU14" s="157">
        <f t="shared" si="3"/>
        <v>0</v>
      </c>
      <c r="AV14" s="158">
        <f t="shared" si="3"/>
        <v>2740426</v>
      </c>
      <c r="AW14" s="158">
        <f t="shared" si="3"/>
        <v>-297</v>
      </c>
      <c r="AX14" s="158">
        <f t="shared" si="3"/>
        <v>2740129</v>
      </c>
    </row>
    <row r="15" spans="1:50" ht="15" customHeight="1" x14ac:dyDescent="0.25">
      <c r="A15" s="163">
        <v>12</v>
      </c>
      <c r="B15" s="156" t="s">
        <v>28</v>
      </c>
      <c r="C15" s="157">
        <f>'[1]címrend kötelező'!GX17</f>
        <v>0</v>
      </c>
      <c r="D15" s="157">
        <f>'[1]címrend kötelező'!GY17</f>
        <v>0</v>
      </c>
      <c r="E15" s="157">
        <f>'[1]címrend kötelező'!GZ17</f>
        <v>0</v>
      </c>
      <c r="F15" s="157">
        <f>'[1]címrend önként'!GX17</f>
        <v>0</v>
      </c>
      <c r="G15" s="157">
        <f>'[1]címrend önként'!GY17</f>
        <v>0</v>
      </c>
      <c r="H15" s="157">
        <f>'[1]címrend önként'!GZ17</f>
        <v>0</v>
      </c>
      <c r="I15" s="157">
        <f>'[1]címrend államig'!GX17</f>
        <v>0</v>
      </c>
      <c r="J15" s="157">
        <f>'[1]címrend államig'!GY17</f>
        <v>0</v>
      </c>
      <c r="K15" s="157">
        <f>'[1]címrend államig'!GZ17</f>
        <v>0</v>
      </c>
      <c r="L15" s="157">
        <f t="shared" si="4"/>
        <v>0</v>
      </c>
      <c r="M15" s="157">
        <f t="shared" si="0"/>
        <v>0</v>
      </c>
      <c r="N15" s="157">
        <f t="shared" si="0"/>
        <v>0</v>
      </c>
      <c r="O15" s="157">
        <f>'[1]címrend kötelező'!EV17</f>
        <v>0</v>
      </c>
      <c r="P15" s="157">
        <f>'[1]címrend kötelező'!EW17</f>
        <v>0</v>
      </c>
      <c r="Q15" s="157">
        <f>'[1]címrend kötelező'!EX17</f>
        <v>0</v>
      </c>
      <c r="R15" s="157">
        <f>'[1]címrend önként'!EV17</f>
        <v>0</v>
      </c>
      <c r="S15" s="157">
        <f>'[1]címrend önként'!EW17</f>
        <v>0</v>
      </c>
      <c r="T15" s="157">
        <f>'[1]címrend önként'!EX17</f>
        <v>0</v>
      </c>
      <c r="U15" s="157">
        <f>'[1]címrend államig'!EV17</f>
        <v>0</v>
      </c>
      <c r="V15" s="157">
        <f>'[1]címrend államig'!EW17</f>
        <v>0</v>
      </c>
      <c r="W15" s="157">
        <f>'[1]címrend államig'!EX17</f>
        <v>0</v>
      </c>
      <c r="X15" s="157">
        <f t="shared" si="5"/>
        <v>0</v>
      </c>
      <c r="Y15" s="157">
        <f t="shared" si="1"/>
        <v>0</v>
      </c>
      <c r="Z15" s="157">
        <f t="shared" si="1"/>
        <v>0</v>
      </c>
      <c r="AA15" s="157">
        <f>'[1]címrend kötelező'!DR17</f>
        <v>200283</v>
      </c>
      <c r="AB15" s="157">
        <f>'[1]címrend kötelező'!DS17</f>
        <v>92055</v>
      </c>
      <c r="AC15" s="157">
        <f>'[1]címrend kötelező'!DT17</f>
        <v>292338</v>
      </c>
      <c r="AD15" s="157">
        <f>'[1]címrend önként'!DR17</f>
        <v>140566</v>
      </c>
      <c r="AE15" s="157">
        <f>'[1]címrend önként'!DS17</f>
        <v>-115603</v>
      </c>
      <c r="AF15" s="157">
        <f>'[1]címrend önként'!DT17</f>
        <v>24963</v>
      </c>
      <c r="AG15" s="157">
        <f>'[1]címrend államig'!DR17</f>
        <v>0</v>
      </c>
      <c r="AH15" s="157">
        <f>'[1]címrend államig'!DS17</f>
        <v>0</v>
      </c>
      <c r="AI15" s="157">
        <f>'[1]címrend államig'!DT17</f>
        <v>0</v>
      </c>
      <c r="AJ15" s="157">
        <f t="shared" si="6"/>
        <v>340849</v>
      </c>
      <c r="AK15" s="157">
        <f t="shared" si="2"/>
        <v>-23548</v>
      </c>
      <c r="AL15" s="157">
        <f t="shared" si="2"/>
        <v>317301</v>
      </c>
      <c r="AM15" s="157">
        <f t="shared" si="3"/>
        <v>200283</v>
      </c>
      <c r="AN15" s="157">
        <f t="shared" si="3"/>
        <v>92055</v>
      </c>
      <c r="AO15" s="157">
        <f t="shared" si="3"/>
        <v>292338</v>
      </c>
      <c r="AP15" s="157">
        <f t="shared" si="3"/>
        <v>140566</v>
      </c>
      <c r="AQ15" s="157">
        <f t="shared" si="3"/>
        <v>-115603</v>
      </c>
      <c r="AR15" s="157">
        <f t="shared" si="3"/>
        <v>24963</v>
      </c>
      <c r="AS15" s="157">
        <f t="shared" si="3"/>
        <v>0</v>
      </c>
      <c r="AT15" s="157">
        <f t="shared" si="3"/>
        <v>0</v>
      </c>
      <c r="AU15" s="157">
        <f t="shared" si="3"/>
        <v>0</v>
      </c>
      <c r="AV15" s="158">
        <f t="shared" si="3"/>
        <v>340849</v>
      </c>
      <c r="AW15" s="158">
        <f t="shared" si="3"/>
        <v>-23548</v>
      </c>
      <c r="AX15" s="158">
        <f t="shared" si="3"/>
        <v>317301</v>
      </c>
    </row>
    <row r="16" spans="1:50" s="105" customFormat="1" ht="15" customHeight="1" x14ac:dyDescent="0.25">
      <c r="A16" s="164" t="s">
        <v>392</v>
      </c>
      <c r="B16" s="160" t="s">
        <v>393</v>
      </c>
      <c r="C16" s="154">
        <f>'[1]címrend kötelező'!GX18</f>
        <v>313651</v>
      </c>
      <c r="D16" s="154">
        <f>'[1]címrend kötelező'!GY18</f>
        <v>40981</v>
      </c>
      <c r="E16" s="154">
        <f>'[1]címrend kötelező'!GZ18</f>
        <v>354632</v>
      </c>
      <c r="F16" s="154">
        <f>'[1]címrend önként'!GX18</f>
        <v>110150</v>
      </c>
      <c r="G16" s="154">
        <f>'[1]címrend önként'!GY18</f>
        <v>7980</v>
      </c>
      <c r="H16" s="154">
        <f>'[1]címrend önként'!GZ18</f>
        <v>118130</v>
      </c>
      <c r="I16" s="154">
        <f>'[1]címrend államig'!GX18</f>
        <v>0</v>
      </c>
      <c r="J16" s="154">
        <f>'[1]címrend államig'!GY18</f>
        <v>0</v>
      </c>
      <c r="K16" s="154">
        <f>'[1]címrend államig'!GZ18</f>
        <v>0</v>
      </c>
      <c r="L16" s="154">
        <f t="shared" si="4"/>
        <v>423801</v>
      </c>
      <c r="M16" s="154">
        <f t="shared" si="0"/>
        <v>48961</v>
      </c>
      <c r="N16" s="154">
        <f t="shared" si="0"/>
        <v>472762</v>
      </c>
      <c r="O16" s="154">
        <f>'[1]címrend kötelező'!EV18</f>
        <v>126827</v>
      </c>
      <c r="P16" s="154">
        <f>'[1]címrend kötelező'!EW18</f>
        <v>456</v>
      </c>
      <c r="Q16" s="154">
        <f>'[1]címrend kötelező'!EX18</f>
        <v>127283</v>
      </c>
      <c r="R16" s="154">
        <f>'[1]címrend önként'!EV18</f>
        <v>0</v>
      </c>
      <c r="S16" s="154">
        <f>'[1]címrend önként'!EW18</f>
        <v>0</v>
      </c>
      <c r="T16" s="154">
        <f>'[1]címrend önként'!EX18</f>
        <v>0</v>
      </c>
      <c r="U16" s="154">
        <f>'[1]címrend államig'!EV18</f>
        <v>0</v>
      </c>
      <c r="V16" s="154">
        <f>'[1]címrend államig'!EW18</f>
        <v>0</v>
      </c>
      <c r="W16" s="154">
        <f>'[1]címrend államig'!EX18</f>
        <v>0</v>
      </c>
      <c r="X16" s="154">
        <f t="shared" si="5"/>
        <v>126827</v>
      </c>
      <c r="Y16" s="154">
        <f t="shared" si="1"/>
        <v>456</v>
      </c>
      <c r="Z16" s="154">
        <f t="shared" si="1"/>
        <v>127283</v>
      </c>
      <c r="AA16" s="154">
        <f>'[1]címrend kötelező'!DR18</f>
        <v>125445</v>
      </c>
      <c r="AB16" s="154">
        <f>'[1]címrend kötelező'!DS18</f>
        <v>0</v>
      </c>
      <c r="AC16" s="154">
        <f>'[1]címrend kötelező'!DT18</f>
        <v>125445</v>
      </c>
      <c r="AD16" s="154">
        <f>'[1]címrend önként'!DR18</f>
        <v>12928441</v>
      </c>
      <c r="AE16" s="154">
        <f>'[1]címrend önként'!DS18</f>
        <v>552940</v>
      </c>
      <c r="AF16" s="154">
        <f>'[1]címrend önként'!DT18</f>
        <v>13481381</v>
      </c>
      <c r="AG16" s="154">
        <f>'[1]címrend államig'!DR18</f>
        <v>0</v>
      </c>
      <c r="AH16" s="154">
        <f>'[1]címrend államig'!DS18</f>
        <v>0</v>
      </c>
      <c r="AI16" s="154">
        <f>'[1]címrend államig'!DT18</f>
        <v>0</v>
      </c>
      <c r="AJ16" s="154">
        <f t="shared" si="6"/>
        <v>13053886</v>
      </c>
      <c r="AK16" s="154">
        <f t="shared" si="2"/>
        <v>552940</v>
      </c>
      <c r="AL16" s="154">
        <f t="shared" si="2"/>
        <v>13606826</v>
      </c>
      <c r="AM16" s="154">
        <f t="shared" si="3"/>
        <v>565923</v>
      </c>
      <c r="AN16" s="154">
        <f t="shared" si="3"/>
        <v>41437</v>
      </c>
      <c r="AO16" s="154">
        <f t="shared" si="3"/>
        <v>607360</v>
      </c>
      <c r="AP16" s="154">
        <f t="shared" si="3"/>
        <v>13038591</v>
      </c>
      <c r="AQ16" s="154">
        <f t="shared" si="3"/>
        <v>560920</v>
      </c>
      <c r="AR16" s="154">
        <f t="shared" si="3"/>
        <v>13599511</v>
      </c>
      <c r="AS16" s="154">
        <f t="shared" si="3"/>
        <v>0</v>
      </c>
      <c r="AT16" s="154">
        <f t="shared" si="3"/>
        <v>0</v>
      </c>
      <c r="AU16" s="154">
        <f t="shared" si="3"/>
        <v>0</v>
      </c>
      <c r="AV16" s="161">
        <f t="shared" si="3"/>
        <v>13604514</v>
      </c>
      <c r="AW16" s="161">
        <f t="shared" si="3"/>
        <v>602357</v>
      </c>
      <c r="AX16" s="161">
        <f t="shared" si="3"/>
        <v>14206871</v>
      </c>
    </row>
    <row r="17" spans="1:50" ht="15" customHeight="1" x14ac:dyDescent="0.25">
      <c r="A17" s="163">
        <v>14</v>
      </c>
      <c r="B17" s="156" t="s">
        <v>394</v>
      </c>
      <c r="C17" s="157">
        <f>'[1]címrend kötelező'!GX19</f>
        <v>84634</v>
      </c>
      <c r="D17" s="157">
        <f>'[1]címrend kötelező'!GY19</f>
        <v>35685</v>
      </c>
      <c r="E17" s="157">
        <f>'[1]címrend kötelező'!GZ19</f>
        <v>120319</v>
      </c>
      <c r="F17" s="157">
        <f>'[1]címrend önként'!GX19</f>
        <v>73252</v>
      </c>
      <c r="G17" s="157">
        <f>'[1]címrend önként'!GY19</f>
        <v>7980</v>
      </c>
      <c r="H17" s="157">
        <f>'[1]címrend önként'!GZ19</f>
        <v>81232</v>
      </c>
      <c r="I17" s="157">
        <f>'[1]címrend államig'!GX19</f>
        <v>0</v>
      </c>
      <c r="J17" s="157">
        <f>'[1]címrend államig'!GY19</f>
        <v>0</v>
      </c>
      <c r="K17" s="157">
        <f>'[1]címrend államig'!GZ19</f>
        <v>0</v>
      </c>
      <c r="L17" s="157">
        <f t="shared" si="4"/>
        <v>157886</v>
      </c>
      <c r="M17" s="157">
        <f t="shared" si="0"/>
        <v>43665</v>
      </c>
      <c r="N17" s="157">
        <f t="shared" si="0"/>
        <v>201551</v>
      </c>
      <c r="O17" s="157">
        <f>'[1]címrend kötelező'!EV19</f>
        <v>105027</v>
      </c>
      <c r="P17" s="157">
        <f>'[1]címrend kötelező'!EW19</f>
        <v>456</v>
      </c>
      <c r="Q17" s="157">
        <f>'[1]címrend kötelező'!EX19</f>
        <v>105483</v>
      </c>
      <c r="R17" s="157">
        <f>'[1]címrend önként'!EV19</f>
        <v>0</v>
      </c>
      <c r="S17" s="157">
        <f>'[1]címrend önként'!EW19</f>
        <v>0</v>
      </c>
      <c r="T17" s="157">
        <f>'[1]címrend önként'!EX19</f>
        <v>0</v>
      </c>
      <c r="U17" s="157">
        <f>'[1]címrend államig'!EV19</f>
        <v>0</v>
      </c>
      <c r="V17" s="157">
        <f>'[1]címrend államig'!EW19</f>
        <v>0</v>
      </c>
      <c r="W17" s="157">
        <f>'[1]címrend államig'!EX19</f>
        <v>0</v>
      </c>
      <c r="X17" s="157">
        <f t="shared" si="5"/>
        <v>105027</v>
      </c>
      <c r="Y17" s="157">
        <f t="shared" si="1"/>
        <v>456</v>
      </c>
      <c r="Z17" s="157">
        <f t="shared" si="1"/>
        <v>105483</v>
      </c>
      <c r="AA17" s="157">
        <f>'[1]címrend kötelező'!DR19</f>
        <v>22145</v>
      </c>
      <c r="AB17" s="157">
        <f>'[1]címrend kötelező'!DS19</f>
        <v>0</v>
      </c>
      <c r="AC17" s="157">
        <f>'[1]címrend kötelező'!DT19</f>
        <v>22145</v>
      </c>
      <c r="AD17" s="157">
        <f>'[1]címrend önként'!DR19</f>
        <v>3223584</v>
      </c>
      <c r="AE17" s="157">
        <f>'[1]címrend önként'!DS19</f>
        <v>33108</v>
      </c>
      <c r="AF17" s="157">
        <f>'[1]címrend önként'!DT19</f>
        <v>3256692</v>
      </c>
      <c r="AG17" s="157">
        <f>'[1]címrend államig'!DR19</f>
        <v>0</v>
      </c>
      <c r="AH17" s="157">
        <f>'[1]címrend államig'!DS19</f>
        <v>0</v>
      </c>
      <c r="AI17" s="157">
        <f>'[1]címrend államig'!DT19</f>
        <v>0</v>
      </c>
      <c r="AJ17" s="157">
        <f t="shared" si="6"/>
        <v>3245729</v>
      </c>
      <c r="AK17" s="157">
        <f t="shared" si="2"/>
        <v>33108</v>
      </c>
      <c r="AL17" s="157">
        <f t="shared" si="2"/>
        <v>3278837</v>
      </c>
      <c r="AM17" s="157">
        <f t="shared" si="3"/>
        <v>211806</v>
      </c>
      <c r="AN17" s="157">
        <f t="shared" si="3"/>
        <v>36141</v>
      </c>
      <c r="AO17" s="157">
        <f t="shared" si="3"/>
        <v>247947</v>
      </c>
      <c r="AP17" s="157">
        <f t="shared" si="3"/>
        <v>3296836</v>
      </c>
      <c r="AQ17" s="157">
        <f t="shared" si="3"/>
        <v>41088</v>
      </c>
      <c r="AR17" s="157">
        <f t="shared" si="3"/>
        <v>3337924</v>
      </c>
      <c r="AS17" s="157">
        <f t="shared" si="3"/>
        <v>0</v>
      </c>
      <c r="AT17" s="157">
        <f t="shared" si="3"/>
        <v>0</v>
      </c>
      <c r="AU17" s="157">
        <f t="shared" si="3"/>
        <v>0</v>
      </c>
      <c r="AV17" s="158">
        <f t="shared" si="3"/>
        <v>3508642</v>
      </c>
      <c r="AW17" s="158">
        <f t="shared" si="3"/>
        <v>77229</v>
      </c>
      <c r="AX17" s="158">
        <f t="shared" si="3"/>
        <v>3585871</v>
      </c>
    </row>
    <row r="18" spans="1:50" ht="15" customHeight="1" x14ac:dyDescent="0.25">
      <c r="A18" s="162" t="s">
        <v>395</v>
      </c>
      <c r="B18" s="156" t="s">
        <v>396</v>
      </c>
      <c r="C18" s="157">
        <f>'[1]címrend kötelező'!GX20</f>
        <v>229017</v>
      </c>
      <c r="D18" s="157">
        <f>'[1]címrend kötelező'!GY20</f>
        <v>5296</v>
      </c>
      <c r="E18" s="157">
        <f>'[1]címrend kötelező'!GZ20</f>
        <v>234313</v>
      </c>
      <c r="F18" s="157">
        <f>'[1]címrend önként'!GX20</f>
        <v>36898</v>
      </c>
      <c r="G18" s="157">
        <f>'[1]címrend önként'!GY20</f>
        <v>0</v>
      </c>
      <c r="H18" s="157">
        <f>'[1]címrend önként'!GZ20</f>
        <v>36898</v>
      </c>
      <c r="I18" s="157">
        <f>'[1]címrend államig'!GX20</f>
        <v>0</v>
      </c>
      <c r="J18" s="157">
        <f>'[1]címrend államig'!GY20</f>
        <v>0</v>
      </c>
      <c r="K18" s="157">
        <f>'[1]címrend államig'!GZ20</f>
        <v>0</v>
      </c>
      <c r="L18" s="157">
        <f t="shared" si="4"/>
        <v>265915</v>
      </c>
      <c r="M18" s="157">
        <f t="shared" si="0"/>
        <v>5296</v>
      </c>
      <c r="N18" s="157">
        <f t="shared" si="0"/>
        <v>271211</v>
      </c>
      <c r="O18" s="157">
        <f>'[1]címrend kötelező'!EV20</f>
        <v>21800</v>
      </c>
      <c r="P18" s="157">
        <f>'[1]címrend kötelező'!EW20</f>
        <v>0</v>
      </c>
      <c r="Q18" s="157">
        <f>'[1]címrend kötelező'!EX20</f>
        <v>21800</v>
      </c>
      <c r="R18" s="157">
        <f>'[1]címrend önként'!EV20</f>
        <v>0</v>
      </c>
      <c r="S18" s="157">
        <f>'[1]címrend önként'!EW20</f>
        <v>0</v>
      </c>
      <c r="T18" s="157">
        <f>'[1]címrend önként'!EX20</f>
        <v>0</v>
      </c>
      <c r="U18" s="157">
        <f>'[1]címrend államig'!EV20</f>
        <v>0</v>
      </c>
      <c r="V18" s="157">
        <f>'[1]címrend államig'!EW20</f>
        <v>0</v>
      </c>
      <c r="W18" s="157">
        <f>'[1]címrend államig'!EX20</f>
        <v>0</v>
      </c>
      <c r="X18" s="157">
        <f t="shared" si="5"/>
        <v>21800</v>
      </c>
      <c r="Y18" s="157">
        <f t="shared" si="1"/>
        <v>0</v>
      </c>
      <c r="Z18" s="157">
        <f t="shared" si="1"/>
        <v>21800</v>
      </c>
      <c r="AA18" s="157">
        <f>'[1]címrend kötelező'!DR20</f>
        <v>0</v>
      </c>
      <c r="AB18" s="157">
        <f>'[1]címrend kötelező'!DS20</f>
        <v>0</v>
      </c>
      <c r="AC18" s="157">
        <f>'[1]címrend kötelező'!DT20</f>
        <v>0</v>
      </c>
      <c r="AD18" s="157">
        <f>'[1]címrend önként'!DR20</f>
        <v>4337324</v>
      </c>
      <c r="AE18" s="157">
        <f>'[1]címrend önként'!DS20</f>
        <v>84777</v>
      </c>
      <c r="AF18" s="157">
        <f>'[1]címrend önként'!DT20</f>
        <v>4422101</v>
      </c>
      <c r="AG18" s="157">
        <f>'[1]címrend államig'!DR20</f>
        <v>0</v>
      </c>
      <c r="AH18" s="157">
        <f>'[1]címrend államig'!DS20</f>
        <v>0</v>
      </c>
      <c r="AI18" s="157">
        <f>'[1]címrend államig'!DT20</f>
        <v>0</v>
      </c>
      <c r="AJ18" s="157">
        <f t="shared" si="6"/>
        <v>4337324</v>
      </c>
      <c r="AK18" s="157">
        <f t="shared" si="2"/>
        <v>84777</v>
      </c>
      <c r="AL18" s="157">
        <f t="shared" si="2"/>
        <v>4422101</v>
      </c>
      <c r="AM18" s="157">
        <f t="shared" si="3"/>
        <v>250817</v>
      </c>
      <c r="AN18" s="157">
        <f t="shared" si="3"/>
        <v>5296</v>
      </c>
      <c r="AO18" s="157">
        <f t="shared" si="3"/>
        <v>256113</v>
      </c>
      <c r="AP18" s="157">
        <f t="shared" si="3"/>
        <v>4374222</v>
      </c>
      <c r="AQ18" s="157">
        <f t="shared" si="3"/>
        <v>84777</v>
      </c>
      <c r="AR18" s="157">
        <f t="shared" si="3"/>
        <v>4458999</v>
      </c>
      <c r="AS18" s="157">
        <f t="shared" si="3"/>
        <v>0</v>
      </c>
      <c r="AT18" s="157">
        <f t="shared" si="3"/>
        <v>0</v>
      </c>
      <c r="AU18" s="157">
        <f t="shared" si="3"/>
        <v>0</v>
      </c>
      <c r="AV18" s="158">
        <f t="shared" si="3"/>
        <v>4625039</v>
      </c>
      <c r="AW18" s="158">
        <f t="shared" si="3"/>
        <v>90073</v>
      </c>
      <c r="AX18" s="158">
        <f t="shared" si="3"/>
        <v>4715112</v>
      </c>
    </row>
    <row r="19" spans="1:50" s="105" customFormat="1" ht="15" customHeight="1" x14ac:dyDescent="0.25">
      <c r="A19" s="165">
        <v>16</v>
      </c>
      <c r="B19" s="160" t="s">
        <v>397</v>
      </c>
      <c r="C19" s="154">
        <f>'[1]címrend kötelező'!GX21</f>
        <v>0</v>
      </c>
      <c r="D19" s="154">
        <f>'[1]címrend kötelező'!GY21</f>
        <v>0</v>
      </c>
      <c r="E19" s="154">
        <f>'[1]címrend kötelező'!GZ21</f>
        <v>0</v>
      </c>
      <c r="F19" s="154">
        <f>'[1]címrend önként'!GX21</f>
        <v>0</v>
      </c>
      <c r="G19" s="154">
        <f>'[1]címrend önként'!GY21</f>
        <v>0</v>
      </c>
      <c r="H19" s="154">
        <f>'[1]címrend önként'!GZ21</f>
        <v>0</v>
      </c>
      <c r="I19" s="154">
        <f>'[1]címrend államig'!GX21</f>
        <v>0</v>
      </c>
      <c r="J19" s="154">
        <f>'[1]címrend államig'!GY21</f>
        <v>0</v>
      </c>
      <c r="K19" s="154">
        <f>'[1]címrend államig'!GZ21</f>
        <v>0</v>
      </c>
      <c r="L19" s="154">
        <f t="shared" si="4"/>
        <v>0</v>
      </c>
      <c r="M19" s="154">
        <f t="shared" si="0"/>
        <v>0</v>
      </c>
      <c r="N19" s="154">
        <f t="shared" si="0"/>
        <v>0</v>
      </c>
      <c r="O19" s="154">
        <f>'[1]címrend kötelező'!EV21</f>
        <v>0</v>
      </c>
      <c r="P19" s="154">
        <f>'[1]címrend kötelező'!EW21</f>
        <v>0</v>
      </c>
      <c r="Q19" s="154">
        <f>'[1]címrend kötelező'!EX21</f>
        <v>0</v>
      </c>
      <c r="R19" s="154">
        <f>'[1]címrend önként'!EV21</f>
        <v>0</v>
      </c>
      <c r="S19" s="154">
        <f>'[1]címrend önként'!EW21</f>
        <v>0</v>
      </c>
      <c r="T19" s="154">
        <f>'[1]címrend önként'!EX21</f>
        <v>0</v>
      </c>
      <c r="U19" s="154">
        <f>'[1]címrend államig'!EV21</f>
        <v>0</v>
      </c>
      <c r="V19" s="154">
        <f>'[1]címrend államig'!EW21</f>
        <v>0</v>
      </c>
      <c r="W19" s="154">
        <f>'[1]címrend államig'!EX21</f>
        <v>0</v>
      </c>
      <c r="X19" s="154">
        <f t="shared" si="5"/>
        <v>0</v>
      </c>
      <c r="Y19" s="154">
        <f t="shared" si="1"/>
        <v>0</v>
      </c>
      <c r="Z19" s="154">
        <f t="shared" si="1"/>
        <v>0</v>
      </c>
      <c r="AA19" s="154">
        <f>'[1]címrend kötelező'!DR21</f>
        <v>103300</v>
      </c>
      <c r="AB19" s="154">
        <f>'[1]címrend kötelező'!DS21</f>
        <v>0</v>
      </c>
      <c r="AC19" s="154">
        <f>'[1]címrend kötelező'!DT21</f>
        <v>103300</v>
      </c>
      <c r="AD19" s="154">
        <f>'[1]címrend önként'!DR21</f>
        <v>5367533</v>
      </c>
      <c r="AE19" s="154">
        <f>'[1]címrend önként'!DS21</f>
        <v>435055</v>
      </c>
      <c r="AF19" s="154">
        <f>'[1]címrend önként'!DT21</f>
        <v>5802588</v>
      </c>
      <c r="AG19" s="154">
        <f>'[1]címrend államig'!DR21</f>
        <v>0</v>
      </c>
      <c r="AH19" s="154">
        <f>'[1]címrend államig'!DS21</f>
        <v>0</v>
      </c>
      <c r="AI19" s="154">
        <f>'[1]címrend államig'!DT21</f>
        <v>0</v>
      </c>
      <c r="AJ19" s="154">
        <f t="shared" si="6"/>
        <v>5470833</v>
      </c>
      <c r="AK19" s="154">
        <f t="shared" si="2"/>
        <v>435055</v>
      </c>
      <c r="AL19" s="154">
        <f t="shared" si="2"/>
        <v>5905888</v>
      </c>
      <c r="AM19" s="154">
        <f t="shared" si="3"/>
        <v>103300</v>
      </c>
      <c r="AN19" s="154">
        <f t="shared" si="3"/>
        <v>0</v>
      </c>
      <c r="AO19" s="154">
        <f t="shared" si="3"/>
        <v>103300</v>
      </c>
      <c r="AP19" s="154">
        <f t="shared" si="3"/>
        <v>5367533</v>
      </c>
      <c r="AQ19" s="154">
        <f t="shared" si="3"/>
        <v>435055</v>
      </c>
      <c r="AR19" s="154">
        <f t="shared" si="3"/>
        <v>5802588</v>
      </c>
      <c r="AS19" s="154">
        <f t="shared" si="3"/>
        <v>0</v>
      </c>
      <c r="AT19" s="154">
        <f t="shared" si="3"/>
        <v>0</v>
      </c>
      <c r="AU19" s="154">
        <f t="shared" si="3"/>
        <v>0</v>
      </c>
      <c r="AV19" s="161">
        <f t="shared" si="3"/>
        <v>5470833</v>
      </c>
      <c r="AW19" s="161">
        <f t="shared" si="3"/>
        <v>435055</v>
      </c>
      <c r="AX19" s="161">
        <f t="shared" si="3"/>
        <v>5905888</v>
      </c>
    </row>
    <row r="20" spans="1:50" ht="15" customHeight="1" x14ac:dyDescent="0.25">
      <c r="A20" s="162" t="s">
        <v>398</v>
      </c>
      <c r="B20" s="156" t="s">
        <v>399</v>
      </c>
      <c r="C20" s="157">
        <f>'[1]címrend kötelező'!GX22</f>
        <v>0</v>
      </c>
      <c r="D20" s="157">
        <f>'[1]címrend kötelező'!GY22</f>
        <v>0</v>
      </c>
      <c r="E20" s="157">
        <f>'[1]címrend kötelező'!GZ22</f>
        <v>0</v>
      </c>
      <c r="F20" s="157">
        <f>'[1]címrend önként'!GX22</f>
        <v>0</v>
      </c>
      <c r="G20" s="157">
        <f>'[1]címrend önként'!GY22</f>
        <v>0</v>
      </c>
      <c r="H20" s="157">
        <f>'[1]címrend önként'!GZ22</f>
        <v>0</v>
      </c>
      <c r="I20" s="157">
        <f>'[1]címrend államig'!GX22</f>
        <v>0</v>
      </c>
      <c r="J20" s="157">
        <f>'[1]címrend államig'!GY22</f>
        <v>0</v>
      </c>
      <c r="K20" s="157">
        <f>'[1]címrend államig'!GZ22</f>
        <v>0</v>
      </c>
      <c r="L20" s="157">
        <f t="shared" si="4"/>
        <v>0</v>
      </c>
      <c r="M20" s="157">
        <f t="shared" si="4"/>
        <v>0</v>
      </c>
      <c r="N20" s="157">
        <f t="shared" si="4"/>
        <v>0</v>
      </c>
      <c r="O20" s="157">
        <f>'[1]címrend kötelező'!EV22</f>
        <v>0</v>
      </c>
      <c r="P20" s="157">
        <f>'[1]címrend kötelező'!EW22</f>
        <v>0</v>
      </c>
      <c r="Q20" s="157">
        <f>'[1]címrend kötelező'!EX22</f>
        <v>0</v>
      </c>
      <c r="R20" s="157">
        <f>'[1]címrend önként'!EV22</f>
        <v>0</v>
      </c>
      <c r="S20" s="157">
        <f>'[1]címrend önként'!EW22</f>
        <v>0</v>
      </c>
      <c r="T20" s="157">
        <f>'[1]címrend önként'!EX22</f>
        <v>0</v>
      </c>
      <c r="U20" s="157">
        <f>'[1]címrend államig'!EV22</f>
        <v>0</v>
      </c>
      <c r="V20" s="157">
        <f>'[1]címrend államig'!EW22</f>
        <v>0</v>
      </c>
      <c r="W20" s="157">
        <f>'[1]címrend államig'!EX22</f>
        <v>0</v>
      </c>
      <c r="X20" s="157">
        <f t="shared" si="5"/>
        <v>0</v>
      </c>
      <c r="Y20" s="157">
        <f t="shared" si="5"/>
        <v>0</v>
      </c>
      <c r="Z20" s="157">
        <f t="shared" si="5"/>
        <v>0</v>
      </c>
      <c r="AA20" s="157">
        <f>'[1]címrend kötelező'!DR22</f>
        <v>0</v>
      </c>
      <c r="AB20" s="157">
        <f>'[1]címrend kötelező'!DS22</f>
        <v>0</v>
      </c>
      <c r="AC20" s="157">
        <f>'[1]címrend kötelező'!DT22</f>
        <v>0</v>
      </c>
      <c r="AD20" s="157">
        <f>'[1]címrend önként'!DR22</f>
        <v>1005535</v>
      </c>
      <c r="AE20" s="157">
        <f>'[1]címrend önként'!DS22</f>
        <v>28200</v>
      </c>
      <c r="AF20" s="157">
        <f>'[1]címrend önként'!DT22</f>
        <v>1033735</v>
      </c>
      <c r="AG20" s="157">
        <f>'[1]címrend államig'!DR22</f>
        <v>0</v>
      </c>
      <c r="AH20" s="157">
        <f>'[1]címrend államig'!DS22</f>
        <v>0</v>
      </c>
      <c r="AI20" s="157">
        <f>'[1]címrend államig'!DT22</f>
        <v>0</v>
      </c>
      <c r="AJ20" s="157">
        <f t="shared" si="6"/>
        <v>1005535</v>
      </c>
      <c r="AK20" s="157">
        <f t="shared" si="6"/>
        <v>28200</v>
      </c>
      <c r="AL20" s="157">
        <f t="shared" si="6"/>
        <v>1033735</v>
      </c>
      <c r="AM20" s="157">
        <f t="shared" si="3"/>
        <v>0</v>
      </c>
      <c r="AN20" s="157">
        <f t="shared" si="3"/>
        <v>0</v>
      </c>
      <c r="AO20" s="157">
        <f t="shared" si="3"/>
        <v>0</v>
      </c>
      <c r="AP20" s="157">
        <f t="shared" si="3"/>
        <v>1005535</v>
      </c>
      <c r="AQ20" s="157">
        <f t="shared" si="3"/>
        <v>28200</v>
      </c>
      <c r="AR20" s="157">
        <f t="shared" si="3"/>
        <v>1033735</v>
      </c>
      <c r="AS20" s="157">
        <f t="shared" si="3"/>
        <v>0</v>
      </c>
      <c r="AT20" s="157">
        <f t="shared" si="3"/>
        <v>0</v>
      </c>
      <c r="AU20" s="157">
        <f t="shared" si="3"/>
        <v>0</v>
      </c>
      <c r="AV20" s="158">
        <f t="shared" si="3"/>
        <v>1005535</v>
      </c>
      <c r="AW20" s="158">
        <f t="shared" si="3"/>
        <v>28200</v>
      </c>
      <c r="AX20" s="158">
        <f t="shared" si="3"/>
        <v>1033735</v>
      </c>
    </row>
    <row r="21" spans="1:50" ht="15" customHeight="1" x14ac:dyDescent="0.25">
      <c r="A21" s="162" t="s">
        <v>400</v>
      </c>
      <c r="B21" s="156" t="s">
        <v>401</v>
      </c>
      <c r="C21" s="157">
        <f>'[1]címrend kötelező'!GX23</f>
        <v>0</v>
      </c>
      <c r="D21" s="157">
        <f>'[1]címrend kötelező'!GY23</f>
        <v>0</v>
      </c>
      <c r="E21" s="157">
        <f>'[1]címrend kötelező'!GZ23</f>
        <v>0</v>
      </c>
      <c r="F21" s="157">
        <f>'[1]címrend önként'!GX23</f>
        <v>0</v>
      </c>
      <c r="G21" s="157">
        <f>'[1]címrend önként'!GY23</f>
        <v>0</v>
      </c>
      <c r="H21" s="157">
        <f>'[1]címrend önként'!GZ23</f>
        <v>0</v>
      </c>
      <c r="I21" s="157">
        <f>'[1]címrend államig'!GX23</f>
        <v>0</v>
      </c>
      <c r="J21" s="157">
        <f>'[1]címrend államig'!GY23</f>
        <v>0</v>
      </c>
      <c r="K21" s="157">
        <f>'[1]címrend államig'!GZ23</f>
        <v>0</v>
      </c>
      <c r="L21" s="157">
        <f t="shared" si="4"/>
        <v>0</v>
      </c>
      <c r="M21" s="157">
        <f t="shared" si="4"/>
        <v>0</v>
      </c>
      <c r="N21" s="157">
        <f t="shared" si="4"/>
        <v>0</v>
      </c>
      <c r="O21" s="157">
        <f>'[1]címrend kötelező'!EV23</f>
        <v>0</v>
      </c>
      <c r="P21" s="157">
        <f>'[1]címrend kötelező'!EW23</f>
        <v>0</v>
      </c>
      <c r="Q21" s="157">
        <f>'[1]címrend kötelező'!EX23</f>
        <v>0</v>
      </c>
      <c r="R21" s="157">
        <f>'[1]címrend önként'!EV23</f>
        <v>0</v>
      </c>
      <c r="S21" s="157">
        <f>'[1]címrend önként'!EW23</f>
        <v>0</v>
      </c>
      <c r="T21" s="157">
        <f>'[1]címrend önként'!EX23</f>
        <v>0</v>
      </c>
      <c r="U21" s="157">
        <f>'[1]címrend államig'!EV23</f>
        <v>0</v>
      </c>
      <c r="V21" s="157">
        <f>'[1]címrend államig'!EW23</f>
        <v>0</v>
      </c>
      <c r="W21" s="157">
        <f>'[1]címrend államig'!EX23</f>
        <v>0</v>
      </c>
      <c r="X21" s="157">
        <f t="shared" si="5"/>
        <v>0</v>
      </c>
      <c r="Y21" s="157">
        <f t="shared" si="5"/>
        <v>0</v>
      </c>
      <c r="Z21" s="157">
        <f t="shared" si="5"/>
        <v>0</v>
      </c>
      <c r="AA21" s="157">
        <f>'[1]címrend kötelező'!DR23</f>
        <v>15300</v>
      </c>
      <c r="AB21" s="157">
        <f>'[1]címrend kötelező'!DS23</f>
        <v>0</v>
      </c>
      <c r="AC21" s="157">
        <f>'[1]címrend kötelező'!DT23</f>
        <v>15300</v>
      </c>
      <c r="AD21" s="157">
        <f>'[1]címrend önként'!DR23</f>
        <v>227445</v>
      </c>
      <c r="AE21" s="157">
        <f>'[1]címrend önként'!DS23</f>
        <v>3358</v>
      </c>
      <c r="AF21" s="157">
        <f>'[1]címrend önként'!DT23</f>
        <v>230803</v>
      </c>
      <c r="AG21" s="157">
        <f>'[1]címrend államig'!DR23</f>
        <v>0</v>
      </c>
      <c r="AH21" s="157">
        <f>'[1]címrend államig'!DS23</f>
        <v>0</v>
      </c>
      <c r="AI21" s="157">
        <f>'[1]címrend államig'!DT23</f>
        <v>0</v>
      </c>
      <c r="AJ21" s="157">
        <f t="shared" si="6"/>
        <v>242745</v>
      </c>
      <c r="AK21" s="157">
        <f t="shared" si="6"/>
        <v>3358</v>
      </c>
      <c r="AL21" s="157">
        <f t="shared" si="6"/>
        <v>246103</v>
      </c>
      <c r="AM21" s="157">
        <f t="shared" si="3"/>
        <v>15300</v>
      </c>
      <c r="AN21" s="157">
        <f t="shared" si="3"/>
        <v>0</v>
      </c>
      <c r="AO21" s="157">
        <f t="shared" si="3"/>
        <v>15300</v>
      </c>
      <c r="AP21" s="157">
        <f t="shared" si="3"/>
        <v>227445</v>
      </c>
      <c r="AQ21" s="157">
        <f t="shared" si="3"/>
        <v>3358</v>
      </c>
      <c r="AR21" s="157">
        <f t="shared" si="3"/>
        <v>230803</v>
      </c>
      <c r="AS21" s="157">
        <f t="shared" si="3"/>
        <v>0</v>
      </c>
      <c r="AT21" s="157">
        <f t="shared" si="3"/>
        <v>0</v>
      </c>
      <c r="AU21" s="157">
        <f t="shared" si="3"/>
        <v>0</v>
      </c>
      <c r="AV21" s="158">
        <f t="shared" si="3"/>
        <v>242745</v>
      </c>
      <c r="AW21" s="158">
        <f t="shared" si="3"/>
        <v>3358</v>
      </c>
      <c r="AX21" s="158">
        <f t="shared" si="3"/>
        <v>246103</v>
      </c>
    </row>
    <row r="22" spans="1:50" ht="15" customHeight="1" x14ac:dyDescent="0.25">
      <c r="A22" s="163">
        <v>19</v>
      </c>
      <c r="B22" s="156" t="s">
        <v>402</v>
      </c>
      <c r="C22" s="157">
        <f>'[1]címrend kötelező'!GX24</f>
        <v>0</v>
      </c>
      <c r="D22" s="157">
        <f>'[1]címrend kötelező'!GY24</f>
        <v>0</v>
      </c>
      <c r="E22" s="157">
        <f>'[1]címrend kötelező'!GZ24</f>
        <v>0</v>
      </c>
      <c r="F22" s="157">
        <f>'[1]címrend önként'!GX24</f>
        <v>0</v>
      </c>
      <c r="G22" s="157">
        <f>'[1]címrend önként'!GY24</f>
        <v>0</v>
      </c>
      <c r="H22" s="157">
        <f>'[1]címrend önként'!GZ24</f>
        <v>0</v>
      </c>
      <c r="I22" s="157">
        <f>'[1]címrend államig'!GX24</f>
        <v>0</v>
      </c>
      <c r="J22" s="157">
        <f>'[1]címrend államig'!GY24</f>
        <v>0</v>
      </c>
      <c r="K22" s="157">
        <f>'[1]címrend államig'!GZ24</f>
        <v>0</v>
      </c>
      <c r="L22" s="157">
        <f t="shared" si="4"/>
        <v>0</v>
      </c>
      <c r="M22" s="157">
        <f t="shared" si="4"/>
        <v>0</v>
      </c>
      <c r="N22" s="157">
        <f t="shared" si="4"/>
        <v>0</v>
      </c>
      <c r="O22" s="157">
        <f>'[1]címrend kötelező'!EV24</f>
        <v>0</v>
      </c>
      <c r="P22" s="157">
        <f>'[1]címrend kötelező'!EW24</f>
        <v>0</v>
      </c>
      <c r="Q22" s="157">
        <f>'[1]címrend kötelező'!EX24</f>
        <v>0</v>
      </c>
      <c r="R22" s="157">
        <f>'[1]címrend önként'!EV24</f>
        <v>0</v>
      </c>
      <c r="S22" s="157">
        <f>'[1]címrend önként'!EW24</f>
        <v>0</v>
      </c>
      <c r="T22" s="157">
        <f>'[1]címrend önként'!EX24</f>
        <v>0</v>
      </c>
      <c r="U22" s="157">
        <f>'[1]címrend államig'!EV24</f>
        <v>0</v>
      </c>
      <c r="V22" s="157">
        <f>'[1]címrend államig'!EW24</f>
        <v>0</v>
      </c>
      <c r="W22" s="157">
        <f>'[1]címrend államig'!EX24</f>
        <v>0</v>
      </c>
      <c r="X22" s="157">
        <f t="shared" si="5"/>
        <v>0</v>
      </c>
      <c r="Y22" s="157">
        <f t="shared" si="5"/>
        <v>0</v>
      </c>
      <c r="Z22" s="157">
        <f t="shared" si="5"/>
        <v>0</v>
      </c>
      <c r="AA22" s="157">
        <f>'[1]címrend kötelező'!DR24</f>
        <v>88000</v>
      </c>
      <c r="AB22" s="157">
        <f>'[1]címrend kötelező'!DS24</f>
        <v>0</v>
      </c>
      <c r="AC22" s="157">
        <f>'[1]címrend kötelező'!DT24</f>
        <v>88000</v>
      </c>
      <c r="AD22" s="157">
        <f>'[1]címrend önként'!DR24</f>
        <v>3210625</v>
      </c>
      <c r="AE22" s="157">
        <f>'[1]címrend önként'!DS24</f>
        <v>380850</v>
      </c>
      <c r="AF22" s="157">
        <f>'[1]címrend önként'!DT24</f>
        <v>3591475</v>
      </c>
      <c r="AG22" s="157">
        <f>'[1]címrend államig'!DR24</f>
        <v>0</v>
      </c>
      <c r="AH22" s="157">
        <f>'[1]címrend államig'!DS24</f>
        <v>0</v>
      </c>
      <c r="AI22" s="157">
        <f>'[1]címrend államig'!DT24</f>
        <v>0</v>
      </c>
      <c r="AJ22" s="157">
        <f t="shared" si="6"/>
        <v>3298625</v>
      </c>
      <c r="AK22" s="157">
        <f t="shared" si="6"/>
        <v>380850</v>
      </c>
      <c r="AL22" s="157">
        <f t="shared" si="6"/>
        <v>3679475</v>
      </c>
      <c r="AM22" s="157">
        <f t="shared" si="3"/>
        <v>88000</v>
      </c>
      <c r="AN22" s="157">
        <f t="shared" si="3"/>
        <v>0</v>
      </c>
      <c r="AO22" s="157">
        <f t="shared" si="3"/>
        <v>88000</v>
      </c>
      <c r="AP22" s="157">
        <f t="shared" si="3"/>
        <v>3210625</v>
      </c>
      <c r="AQ22" s="157">
        <f t="shared" si="3"/>
        <v>380850</v>
      </c>
      <c r="AR22" s="157">
        <f t="shared" si="3"/>
        <v>3591475</v>
      </c>
      <c r="AS22" s="157">
        <f t="shared" si="3"/>
        <v>0</v>
      </c>
      <c r="AT22" s="157">
        <f t="shared" si="3"/>
        <v>0</v>
      </c>
      <c r="AU22" s="157">
        <f t="shared" si="3"/>
        <v>0</v>
      </c>
      <c r="AV22" s="158">
        <f t="shared" si="3"/>
        <v>3298625</v>
      </c>
      <c r="AW22" s="158">
        <f t="shared" si="3"/>
        <v>380850</v>
      </c>
      <c r="AX22" s="158">
        <f t="shared" si="3"/>
        <v>3679475</v>
      </c>
    </row>
    <row r="23" spans="1:50" ht="15" customHeight="1" x14ac:dyDescent="0.25">
      <c r="A23" s="162" t="s">
        <v>403</v>
      </c>
      <c r="B23" s="156" t="s">
        <v>31</v>
      </c>
      <c r="C23" s="157">
        <f>'[1]címrend kötelező'!GX25</f>
        <v>0</v>
      </c>
      <c r="D23" s="157">
        <f>'[1]címrend kötelező'!GY25</f>
        <v>0</v>
      </c>
      <c r="E23" s="157">
        <f>'[1]címrend kötelező'!GZ25</f>
        <v>0</v>
      </c>
      <c r="F23" s="157">
        <f>'[1]címrend önként'!GX25</f>
        <v>0</v>
      </c>
      <c r="G23" s="157">
        <f>'[1]címrend önként'!GY25</f>
        <v>0</v>
      </c>
      <c r="H23" s="157">
        <f>'[1]címrend önként'!GZ25</f>
        <v>0</v>
      </c>
      <c r="I23" s="157">
        <f>'[1]címrend államig'!GX25</f>
        <v>0</v>
      </c>
      <c r="J23" s="157">
        <f>'[1]címrend államig'!GY25</f>
        <v>0</v>
      </c>
      <c r="K23" s="157">
        <f>'[1]címrend államig'!GZ25</f>
        <v>0</v>
      </c>
      <c r="L23" s="157">
        <f t="shared" si="4"/>
        <v>0</v>
      </c>
      <c r="M23" s="157">
        <f t="shared" si="4"/>
        <v>0</v>
      </c>
      <c r="N23" s="157">
        <f t="shared" si="4"/>
        <v>0</v>
      </c>
      <c r="O23" s="157">
        <f>'[1]címrend kötelező'!EV25</f>
        <v>0</v>
      </c>
      <c r="P23" s="157">
        <f>'[1]címrend kötelező'!EW25</f>
        <v>0</v>
      </c>
      <c r="Q23" s="157">
        <f>'[1]címrend kötelező'!EX25</f>
        <v>0</v>
      </c>
      <c r="R23" s="157">
        <f>'[1]címrend önként'!EV25</f>
        <v>0</v>
      </c>
      <c r="S23" s="157">
        <f>'[1]címrend önként'!EW25</f>
        <v>0</v>
      </c>
      <c r="T23" s="157">
        <f>'[1]címrend önként'!EX25</f>
        <v>0</v>
      </c>
      <c r="U23" s="157">
        <f>'[1]címrend államig'!EV25</f>
        <v>0</v>
      </c>
      <c r="V23" s="157">
        <f>'[1]címrend államig'!EW25</f>
        <v>0</v>
      </c>
      <c r="W23" s="157">
        <f>'[1]címrend államig'!EX25</f>
        <v>0</v>
      </c>
      <c r="X23" s="157">
        <f t="shared" si="5"/>
        <v>0</v>
      </c>
      <c r="Y23" s="157">
        <f t="shared" si="5"/>
        <v>0</v>
      </c>
      <c r="Z23" s="157">
        <f t="shared" si="5"/>
        <v>0</v>
      </c>
      <c r="AA23" s="157">
        <f>'[1]címrend kötelező'!DR25</f>
        <v>0</v>
      </c>
      <c r="AB23" s="157">
        <f>'[1]címrend kötelező'!DS25</f>
        <v>0</v>
      </c>
      <c r="AC23" s="157">
        <f>'[1]címrend kötelező'!DT25</f>
        <v>0</v>
      </c>
      <c r="AD23" s="157">
        <f>'[1]címrend önként'!DR25</f>
        <v>923928</v>
      </c>
      <c r="AE23" s="157">
        <f>'[1]címrend önként'!DS25</f>
        <v>22647</v>
      </c>
      <c r="AF23" s="157">
        <f>'[1]címrend önként'!DT25</f>
        <v>946575</v>
      </c>
      <c r="AG23" s="157">
        <f>'[1]címrend államig'!DR25</f>
        <v>0</v>
      </c>
      <c r="AH23" s="157">
        <f>'[1]címrend államig'!DS25</f>
        <v>0</v>
      </c>
      <c r="AI23" s="157">
        <f>'[1]címrend államig'!DT25</f>
        <v>0</v>
      </c>
      <c r="AJ23" s="157">
        <f t="shared" si="6"/>
        <v>923928</v>
      </c>
      <c r="AK23" s="157">
        <f t="shared" si="6"/>
        <v>22647</v>
      </c>
      <c r="AL23" s="157">
        <f t="shared" si="6"/>
        <v>946575</v>
      </c>
      <c r="AM23" s="157">
        <f t="shared" si="3"/>
        <v>0</v>
      </c>
      <c r="AN23" s="157">
        <f t="shared" si="3"/>
        <v>0</v>
      </c>
      <c r="AO23" s="157">
        <f t="shared" si="3"/>
        <v>0</v>
      </c>
      <c r="AP23" s="157">
        <f t="shared" si="3"/>
        <v>923928</v>
      </c>
      <c r="AQ23" s="157">
        <f t="shared" si="3"/>
        <v>22647</v>
      </c>
      <c r="AR23" s="157">
        <f t="shared" si="3"/>
        <v>946575</v>
      </c>
      <c r="AS23" s="157">
        <f t="shared" si="3"/>
        <v>0</v>
      </c>
      <c r="AT23" s="157">
        <f t="shared" si="3"/>
        <v>0</v>
      </c>
      <c r="AU23" s="157">
        <f t="shared" si="3"/>
        <v>0</v>
      </c>
      <c r="AV23" s="158">
        <f t="shared" si="3"/>
        <v>923928</v>
      </c>
      <c r="AW23" s="158">
        <f t="shared" si="3"/>
        <v>22647</v>
      </c>
      <c r="AX23" s="158">
        <f t="shared" si="3"/>
        <v>946575</v>
      </c>
    </row>
    <row r="24" spans="1:50" s="105" customFormat="1" ht="15" customHeight="1" thickBot="1" x14ac:dyDescent="0.3">
      <c r="A24" s="166" t="s">
        <v>404</v>
      </c>
      <c r="B24" s="167" t="s">
        <v>405</v>
      </c>
      <c r="C24" s="168">
        <f>'[1]címrend kötelező'!GX26</f>
        <v>6524774</v>
      </c>
      <c r="D24" s="168">
        <f>'[1]címrend kötelező'!GY26</f>
        <v>-42135</v>
      </c>
      <c r="E24" s="168">
        <f>'[1]címrend kötelező'!GZ26</f>
        <v>6482639</v>
      </c>
      <c r="F24" s="168">
        <f>'[1]címrend önként'!GX26</f>
        <v>1079867</v>
      </c>
      <c r="G24" s="168">
        <f>'[1]címrend önként'!GY26</f>
        <v>19917</v>
      </c>
      <c r="H24" s="168">
        <f>'[1]címrend önként'!GZ26</f>
        <v>1099784</v>
      </c>
      <c r="I24" s="168">
        <f>'[1]címrend államig'!GX26</f>
        <v>0</v>
      </c>
      <c r="J24" s="168">
        <f>'[1]címrend államig'!GY26</f>
        <v>0</v>
      </c>
      <c r="K24" s="168">
        <f>'[1]címrend államig'!GZ26</f>
        <v>0</v>
      </c>
      <c r="L24" s="168">
        <f t="shared" si="4"/>
        <v>7604641</v>
      </c>
      <c r="M24" s="168">
        <f t="shared" si="4"/>
        <v>-22218</v>
      </c>
      <c r="N24" s="168">
        <f t="shared" si="4"/>
        <v>7582423</v>
      </c>
      <c r="O24" s="168">
        <f>'[1]címrend kötelező'!EV26</f>
        <v>2540376</v>
      </c>
      <c r="P24" s="168">
        <f>'[1]címrend kötelező'!EW26</f>
        <v>21816</v>
      </c>
      <c r="Q24" s="168">
        <f>'[1]címrend kötelező'!EX26</f>
        <v>2562192</v>
      </c>
      <c r="R24" s="168">
        <f>'[1]címrend önként'!EV26</f>
        <v>138039</v>
      </c>
      <c r="S24" s="168">
        <f>'[1]címrend önként'!EW26</f>
        <v>6272</v>
      </c>
      <c r="T24" s="168">
        <f>'[1]címrend önként'!EX26</f>
        <v>144311</v>
      </c>
      <c r="U24" s="168">
        <f>'[1]címrend államig'!EV26</f>
        <v>349953</v>
      </c>
      <c r="V24" s="168">
        <f>'[1]címrend államig'!EW26</f>
        <v>0</v>
      </c>
      <c r="W24" s="168">
        <f>'[1]címrend államig'!EX26</f>
        <v>349953</v>
      </c>
      <c r="X24" s="168">
        <f t="shared" si="5"/>
        <v>3028368</v>
      </c>
      <c r="Y24" s="168">
        <f t="shared" si="5"/>
        <v>28088</v>
      </c>
      <c r="Z24" s="168">
        <f t="shared" si="5"/>
        <v>3056456</v>
      </c>
      <c r="AA24" s="168">
        <f>'[1]címrend kötelező'!DR26</f>
        <v>7486985</v>
      </c>
      <c r="AB24" s="168">
        <f>'[1]címrend kötelező'!DS26</f>
        <v>-34780</v>
      </c>
      <c r="AC24" s="168">
        <f>'[1]címrend kötelező'!DT26</f>
        <v>7452205</v>
      </c>
      <c r="AD24" s="168">
        <f>'[1]címrend önként'!DR26</f>
        <v>16346963</v>
      </c>
      <c r="AE24" s="168">
        <f>'[1]címrend önként'!DS26</f>
        <v>589260</v>
      </c>
      <c r="AF24" s="168">
        <f>'[1]címrend önként'!DT26</f>
        <v>16936223</v>
      </c>
      <c r="AG24" s="168">
        <f>'[1]címrend államig'!DR26</f>
        <v>40176</v>
      </c>
      <c r="AH24" s="168">
        <f>'[1]címrend államig'!DS26</f>
        <v>0</v>
      </c>
      <c r="AI24" s="168">
        <f>'[1]címrend államig'!DT26</f>
        <v>40176</v>
      </c>
      <c r="AJ24" s="168">
        <f t="shared" si="6"/>
        <v>23874124</v>
      </c>
      <c r="AK24" s="168">
        <f t="shared" si="6"/>
        <v>554480</v>
      </c>
      <c r="AL24" s="168">
        <f t="shared" si="6"/>
        <v>24428604</v>
      </c>
      <c r="AM24" s="168">
        <f t="shared" si="3"/>
        <v>16552135</v>
      </c>
      <c r="AN24" s="168">
        <f t="shared" si="3"/>
        <v>-55099</v>
      </c>
      <c r="AO24" s="168">
        <f t="shared" si="3"/>
        <v>16497036</v>
      </c>
      <c r="AP24" s="168">
        <f t="shared" si="3"/>
        <v>17564869</v>
      </c>
      <c r="AQ24" s="168">
        <f t="shared" si="3"/>
        <v>615449</v>
      </c>
      <c r="AR24" s="168">
        <f t="shared" si="3"/>
        <v>18180318</v>
      </c>
      <c r="AS24" s="168">
        <f t="shared" si="3"/>
        <v>390129</v>
      </c>
      <c r="AT24" s="168">
        <f t="shared" si="3"/>
        <v>0</v>
      </c>
      <c r="AU24" s="168">
        <f t="shared" si="3"/>
        <v>390129</v>
      </c>
      <c r="AV24" s="169">
        <f t="shared" si="3"/>
        <v>34507133</v>
      </c>
      <c r="AW24" s="169">
        <f t="shared" si="3"/>
        <v>560350</v>
      </c>
      <c r="AX24" s="169">
        <f t="shared" si="3"/>
        <v>35067483</v>
      </c>
    </row>
    <row r="25" spans="1:50" s="105" customFormat="1" ht="19.95" customHeight="1" thickBot="1" x14ac:dyDescent="0.3">
      <c r="A25" s="170">
        <v>22</v>
      </c>
      <c r="B25" s="150" t="s">
        <v>406</v>
      </c>
      <c r="C25" s="151">
        <f>'[1]címrend kötelező'!GX27</f>
        <v>6524774</v>
      </c>
      <c r="D25" s="151">
        <f>'[1]címrend kötelező'!GY27</f>
        <v>-42135</v>
      </c>
      <c r="E25" s="151">
        <f>'[1]címrend kötelező'!GZ27</f>
        <v>6482639</v>
      </c>
      <c r="F25" s="151">
        <f>'[1]címrend önként'!GX27</f>
        <v>1079867</v>
      </c>
      <c r="G25" s="151">
        <f>'[1]címrend önként'!GY27</f>
        <v>19917</v>
      </c>
      <c r="H25" s="151">
        <f>'[1]címrend önként'!GZ27</f>
        <v>1099784</v>
      </c>
      <c r="I25" s="151">
        <f>'[1]címrend államig'!GX27</f>
        <v>0</v>
      </c>
      <c r="J25" s="151">
        <f>'[1]címrend államig'!GY27</f>
        <v>0</v>
      </c>
      <c r="K25" s="151">
        <f>'[1]címrend államig'!GZ27</f>
        <v>0</v>
      </c>
      <c r="L25" s="151">
        <f t="shared" si="4"/>
        <v>7604641</v>
      </c>
      <c r="M25" s="151">
        <f t="shared" si="4"/>
        <v>-22218</v>
      </c>
      <c r="N25" s="151">
        <f t="shared" si="4"/>
        <v>7582423</v>
      </c>
      <c r="O25" s="151">
        <f>'[1]címrend kötelező'!EV27</f>
        <v>2540376</v>
      </c>
      <c r="P25" s="151">
        <f>'[1]címrend kötelező'!EW27</f>
        <v>21816</v>
      </c>
      <c r="Q25" s="151">
        <f>'[1]címrend kötelező'!EX27</f>
        <v>2562192</v>
      </c>
      <c r="R25" s="151">
        <f>'[1]címrend önként'!EV27</f>
        <v>138039</v>
      </c>
      <c r="S25" s="151">
        <f>'[1]címrend önként'!EW27</f>
        <v>6272</v>
      </c>
      <c r="T25" s="151">
        <f>'[1]címrend önként'!EX27</f>
        <v>144311</v>
      </c>
      <c r="U25" s="151">
        <f>'[1]címrend államig'!EV27</f>
        <v>349953</v>
      </c>
      <c r="V25" s="151">
        <f>'[1]címrend államig'!EW27</f>
        <v>0</v>
      </c>
      <c r="W25" s="151">
        <f>'[1]címrend államig'!EX27</f>
        <v>349953</v>
      </c>
      <c r="X25" s="151">
        <f t="shared" si="5"/>
        <v>3028368</v>
      </c>
      <c r="Y25" s="151">
        <f t="shared" si="5"/>
        <v>28088</v>
      </c>
      <c r="Z25" s="151">
        <f t="shared" si="5"/>
        <v>3056456</v>
      </c>
      <c r="AA25" s="151">
        <f>'[1]címrend kötelező'!DR27</f>
        <v>24273873</v>
      </c>
      <c r="AB25" s="151">
        <f>'[1]címrend kötelező'!DS27</f>
        <v>87508</v>
      </c>
      <c r="AC25" s="151">
        <f>'[1]címrend kötelező'!DT27</f>
        <v>24361381</v>
      </c>
      <c r="AD25" s="151">
        <f>'[1]címrend önként'!DR27</f>
        <v>6941347</v>
      </c>
      <c r="AE25" s="151">
        <f>'[1]címrend önként'!DS27</f>
        <v>442834</v>
      </c>
      <c r="AF25" s="151">
        <f>'[1]címrend önként'!DT27</f>
        <v>7384181</v>
      </c>
      <c r="AG25" s="151">
        <f>'[1]címrend államig'!DR27</f>
        <v>-17668</v>
      </c>
      <c r="AH25" s="151">
        <f>'[1]címrend államig'!DS27</f>
        <v>0</v>
      </c>
      <c r="AI25" s="151">
        <f>'[1]címrend államig'!DT27</f>
        <v>-17668</v>
      </c>
      <c r="AJ25" s="151">
        <f t="shared" si="6"/>
        <v>31197552</v>
      </c>
      <c r="AK25" s="151">
        <f t="shared" si="6"/>
        <v>530342</v>
      </c>
      <c r="AL25" s="151">
        <f t="shared" si="6"/>
        <v>31727894</v>
      </c>
      <c r="AM25" s="151">
        <f t="shared" si="3"/>
        <v>33339023</v>
      </c>
      <c r="AN25" s="151">
        <f t="shared" si="3"/>
        <v>67189</v>
      </c>
      <c r="AO25" s="151">
        <f t="shared" si="3"/>
        <v>33406212</v>
      </c>
      <c r="AP25" s="151">
        <f t="shared" ref="AP25:AX56" si="7">F25+R25+AD25</f>
        <v>8159253</v>
      </c>
      <c r="AQ25" s="151">
        <f t="shared" si="7"/>
        <v>469023</v>
      </c>
      <c r="AR25" s="151">
        <f t="shared" si="7"/>
        <v>8628276</v>
      </c>
      <c r="AS25" s="151">
        <f t="shared" si="7"/>
        <v>332285</v>
      </c>
      <c r="AT25" s="151">
        <f t="shared" si="7"/>
        <v>0</v>
      </c>
      <c r="AU25" s="151">
        <f t="shared" si="7"/>
        <v>332285</v>
      </c>
      <c r="AV25" s="151">
        <f t="shared" si="7"/>
        <v>41830561</v>
      </c>
      <c r="AW25" s="151">
        <f t="shared" si="7"/>
        <v>536212</v>
      </c>
      <c r="AX25" s="151">
        <f t="shared" si="7"/>
        <v>42366773</v>
      </c>
    </row>
    <row r="26" spans="1:50" s="105" customFormat="1" ht="15" customHeight="1" x14ac:dyDescent="0.25">
      <c r="A26" s="152" t="s">
        <v>407</v>
      </c>
      <c r="B26" s="153" t="s">
        <v>408</v>
      </c>
      <c r="C26" s="154">
        <f>'[1]címrend kötelező'!GX28</f>
        <v>1839063</v>
      </c>
      <c r="D26" s="154">
        <f>'[1]címrend kötelező'!GY28</f>
        <v>-4541</v>
      </c>
      <c r="E26" s="154">
        <f>'[1]címrend kötelező'!GZ28</f>
        <v>1834522</v>
      </c>
      <c r="F26" s="154">
        <f>'[1]címrend önként'!GX28</f>
        <v>72594</v>
      </c>
      <c r="G26" s="154">
        <f>'[1]címrend önként'!GY28</f>
        <v>1937</v>
      </c>
      <c r="H26" s="154">
        <f>'[1]címrend önként'!GZ28</f>
        <v>74531</v>
      </c>
      <c r="I26" s="154">
        <f>'[1]címrend államig'!GX28</f>
        <v>0</v>
      </c>
      <c r="J26" s="154">
        <f>'[1]címrend államig'!GY28</f>
        <v>0</v>
      </c>
      <c r="K26" s="154">
        <f>'[1]címrend államig'!GZ28</f>
        <v>0</v>
      </c>
      <c r="L26" s="154">
        <f t="shared" si="4"/>
        <v>1911657</v>
      </c>
      <c r="M26" s="154">
        <f t="shared" si="4"/>
        <v>-2604</v>
      </c>
      <c r="N26" s="154">
        <f t="shared" si="4"/>
        <v>1909053</v>
      </c>
      <c r="O26" s="154">
        <f>'[1]címrend kötelező'!EV28</f>
        <v>382717</v>
      </c>
      <c r="P26" s="154">
        <f>'[1]címrend kötelező'!EW28</f>
        <v>23507</v>
      </c>
      <c r="Q26" s="154">
        <f>'[1]címrend kötelező'!EX28</f>
        <v>406224</v>
      </c>
      <c r="R26" s="154">
        <f>'[1]címrend önként'!EV28</f>
        <v>32282</v>
      </c>
      <c r="S26" s="154">
        <f>'[1]címrend önként'!EW28</f>
        <v>4508</v>
      </c>
      <c r="T26" s="154">
        <f>'[1]címrend önként'!EX28</f>
        <v>36790</v>
      </c>
      <c r="U26" s="154">
        <f>'[1]címrend államig'!EV28</f>
        <v>43376</v>
      </c>
      <c r="V26" s="154">
        <f>'[1]címrend államig'!EW28</f>
        <v>0</v>
      </c>
      <c r="W26" s="154">
        <f>'[1]címrend államig'!EX28</f>
        <v>43376</v>
      </c>
      <c r="X26" s="154">
        <f t="shared" si="5"/>
        <v>458375</v>
      </c>
      <c r="Y26" s="154">
        <f t="shared" si="5"/>
        <v>28015</v>
      </c>
      <c r="Z26" s="154">
        <f t="shared" si="5"/>
        <v>486390</v>
      </c>
      <c r="AA26" s="154">
        <f>'[1]címrend kötelező'!DR28</f>
        <v>15141344</v>
      </c>
      <c r="AB26" s="154">
        <f>'[1]címrend kötelező'!DS28</f>
        <v>87508</v>
      </c>
      <c r="AC26" s="154">
        <f>'[1]címrend kötelező'!DT28</f>
        <v>15228852</v>
      </c>
      <c r="AD26" s="154">
        <f>'[1]címrend önként'!DR28</f>
        <v>951313</v>
      </c>
      <c r="AE26" s="154">
        <f>'[1]címrend önként'!DS28</f>
        <v>-278418</v>
      </c>
      <c r="AF26" s="154">
        <f>'[1]címrend önként'!DT28</f>
        <v>672895</v>
      </c>
      <c r="AG26" s="154">
        <f>'[1]címrend államig'!DR28</f>
        <v>40610</v>
      </c>
      <c r="AH26" s="154">
        <f>'[1]címrend államig'!DS28</f>
        <v>0</v>
      </c>
      <c r="AI26" s="154">
        <f>'[1]címrend államig'!DT28</f>
        <v>40610</v>
      </c>
      <c r="AJ26" s="154">
        <f t="shared" si="6"/>
        <v>16133267</v>
      </c>
      <c r="AK26" s="154">
        <f t="shared" si="6"/>
        <v>-190910</v>
      </c>
      <c r="AL26" s="154">
        <f t="shared" si="6"/>
        <v>15942357</v>
      </c>
      <c r="AM26" s="154">
        <f t="shared" ref="AM26:AR57" si="8">C26+O26+AA26</f>
        <v>17363124</v>
      </c>
      <c r="AN26" s="154">
        <f t="shared" si="8"/>
        <v>106474</v>
      </c>
      <c r="AO26" s="154">
        <f t="shared" si="8"/>
        <v>17469598</v>
      </c>
      <c r="AP26" s="154">
        <f t="shared" si="7"/>
        <v>1056189</v>
      </c>
      <c r="AQ26" s="154">
        <f t="shared" si="7"/>
        <v>-271973</v>
      </c>
      <c r="AR26" s="154">
        <f t="shared" si="7"/>
        <v>784216</v>
      </c>
      <c r="AS26" s="154">
        <f t="shared" si="7"/>
        <v>83986</v>
      </c>
      <c r="AT26" s="154">
        <f t="shared" si="7"/>
        <v>0</v>
      </c>
      <c r="AU26" s="154">
        <f t="shared" si="7"/>
        <v>83986</v>
      </c>
      <c r="AV26" s="154">
        <f t="shared" si="7"/>
        <v>18503299</v>
      </c>
      <c r="AW26" s="154">
        <f t="shared" si="7"/>
        <v>-165499</v>
      </c>
      <c r="AX26" s="154">
        <f t="shared" si="7"/>
        <v>18337800</v>
      </c>
    </row>
    <row r="27" spans="1:50" s="105" customFormat="1" ht="30" customHeight="1" x14ac:dyDescent="0.25">
      <c r="A27" s="165">
        <v>24</v>
      </c>
      <c r="B27" s="171" t="s">
        <v>409</v>
      </c>
      <c r="C27" s="154">
        <f>'[1]címrend kötelező'!GX29</f>
        <v>1567198</v>
      </c>
      <c r="D27" s="154">
        <f>'[1]címrend kötelező'!GY29</f>
        <v>472</v>
      </c>
      <c r="E27" s="154">
        <f>'[1]címrend kötelező'!GZ29</f>
        <v>1567670</v>
      </c>
      <c r="F27" s="154">
        <f>'[1]címrend önként'!GX29</f>
        <v>56493</v>
      </c>
      <c r="G27" s="154">
        <f>'[1]címrend önként'!GY29</f>
        <v>0</v>
      </c>
      <c r="H27" s="154">
        <f>'[1]címrend önként'!GZ29</f>
        <v>56493</v>
      </c>
      <c r="I27" s="154">
        <f>'[1]címrend államig'!GX29</f>
        <v>0</v>
      </c>
      <c r="J27" s="154">
        <f>'[1]címrend államig'!GY29</f>
        <v>0</v>
      </c>
      <c r="K27" s="154">
        <f>'[1]címrend államig'!GZ29</f>
        <v>0</v>
      </c>
      <c r="L27" s="154">
        <f t="shared" si="4"/>
        <v>1623691</v>
      </c>
      <c r="M27" s="154">
        <f t="shared" si="4"/>
        <v>472</v>
      </c>
      <c r="N27" s="154">
        <f t="shared" si="4"/>
        <v>1624163</v>
      </c>
      <c r="O27" s="154">
        <f>'[1]címrend kötelező'!EV29</f>
        <v>343717</v>
      </c>
      <c r="P27" s="154">
        <f>'[1]címrend kötelező'!EW29</f>
        <v>23507</v>
      </c>
      <c r="Q27" s="154">
        <f>'[1]címrend kötelező'!EX29</f>
        <v>367224</v>
      </c>
      <c r="R27" s="154">
        <f>'[1]címrend önként'!EV29</f>
        <v>32282</v>
      </c>
      <c r="S27" s="154">
        <f>'[1]címrend önként'!EW29</f>
        <v>4508</v>
      </c>
      <c r="T27" s="154">
        <f>'[1]címrend önként'!EX29</f>
        <v>36790</v>
      </c>
      <c r="U27" s="154">
        <f>'[1]címrend államig'!EV29</f>
        <v>40176</v>
      </c>
      <c r="V27" s="154">
        <f>'[1]címrend államig'!EW29</f>
        <v>0</v>
      </c>
      <c r="W27" s="154">
        <f>'[1]címrend államig'!EX29</f>
        <v>40176</v>
      </c>
      <c r="X27" s="154">
        <f t="shared" si="5"/>
        <v>416175</v>
      </c>
      <c r="Y27" s="154">
        <f t="shared" si="5"/>
        <v>28015</v>
      </c>
      <c r="Z27" s="154">
        <f t="shared" si="5"/>
        <v>444190</v>
      </c>
      <c r="AA27" s="154">
        <f>'[1]címrend kötelező'!DR29</f>
        <v>2636856</v>
      </c>
      <c r="AB27" s="154">
        <f>'[1]címrend kötelező'!DS29</f>
        <v>87508</v>
      </c>
      <c r="AC27" s="154">
        <f>'[1]címrend kötelező'!DT29</f>
        <v>2724364</v>
      </c>
      <c r="AD27" s="154">
        <f>'[1]címrend önként'!DR29</f>
        <v>481631</v>
      </c>
      <c r="AE27" s="154">
        <f>'[1]címrend önként'!DS29</f>
        <v>-341104</v>
      </c>
      <c r="AF27" s="154">
        <f>'[1]címrend önként'!DT29</f>
        <v>140527</v>
      </c>
      <c r="AG27" s="154">
        <f>'[1]címrend államig'!DR29</f>
        <v>40610</v>
      </c>
      <c r="AH27" s="154">
        <f>'[1]címrend államig'!DS29</f>
        <v>0</v>
      </c>
      <c r="AI27" s="154">
        <f>'[1]címrend államig'!DT29</f>
        <v>40610</v>
      </c>
      <c r="AJ27" s="154">
        <f t="shared" si="6"/>
        <v>3159097</v>
      </c>
      <c r="AK27" s="154">
        <f t="shared" si="6"/>
        <v>-253596</v>
      </c>
      <c r="AL27" s="154">
        <f t="shared" si="6"/>
        <v>2905501</v>
      </c>
      <c r="AM27" s="154">
        <f t="shared" si="8"/>
        <v>4547771</v>
      </c>
      <c r="AN27" s="154">
        <f t="shared" si="8"/>
        <v>111487</v>
      </c>
      <c r="AO27" s="154">
        <f t="shared" si="8"/>
        <v>4659258</v>
      </c>
      <c r="AP27" s="154">
        <f t="shared" si="7"/>
        <v>570406</v>
      </c>
      <c r="AQ27" s="154">
        <f t="shared" si="7"/>
        <v>-336596</v>
      </c>
      <c r="AR27" s="154">
        <f t="shared" si="7"/>
        <v>233810</v>
      </c>
      <c r="AS27" s="154">
        <f t="shared" si="7"/>
        <v>80786</v>
      </c>
      <c r="AT27" s="154">
        <f t="shared" si="7"/>
        <v>0</v>
      </c>
      <c r="AU27" s="154">
        <f t="shared" si="7"/>
        <v>80786</v>
      </c>
      <c r="AV27" s="161">
        <f t="shared" si="7"/>
        <v>5198963</v>
      </c>
      <c r="AW27" s="161">
        <f t="shared" si="7"/>
        <v>-225109</v>
      </c>
      <c r="AX27" s="161">
        <f t="shared" si="7"/>
        <v>4973854</v>
      </c>
    </row>
    <row r="28" spans="1:50" ht="15" customHeight="1" x14ac:dyDescent="0.25">
      <c r="A28" s="162" t="s">
        <v>410</v>
      </c>
      <c r="B28" s="172" t="s">
        <v>411</v>
      </c>
      <c r="C28" s="157">
        <f>'[1]címrend kötelező'!GX30</f>
        <v>0</v>
      </c>
      <c r="D28" s="157">
        <f>'[1]címrend kötelező'!GY30</f>
        <v>0</v>
      </c>
      <c r="E28" s="157">
        <f>'[1]címrend kötelező'!GZ30</f>
        <v>0</v>
      </c>
      <c r="F28" s="157">
        <f>'[1]címrend önként'!GX30</f>
        <v>0</v>
      </c>
      <c r="G28" s="157">
        <f>'[1]címrend önként'!GY30</f>
        <v>0</v>
      </c>
      <c r="H28" s="157">
        <f>'[1]címrend önként'!GZ30</f>
        <v>0</v>
      </c>
      <c r="I28" s="157">
        <f>'[1]címrend államig'!GX30</f>
        <v>0</v>
      </c>
      <c r="J28" s="157">
        <f>'[1]címrend államig'!GY30</f>
        <v>0</v>
      </c>
      <c r="K28" s="157">
        <f>'[1]címrend államig'!GZ30</f>
        <v>0</v>
      </c>
      <c r="L28" s="157">
        <f t="shared" si="4"/>
        <v>0</v>
      </c>
      <c r="M28" s="157">
        <f t="shared" si="4"/>
        <v>0</v>
      </c>
      <c r="N28" s="157">
        <f t="shared" si="4"/>
        <v>0</v>
      </c>
      <c r="O28" s="157">
        <f>'[1]címrend kötelező'!EV30</f>
        <v>0</v>
      </c>
      <c r="P28" s="157">
        <f>'[1]címrend kötelező'!EW30</f>
        <v>0</v>
      </c>
      <c r="Q28" s="157">
        <f>'[1]címrend kötelező'!EX30</f>
        <v>0</v>
      </c>
      <c r="R28" s="157">
        <f>'[1]címrend önként'!EV30</f>
        <v>0</v>
      </c>
      <c r="S28" s="157">
        <f>'[1]címrend önként'!EW30</f>
        <v>0</v>
      </c>
      <c r="T28" s="157">
        <f>'[1]címrend önként'!EX30</f>
        <v>0</v>
      </c>
      <c r="U28" s="157">
        <f>'[1]címrend államig'!EV30</f>
        <v>0</v>
      </c>
      <c r="V28" s="157">
        <f>'[1]címrend államig'!EW30</f>
        <v>0</v>
      </c>
      <c r="W28" s="157">
        <f>'[1]címrend államig'!EX30</f>
        <v>0</v>
      </c>
      <c r="X28" s="157">
        <f t="shared" si="5"/>
        <v>0</v>
      </c>
      <c r="Y28" s="157">
        <f t="shared" si="5"/>
        <v>0</v>
      </c>
      <c r="Z28" s="157">
        <f t="shared" si="5"/>
        <v>0</v>
      </c>
      <c r="AA28" s="157">
        <f>'[1]címrend kötelező'!DR30</f>
        <v>2174348</v>
      </c>
      <c r="AB28" s="157">
        <f>'[1]címrend kötelező'!DS30</f>
        <v>74843</v>
      </c>
      <c r="AC28" s="157">
        <f>'[1]címrend kötelező'!DT30</f>
        <v>2249191</v>
      </c>
      <c r="AD28" s="157">
        <f>'[1]címrend önként'!DR30</f>
        <v>0</v>
      </c>
      <c r="AE28" s="157">
        <f>'[1]címrend önként'!DS30</f>
        <v>0</v>
      </c>
      <c r="AF28" s="157">
        <f>'[1]címrend önként'!DT30</f>
        <v>0</v>
      </c>
      <c r="AG28" s="157">
        <f>'[1]címrend államig'!DR30</f>
        <v>0</v>
      </c>
      <c r="AH28" s="157">
        <f>'[1]címrend államig'!DS30</f>
        <v>0</v>
      </c>
      <c r="AI28" s="157">
        <f>'[1]címrend államig'!DT30</f>
        <v>0</v>
      </c>
      <c r="AJ28" s="157">
        <f t="shared" si="6"/>
        <v>2174348</v>
      </c>
      <c r="AK28" s="157">
        <f t="shared" si="6"/>
        <v>74843</v>
      </c>
      <c r="AL28" s="157">
        <f t="shared" si="6"/>
        <v>2249191</v>
      </c>
      <c r="AM28" s="157">
        <f t="shared" si="8"/>
        <v>2174348</v>
      </c>
      <c r="AN28" s="157">
        <f t="shared" si="8"/>
        <v>74843</v>
      </c>
      <c r="AO28" s="157">
        <f t="shared" si="8"/>
        <v>2249191</v>
      </c>
      <c r="AP28" s="157">
        <f t="shared" si="7"/>
        <v>0</v>
      </c>
      <c r="AQ28" s="157">
        <f t="shared" si="7"/>
        <v>0</v>
      </c>
      <c r="AR28" s="157">
        <f t="shared" si="7"/>
        <v>0</v>
      </c>
      <c r="AS28" s="157">
        <f t="shared" si="7"/>
        <v>0</v>
      </c>
      <c r="AT28" s="157">
        <f t="shared" si="7"/>
        <v>0</v>
      </c>
      <c r="AU28" s="157">
        <f t="shared" si="7"/>
        <v>0</v>
      </c>
      <c r="AV28" s="158">
        <f t="shared" si="7"/>
        <v>2174348</v>
      </c>
      <c r="AW28" s="158">
        <f t="shared" si="7"/>
        <v>74843</v>
      </c>
      <c r="AX28" s="158">
        <f t="shared" si="7"/>
        <v>2249191</v>
      </c>
    </row>
    <row r="29" spans="1:50" ht="15" customHeight="1" x14ac:dyDescent="0.25">
      <c r="A29" s="163">
        <v>26</v>
      </c>
      <c r="B29" s="172" t="s">
        <v>412</v>
      </c>
      <c r="C29" s="157">
        <f>'[1]címrend kötelező'!GX31</f>
        <v>0</v>
      </c>
      <c r="D29" s="157">
        <f>'[1]címrend kötelező'!GY31</f>
        <v>0</v>
      </c>
      <c r="E29" s="157">
        <f>'[1]címrend kötelező'!GZ31</f>
        <v>0</v>
      </c>
      <c r="F29" s="157">
        <f>'[1]címrend önként'!GX31</f>
        <v>0</v>
      </c>
      <c r="G29" s="157">
        <f>'[1]címrend önként'!GY31</f>
        <v>0</v>
      </c>
      <c r="H29" s="157">
        <f>'[1]címrend önként'!GZ31</f>
        <v>0</v>
      </c>
      <c r="I29" s="157">
        <f>'[1]címrend államig'!GX31</f>
        <v>0</v>
      </c>
      <c r="J29" s="157">
        <f>'[1]címrend államig'!GY31</f>
        <v>0</v>
      </c>
      <c r="K29" s="157">
        <f>'[1]címrend államig'!GZ31</f>
        <v>0</v>
      </c>
      <c r="L29" s="157">
        <f t="shared" si="4"/>
        <v>0</v>
      </c>
      <c r="M29" s="157">
        <f t="shared" si="4"/>
        <v>0</v>
      </c>
      <c r="N29" s="157">
        <f t="shared" si="4"/>
        <v>0</v>
      </c>
      <c r="O29" s="157">
        <f>'[1]címrend kötelező'!EV31</f>
        <v>0</v>
      </c>
      <c r="P29" s="157">
        <f>'[1]címrend kötelező'!EW31</f>
        <v>0</v>
      </c>
      <c r="Q29" s="157">
        <f>'[1]címrend kötelező'!EX31</f>
        <v>0</v>
      </c>
      <c r="R29" s="157">
        <f>'[1]címrend önként'!EV31</f>
        <v>0</v>
      </c>
      <c r="S29" s="157">
        <f>'[1]címrend önként'!EW31</f>
        <v>0</v>
      </c>
      <c r="T29" s="157">
        <f>'[1]címrend önként'!EX31</f>
        <v>0</v>
      </c>
      <c r="U29" s="157">
        <f>'[1]címrend államig'!EV31</f>
        <v>0</v>
      </c>
      <c r="V29" s="157">
        <f>'[1]címrend államig'!EW31</f>
        <v>0</v>
      </c>
      <c r="W29" s="157">
        <f>'[1]címrend államig'!EX31</f>
        <v>0</v>
      </c>
      <c r="X29" s="157">
        <f t="shared" si="5"/>
        <v>0</v>
      </c>
      <c r="Y29" s="157">
        <f t="shared" si="5"/>
        <v>0</v>
      </c>
      <c r="Z29" s="157">
        <f t="shared" si="5"/>
        <v>0</v>
      </c>
      <c r="AA29" s="157">
        <f>'[1]címrend kötelező'!DR31</f>
        <v>458508</v>
      </c>
      <c r="AB29" s="157">
        <f>'[1]címrend kötelező'!DS31</f>
        <v>0</v>
      </c>
      <c r="AC29" s="157">
        <f>'[1]címrend kötelező'!DT31</f>
        <v>458508</v>
      </c>
      <c r="AD29" s="157">
        <f>'[1]címrend önként'!DR31</f>
        <v>84145</v>
      </c>
      <c r="AE29" s="157">
        <f>'[1]címrend önként'!DS31</f>
        <v>0</v>
      </c>
      <c r="AF29" s="157">
        <f>'[1]címrend önként'!DT31</f>
        <v>84145</v>
      </c>
      <c r="AG29" s="157">
        <f>'[1]címrend államig'!DR31</f>
        <v>40610</v>
      </c>
      <c r="AH29" s="157">
        <f>'[1]címrend államig'!DS31</f>
        <v>0</v>
      </c>
      <c r="AI29" s="157">
        <f>'[1]címrend államig'!DT31</f>
        <v>40610</v>
      </c>
      <c r="AJ29" s="157">
        <f t="shared" si="6"/>
        <v>583263</v>
      </c>
      <c r="AK29" s="157">
        <f t="shared" si="6"/>
        <v>0</v>
      </c>
      <c r="AL29" s="157">
        <f t="shared" si="6"/>
        <v>583263</v>
      </c>
      <c r="AM29" s="157">
        <f t="shared" si="8"/>
        <v>458508</v>
      </c>
      <c r="AN29" s="157">
        <f t="shared" si="8"/>
        <v>0</v>
      </c>
      <c r="AO29" s="157">
        <f t="shared" si="8"/>
        <v>458508</v>
      </c>
      <c r="AP29" s="157">
        <f t="shared" si="7"/>
        <v>84145</v>
      </c>
      <c r="AQ29" s="157">
        <f t="shared" si="7"/>
        <v>0</v>
      </c>
      <c r="AR29" s="157">
        <f t="shared" si="7"/>
        <v>84145</v>
      </c>
      <c r="AS29" s="157">
        <f t="shared" si="7"/>
        <v>40610</v>
      </c>
      <c r="AT29" s="157">
        <f t="shared" si="7"/>
        <v>0</v>
      </c>
      <c r="AU29" s="157">
        <f t="shared" si="7"/>
        <v>40610</v>
      </c>
      <c r="AV29" s="158">
        <f t="shared" si="7"/>
        <v>583263</v>
      </c>
      <c r="AW29" s="158">
        <f t="shared" si="7"/>
        <v>0</v>
      </c>
      <c r="AX29" s="158">
        <f t="shared" si="7"/>
        <v>583263</v>
      </c>
    </row>
    <row r="30" spans="1:50" ht="15" customHeight="1" x14ac:dyDescent="0.25">
      <c r="A30" s="162" t="s">
        <v>413</v>
      </c>
      <c r="B30" s="172" t="s">
        <v>414</v>
      </c>
      <c r="C30" s="157">
        <f>'[1]címrend kötelező'!GX32</f>
        <v>0</v>
      </c>
      <c r="D30" s="157">
        <f>'[1]címrend kötelező'!GY32</f>
        <v>0</v>
      </c>
      <c r="E30" s="157">
        <f>'[1]címrend kötelező'!GZ32</f>
        <v>0</v>
      </c>
      <c r="F30" s="157">
        <f>'[1]címrend önként'!GX32</f>
        <v>0</v>
      </c>
      <c r="G30" s="157">
        <f>'[1]címrend önként'!GY32</f>
        <v>0</v>
      </c>
      <c r="H30" s="157">
        <f>'[1]címrend önként'!GZ32</f>
        <v>0</v>
      </c>
      <c r="I30" s="157">
        <f>'[1]címrend államig'!GX32</f>
        <v>0</v>
      </c>
      <c r="J30" s="157">
        <f>'[1]címrend államig'!GY32</f>
        <v>0</v>
      </c>
      <c r="K30" s="157">
        <f>'[1]címrend államig'!GZ32</f>
        <v>0</v>
      </c>
      <c r="L30" s="157">
        <f t="shared" si="4"/>
        <v>0</v>
      </c>
      <c r="M30" s="157">
        <f t="shared" si="4"/>
        <v>0</v>
      </c>
      <c r="N30" s="157">
        <f t="shared" si="4"/>
        <v>0</v>
      </c>
      <c r="O30" s="157">
        <f>'[1]címrend kötelező'!EV32</f>
        <v>0</v>
      </c>
      <c r="P30" s="157">
        <f>'[1]címrend kötelező'!EW32</f>
        <v>0</v>
      </c>
      <c r="Q30" s="157">
        <f>'[1]címrend kötelező'!EX32</f>
        <v>0</v>
      </c>
      <c r="R30" s="157">
        <f>'[1]címrend önként'!EV32</f>
        <v>0</v>
      </c>
      <c r="S30" s="157">
        <f>'[1]címrend önként'!EW32</f>
        <v>0</v>
      </c>
      <c r="T30" s="157">
        <f>'[1]címrend önként'!EX32</f>
        <v>0</v>
      </c>
      <c r="U30" s="157">
        <f>'[1]címrend államig'!EV32</f>
        <v>0</v>
      </c>
      <c r="V30" s="157">
        <f>'[1]címrend államig'!EW32</f>
        <v>0</v>
      </c>
      <c r="W30" s="157">
        <f>'[1]címrend államig'!EX32</f>
        <v>0</v>
      </c>
      <c r="X30" s="157">
        <f t="shared" si="5"/>
        <v>0</v>
      </c>
      <c r="Y30" s="157">
        <f t="shared" si="5"/>
        <v>0</v>
      </c>
      <c r="Z30" s="157">
        <f t="shared" si="5"/>
        <v>0</v>
      </c>
      <c r="AA30" s="157">
        <f>'[1]címrend kötelező'!DR32</f>
        <v>0</v>
      </c>
      <c r="AB30" s="157">
        <f>'[1]címrend kötelező'!DS32</f>
        <v>0</v>
      </c>
      <c r="AC30" s="157">
        <f>'[1]címrend kötelező'!DT32</f>
        <v>0</v>
      </c>
      <c r="AD30" s="157">
        <f>'[1]címrend önként'!DR32</f>
        <v>0</v>
      </c>
      <c r="AE30" s="157">
        <f>'[1]címrend önként'!DS32</f>
        <v>0</v>
      </c>
      <c r="AF30" s="157">
        <f>'[1]címrend önként'!DT32</f>
        <v>0</v>
      </c>
      <c r="AG30" s="157">
        <f>'[1]címrend államig'!DR32</f>
        <v>0</v>
      </c>
      <c r="AH30" s="157">
        <f>'[1]címrend államig'!DS32</f>
        <v>0</v>
      </c>
      <c r="AI30" s="157">
        <f>'[1]címrend államig'!DT32</f>
        <v>0</v>
      </c>
      <c r="AJ30" s="157">
        <f t="shared" si="6"/>
        <v>0</v>
      </c>
      <c r="AK30" s="157">
        <f t="shared" si="6"/>
        <v>0</v>
      </c>
      <c r="AL30" s="157">
        <f t="shared" si="6"/>
        <v>0</v>
      </c>
      <c r="AM30" s="157">
        <f t="shared" si="8"/>
        <v>0</v>
      </c>
      <c r="AN30" s="157">
        <f t="shared" si="8"/>
        <v>0</v>
      </c>
      <c r="AO30" s="157">
        <f t="shared" si="8"/>
        <v>0</v>
      </c>
      <c r="AP30" s="157">
        <f t="shared" si="7"/>
        <v>0</v>
      </c>
      <c r="AQ30" s="157">
        <f t="shared" si="7"/>
        <v>0</v>
      </c>
      <c r="AR30" s="157">
        <f t="shared" si="7"/>
        <v>0</v>
      </c>
      <c r="AS30" s="157">
        <f t="shared" si="7"/>
        <v>0</v>
      </c>
      <c r="AT30" s="157">
        <f t="shared" si="7"/>
        <v>0</v>
      </c>
      <c r="AU30" s="157">
        <f t="shared" si="7"/>
        <v>0</v>
      </c>
      <c r="AV30" s="158">
        <f t="shared" si="7"/>
        <v>0</v>
      </c>
      <c r="AW30" s="158">
        <f t="shared" si="7"/>
        <v>0</v>
      </c>
      <c r="AX30" s="158">
        <f t="shared" si="7"/>
        <v>0</v>
      </c>
    </row>
    <row r="31" spans="1:50" ht="15" customHeight="1" x14ac:dyDescent="0.25">
      <c r="A31" s="162" t="s">
        <v>415</v>
      </c>
      <c r="B31" s="172" t="s">
        <v>416</v>
      </c>
      <c r="C31" s="157">
        <f>'[1]címrend kötelező'!GX33</f>
        <v>0</v>
      </c>
      <c r="D31" s="157">
        <f>'[1]címrend kötelező'!GY33</f>
        <v>0</v>
      </c>
      <c r="E31" s="157">
        <f>'[1]címrend kötelező'!GZ33</f>
        <v>0</v>
      </c>
      <c r="F31" s="157">
        <f>'[1]címrend önként'!GX33</f>
        <v>0</v>
      </c>
      <c r="G31" s="157">
        <f>'[1]címrend önként'!GY33</f>
        <v>0</v>
      </c>
      <c r="H31" s="157">
        <f>'[1]címrend önként'!GZ33</f>
        <v>0</v>
      </c>
      <c r="I31" s="157">
        <f>'[1]címrend államig'!GX33</f>
        <v>0</v>
      </c>
      <c r="J31" s="157">
        <f>'[1]címrend államig'!GY33</f>
        <v>0</v>
      </c>
      <c r="K31" s="157">
        <f>'[1]címrend államig'!GZ33</f>
        <v>0</v>
      </c>
      <c r="L31" s="157">
        <f t="shared" si="4"/>
        <v>0</v>
      </c>
      <c r="M31" s="157">
        <f t="shared" si="4"/>
        <v>0</v>
      </c>
      <c r="N31" s="157">
        <f t="shared" si="4"/>
        <v>0</v>
      </c>
      <c r="O31" s="157">
        <f>'[1]címrend kötelező'!EV33</f>
        <v>0</v>
      </c>
      <c r="P31" s="157">
        <f>'[1]címrend kötelező'!EW33</f>
        <v>0</v>
      </c>
      <c r="Q31" s="157">
        <f>'[1]címrend kötelező'!EX33</f>
        <v>0</v>
      </c>
      <c r="R31" s="157">
        <f>'[1]címrend önként'!EV33</f>
        <v>0</v>
      </c>
      <c r="S31" s="157">
        <f>'[1]címrend önként'!EW33</f>
        <v>0</v>
      </c>
      <c r="T31" s="157">
        <f>'[1]címrend önként'!EX33</f>
        <v>0</v>
      </c>
      <c r="U31" s="157">
        <f>'[1]címrend államig'!EV33</f>
        <v>0</v>
      </c>
      <c r="V31" s="157">
        <f>'[1]címrend államig'!EW33</f>
        <v>0</v>
      </c>
      <c r="W31" s="157">
        <f>'[1]címrend államig'!EX33</f>
        <v>0</v>
      </c>
      <c r="X31" s="157">
        <f t="shared" si="5"/>
        <v>0</v>
      </c>
      <c r="Y31" s="157">
        <f t="shared" si="5"/>
        <v>0</v>
      </c>
      <c r="Z31" s="157">
        <f t="shared" si="5"/>
        <v>0</v>
      </c>
      <c r="AA31" s="157">
        <f>'[1]címrend kötelező'!DR33</f>
        <v>0</v>
      </c>
      <c r="AB31" s="157">
        <f>'[1]címrend kötelező'!DS33</f>
        <v>0</v>
      </c>
      <c r="AC31" s="157">
        <f>'[1]címrend kötelező'!DT33</f>
        <v>0</v>
      </c>
      <c r="AD31" s="157">
        <f>'[1]címrend önként'!DR33</f>
        <v>0</v>
      </c>
      <c r="AE31" s="157">
        <f>'[1]címrend önként'!DS33</f>
        <v>0</v>
      </c>
      <c r="AF31" s="157">
        <f>'[1]címrend önként'!DT33</f>
        <v>0</v>
      </c>
      <c r="AG31" s="157">
        <f>'[1]címrend államig'!DR33</f>
        <v>0</v>
      </c>
      <c r="AH31" s="157">
        <f>'[1]címrend államig'!DS33</f>
        <v>0</v>
      </c>
      <c r="AI31" s="157">
        <f>'[1]címrend államig'!DT33</f>
        <v>0</v>
      </c>
      <c r="AJ31" s="157">
        <f t="shared" si="6"/>
        <v>0</v>
      </c>
      <c r="AK31" s="157">
        <f t="shared" si="6"/>
        <v>0</v>
      </c>
      <c r="AL31" s="157">
        <f t="shared" si="6"/>
        <v>0</v>
      </c>
      <c r="AM31" s="157">
        <f t="shared" si="8"/>
        <v>0</v>
      </c>
      <c r="AN31" s="157">
        <f t="shared" si="8"/>
        <v>0</v>
      </c>
      <c r="AO31" s="157">
        <f t="shared" si="8"/>
        <v>0</v>
      </c>
      <c r="AP31" s="157">
        <f t="shared" si="7"/>
        <v>0</v>
      </c>
      <c r="AQ31" s="157">
        <f t="shared" si="7"/>
        <v>0</v>
      </c>
      <c r="AR31" s="157">
        <f t="shared" si="7"/>
        <v>0</v>
      </c>
      <c r="AS31" s="157">
        <f t="shared" si="7"/>
        <v>0</v>
      </c>
      <c r="AT31" s="157">
        <f t="shared" si="7"/>
        <v>0</v>
      </c>
      <c r="AU31" s="157">
        <f t="shared" si="7"/>
        <v>0</v>
      </c>
      <c r="AV31" s="158">
        <f t="shared" si="7"/>
        <v>0</v>
      </c>
      <c r="AW31" s="158">
        <f t="shared" si="7"/>
        <v>0</v>
      </c>
      <c r="AX31" s="158">
        <f t="shared" si="7"/>
        <v>0</v>
      </c>
    </row>
    <row r="32" spans="1:50" ht="15" customHeight="1" x14ac:dyDescent="0.25">
      <c r="A32" s="162" t="s">
        <v>417</v>
      </c>
      <c r="B32" s="172" t="s">
        <v>418</v>
      </c>
      <c r="C32" s="157">
        <f>'[1]címrend kötelező'!GX34</f>
        <v>1567198</v>
      </c>
      <c r="D32" s="157">
        <f>'[1]címrend kötelező'!GY34</f>
        <v>472</v>
      </c>
      <c r="E32" s="157">
        <f>'[1]címrend kötelező'!GZ34</f>
        <v>1567670</v>
      </c>
      <c r="F32" s="157">
        <f>'[1]címrend önként'!GX34</f>
        <v>56493</v>
      </c>
      <c r="G32" s="157">
        <f>'[1]címrend önként'!GY34</f>
        <v>0</v>
      </c>
      <c r="H32" s="157">
        <f>'[1]címrend önként'!GZ34</f>
        <v>56493</v>
      </c>
      <c r="I32" s="157">
        <f>'[1]címrend államig'!GX34</f>
        <v>0</v>
      </c>
      <c r="J32" s="157">
        <f>'[1]címrend államig'!GY34</f>
        <v>0</v>
      </c>
      <c r="K32" s="157">
        <f>'[1]címrend államig'!GZ34</f>
        <v>0</v>
      </c>
      <c r="L32" s="157">
        <f t="shared" si="4"/>
        <v>1623691</v>
      </c>
      <c r="M32" s="157">
        <f t="shared" si="4"/>
        <v>472</v>
      </c>
      <c r="N32" s="157">
        <f t="shared" si="4"/>
        <v>1624163</v>
      </c>
      <c r="O32" s="157">
        <f>'[1]címrend kötelező'!EV34</f>
        <v>343717</v>
      </c>
      <c r="P32" s="157">
        <f>'[1]címrend kötelező'!EW34</f>
        <v>23507</v>
      </c>
      <c r="Q32" s="157">
        <f>'[1]címrend kötelező'!EX34</f>
        <v>367224</v>
      </c>
      <c r="R32" s="157">
        <f>'[1]címrend önként'!EV34</f>
        <v>32282</v>
      </c>
      <c r="S32" s="157">
        <f>'[1]címrend önként'!EW34</f>
        <v>4508</v>
      </c>
      <c r="T32" s="157">
        <f>'[1]címrend önként'!EX34</f>
        <v>36790</v>
      </c>
      <c r="U32" s="157">
        <f>'[1]címrend államig'!EV34</f>
        <v>40176</v>
      </c>
      <c r="V32" s="157">
        <f>'[1]címrend államig'!EW34</f>
        <v>0</v>
      </c>
      <c r="W32" s="157">
        <f>'[1]címrend államig'!EX34</f>
        <v>40176</v>
      </c>
      <c r="X32" s="157">
        <f t="shared" si="5"/>
        <v>416175</v>
      </c>
      <c r="Y32" s="157">
        <f t="shared" si="5"/>
        <v>28015</v>
      </c>
      <c r="Z32" s="157">
        <f t="shared" si="5"/>
        <v>444190</v>
      </c>
      <c r="AA32" s="157">
        <f>'[1]címrend kötelező'!DR34</f>
        <v>4000</v>
      </c>
      <c r="AB32" s="157">
        <f>'[1]címrend kötelező'!DS34</f>
        <v>12665</v>
      </c>
      <c r="AC32" s="157">
        <f>'[1]címrend kötelező'!DT34</f>
        <v>16665</v>
      </c>
      <c r="AD32" s="157">
        <f>'[1]címrend önként'!DR34</f>
        <v>397486</v>
      </c>
      <c r="AE32" s="157">
        <f>'[1]címrend önként'!DS34</f>
        <v>-341104</v>
      </c>
      <c r="AF32" s="157">
        <f>'[1]címrend önként'!DT34</f>
        <v>56382</v>
      </c>
      <c r="AG32" s="157">
        <f>'[1]címrend államig'!DR34</f>
        <v>0</v>
      </c>
      <c r="AH32" s="157">
        <f>'[1]címrend államig'!DS34</f>
        <v>0</v>
      </c>
      <c r="AI32" s="157">
        <f>'[1]címrend államig'!DT34</f>
        <v>0</v>
      </c>
      <c r="AJ32" s="157">
        <f t="shared" si="6"/>
        <v>401486</v>
      </c>
      <c r="AK32" s="157">
        <f t="shared" si="6"/>
        <v>-328439</v>
      </c>
      <c r="AL32" s="157">
        <f t="shared" si="6"/>
        <v>73047</v>
      </c>
      <c r="AM32" s="157">
        <f t="shared" si="8"/>
        <v>1914915</v>
      </c>
      <c r="AN32" s="157">
        <f t="shared" si="8"/>
        <v>36644</v>
      </c>
      <c r="AO32" s="157">
        <f t="shared" si="8"/>
        <v>1951559</v>
      </c>
      <c r="AP32" s="157">
        <f t="shared" si="7"/>
        <v>486261</v>
      </c>
      <c r="AQ32" s="157">
        <f t="shared" si="7"/>
        <v>-336596</v>
      </c>
      <c r="AR32" s="157">
        <f t="shared" si="7"/>
        <v>149665</v>
      </c>
      <c r="AS32" s="157">
        <f t="shared" si="7"/>
        <v>40176</v>
      </c>
      <c r="AT32" s="157">
        <f t="shared" si="7"/>
        <v>0</v>
      </c>
      <c r="AU32" s="157">
        <f t="shared" si="7"/>
        <v>40176</v>
      </c>
      <c r="AV32" s="158">
        <f t="shared" si="7"/>
        <v>2441352</v>
      </c>
      <c r="AW32" s="158">
        <f t="shared" si="7"/>
        <v>-299952</v>
      </c>
      <c r="AX32" s="158">
        <f t="shared" si="7"/>
        <v>2141400</v>
      </c>
    </row>
    <row r="33" spans="1:50" ht="15" customHeight="1" x14ac:dyDescent="0.25">
      <c r="A33" s="163">
        <v>30</v>
      </c>
      <c r="B33" s="172" t="s">
        <v>419</v>
      </c>
      <c r="C33" s="157">
        <f>'[1]címrend kötelező'!GX35</f>
        <v>0</v>
      </c>
      <c r="D33" s="157">
        <f>'[1]címrend kötelező'!GY35</f>
        <v>0</v>
      </c>
      <c r="E33" s="157">
        <f>'[1]címrend kötelező'!GZ35</f>
        <v>0</v>
      </c>
      <c r="F33" s="157">
        <f>'[1]címrend önként'!GX35</f>
        <v>0</v>
      </c>
      <c r="G33" s="157">
        <f>'[1]címrend önként'!GY35</f>
        <v>0</v>
      </c>
      <c r="H33" s="157">
        <f>'[1]címrend önként'!GZ35</f>
        <v>0</v>
      </c>
      <c r="I33" s="157">
        <f>'[1]címrend államig'!GX35</f>
        <v>0</v>
      </c>
      <c r="J33" s="157">
        <f>'[1]címrend államig'!GY35</f>
        <v>0</v>
      </c>
      <c r="K33" s="157">
        <f>'[1]címrend államig'!GZ35</f>
        <v>0</v>
      </c>
      <c r="L33" s="157">
        <f t="shared" si="4"/>
        <v>0</v>
      </c>
      <c r="M33" s="157">
        <f t="shared" si="4"/>
        <v>0</v>
      </c>
      <c r="N33" s="157">
        <f t="shared" si="4"/>
        <v>0</v>
      </c>
      <c r="O33" s="157">
        <f>'[1]címrend kötelező'!EV35</f>
        <v>35000</v>
      </c>
      <c r="P33" s="157">
        <f>'[1]címrend kötelező'!EW35</f>
        <v>0</v>
      </c>
      <c r="Q33" s="157">
        <f>'[1]címrend kötelező'!EX35</f>
        <v>35000</v>
      </c>
      <c r="R33" s="157">
        <f>'[1]címrend önként'!EV35</f>
        <v>0</v>
      </c>
      <c r="S33" s="157">
        <f>'[1]címrend önként'!EW35</f>
        <v>0</v>
      </c>
      <c r="T33" s="157">
        <f>'[1]címrend önként'!EX35</f>
        <v>0</v>
      </c>
      <c r="U33" s="157">
        <f>'[1]címrend államig'!EV35</f>
        <v>1600</v>
      </c>
      <c r="V33" s="157">
        <f>'[1]címrend államig'!EW35</f>
        <v>0</v>
      </c>
      <c r="W33" s="157">
        <f>'[1]címrend államig'!EX35</f>
        <v>1600</v>
      </c>
      <c r="X33" s="157">
        <f t="shared" si="5"/>
        <v>36600</v>
      </c>
      <c r="Y33" s="157">
        <f t="shared" si="5"/>
        <v>0</v>
      </c>
      <c r="Z33" s="157">
        <f t="shared" si="5"/>
        <v>36600</v>
      </c>
      <c r="AA33" s="157">
        <f>'[1]címrend kötelező'!DR35</f>
        <v>8245012</v>
      </c>
      <c r="AB33" s="157">
        <f>'[1]címrend kötelező'!DS35</f>
        <v>0</v>
      </c>
      <c r="AC33" s="157">
        <f>'[1]címrend kötelező'!DT35</f>
        <v>8245012</v>
      </c>
      <c r="AD33" s="157">
        <f>'[1]címrend önként'!DR35</f>
        <v>0</v>
      </c>
      <c r="AE33" s="157">
        <f>'[1]címrend önként'!DS35</f>
        <v>0</v>
      </c>
      <c r="AF33" s="157">
        <f>'[1]címrend önként'!DT35</f>
        <v>0</v>
      </c>
      <c r="AG33" s="157">
        <f>'[1]címrend államig'!DR35</f>
        <v>0</v>
      </c>
      <c r="AH33" s="157">
        <f>'[1]címrend államig'!DS35</f>
        <v>0</v>
      </c>
      <c r="AI33" s="157">
        <f>'[1]címrend államig'!DT35</f>
        <v>0</v>
      </c>
      <c r="AJ33" s="157">
        <f t="shared" si="6"/>
        <v>8245012</v>
      </c>
      <c r="AK33" s="157">
        <f t="shared" si="6"/>
        <v>0</v>
      </c>
      <c r="AL33" s="157">
        <f t="shared" si="6"/>
        <v>8245012</v>
      </c>
      <c r="AM33" s="157">
        <f t="shared" si="8"/>
        <v>8280012</v>
      </c>
      <c r="AN33" s="157">
        <f t="shared" si="8"/>
        <v>0</v>
      </c>
      <c r="AO33" s="157">
        <f t="shared" si="8"/>
        <v>8280012</v>
      </c>
      <c r="AP33" s="157">
        <f t="shared" si="7"/>
        <v>0</v>
      </c>
      <c r="AQ33" s="157">
        <f t="shared" si="7"/>
        <v>0</v>
      </c>
      <c r="AR33" s="157">
        <f t="shared" si="7"/>
        <v>0</v>
      </c>
      <c r="AS33" s="157">
        <f t="shared" si="7"/>
        <v>1600</v>
      </c>
      <c r="AT33" s="157">
        <f t="shared" si="7"/>
        <v>0</v>
      </c>
      <c r="AU33" s="157">
        <f t="shared" si="7"/>
        <v>1600</v>
      </c>
      <c r="AV33" s="158">
        <f t="shared" si="7"/>
        <v>8281612</v>
      </c>
      <c r="AW33" s="158">
        <f t="shared" si="7"/>
        <v>0</v>
      </c>
      <c r="AX33" s="158">
        <f t="shared" si="7"/>
        <v>8281612</v>
      </c>
    </row>
    <row r="34" spans="1:50" ht="15" customHeight="1" x14ac:dyDescent="0.25">
      <c r="A34" s="162" t="s">
        <v>420</v>
      </c>
      <c r="B34" s="172" t="s">
        <v>421</v>
      </c>
      <c r="C34" s="157">
        <f>'[1]címrend kötelező'!GX36</f>
        <v>271865</v>
      </c>
      <c r="D34" s="157">
        <f>'[1]címrend kötelező'!GY36</f>
        <v>-5143</v>
      </c>
      <c r="E34" s="157">
        <f>'[1]címrend kötelező'!GZ36</f>
        <v>266722</v>
      </c>
      <c r="F34" s="157">
        <f>'[1]címrend önként'!GX36</f>
        <v>16045</v>
      </c>
      <c r="G34" s="157">
        <f>'[1]címrend önként'!GY36</f>
        <v>1387</v>
      </c>
      <c r="H34" s="157">
        <f>'[1]címrend önként'!GZ36</f>
        <v>17432</v>
      </c>
      <c r="I34" s="157">
        <f>'[1]címrend államig'!GX36</f>
        <v>0</v>
      </c>
      <c r="J34" s="157">
        <f>'[1]címrend államig'!GY36</f>
        <v>0</v>
      </c>
      <c r="K34" s="157">
        <f>'[1]címrend államig'!GZ36</f>
        <v>0</v>
      </c>
      <c r="L34" s="157">
        <f t="shared" si="4"/>
        <v>287910</v>
      </c>
      <c r="M34" s="157">
        <f t="shared" si="4"/>
        <v>-3756</v>
      </c>
      <c r="N34" s="157">
        <f t="shared" si="4"/>
        <v>284154</v>
      </c>
      <c r="O34" s="157">
        <f>'[1]címrend kötelező'!EV36</f>
        <v>4000</v>
      </c>
      <c r="P34" s="157">
        <f>'[1]címrend kötelező'!EW36</f>
        <v>0</v>
      </c>
      <c r="Q34" s="157">
        <f>'[1]címrend kötelező'!EX36</f>
        <v>4000</v>
      </c>
      <c r="R34" s="157">
        <f>'[1]címrend önként'!EV36</f>
        <v>0</v>
      </c>
      <c r="S34" s="157">
        <f>'[1]címrend önként'!EW36</f>
        <v>0</v>
      </c>
      <c r="T34" s="157">
        <f>'[1]címrend önként'!EX36</f>
        <v>0</v>
      </c>
      <c r="U34" s="157">
        <f>'[1]címrend államig'!EV36</f>
        <v>1600</v>
      </c>
      <c r="V34" s="157">
        <f>'[1]címrend államig'!EW36</f>
        <v>0</v>
      </c>
      <c r="W34" s="157">
        <f>'[1]címrend államig'!EX36</f>
        <v>1600</v>
      </c>
      <c r="X34" s="157">
        <f t="shared" si="5"/>
        <v>5600</v>
      </c>
      <c r="Y34" s="157">
        <f t="shared" si="5"/>
        <v>0</v>
      </c>
      <c r="Z34" s="157">
        <f t="shared" si="5"/>
        <v>5600</v>
      </c>
      <c r="AA34" s="157">
        <f>'[1]címrend kötelező'!DR36</f>
        <v>4050838</v>
      </c>
      <c r="AB34" s="157">
        <f>'[1]címrend kötelező'!DS36</f>
        <v>0</v>
      </c>
      <c r="AC34" s="157">
        <f>'[1]címrend kötelező'!DT36</f>
        <v>4050838</v>
      </c>
      <c r="AD34" s="157">
        <f>'[1]címrend önként'!DR36</f>
        <v>370907</v>
      </c>
      <c r="AE34" s="157">
        <f>'[1]címrend önként'!DS36</f>
        <v>62686</v>
      </c>
      <c r="AF34" s="157">
        <f>'[1]címrend önként'!DT36</f>
        <v>433593</v>
      </c>
      <c r="AG34" s="157">
        <f>'[1]címrend államig'!DR36</f>
        <v>0</v>
      </c>
      <c r="AH34" s="157">
        <f>'[1]címrend államig'!DS36</f>
        <v>0</v>
      </c>
      <c r="AI34" s="157">
        <f>'[1]címrend államig'!DT36</f>
        <v>0</v>
      </c>
      <c r="AJ34" s="157">
        <f t="shared" si="6"/>
        <v>4421745</v>
      </c>
      <c r="AK34" s="157">
        <f t="shared" si="6"/>
        <v>62686</v>
      </c>
      <c r="AL34" s="157">
        <f t="shared" si="6"/>
        <v>4484431</v>
      </c>
      <c r="AM34" s="157">
        <f t="shared" si="8"/>
        <v>4326703</v>
      </c>
      <c r="AN34" s="157">
        <f t="shared" si="8"/>
        <v>-5143</v>
      </c>
      <c r="AO34" s="157">
        <f t="shared" si="8"/>
        <v>4321560</v>
      </c>
      <c r="AP34" s="157">
        <f t="shared" si="7"/>
        <v>386952</v>
      </c>
      <c r="AQ34" s="157">
        <f t="shared" si="7"/>
        <v>64073</v>
      </c>
      <c r="AR34" s="157">
        <f t="shared" si="7"/>
        <v>451025</v>
      </c>
      <c r="AS34" s="157">
        <f t="shared" si="7"/>
        <v>1600</v>
      </c>
      <c r="AT34" s="157">
        <f t="shared" si="7"/>
        <v>0</v>
      </c>
      <c r="AU34" s="157">
        <f t="shared" si="7"/>
        <v>1600</v>
      </c>
      <c r="AV34" s="158">
        <f t="shared" si="7"/>
        <v>4715255</v>
      </c>
      <c r="AW34" s="158">
        <f t="shared" si="7"/>
        <v>58930</v>
      </c>
      <c r="AX34" s="158">
        <f t="shared" si="7"/>
        <v>4774185</v>
      </c>
    </row>
    <row r="35" spans="1:50" s="105" customFormat="1" ht="15" customHeight="1" x14ac:dyDescent="0.25">
      <c r="A35" s="165">
        <v>32</v>
      </c>
      <c r="B35" s="171" t="s">
        <v>422</v>
      </c>
      <c r="C35" s="154">
        <f>'[1]címrend kötelező'!GX37</f>
        <v>0</v>
      </c>
      <c r="D35" s="154">
        <f>'[1]címrend kötelező'!GY37</f>
        <v>130</v>
      </c>
      <c r="E35" s="154">
        <f>'[1]címrend kötelező'!GZ37</f>
        <v>130</v>
      </c>
      <c r="F35" s="154">
        <f>'[1]címrend önként'!GX37</f>
        <v>56</v>
      </c>
      <c r="G35" s="154">
        <f>'[1]címrend önként'!GY37</f>
        <v>550</v>
      </c>
      <c r="H35" s="154">
        <f>'[1]címrend önként'!GZ37</f>
        <v>606</v>
      </c>
      <c r="I35" s="154">
        <f>'[1]címrend államig'!GX37</f>
        <v>0</v>
      </c>
      <c r="J35" s="154">
        <f>'[1]címrend államig'!GY37</f>
        <v>0</v>
      </c>
      <c r="K35" s="154">
        <f>'[1]címrend államig'!GZ37</f>
        <v>0</v>
      </c>
      <c r="L35" s="154">
        <f t="shared" si="4"/>
        <v>56</v>
      </c>
      <c r="M35" s="154">
        <f t="shared" si="4"/>
        <v>680</v>
      </c>
      <c r="N35" s="154">
        <f t="shared" si="4"/>
        <v>736</v>
      </c>
      <c r="O35" s="154">
        <f>'[1]címrend kötelező'!EV37</f>
        <v>0</v>
      </c>
      <c r="P35" s="154">
        <f>'[1]címrend kötelező'!EW37</f>
        <v>0</v>
      </c>
      <c r="Q35" s="154">
        <f>'[1]címrend kötelező'!EX37</f>
        <v>0</v>
      </c>
      <c r="R35" s="154">
        <f>'[1]címrend önként'!EV37</f>
        <v>0</v>
      </c>
      <c r="S35" s="154">
        <f>'[1]címrend önként'!EW37</f>
        <v>0</v>
      </c>
      <c r="T35" s="154">
        <f>'[1]címrend önként'!EX37</f>
        <v>0</v>
      </c>
      <c r="U35" s="154">
        <f>'[1]címrend államig'!EV37</f>
        <v>0</v>
      </c>
      <c r="V35" s="154">
        <f>'[1]címrend államig'!EW37</f>
        <v>0</v>
      </c>
      <c r="W35" s="154">
        <f>'[1]címrend államig'!EX37</f>
        <v>0</v>
      </c>
      <c r="X35" s="154">
        <f t="shared" si="5"/>
        <v>0</v>
      </c>
      <c r="Y35" s="154">
        <f t="shared" si="5"/>
        <v>0</v>
      </c>
      <c r="Z35" s="154">
        <f t="shared" si="5"/>
        <v>0</v>
      </c>
      <c r="AA35" s="154">
        <f>'[1]címrend kötelező'!DR37</f>
        <v>208638</v>
      </c>
      <c r="AB35" s="154">
        <f>'[1]címrend kötelező'!DS37</f>
        <v>0</v>
      </c>
      <c r="AC35" s="154">
        <f>'[1]címrend kötelező'!DT37</f>
        <v>208638</v>
      </c>
      <c r="AD35" s="154">
        <f>'[1]címrend önként'!DR37</f>
        <v>98775</v>
      </c>
      <c r="AE35" s="154">
        <f>'[1]címrend önként'!DS37</f>
        <v>0</v>
      </c>
      <c r="AF35" s="154">
        <f>'[1]címrend önként'!DT37</f>
        <v>98775</v>
      </c>
      <c r="AG35" s="154">
        <f>'[1]címrend államig'!DR37</f>
        <v>0</v>
      </c>
      <c r="AH35" s="154">
        <f>'[1]címrend államig'!DS37</f>
        <v>0</v>
      </c>
      <c r="AI35" s="154">
        <f>'[1]címrend államig'!DT37</f>
        <v>0</v>
      </c>
      <c r="AJ35" s="154">
        <f t="shared" si="6"/>
        <v>307413</v>
      </c>
      <c r="AK35" s="154">
        <f t="shared" si="6"/>
        <v>0</v>
      </c>
      <c r="AL35" s="154">
        <f t="shared" si="6"/>
        <v>307413</v>
      </c>
      <c r="AM35" s="154">
        <f t="shared" si="8"/>
        <v>208638</v>
      </c>
      <c r="AN35" s="154">
        <f t="shared" si="8"/>
        <v>130</v>
      </c>
      <c r="AO35" s="154">
        <f t="shared" si="8"/>
        <v>208768</v>
      </c>
      <c r="AP35" s="154">
        <f t="shared" si="7"/>
        <v>98831</v>
      </c>
      <c r="AQ35" s="154">
        <f t="shared" si="7"/>
        <v>550</v>
      </c>
      <c r="AR35" s="154">
        <f t="shared" si="7"/>
        <v>99381</v>
      </c>
      <c r="AS35" s="154">
        <f t="shared" si="7"/>
        <v>0</v>
      </c>
      <c r="AT35" s="154">
        <f t="shared" si="7"/>
        <v>0</v>
      </c>
      <c r="AU35" s="154">
        <f t="shared" si="7"/>
        <v>0</v>
      </c>
      <c r="AV35" s="161">
        <f t="shared" si="7"/>
        <v>307469</v>
      </c>
      <c r="AW35" s="161">
        <f t="shared" si="7"/>
        <v>680</v>
      </c>
      <c r="AX35" s="161">
        <f t="shared" si="7"/>
        <v>308149</v>
      </c>
    </row>
    <row r="36" spans="1:50" ht="15" customHeight="1" x14ac:dyDescent="0.25">
      <c r="A36" s="163">
        <v>33</v>
      </c>
      <c r="B36" s="172" t="s">
        <v>423</v>
      </c>
      <c r="C36" s="157">
        <f>'[1]címrend kötelező'!GX38</f>
        <v>0</v>
      </c>
      <c r="D36" s="157">
        <f>'[1]címrend kötelező'!GY38</f>
        <v>0</v>
      </c>
      <c r="E36" s="157">
        <f>'[1]címrend kötelező'!GZ38</f>
        <v>0</v>
      </c>
      <c r="F36" s="157">
        <f>'[1]címrend önként'!GX38</f>
        <v>0</v>
      </c>
      <c r="G36" s="157">
        <f>'[1]címrend önként'!GY38</f>
        <v>0</v>
      </c>
      <c r="H36" s="157">
        <f>'[1]címrend önként'!GZ38</f>
        <v>0</v>
      </c>
      <c r="I36" s="157">
        <f>'[1]címrend államig'!GX38</f>
        <v>0</v>
      </c>
      <c r="J36" s="157">
        <f>'[1]címrend államig'!GY38</f>
        <v>0</v>
      </c>
      <c r="K36" s="157">
        <f>'[1]címrend államig'!GZ38</f>
        <v>0</v>
      </c>
      <c r="L36" s="157">
        <f t="shared" si="4"/>
        <v>0</v>
      </c>
      <c r="M36" s="157">
        <f t="shared" si="4"/>
        <v>0</v>
      </c>
      <c r="N36" s="157">
        <f t="shared" si="4"/>
        <v>0</v>
      </c>
      <c r="O36" s="157">
        <f>'[1]címrend kötelező'!EV38</f>
        <v>0</v>
      </c>
      <c r="P36" s="157">
        <f>'[1]címrend kötelező'!EW38</f>
        <v>0</v>
      </c>
      <c r="Q36" s="157">
        <f>'[1]címrend kötelező'!EX38</f>
        <v>0</v>
      </c>
      <c r="R36" s="157">
        <f>'[1]címrend önként'!EV38</f>
        <v>0</v>
      </c>
      <c r="S36" s="157">
        <f>'[1]címrend önként'!EW38</f>
        <v>0</v>
      </c>
      <c r="T36" s="157">
        <f>'[1]címrend önként'!EX38</f>
        <v>0</v>
      </c>
      <c r="U36" s="157">
        <f>'[1]címrend államig'!EV38</f>
        <v>0</v>
      </c>
      <c r="V36" s="157">
        <f>'[1]címrend államig'!EW38</f>
        <v>0</v>
      </c>
      <c r="W36" s="157">
        <f>'[1]címrend államig'!EX38</f>
        <v>0</v>
      </c>
      <c r="X36" s="157">
        <f t="shared" si="5"/>
        <v>0</v>
      </c>
      <c r="Y36" s="157">
        <f t="shared" si="5"/>
        <v>0</v>
      </c>
      <c r="Z36" s="157">
        <f t="shared" si="5"/>
        <v>0</v>
      </c>
      <c r="AA36" s="157">
        <f>'[1]címrend kötelező'!DR38</f>
        <v>0</v>
      </c>
      <c r="AB36" s="157">
        <f>'[1]címrend kötelező'!DS38</f>
        <v>0</v>
      </c>
      <c r="AC36" s="157">
        <f>'[1]címrend kötelező'!DT38</f>
        <v>0</v>
      </c>
      <c r="AD36" s="157">
        <f>'[1]címrend önként'!DR38</f>
        <v>0</v>
      </c>
      <c r="AE36" s="157">
        <f>'[1]címrend önként'!DS38</f>
        <v>0</v>
      </c>
      <c r="AF36" s="157">
        <f>'[1]címrend önként'!DT38</f>
        <v>0</v>
      </c>
      <c r="AG36" s="157">
        <f>'[1]címrend államig'!DR38</f>
        <v>0</v>
      </c>
      <c r="AH36" s="157">
        <f>'[1]címrend államig'!DS38</f>
        <v>0</v>
      </c>
      <c r="AI36" s="157">
        <f>'[1]címrend államig'!DT38</f>
        <v>0</v>
      </c>
      <c r="AJ36" s="157">
        <f t="shared" si="6"/>
        <v>0</v>
      </c>
      <c r="AK36" s="157">
        <f t="shared" si="6"/>
        <v>0</v>
      </c>
      <c r="AL36" s="157">
        <f t="shared" si="6"/>
        <v>0</v>
      </c>
      <c r="AM36" s="157">
        <f t="shared" si="8"/>
        <v>0</v>
      </c>
      <c r="AN36" s="157">
        <f t="shared" si="8"/>
        <v>0</v>
      </c>
      <c r="AO36" s="157">
        <f t="shared" si="8"/>
        <v>0</v>
      </c>
      <c r="AP36" s="157">
        <f t="shared" si="7"/>
        <v>0</v>
      </c>
      <c r="AQ36" s="157">
        <f t="shared" si="7"/>
        <v>0</v>
      </c>
      <c r="AR36" s="157">
        <f t="shared" si="7"/>
        <v>0</v>
      </c>
      <c r="AS36" s="157">
        <f t="shared" si="7"/>
        <v>0</v>
      </c>
      <c r="AT36" s="157">
        <f t="shared" si="7"/>
        <v>0</v>
      </c>
      <c r="AU36" s="157">
        <f t="shared" si="7"/>
        <v>0</v>
      </c>
      <c r="AV36" s="158">
        <f t="shared" si="7"/>
        <v>0</v>
      </c>
      <c r="AW36" s="158">
        <f t="shared" si="7"/>
        <v>0</v>
      </c>
      <c r="AX36" s="158">
        <f t="shared" si="7"/>
        <v>0</v>
      </c>
    </row>
    <row r="37" spans="1:50" ht="15" customHeight="1" x14ac:dyDescent="0.25">
      <c r="A37" s="163">
        <v>34</v>
      </c>
      <c r="B37" s="172" t="s">
        <v>424</v>
      </c>
      <c r="C37" s="157">
        <f>'[1]címrend kötelező'!GX39</f>
        <v>0</v>
      </c>
      <c r="D37" s="157">
        <f>'[1]címrend kötelező'!GY39</f>
        <v>130</v>
      </c>
      <c r="E37" s="157">
        <f>'[1]címrend kötelező'!GZ39</f>
        <v>130</v>
      </c>
      <c r="F37" s="157">
        <f>'[1]címrend önként'!GX39</f>
        <v>56</v>
      </c>
      <c r="G37" s="157">
        <f>'[1]címrend önként'!GY39</f>
        <v>550</v>
      </c>
      <c r="H37" s="157">
        <f>'[1]címrend önként'!GZ39</f>
        <v>606</v>
      </c>
      <c r="I37" s="157">
        <f>'[1]címrend államig'!GX39</f>
        <v>0</v>
      </c>
      <c r="J37" s="157">
        <f>'[1]címrend államig'!GY39</f>
        <v>0</v>
      </c>
      <c r="K37" s="157">
        <f>'[1]címrend államig'!GZ39</f>
        <v>0</v>
      </c>
      <c r="L37" s="157">
        <f t="shared" si="4"/>
        <v>56</v>
      </c>
      <c r="M37" s="157">
        <f t="shared" si="4"/>
        <v>680</v>
      </c>
      <c r="N37" s="157">
        <f t="shared" si="4"/>
        <v>736</v>
      </c>
      <c r="O37" s="157">
        <f>'[1]címrend kötelező'!EV39</f>
        <v>0</v>
      </c>
      <c r="P37" s="157">
        <f>'[1]címrend kötelező'!EW39</f>
        <v>0</v>
      </c>
      <c r="Q37" s="157">
        <f>'[1]címrend kötelező'!EX39</f>
        <v>0</v>
      </c>
      <c r="R37" s="157">
        <f>'[1]címrend önként'!EV39</f>
        <v>0</v>
      </c>
      <c r="S37" s="157">
        <f>'[1]címrend önként'!EW39</f>
        <v>0</v>
      </c>
      <c r="T37" s="157">
        <f>'[1]címrend önként'!EX39</f>
        <v>0</v>
      </c>
      <c r="U37" s="157">
        <f>'[1]címrend államig'!EV39</f>
        <v>0</v>
      </c>
      <c r="V37" s="157">
        <f>'[1]címrend államig'!EW39</f>
        <v>0</v>
      </c>
      <c r="W37" s="157">
        <f>'[1]címrend államig'!EX39</f>
        <v>0</v>
      </c>
      <c r="X37" s="157">
        <f t="shared" si="5"/>
        <v>0</v>
      </c>
      <c r="Y37" s="157">
        <f t="shared" si="5"/>
        <v>0</v>
      </c>
      <c r="Z37" s="157">
        <f t="shared" si="5"/>
        <v>0</v>
      </c>
      <c r="AA37" s="157">
        <f>'[1]címrend kötelező'!DR39</f>
        <v>208638</v>
      </c>
      <c r="AB37" s="157">
        <f>'[1]címrend kötelező'!DS39</f>
        <v>0</v>
      </c>
      <c r="AC37" s="157">
        <f>'[1]címrend kötelező'!DT39</f>
        <v>208638</v>
      </c>
      <c r="AD37" s="157">
        <f>'[1]címrend önként'!DR39</f>
        <v>98775</v>
      </c>
      <c r="AE37" s="157">
        <f>'[1]címrend önként'!DS39</f>
        <v>0</v>
      </c>
      <c r="AF37" s="157">
        <f>'[1]címrend önként'!DT39</f>
        <v>98775</v>
      </c>
      <c r="AG37" s="157">
        <f>'[1]címrend államig'!DR39</f>
        <v>0</v>
      </c>
      <c r="AH37" s="157">
        <f>'[1]címrend államig'!DS39</f>
        <v>0</v>
      </c>
      <c r="AI37" s="157">
        <f>'[1]címrend államig'!DT39</f>
        <v>0</v>
      </c>
      <c r="AJ37" s="157">
        <f t="shared" si="6"/>
        <v>307413</v>
      </c>
      <c r="AK37" s="157">
        <f t="shared" si="6"/>
        <v>0</v>
      </c>
      <c r="AL37" s="157">
        <f t="shared" si="6"/>
        <v>307413</v>
      </c>
      <c r="AM37" s="157">
        <f t="shared" si="8"/>
        <v>208638</v>
      </c>
      <c r="AN37" s="157">
        <f t="shared" si="8"/>
        <v>130</v>
      </c>
      <c r="AO37" s="157">
        <f t="shared" si="8"/>
        <v>208768</v>
      </c>
      <c r="AP37" s="157">
        <f t="shared" si="7"/>
        <v>98831</v>
      </c>
      <c r="AQ37" s="157">
        <f t="shared" si="7"/>
        <v>550</v>
      </c>
      <c r="AR37" s="157">
        <f t="shared" si="7"/>
        <v>99381</v>
      </c>
      <c r="AS37" s="157">
        <f t="shared" si="7"/>
        <v>0</v>
      </c>
      <c r="AT37" s="157">
        <f t="shared" si="7"/>
        <v>0</v>
      </c>
      <c r="AU37" s="157">
        <f t="shared" si="7"/>
        <v>0</v>
      </c>
      <c r="AV37" s="158">
        <f t="shared" si="7"/>
        <v>307469</v>
      </c>
      <c r="AW37" s="158">
        <f t="shared" si="7"/>
        <v>680</v>
      </c>
      <c r="AX37" s="158">
        <f t="shared" si="7"/>
        <v>308149</v>
      </c>
    </row>
    <row r="38" spans="1:50" s="105" customFormat="1" ht="15" customHeight="1" x14ac:dyDescent="0.25">
      <c r="A38" s="173">
        <v>35</v>
      </c>
      <c r="B38" s="171" t="s">
        <v>425</v>
      </c>
      <c r="C38" s="154">
        <f>'[1]címrend kötelező'!GX40</f>
        <v>0</v>
      </c>
      <c r="D38" s="154">
        <f>'[1]címrend kötelező'!GY40</f>
        <v>0</v>
      </c>
      <c r="E38" s="154">
        <f>'[1]címrend kötelező'!GZ40</f>
        <v>0</v>
      </c>
      <c r="F38" s="154">
        <f>'[1]címrend önként'!GX40</f>
        <v>1724</v>
      </c>
      <c r="G38" s="154">
        <f>'[1]címrend önként'!GY40</f>
        <v>4597</v>
      </c>
      <c r="H38" s="154">
        <f>'[1]címrend önként'!GZ40</f>
        <v>6321</v>
      </c>
      <c r="I38" s="154">
        <f>'[1]címrend államig'!GX40</f>
        <v>0</v>
      </c>
      <c r="J38" s="154">
        <f>'[1]címrend államig'!GY40</f>
        <v>0</v>
      </c>
      <c r="K38" s="154">
        <f>'[1]címrend államig'!GZ40</f>
        <v>0</v>
      </c>
      <c r="L38" s="154">
        <f t="shared" si="4"/>
        <v>1724</v>
      </c>
      <c r="M38" s="154">
        <f t="shared" si="4"/>
        <v>4597</v>
      </c>
      <c r="N38" s="154">
        <f t="shared" si="4"/>
        <v>6321</v>
      </c>
      <c r="O38" s="154">
        <f>'[1]címrend kötelező'!EV40</f>
        <v>0</v>
      </c>
      <c r="P38" s="154">
        <f>'[1]címrend kötelező'!EW40</f>
        <v>0</v>
      </c>
      <c r="Q38" s="154">
        <f>'[1]címrend kötelező'!EX40</f>
        <v>0</v>
      </c>
      <c r="R38" s="154">
        <f>'[1]címrend önként'!EV40</f>
        <v>0</v>
      </c>
      <c r="S38" s="154">
        <f>'[1]címrend önként'!EW40</f>
        <v>0</v>
      </c>
      <c r="T38" s="154">
        <f>'[1]címrend önként'!EX40</f>
        <v>0</v>
      </c>
      <c r="U38" s="154">
        <f>'[1]címrend államig'!EV40</f>
        <v>0</v>
      </c>
      <c r="V38" s="154">
        <f>'[1]címrend államig'!EW40</f>
        <v>0</v>
      </c>
      <c r="W38" s="154">
        <f>'[1]címrend államig'!EX40</f>
        <v>0</v>
      </c>
      <c r="X38" s="154">
        <f t="shared" si="5"/>
        <v>0</v>
      </c>
      <c r="Y38" s="154">
        <f t="shared" si="5"/>
        <v>0</v>
      </c>
      <c r="Z38" s="154">
        <f t="shared" si="5"/>
        <v>0</v>
      </c>
      <c r="AA38" s="154">
        <f>'[1]címrend kötelező'!DR40</f>
        <v>0</v>
      </c>
      <c r="AB38" s="154">
        <f>'[1]címrend kötelező'!DS40</f>
        <v>0</v>
      </c>
      <c r="AC38" s="154">
        <f>'[1]címrend kötelező'!DT40</f>
        <v>0</v>
      </c>
      <c r="AD38" s="154">
        <f>'[1]címrend önként'!DR40</f>
        <v>2722257</v>
      </c>
      <c r="AE38" s="154">
        <f>'[1]címrend önként'!DS40</f>
        <v>721252</v>
      </c>
      <c r="AF38" s="154">
        <f>'[1]címrend önként'!DT40</f>
        <v>3443509</v>
      </c>
      <c r="AG38" s="154">
        <f>'[1]címrend államig'!DR40</f>
        <v>0</v>
      </c>
      <c r="AH38" s="154">
        <f>'[1]címrend államig'!DS40</f>
        <v>0</v>
      </c>
      <c r="AI38" s="154">
        <f>'[1]címrend államig'!DT40</f>
        <v>0</v>
      </c>
      <c r="AJ38" s="154">
        <f t="shared" si="6"/>
        <v>2722257</v>
      </c>
      <c r="AK38" s="154">
        <f t="shared" si="6"/>
        <v>721252</v>
      </c>
      <c r="AL38" s="154">
        <f t="shared" si="6"/>
        <v>3443509</v>
      </c>
      <c r="AM38" s="154">
        <f t="shared" si="8"/>
        <v>0</v>
      </c>
      <c r="AN38" s="154">
        <f t="shared" si="8"/>
        <v>0</v>
      </c>
      <c r="AO38" s="154">
        <f t="shared" si="8"/>
        <v>0</v>
      </c>
      <c r="AP38" s="154">
        <f t="shared" si="7"/>
        <v>2723981</v>
      </c>
      <c r="AQ38" s="154">
        <f t="shared" si="7"/>
        <v>725849</v>
      </c>
      <c r="AR38" s="154">
        <f t="shared" si="7"/>
        <v>3449830</v>
      </c>
      <c r="AS38" s="154">
        <f t="shared" si="7"/>
        <v>0</v>
      </c>
      <c r="AT38" s="154">
        <f t="shared" si="7"/>
        <v>0</v>
      </c>
      <c r="AU38" s="154">
        <f t="shared" si="7"/>
        <v>0</v>
      </c>
      <c r="AV38" s="161">
        <f t="shared" si="7"/>
        <v>2723981</v>
      </c>
      <c r="AW38" s="161">
        <f t="shared" si="7"/>
        <v>725849</v>
      </c>
      <c r="AX38" s="161">
        <f t="shared" si="7"/>
        <v>3449830</v>
      </c>
    </row>
    <row r="39" spans="1:50" s="105" customFormat="1" ht="15" customHeight="1" x14ac:dyDescent="0.25">
      <c r="A39" s="174" t="s">
        <v>426</v>
      </c>
      <c r="B39" s="171" t="s">
        <v>427</v>
      </c>
      <c r="C39" s="154">
        <f>'[1]címrend kötelező'!GX41</f>
        <v>0</v>
      </c>
      <c r="D39" s="154">
        <f>'[1]címrend kötelező'!GY41</f>
        <v>0</v>
      </c>
      <c r="E39" s="154">
        <f>'[1]címrend kötelező'!GZ41</f>
        <v>0</v>
      </c>
      <c r="F39" s="154">
        <f>'[1]címrend önként'!GX41</f>
        <v>1724</v>
      </c>
      <c r="G39" s="154">
        <f>'[1]címrend önként'!GY41</f>
        <v>0</v>
      </c>
      <c r="H39" s="154">
        <f>'[1]címrend önként'!GZ41</f>
        <v>1724</v>
      </c>
      <c r="I39" s="154">
        <f>'[1]címrend államig'!GX41</f>
        <v>0</v>
      </c>
      <c r="J39" s="154">
        <f>'[1]címrend államig'!GY41</f>
        <v>0</v>
      </c>
      <c r="K39" s="154">
        <f>'[1]címrend államig'!GZ41</f>
        <v>0</v>
      </c>
      <c r="L39" s="154">
        <f t="shared" si="4"/>
        <v>1724</v>
      </c>
      <c r="M39" s="154">
        <f t="shared" si="4"/>
        <v>0</v>
      </c>
      <c r="N39" s="154">
        <f t="shared" si="4"/>
        <v>1724</v>
      </c>
      <c r="O39" s="154">
        <f>'[1]címrend kötelező'!EV41</f>
        <v>0</v>
      </c>
      <c r="P39" s="154">
        <f>'[1]címrend kötelező'!EW41</f>
        <v>0</v>
      </c>
      <c r="Q39" s="154">
        <f>'[1]címrend kötelező'!EX41</f>
        <v>0</v>
      </c>
      <c r="R39" s="154">
        <f>'[1]címrend önként'!EV41</f>
        <v>0</v>
      </c>
      <c r="S39" s="154">
        <f>'[1]címrend önként'!EW41</f>
        <v>0</v>
      </c>
      <c r="T39" s="154">
        <f>'[1]címrend önként'!EX41</f>
        <v>0</v>
      </c>
      <c r="U39" s="154">
        <f>'[1]címrend államig'!EV41</f>
        <v>0</v>
      </c>
      <c r="V39" s="154">
        <f>'[1]címrend államig'!EW41</f>
        <v>0</v>
      </c>
      <c r="W39" s="154">
        <f>'[1]címrend államig'!EX41</f>
        <v>0</v>
      </c>
      <c r="X39" s="154">
        <f t="shared" si="5"/>
        <v>0</v>
      </c>
      <c r="Y39" s="154">
        <f t="shared" si="5"/>
        <v>0</v>
      </c>
      <c r="Z39" s="154">
        <f t="shared" si="5"/>
        <v>0</v>
      </c>
      <c r="AA39" s="154">
        <f>'[1]címrend kötelező'!DR41</f>
        <v>0</v>
      </c>
      <c r="AB39" s="154">
        <f>'[1]címrend kötelező'!DS41</f>
        <v>0</v>
      </c>
      <c r="AC39" s="154">
        <f>'[1]címrend kötelező'!DT41</f>
        <v>0</v>
      </c>
      <c r="AD39" s="154">
        <f>'[1]címrend önként'!DR41</f>
        <v>300150</v>
      </c>
      <c r="AE39" s="154">
        <f>'[1]címrend önként'!DS41</f>
        <v>641350</v>
      </c>
      <c r="AF39" s="154">
        <f>'[1]címrend önként'!DT41</f>
        <v>941500</v>
      </c>
      <c r="AG39" s="154">
        <f>'[1]címrend államig'!DR41</f>
        <v>0</v>
      </c>
      <c r="AH39" s="154">
        <f>'[1]címrend államig'!DS41</f>
        <v>0</v>
      </c>
      <c r="AI39" s="154">
        <f>'[1]címrend államig'!DT41</f>
        <v>0</v>
      </c>
      <c r="AJ39" s="154">
        <f t="shared" si="6"/>
        <v>300150</v>
      </c>
      <c r="AK39" s="154">
        <f t="shared" si="6"/>
        <v>641350</v>
      </c>
      <c r="AL39" s="154">
        <f t="shared" si="6"/>
        <v>941500</v>
      </c>
      <c r="AM39" s="154">
        <f t="shared" si="8"/>
        <v>0</v>
      </c>
      <c r="AN39" s="154">
        <f t="shared" si="8"/>
        <v>0</v>
      </c>
      <c r="AO39" s="154">
        <f t="shared" si="8"/>
        <v>0</v>
      </c>
      <c r="AP39" s="154">
        <f t="shared" si="7"/>
        <v>301874</v>
      </c>
      <c r="AQ39" s="154">
        <f t="shared" si="7"/>
        <v>641350</v>
      </c>
      <c r="AR39" s="154">
        <f t="shared" si="7"/>
        <v>943224</v>
      </c>
      <c r="AS39" s="154">
        <f t="shared" si="7"/>
        <v>0</v>
      </c>
      <c r="AT39" s="154">
        <f t="shared" si="7"/>
        <v>0</v>
      </c>
      <c r="AU39" s="154">
        <f t="shared" si="7"/>
        <v>0</v>
      </c>
      <c r="AV39" s="161">
        <f t="shared" si="7"/>
        <v>301874</v>
      </c>
      <c r="AW39" s="161">
        <f t="shared" si="7"/>
        <v>641350</v>
      </c>
      <c r="AX39" s="161">
        <f t="shared" si="7"/>
        <v>943224</v>
      </c>
    </row>
    <row r="40" spans="1:50" ht="15" customHeight="1" x14ac:dyDescent="0.25">
      <c r="A40" s="163">
        <v>37</v>
      </c>
      <c r="B40" s="172" t="s">
        <v>428</v>
      </c>
      <c r="C40" s="157">
        <f>'[1]címrend kötelező'!GX42</f>
        <v>0</v>
      </c>
      <c r="D40" s="157">
        <f>'[1]címrend kötelező'!GY42</f>
        <v>0</v>
      </c>
      <c r="E40" s="157">
        <f>'[1]címrend kötelező'!GZ42</f>
        <v>0</v>
      </c>
      <c r="F40" s="157">
        <f>'[1]címrend önként'!GX42</f>
        <v>0</v>
      </c>
      <c r="G40" s="157">
        <f>'[1]címrend önként'!GY42</f>
        <v>0</v>
      </c>
      <c r="H40" s="157">
        <f>'[1]címrend önként'!GZ42</f>
        <v>0</v>
      </c>
      <c r="I40" s="157">
        <f>'[1]címrend államig'!GX42</f>
        <v>0</v>
      </c>
      <c r="J40" s="157">
        <f>'[1]címrend államig'!GY42</f>
        <v>0</v>
      </c>
      <c r="K40" s="157">
        <f>'[1]címrend államig'!GZ42</f>
        <v>0</v>
      </c>
      <c r="L40" s="157">
        <f t="shared" si="4"/>
        <v>0</v>
      </c>
      <c r="M40" s="157">
        <f t="shared" si="4"/>
        <v>0</v>
      </c>
      <c r="N40" s="157">
        <f t="shared" si="4"/>
        <v>0</v>
      </c>
      <c r="O40" s="157">
        <f>'[1]címrend kötelező'!EV42</f>
        <v>0</v>
      </c>
      <c r="P40" s="157">
        <f>'[1]címrend kötelező'!EW42</f>
        <v>0</v>
      </c>
      <c r="Q40" s="157">
        <f>'[1]címrend kötelező'!EX42</f>
        <v>0</v>
      </c>
      <c r="R40" s="157">
        <f>'[1]címrend önként'!EV42</f>
        <v>0</v>
      </c>
      <c r="S40" s="157">
        <f>'[1]címrend önként'!EW42</f>
        <v>0</v>
      </c>
      <c r="T40" s="157">
        <f>'[1]címrend önként'!EX42</f>
        <v>0</v>
      </c>
      <c r="U40" s="157">
        <f>'[1]címrend államig'!EV42</f>
        <v>0</v>
      </c>
      <c r="V40" s="157">
        <f>'[1]címrend államig'!EW42</f>
        <v>0</v>
      </c>
      <c r="W40" s="157">
        <f>'[1]címrend államig'!EX42</f>
        <v>0</v>
      </c>
      <c r="X40" s="157">
        <f t="shared" si="5"/>
        <v>0</v>
      </c>
      <c r="Y40" s="157">
        <f t="shared" si="5"/>
        <v>0</v>
      </c>
      <c r="Z40" s="157">
        <f t="shared" si="5"/>
        <v>0</v>
      </c>
      <c r="AA40" s="157">
        <f>'[1]címrend kötelező'!DR42</f>
        <v>0</v>
      </c>
      <c r="AB40" s="157">
        <f>'[1]címrend kötelező'!DS42</f>
        <v>0</v>
      </c>
      <c r="AC40" s="157">
        <f>'[1]címrend kötelező'!DT42</f>
        <v>0</v>
      </c>
      <c r="AD40" s="157">
        <f>'[1]címrend önként'!DR42</f>
        <v>250000</v>
      </c>
      <c r="AE40" s="157">
        <f>'[1]címrend önként'!DS42</f>
        <v>300000</v>
      </c>
      <c r="AF40" s="157">
        <f>'[1]címrend önként'!DT42</f>
        <v>550000</v>
      </c>
      <c r="AG40" s="157">
        <f>'[1]címrend államig'!DR42</f>
        <v>0</v>
      </c>
      <c r="AH40" s="157">
        <f>'[1]címrend államig'!DS42</f>
        <v>0</v>
      </c>
      <c r="AI40" s="157">
        <f>'[1]címrend államig'!DT42</f>
        <v>0</v>
      </c>
      <c r="AJ40" s="157">
        <f t="shared" si="6"/>
        <v>250000</v>
      </c>
      <c r="AK40" s="157">
        <f t="shared" si="6"/>
        <v>300000</v>
      </c>
      <c r="AL40" s="157">
        <f t="shared" si="6"/>
        <v>550000</v>
      </c>
      <c r="AM40" s="157">
        <f t="shared" si="8"/>
        <v>0</v>
      </c>
      <c r="AN40" s="157">
        <f t="shared" si="8"/>
        <v>0</v>
      </c>
      <c r="AO40" s="157">
        <f t="shared" si="8"/>
        <v>0</v>
      </c>
      <c r="AP40" s="157">
        <f t="shared" si="7"/>
        <v>250000</v>
      </c>
      <c r="AQ40" s="157">
        <f t="shared" si="7"/>
        <v>300000</v>
      </c>
      <c r="AR40" s="157">
        <f t="shared" si="7"/>
        <v>550000</v>
      </c>
      <c r="AS40" s="157">
        <f t="shared" si="7"/>
        <v>0</v>
      </c>
      <c r="AT40" s="157">
        <f t="shared" si="7"/>
        <v>0</v>
      </c>
      <c r="AU40" s="157">
        <f t="shared" si="7"/>
        <v>0</v>
      </c>
      <c r="AV40" s="158">
        <f t="shared" si="7"/>
        <v>250000</v>
      </c>
      <c r="AW40" s="158">
        <f t="shared" si="7"/>
        <v>300000</v>
      </c>
      <c r="AX40" s="158">
        <f t="shared" si="7"/>
        <v>550000</v>
      </c>
    </row>
    <row r="41" spans="1:50" ht="15" customHeight="1" x14ac:dyDescent="0.25">
      <c r="A41" s="162" t="s">
        <v>429</v>
      </c>
      <c r="B41" s="172" t="s">
        <v>430</v>
      </c>
      <c r="C41" s="158">
        <f>'[1]címrend kötelező'!GX43</f>
        <v>0</v>
      </c>
      <c r="D41" s="158">
        <f>'[1]címrend kötelező'!GY43</f>
        <v>0</v>
      </c>
      <c r="E41" s="158">
        <f>'[1]címrend kötelező'!GZ43</f>
        <v>0</v>
      </c>
      <c r="F41" s="158">
        <f>'[1]címrend önként'!GX43</f>
        <v>0</v>
      </c>
      <c r="G41" s="158">
        <f>'[1]címrend önként'!GY43</f>
        <v>0</v>
      </c>
      <c r="H41" s="158">
        <f>'[1]címrend önként'!GZ43</f>
        <v>0</v>
      </c>
      <c r="I41" s="158">
        <f>'[1]címrend államig'!GX43</f>
        <v>0</v>
      </c>
      <c r="J41" s="158">
        <f>'[1]címrend államig'!GY43</f>
        <v>0</v>
      </c>
      <c r="K41" s="158">
        <f>'[1]címrend államig'!GZ43</f>
        <v>0</v>
      </c>
      <c r="L41" s="158">
        <f t="shared" si="4"/>
        <v>0</v>
      </c>
      <c r="M41" s="158">
        <f t="shared" si="4"/>
        <v>0</v>
      </c>
      <c r="N41" s="158">
        <f t="shared" si="4"/>
        <v>0</v>
      </c>
      <c r="O41" s="158">
        <f>'[1]címrend kötelező'!EV43</f>
        <v>0</v>
      </c>
      <c r="P41" s="158">
        <f>'[1]címrend kötelező'!EW43</f>
        <v>0</v>
      </c>
      <c r="Q41" s="158">
        <f>'[1]címrend kötelező'!EX43</f>
        <v>0</v>
      </c>
      <c r="R41" s="158">
        <f>'[1]címrend önként'!EV43</f>
        <v>0</v>
      </c>
      <c r="S41" s="158">
        <f>'[1]címrend önként'!EW43</f>
        <v>0</v>
      </c>
      <c r="T41" s="158">
        <f>'[1]címrend önként'!EX43</f>
        <v>0</v>
      </c>
      <c r="U41" s="158">
        <f>'[1]címrend államig'!EV43</f>
        <v>0</v>
      </c>
      <c r="V41" s="158">
        <f>'[1]címrend államig'!EW43</f>
        <v>0</v>
      </c>
      <c r="W41" s="158">
        <f>'[1]címrend államig'!EX43</f>
        <v>0</v>
      </c>
      <c r="X41" s="158">
        <f t="shared" si="5"/>
        <v>0</v>
      </c>
      <c r="Y41" s="158">
        <f t="shared" si="5"/>
        <v>0</v>
      </c>
      <c r="Z41" s="158">
        <f t="shared" si="5"/>
        <v>0</v>
      </c>
      <c r="AA41" s="158">
        <f>'[1]címrend kötelező'!DR43</f>
        <v>0</v>
      </c>
      <c r="AB41" s="158">
        <f>'[1]címrend kötelező'!DS43</f>
        <v>0</v>
      </c>
      <c r="AC41" s="158">
        <f>'[1]címrend kötelező'!DT43</f>
        <v>0</v>
      </c>
      <c r="AD41" s="158">
        <f>'[1]címrend önként'!DR43</f>
        <v>0</v>
      </c>
      <c r="AE41" s="158">
        <f>'[1]címrend önként'!DS43</f>
        <v>0</v>
      </c>
      <c r="AF41" s="158">
        <f>'[1]címrend önként'!DT43</f>
        <v>0</v>
      </c>
      <c r="AG41" s="158">
        <f>'[1]címrend államig'!DR43</f>
        <v>0</v>
      </c>
      <c r="AH41" s="158">
        <f>'[1]címrend államig'!DS43</f>
        <v>0</v>
      </c>
      <c r="AI41" s="158">
        <f>'[1]címrend államig'!DT43</f>
        <v>0</v>
      </c>
      <c r="AJ41" s="158">
        <f t="shared" si="6"/>
        <v>0</v>
      </c>
      <c r="AK41" s="158">
        <f t="shared" si="6"/>
        <v>0</v>
      </c>
      <c r="AL41" s="158">
        <f t="shared" si="6"/>
        <v>0</v>
      </c>
      <c r="AM41" s="158">
        <f t="shared" si="8"/>
        <v>0</v>
      </c>
      <c r="AN41" s="158">
        <f t="shared" si="8"/>
        <v>0</v>
      </c>
      <c r="AO41" s="158">
        <f t="shared" si="8"/>
        <v>0</v>
      </c>
      <c r="AP41" s="158">
        <f t="shared" si="7"/>
        <v>0</v>
      </c>
      <c r="AQ41" s="158">
        <f t="shared" si="7"/>
        <v>0</v>
      </c>
      <c r="AR41" s="158">
        <f t="shared" si="7"/>
        <v>0</v>
      </c>
      <c r="AS41" s="158">
        <f t="shared" si="7"/>
        <v>0</v>
      </c>
      <c r="AT41" s="158">
        <f t="shared" si="7"/>
        <v>0</v>
      </c>
      <c r="AU41" s="158">
        <f t="shared" si="7"/>
        <v>0</v>
      </c>
      <c r="AV41" s="158">
        <f t="shared" si="7"/>
        <v>0</v>
      </c>
      <c r="AW41" s="158">
        <f t="shared" si="7"/>
        <v>0</v>
      </c>
      <c r="AX41" s="158">
        <f t="shared" si="7"/>
        <v>0</v>
      </c>
    </row>
    <row r="42" spans="1:50" ht="15" customHeight="1" x14ac:dyDescent="0.25">
      <c r="A42" s="163">
        <v>39</v>
      </c>
      <c r="B42" s="172" t="s">
        <v>431</v>
      </c>
      <c r="C42" s="158">
        <f>'[1]címrend kötelező'!GX44</f>
        <v>0</v>
      </c>
      <c r="D42" s="158">
        <f>'[1]címrend kötelező'!GY44</f>
        <v>0</v>
      </c>
      <c r="E42" s="158">
        <f>'[1]címrend kötelező'!GZ44</f>
        <v>0</v>
      </c>
      <c r="F42" s="158">
        <f>'[1]címrend önként'!GX44</f>
        <v>0</v>
      </c>
      <c r="G42" s="158">
        <f>'[1]címrend önként'!GY44</f>
        <v>0</v>
      </c>
      <c r="H42" s="158">
        <f>'[1]címrend önként'!GZ44</f>
        <v>0</v>
      </c>
      <c r="I42" s="158">
        <f>'[1]címrend államig'!GX44</f>
        <v>0</v>
      </c>
      <c r="J42" s="158">
        <f>'[1]címrend államig'!GY44</f>
        <v>0</v>
      </c>
      <c r="K42" s="158">
        <f>'[1]címrend államig'!GZ44</f>
        <v>0</v>
      </c>
      <c r="L42" s="158">
        <f t="shared" si="4"/>
        <v>0</v>
      </c>
      <c r="M42" s="158">
        <f t="shared" si="4"/>
        <v>0</v>
      </c>
      <c r="N42" s="158">
        <f t="shared" si="4"/>
        <v>0</v>
      </c>
      <c r="O42" s="158">
        <f>'[1]címrend kötelező'!EV44</f>
        <v>0</v>
      </c>
      <c r="P42" s="158">
        <f>'[1]címrend kötelező'!EW44</f>
        <v>0</v>
      </c>
      <c r="Q42" s="158">
        <f>'[1]címrend kötelező'!EX44</f>
        <v>0</v>
      </c>
      <c r="R42" s="158">
        <f>'[1]címrend önként'!EV44</f>
        <v>0</v>
      </c>
      <c r="S42" s="158">
        <f>'[1]címrend önként'!EW44</f>
        <v>0</v>
      </c>
      <c r="T42" s="158">
        <f>'[1]címrend önként'!EX44</f>
        <v>0</v>
      </c>
      <c r="U42" s="158">
        <f>'[1]címrend államig'!EV44</f>
        <v>0</v>
      </c>
      <c r="V42" s="158">
        <f>'[1]címrend államig'!EW44</f>
        <v>0</v>
      </c>
      <c r="W42" s="158">
        <f>'[1]címrend államig'!EX44</f>
        <v>0</v>
      </c>
      <c r="X42" s="158">
        <f t="shared" si="5"/>
        <v>0</v>
      </c>
      <c r="Y42" s="158">
        <f t="shared" si="5"/>
        <v>0</v>
      </c>
      <c r="Z42" s="158">
        <f t="shared" si="5"/>
        <v>0</v>
      </c>
      <c r="AA42" s="158">
        <f>'[1]címrend kötelező'!DR44</f>
        <v>0</v>
      </c>
      <c r="AB42" s="158">
        <f>'[1]címrend kötelező'!DS44</f>
        <v>0</v>
      </c>
      <c r="AC42" s="158">
        <f>'[1]címrend kötelező'!DT44</f>
        <v>0</v>
      </c>
      <c r="AD42" s="158">
        <f>'[1]címrend önként'!DR44</f>
        <v>0</v>
      </c>
      <c r="AE42" s="158">
        <f>'[1]címrend önként'!DS44</f>
        <v>0</v>
      </c>
      <c r="AF42" s="158">
        <f>'[1]címrend önként'!DT44</f>
        <v>0</v>
      </c>
      <c r="AG42" s="158">
        <f>'[1]címrend államig'!DR44</f>
        <v>0</v>
      </c>
      <c r="AH42" s="158">
        <f>'[1]címrend államig'!DS44</f>
        <v>0</v>
      </c>
      <c r="AI42" s="158">
        <f>'[1]címrend államig'!DT44</f>
        <v>0</v>
      </c>
      <c r="AJ42" s="158">
        <f t="shared" si="6"/>
        <v>0</v>
      </c>
      <c r="AK42" s="158">
        <f t="shared" si="6"/>
        <v>0</v>
      </c>
      <c r="AL42" s="158">
        <f t="shared" si="6"/>
        <v>0</v>
      </c>
      <c r="AM42" s="158">
        <f t="shared" si="8"/>
        <v>0</v>
      </c>
      <c r="AN42" s="158">
        <f t="shared" si="8"/>
        <v>0</v>
      </c>
      <c r="AO42" s="158">
        <f t="shared" si="8"/>
        <v>0</v>
      </c>
      <c r="AP42" s="158">
        <f t="shared" si="7"/>
        <v>0</v>
      </c>
      <c r="AQ42" s="158">
        <f t="shared" si="7"/>
        <v>0</v>
      </c>
      <c r="AR42" s="158">
        <f t="shared" si="7"/>
        <v>0</v>
      </c>
      <c r="AS42" s="158">
        <f t="shared" si="7"/>
        <v>0</v>
      </c>
      <c r="AT42" s="158">
        <f t="shared" si="7"/>
        <v>0</v>
      </c>
      <c r="AU42" s="158">
        <f t="shared" si="7"/>
        <v>0</v>
      </c>
      <c r="AV42" s="158">
        <f t="shared" si="7"/>
        <v>0</v>
      </c>
      <c r="AW42" s="158">
        <f t="shared" si="7"/>
        <v>0</v>
      </c>
      <c r="AX42" s="158">
        <f t="shared" si="7"/>
        <v>0</v>
      </c>
    </row>
    <row r="43" spans="1:50" ht="15" customHeight="1" x14ac:dyDescent="0.25">
      <c r="A43" s="162" t="s">
        <v>432</v>
      </c>
      <c r="B43" s="172" t="s">
        <v>433</v>
      </c>
      <c r="C43" s="157">
        <f>'[1]címrend kötelező'!GX45</f>
        <v>0</v>
      </c>
      <c r="D43" s="157">
        <f>'[1]címrend kötelező'!GY45</f>
        <v>0</v>
      </c>
      <c r="E43" s="157">
        <f>'[1]címrend kötelező'!GZ45</f>
        <v>0</v>
      </c>
      <c r="F43" s="157">
        <f>'[1]címrend önként'!GX45</f>
        <v>1724</v>
      </c>
      <c r="G43" s="157">
        <f>'[1]címrend önként'!GY45</f>
        <v>0</v>
      </c>
      <c r="H43" s="157">
        <f>'[1]címrend önként'!GZ45</f>
        <v>1724</v>
      </c>
      <c r="I43" s="157">
        <f>'[1]címrend államig'!GX45</f>
        <v>0</v>
      </c>
      <c r="J43" s="157">
        <f>'[1]címrend államig'!GY45</f>
        <v>0</v>
      </c>
      <c r="K43" s="157">
        <f>'[1]címrend államig'!GZ45</f>
        <v>0</v>
      </c>
      <c r="L43" s="157">
        <f t="shared" si="4"/>
        <v>1724</v>
      </c>
      <c r="M43" s="157">
        <f t="shared" si="4"/>
        <v>0</v>
      </c>
      <c r="N43" s="157">
        <f t="shared" si="4"/>
        <v>1724</v>
      </c>
      <c r="O43" s="157">
        <f>'[1]címrend kötelező'!EV45</f>
        <v>0</v>
      </c>
      <c r="P43" s="157">
        <f>'[1]címrend kötelező'!EW45</f>
        <v>0</v>
      </c>
      <c r="Q43" s="157">
        <f>'[1]címrend kötelező'!EX45</f>
        <v>0</v>
      </c>
      <c r="R43" s="157">
        <f>'[1]címrend önként'!EV45</f>
        <v>0</v>
      </c>
      <c r="S43" s="157">
        <f>'[1]címrend önként'!EW45</f>
        <v>0</v>
      </c>
      <c r="T43" s="157">
        <f>'[1]címrend önként'!EX45</f>
        <v>0</v>
      </c>
      <c r="U43" s="157">
        <f>'[1]címrend államig'!EV45</f>
        <v>0</v>
      </c>
      <c r="V43" s="157">
        <f>'[1]címrend államig'!EW45</f>
        <v>0</v>
      </c>
      <c r="W43" s="157">
        <f>'[1]címrend államig'!EX45</f>
        <v>0</v>
      </c>
      <c r="X43" s="157">
        <f t="shared" si="5"/>
        <v>0</v>
      </c>
      <c r="Y43" s="157">
        <f t="shared" si="5"/>
        <v>0</v>
      </c>
      <c r="Z43" s="157">
        <f t="shared" si="5"/>
        <v>0</v>
      </c>
      <c r="AA43" s="157">
        <f>'[1]címrend kötelező'!DR45</f>
        <v>0</v>
      </c>
      <c r="AB43" s="157">
        <f>'[1]címrend kötelező'!DS45</f>
        <v>0</v>
      </c>
      <c r="AC43" s="157">
        <f>'[1]címrend kötelező'!DT45</f>
        <v>0</v>
      </c>
      <c r="AD43" s="157">
        <f>'[1]címrend önként'!DR45</f>
        <v>50150</v>
      </c>
      <c r="AE43" s="157">
        <f>'[1]címrend önként'!DS45</f>
        <v>341350</v>
      </c>
      <c r="AF43" s="157">
        <f>'[1]címrend önként'!DT45</f>
        <v>391500</v>
      </c>
      <c r="AG43" s="157">
        <f>'[1]címrend államig'!DR45</f>
        <v>0</v>
      </c>
      <c r="AH43" s="157">
        <f>'[1]címrend államig'!DS45</f>
        <v>0</v>
      </c>
      <c r="AI43" s="157">
        <f>'[1]címrend államig'!DT45</f>
        <v>0</v>
      </c>
      <c r="AJ43" s="157">
        <f t="shared" si="6"/>
        <v>50150</v>
      </c>
      <c r="AK43" s="157">
        <f t="shared" si="6"/>
        <v>341350</v>
      </c>
      <c r="AL43" s="157">
        <f t="shared" si="6"/>
        <v>391500</v>
      </c>
      <c r="AM43" s="157">
        <f t="shared" si="8"/>
        <v>0</v>
      </c>
      <c r="AN43" s="157">
        <f t="shared" si="8"/>
        <v>0</v>
      </c>
      <c r="AO43" s="157">
        <f t="shared" si="8"/>
        <v>0</v>
      </c>
      <c r="AP43" s="157">
        <f t="shared" si="7"/>
        <v>51874</v>
      </c>
      <c r="AQ43" s="157">
        <f t="shared" si="7"/>
        <v>341350</v>
      </c>
      <c r="AR43" s="157">
        <f t="shared" si="7"/>
        <v>393224</v>
      </c>
      <c r="AS43" s="157">
        <f t="shared" si="7"/>
        <v>0</v>
      </c>
      <c r="AT43" s="157">
        <f t="shared" si="7"/>
        <v>0</v>
      </c>
      <c r="AU43" s="157">
        <f t="shared" si="7"/>
        <v>0</v>
      </c>
      <c r="AV43" s="158">
        <f t="shared" si="7"/>
        <v>51874</v>
      </c>
      <c r="AW43" s="158">
        <f t="shared" si="7"/>
        <v>341350</v>
      </c>
      <c r="AX43" s="158">
        <f t="shared" si="7"/>
        <v>393224</v>
      </c>
    </row>
    <row r="44" spans="1:50" ht="15" customHeight="1" x14ac:dyDescent="0.25">
      <c r="A44" s="163">
        <v>41</v>
      </c>
      <c r="B44" s="172" t="s">
        <v>434</v>
      </c>
      <c r="C44" s="157">
        <f>'[1]címrend kötelező'!GX46</f>
        <v>0</v>
      </c>
      <c r="D44" s="157">
        <f>'[1]címrend kötelező'!GY46</f>
        <v>0</v>
      </c>
      <c r="E44" s="157">
        <f>'[1]címrend kötelező'!GZ46</f>
        <v>0</v>
      </c>
      <c r="F44" s="157">
        <f>'[1]címrend önként'!GX46</f>
        <v>0</v>
      </c>
      <c r="G44" s="157">
        <f>'[1]címrend önként'!GY46</f>
        <v>0</v>
      </c>
      <c r="H44" s="157">
        <f>'[1]címrend önként'!GZ46</f>
        <v>0</v>
      </c>
      <c r="I44" s="157">
        <f>'[1]címrend államig'!GX46</f>
        <v>0</v>
      </c>
      <c r="J44" s="157">
        <f>'[1]címrend államig'!GY46</f>
        <v>0</v>
      </c>
      <c r="K44" s="157">
        <f>'[1]címrend államig'!GZ46</f>
        <v>0</v>
      </c>
      <c r="L44" s="157">
        <f t="shared" si="4"/>
        <v>0</v>
      </c>
      <c r="M44" s="157">
        <f t="shared" si="4"/>
        <v>0</v>
      </c>
      <c r="N44" s="157">
        <f t="shared" si="4"/>
        <v>0</v>
      </c>
      <c r="O44" s="157">
        <f>'[1]címrend kötelező'!EV46</f>
        <v>0</v>
      </c>
      <c r="P44" s="157">
        <f>'[1]címrend kötelező'!EW46</f>
        <v>0</v>
      </c>
      <c r="Q44" s="157">
        <f>'[1]címrend kötelező'!EX46</f>
        <v>0</v>
      </c>
      <c r="R44" s="157">
        <f>'[1]címrend önként'!EV46</f>
        <v>0</v>
      </c>
      <c r="S44" s="157">
        <f>'[1]címrend önként'!EW46</f>
        <v>0</v>
      </c>
      <c r="T44" s="157">
        <f>'[1]címrend önként'!EX46</f>
        <v>0</v>
      </c>
      <c r="U44" s="157">
        <f>'[1]címrend államig'!EV46</f>
        <v>0</v>
      </c>
      <c r="V44" s="157">
        <f>'[1]címrend államig'!EW46</f>
        <v>0</v>
      </c>
      <c r="W44" s="157">
        <f>'[1]címrend államig'!EX46</f>
        <v>0</v>
      </c>
      <c r="X44" s="157">
        <f t="shared" si="5"/>
        <v>0</v>
      </c>
      <c r="Y44" s="157">
        <f t="shared" si="5"/>
        <v>0</v>
      </c>
      <c r="Z44" s="157">
        <f t="shared" si="5"/>
        <v>0</v>
      </c>
      <c r="AA44" s="157">
        <f>'[1]címrend kötelező'!DR46</f>
        <v>0</v>
      </c>
      <c r="AB44" s="157">
        <f>'[1]címrend kötelező'!DS46</f>
        <v>0</v>
      </c>
      <c r="AC44" s="157">
        <f>'[1]címrend kötelező'!DT46</f>
        <v>0</v>
      </c>
      <c r="AD44" s="157">
        <f>'[1]címrend önként'!DR46</f>
        <v>2181607</v>
      </c>
      <c r="AE44" s="157">
        <f>'[1]címrend önként'!DS46</f>
        <v>0</v>
      </c>
      <c r="AF44" s="157">
        <f>'[1]címrend önként'!DT46</f>
        <v>2181607</v>
      </c>
      <c r="AG44" s="157">
        <f>'[1]címrend államig'!DR46</f>
        <v>0</v>
      </c>
      <c r="AH44" s="157">
        <f>'[1]címrend államig'!DS46</f>
        <v>0</v>
      </c>
      <c r="AI44" s="157">
        <f>'[1]címrend államig'!DT46</f>
        <v>0</v>
      </c>
      <c r="AJ44" s="157">
        <f t="shared" si="6"/>
        <v>2181607</v>
      </c>
      <c r="AK44" s="157">
        <f t="shared" si="6"/>
        <v>0</v>
      </c>
      <c r="AL44" s="157">
        <f t="shared" si="6"/>
        <v>2181607</v>
      </c>
      <c r="AM44" s="157">
        <f t="shared" si="8"/>
        <v>0</v>
      </c>
      <c r="AN44" s="157">
        <f t="shared" si="8"/>
        <v>0</v>
      </c>
      <c r="AO44" s="157">
        <f t="shared" si="8"/>
        <v>0</v>
      </c>
      <c r="AP44" s="157">
        <f t="shared" si="7"/>
        <v>2181607</v>
      </c>
      <c r="AQ44" s="157">
        <f t="shared" si="7"/>
        <v>0</v>
      </c>
      <c r="AR44" s="157">
        <f t="shared" si="7"/>
        <v>2181607</v>
      </c>
      <c r="AS44" s="157">
        <f t="shared" si="7"/>
        <v>0</v>
      </c>
      <c r="AT44" s="157">
        <f t="shared" si="7"/>
        <v>0</v>
      </c>
      <c r="AU44" s="157">
        <f t="shared" si="7"/>
        <v>0</v>
      </c>
      <c r="AV44" s="158">
        <f t="shared" si="7"/>
        <v>2181607</v>
      </c>
      <c r="AW44" s="158">
        <f t="shared" si="7"/>
        <v>0</v>
      </c>
      <c r="AX44" s="158">
        <f t="shared" si="7"/>
        <v>2181607</v>
      </c>
    </row>
    <row r="45" spans="1:50" ht="15" customHeight="1" x14ac:dyDescent="0.25">
      <c r="A45" s="162" t="s">
        <v>435</v>
      </c>
      <c r="B45" s="172" t="s">
        <v>436</v>
      </c>
      <c r="C45" s="157">
        <f>'[1]címrend kötelező'!GX47</f>
        <v>0</v>
      </c>
      <c r="D45" s="157">
        <f>'[1]címrend kötelező'!GY47</f>
        <v>0</v>
      </c>
      <c r="E45" s="157">
        <f>'[1]címrend kötelező'!GZ47</f>
        <v>0</v>
      </c>
      <c r="F45" s="157">
        <f>'[1]címrend önként'!GX47</f>
        <v>0</v>
      </c>
      <c r="G45" s="157">
        <f>'[1]címrend önként'!GY47</f>
        <v>0</v>
      </c>
      <c r="H45" s="157">
        <f>'[1]címrend önként'!GZ47</f>
        <v>0</v>
      </c>
      <c r="I45" s="157">
        <f>'[1]címrend államig'!GX47</f>
        <v>0</v>
      </c>
      <c r="J45" s="157">
        <f>'[1]címrend államig'!GY47</f>
        <v>0</v>
      </c>
      <c r="K45" s="157">
        <f>'[1]címrend államig'!GZ47</f>
        <v>0</v>
      </c>
      <c r="L45" s="157">
        <f t="shared" si="4"/>
        <v>0</v>
      </c>
      <c r="M45" s="157">
        <f t="shared" si="4"/>
        <v>0</v>
      </c>
      <c r="N45" s="157">
        <f t="shared" si="4"/>
        <v>0</v>
      </c>
      <c r="O45" s="157">
        <f>'[1]címrend kötelező'!EV47</f>
        <v>0</v>
      </c>
      <c r="P45" s="157">
        <f>'[1]címrend kötelező'!EW47</f>
        <v>0</v>
      </c>
      <c r="Q45" s="157">
        <f>'[1]címrend kötelező'!EX47</f>
        <v>0</v>
      </c>
      <c r="R45" s="157">
        <f>'[1]címrend önként'!EV47</f>
        <v>0</v>
      </c>
      <c r="S45" s="157">
        <f>'[1]címrend önként'!EW47</f>
        <v>0</v>
      </c>
      <c r="T45" s="157">
        <f>'[1]címrend önként'!EX47</f>
        <v>0</v>
      </c>
      <c r="U45" s="157">
        <f>'[1]címrend államig'!EV47</f>
        <v>0</v>
      </c>
      <c r="V45" s="157">
        <f>'[1]címrend államig'!EW47</f>
        <v>0</v>
      </c>
      <c r="W45" s="157">
        <f>'[1]címrend államig'!EX47</f>
        <v>0</v>
      </c>
      <c r="X45" s="157">
        <f t="shared" si="5"/>
        <v>0</v>
      </c>
      <c r="Y45" s="157">
        <f t="shared" si="5"/>
        <v>0</v>
      </c>
      <c r="Z45" s="157">
        <f t="shared" si="5"/>
        <v>0</v>
      </c>
      <c r="AA45" s="157">
        <f>'[1]címrend kötelező'!DR47</f>
        <v>0</v>
      </c>
      <c r="AB45" s="157">
        <f>'[1]címrend kötelező'!DS47</f>
        <v>0</v>
      </c>
      <c r="AC45" s="157">
        <f>'[1]címrend kötelező'!DT47</f>
        <v>0</v>
      </c>
      <c r="AD45" s="157">
        <f>'[1]címrend önként'!DR47</f>
        <v>0</v>
      </c>
      <c r="AE45" s="157">
        <f>'[1]címrend önként'!DS47</f>
        <v>0</v>
      </c>
      <c r="AF45" s="157">
        <f>'[1]címrend önként'!DT47</f>
        <v>0</v>
      </c>
      <c r="AG45" s="157">
        <f>'[1]címrend államig'!DR47</f>
        <v>0</v>
      </c>
      <c r="AH45" s="157">
        <f>'[1]címrend államig'!DS47</f>
        <v>0</v>
      </c>
      <c r="AI45" s="157">
        <f>'[1]címrend államig'!DT47</f>
        <v>0</v>
      </c>
      <c r="AJ45" s="157">
        <f t="shared" si="6"/>
        <v>0</v>
      </c>
      <c r="AK45" s="157">
        <f t="shared" si="6"/>
        <v>0</v>
      </c>
      <c r="AL45" s="157">
        <f t="shared" si="6"/>
        <v>0</v>
      </c>
      <c r="AM45" s="157">
        <f t="shared" si="8"/>
        <v>0</v>
      </c>
      <c r="AN45" s="157">
        <f t="shared" si="8"/>
        <v>0</v>
      </c>
      <c r="AO45" s="157">
        <f t="shared" si="8"/>
        <v>0</v>
      </c>
      <c r="AP45" s="157">
        <f t="shared" si="7"/>
        <v>0</v>
      </c>
      <c r="AQ45" s="157">
        <f t="shared" si="7"/>
        <v>0</v>
      </c>
      <c r="AR45" s="157">
        <f t="shared" si="7"/>
        <v>0</v>
      </c>
      <c r="AS45" s="157">
        <f t="shared" si="7"/>
        <v>0</v>
      </c>
      <c r="AT45" s="157">
        <f t="shared" si="7"/>
        <v>0</v>
      </c>
      <c r="AU45" s="157">
        <f t="shared" si="7"/>
        <v>0</v>
      </c>
      <c r="AV45" s="158">
        <f t="shared" si="7"/>
        <v>0</v>
      </c>
      <c r="AW45" s="158">
        <f t="shared" si="7"/>
        <v>0</v>
      </c>
      <c r="AX45" s="158">
        <f t="shared" si="7"/>
        <v>0</v>
      </c>
    </row>
    <row r="46" spans="1:50" ht="15" customHeight="1" x14ac:dyDescent="0.25">
      <c r="A46" s="163">
        <v>43</v>
      </c>
      <c r="B46" s="172" t="s">
        <v>437</v>
      </c>
      <c r="C46" s="157">
        <f>'[1]címrend kötelező'!GX48</f>
        <v>0</v>
      </c>
      <c r="D46" s="157">
        <f>'[1]címrend kötelező'!GY48</f>
        <v>0</v>
      </c>
      <c r="E46" s="157">
        <f>'[1]címrend kötelező'!GZ48</f>
        <v>0</v>
      </c>
      <c r="F46" s="157">
        <f>'[1]címrend önként'!GX48</f>
        <v>0</v>
      </c>
      <c r="G46" s="157">
        <f>'[1]címrend önként'!GY48</f>
        <v>0</v>
      </c>
      <c r="H46" s="157">
        <f>'[1]címrend önként'!GZ48</f>
        <v>0</v>
      </c>
      <c r="I46" s="157">
        <f>'[1]címrend államig'!GX48</f>
        <v>0</v>
      </c>
      <c r="J46" s="157">
        <f>'[1]címrend államig'!GY48</f>
        <v>0</v>
      </c>
      <c r="K46" s="157">
        <f>'[1]címrend államig'!GZ48</f>
        <v>0</v>
      </c>
      <c r="L46" s="157">
        <f t="shared" si="4"/>
        <v>0</v>
      </c>
      <c r="M46" s="157">
        <f t="shared" si="4"/>
        <v>0</v>
      </c>
      <c r="N46" s="157">
        <f t="shared" si="4"/>
        <v>0</v>
      </c>
      <c r="O46" s="157">
        <f>'[1]címrend kötelező'!EV48</f>
        <v>0</v>
      </c>
      <c r="P46" s="157">
        <f>'[1]címrend kötelező'!EW48</f>
        <v>0</v>
      </c>
      <c r="Q46" s="157">
        <f>'[1]címrend kötelező'!EX48</f>
        <v>0</v>
      </c>
      <c r="R46" s="157">
        <f>'[1]címrend önként'!EV48</f>
        <v>0</v>
      </c>
      <c r="S46" s="157">
        <f>'[1]címrend önként'!EW48</f>
        <v>0</v>
      </c>
      <c r="T46" s="157">
        <f>'[1]címrend önként'!EX48</f>
        <v>0</v>
      </c>
      <c r="U46" s="157">
        <f>'[1]címrend államig'!EV48</f>
        <v>0</v>
      </c>
      <c r="V46" s="157">
        <f>'[1]címrend államig'!EW48</f>
        <v>0</v>
      </c>
      <c r="W46" s="157">
        <f>'[1]címrend államig'!EX48</f>
        <v>0</v>
      </c>
      <c r="X46" s="157">
        <f t="shared" si="5"/>
        <v>0</v>
      </c>
      <c r="Y46" s="157">
        <f t="shared" si="5"/>
        <v>0</v>
      </c>
      <c r="Z46" s="157">
        <f t="shared" si="5"/>
        <v>0</v>
      </c>
      <c r="AA46" s="157">
        <f>'[1]címrend kötelező'!DR48</f>
        <v>0</v>
      </c>
      <c r="AB46" s="157">
        <f>'[1]címrend kötelező'!DS48</f>
        <v>0</v>
      </c>
      <c r="AC46" s="157">
        <f>'[1]címrend kötelező'!DT48</f>
        <v>0</v>
      </c>
      <c r="AD46" s="157">
        <f>'[1]címrend önként'!DR48</f>
        <v>0</v>
      </c>
      <c r="AE46" s="157">
        <f>'[1]címrend önként'!DS48</f>
        <v>0</v>
      </c>
      <c r="AF46" s="157">
        <f>'[1]címrend önként'!DT48</f>
        <v>0</v>
      </c>
      <c r="AG46" s="157">
        <f>'[1]címrend államig'!DR48</f>
        <v>0</v>
      </c>
      <c r="AH46" s="157">
        <f>'[1]címrend államig'!DS48</f>
        <v>0</v>
      </c>
      <c r="AI46" s="157">
        <f>'[1]címrend államig'!DT48</f>
        <v>0</v>
      </c>
      <c r="AJ46" s="157">
        <f t="shared" si="6"/>
        <v>0</v>
      </c>
      <c r="AK46" s="157">
        <f t="shared" si="6"/>
        <v>0</v>
      </c>
      <c r="AL46" s="157">
        <f t="shared" si="6"/>
        <v>0</v>
      </c>
      <c r="AM46" s="157">
        <f t="shared" si="8"/>
        <v>0</v>
      </c>
      <c r="AN46" s="157">
        <f t="shared" si="8"/>
        <v>0</v>
      </c>
      <c r="AO46" s="157">
        <f t="shared" si="8"/>
        <v>0</v>
      </c>
      <c r="AP46" s="157">
        <f t="shared" si="7"/>
        <v>0</v>
      </c>
      <c r="AQ46" s="157">
        <f t="shared" si="7"/>
        <v>0</v>
      </c>
      <c r="AR46" s="157">
        <f t="shared" si="7"/>
        <v>0</v>
      </c>
      <c r="AS46" s="157">
        <f t="shared" si="7"/>
        <v>0</v>
      </c>
      <c r="AT46" s="157">
        <f t="shared" si="7"/>
        <v>0</v>
      </c>
      <c r="AU46" s="157">
        <f t="shared" si="7"/>
        <v>0</v>
      </c>
      <c r="AV46" s="158">
        <f t="shared" si="7"/>
        <v>0</v>
      </c>
      <c r="AW46" s="158">
        <f t="shared" si="7"/>
        <v>0</v>
      </c>
      <c r="AX46" s="158">
        <f t="shared" si="7"/>
        <v>0</v>
      </c>
    </row>
    <row r="47" spans="1:50" s="105" customFormat="1" ht="15" customHeight="1" x14ac:dyDescent="0.25">
      <c r="A47" s="174" t="s">
        <v>438</v>
      </c>
      <c r="B47" s="171" t="s">
        <v>439</v>
      </c>
      <c r="C47" s="154">
        <f>'[1]címrend kötelező'!GX49</f>
        <v>0</v>
      </c>
      <c r="D47" s="154">
        <f>'[1]címrend kötelező'!GY49</f>
        <v>0</v>
      </c>
      <c r="E47" s="154">
        <f>'[1]címrend kötelező'!GZ49</f>
        <v>0</v>
      </c>
      <c r="F47" s="154">
        <f>'[1]címrend önként'!GX49</f>
        <v>0</v>
      </c>
      <c r="G47" s="154">
        <f>'[1]címrend önként'!GY49</f>
        <v>4597</v>
      </c>
      <c r="H47" s="154">
        <f>'[1]címrend önként'!GZ49</f>
        <v>4597</v>
      </c>
      <c r="I47" s="154">
        <f>'[1]címrend államig'!GX49</f>
        <v>0</v>
      </c>
      <c r="J47" s="154">
        <f>'[1]címrend államig'!GY49</f>
        <v>0</v>
      </c>
      <c r="K47" s="154">
        <f>'[1]címrend államig'!GZ49</f>
        <v>0</v>
      </c>
      <c r="L47" s="154">
        <f t="shared" si="4"/>
        <v>0</v>
      </c>
      <c r="M47" s="154">
        <f t="shared" si="4"/>
        <v>4597</v>
      </c>
      <c r="N47" s="154">
        <f t="shared" si="4"/>
        <v>4597</v>
      </c>
      <c r="O47" s="154">
        <f>'[1]címrend kötelező'!EV49</f>
        <v>0</v>
      </c>
      <c r="P47" s="154">
        <f>'[1]címrend kötelező'!EW49</f>
        <v>0</v>
      </c>
      <c r="Q47" s="154">
        <f>'[1]címrend kötelező'!EX49</f>
        <v>0</v>
      </c>
      <c r="R47" s="154">
        <f>'[1]címrend önként'!EV49</f>
        <v>0</v>
      </c>
      <c r="S47" s="154">
        <f>'[1]címrend önként'!EW49</f>
        <v>0</v>
      </c>
      <c r="T47" s="154">
        <f>'[1]címrend önként'!EX49</f>
        <v>0</v>
      </c>
      <c r="U47" s="154">
        <f>'[1]címrend államig'!EV49</f>
        <v>0</v>
      </c>
      <c r="V47" s="154">
        <f>'[1]címrend államig'!EW49</f>
        <v>0</v>
      </c>
      <c r="W47" s="154">
        <f>'[1]címrend államig'!EX49</f>
        <v>0</v>
      </c>
      <c r="X47" s="154">
        <f t="shared" si="5"/>
        <v>0</v>
      </c>
      <c r="Y47" s="154">
        <f t="shared" si="5"/>
        <v>0</v>
      </c>
      <c r="Z47" s="154">
        <f t="shared" si="5"/>
        <v>0</v>
      </c>
      <c r="AA47" s="154">
        <f>'[1]címrend kötelező'!DR49</f>
        <v>0</v>
      </c>
      <c r="AB47" s="154">
        <f>'[1]címrend kötelező'!DS49</f>
        <v>0</v>
      </c>
      <c r="AC47" s="154">
        <f>'[1]címrend kötelező'!DT49</f>
        <v>0</v>
      </c>
      <c r="AD47" s="154">
        <f>'[1]címrend önként'!DR49</f>
        <v>240500</v>
      </c>
      <c r="AE47" s="154">
        <f>'[1]címrend önként'!DS49</f>
        <v>79902</v>
      </c>
      <c r="AF47" s="154">
        <f>'[1]címrend önként'!DT49</f>
        <v>320402</v>
      </c>
      <c r="AG47" s="154">
        <f>'[1]címrend államig'!DR49</f>
        <v>0</v>
      </c>
      <c r="AH47" s="154">
        <f>'[1]címrend államig'!DS49</f>
        <v>0</v>
      </c>
      <c r="AI47" s="154">
        <f>'[1]címrend államig'!DT49</f>
        <v>0</v>
      </c>
      <c r="AJ47" s="154">
        <f t="shared" si="6"/>
        <v>240500</v>
      </c>
      <c r="AK47" s="154">
        <f t="shared" si="6"/>
        <v>79902</v>
      </c>
      <c r="AL47" s="154">
        <f t="shared" si="6"/>
        <v>320402</v>
      </c>
      <c r="AM47" s="154">
        <f t="shared" si="8"/>
        <v>0</v>
      </c>
      <c r="AN47" s="154">
        <f t="shared" si="8"/>
        <v>0</v>
      </c>
      <c r="AO47" s="154">
        <f t="shared" si="8"/>
        <v>0</v>
      </c>
      <c r="AP47" s="154">
        <f t="shared" si="7"/>
        <v>240500</v>
      </c>
      <c r="AQ47" s="154">
        <f t="shared" si="7"/>
        <v>84499</v>
      </c>
      <c r="AR47" s="154">
        <f t="shared" si="7"/>
        <v>324999</v>
      </c>
      <c r="AS47" s="154">
        <f t="shared" si="7"/>
        <v>0</v>
      </c>
      <c r="AT47" s="154">
        <f t="shared" si="7"/>
        <v>0</v>
      </c>
      <c r="AU47" s="154">
        <f t="shared" si="7"/>
        <v>0</v>
      </c>
      <c r="AV47" s="161">
        <f t="shared" si="7"/>
        <v>240500</v>
      </c>
      <c r="AW47" s="161">
        <f t="shared" si="7"/>
        <v>84499</v>
      </c>
      <c r="AX47" s="161">
        <f t="shared" si="7"/>
        <v>324999</v>
      </c>
    </row>
    <row r="48" spans="1:50" ht="15" customHeight="1" x14ac:dyDescent="0.25">
      <c r="A48" s="163">
        <v>45</v>
      </c>
      <c r="B48" s="172" t="s">
        <v>440</v>
      </c>
      <c r="C48" s="157">
        <f>'[1]címrend kötelező'!GX50</f>
        <v>0</v>
      </c>
      <c r="D48" s="157">
        <f>'[1]címrend kötelező'!GY50</f>
        <v>0</v>
      </c>
      <c r="E48" s="157">
        <f>'[1]címrend kötelező'!GZ50</f>
        <v>0</v>
      </c>
      <c r="F48" s="157">
        <f>'[1]címrend önként'!GX50</f>
        <v>0</v>
      </c>
      <c r="G48" s="157">
        <f>'[1]címrend önként'!GY50</f>
        <v>0</v>
      </c>
      <c r="H48" s="157">
        <f>'[1]címrend önként'!GZ50</f>
        <v>0</v>
      </c>
      <c r="I48" s="157">
        <f>'[1]címrend államig'!GX50</f>
        <v>0</v>
      </c>
      <c r="J48" s="157">
        <f>'[1]címrend államig'!GY50</f>
        <v>0</v>
      </c>
      <c r="K48" s="157">
        <f>'[1]címrend államig'!GZ50</f>
        <v>0</v>
      </c>
      <c r="L48" s="157">
        <f t="shared" si="4"/>
        <v>0</v>
      </c>
      <c r="M48" s="157">
        <f t="shared" si="4"/>
        <v>0</v>
      </c>
      <c r="N48" s="157">
        <f t="shared" si="4"/>
        <v>0</v>
      </c>
      <c r="O48" s="157">
        <f>'[1]címrend kötelező'!EV50</f>
        <v>0</v>
      </c>
      <c r="P48" s="157">
        <f>'[1]címrend kötelező'!EW50</f>
        <v>0</v>
      </c>
      <c r="Q48" s="157">
        <f>'[1]címrend kötelező'!EX50</f>
        <v>0</v>
      </c>
      <c r="R48" s="157">
        <f>'[1]címrend önként'!EV50</f>
        <v>0</v>
      </c>
      <c r="S48" s="157">
        <f>'[1]címrend önként'!EW50</f>
        <v>0</v>
      </c>
      <c r="T48" s="157">
        <f>'[1]címrend önként'!EX50</f>
        <v>0</v>
      </c>
      <c r="U48" s="157">
        <f>'[1]címrend államig'!EV50</f>
        <v>0</v>
      </c>
      <c r="V48" s="157">
        <f>'[1]címrend államig'!EW50</f>
        <v>0</v>
      </c>
      <c r="W48" s="157">
        <f>'[1]címrend államig'!EX50</f>
        <v>0</v>
      </c>
      <c r="X48" s="157">
        <f t="shared" si="5"/>
        <v>0</v>
      </c>
      <c r="Y48" s="157">
        <f t="shared" si="5"/>
        <v>0</v>
      </c>
      <c r="Z48" s="157">
        <f t="shared" si="5"/>
        <v>0</v>
      </c>
      <c r="AA48" s="157">
        <f>'[1]címrend kötelező'!DR50</f>
        <v>0</v>
      </c>
      <c r="AB48" s="157">
        <f>'[1]címrend kötelező'!DS50</f>
        <v>0</v>
      </c>
      <c r="AC48" s="157">
        <f>'[1]címrend kötelező'!DT50</f>
        <v>0</v>
      </c>
      <c r="AD48" s="157">
        <f>'[1]címrend önként'!DR50</f>
        <v>240500</v>
      </c>
      <c r="AE48" s="157">
        <f>'[1]címrend önként'!DS50</f>
        <v>0</v>
      </c>
      <c r="AF48" s="157">
        <f>'[1]címrend önként'!DT50</f>
        <v>240500</v>
      </c>
      <c r="AG48" s="157">
        <f>'[1]címrend államig'!DR50</f>
        <v>0</v>
      </c>
      <c r="AH48" s="157">
        <f>'[1]címrend államig'!DS50</f>
        <v>0</v>
      </c>
      <c r="AI48" s="157">
        <f>'[1]címrend államig'!DT50</f>
        <v>0</v>
      </c>
      <c r="AJ48" s="157">
        <f t="shared" si="6"/>
        <v>240500</v>
      </c>
      <c r="AK48" s="157">
        <f t="shared" si="6"/>
        <v>0</v>
      </c>
      <c r="AL48" s="157">
        <f t="shared" si="6"/>
        <v>240500</v>
      </c>
      <c r="AM48" s="157">
        <f t="shared" si="8"/>
        <v>0</v>
      </c>
      <c r="AN48" s="157">
        <f t="shared" si="8"/>
        <v>0</v>
      </c>
      <c r="AO48" s="157">
        <f t="shared" si="8"/>
        <v>0</v>
      </c>
      <c r="AP48" s="157">
        <f t="shared" si="7"/>
        <v>240500</v>
      </c>
      <c r="AQ48" s="157">
        <f t="shared" si="7"/>
        <v>0</v>
      </c>
      <c r="AR48" s="157">
        <f t="shared" si="7"/>
        <v>240500</v>
      </c>
      <c r="AS48" s="157">
        <f t="shared" si="7"/>
        <v>0</v>
      </c>
      <c r="AT48" s="157">
        <f t="shared" si="7"/>
        <v>0</v>
      </c>
      <c r="AU48" s="157">
        <f t="shared" si="7"/>
        <v>0</v>
      </c>
      <c r="AV48" s="158">
        <f t="shared" si="7"/>
        <v>240500</v>
      </c>
      <c r="AW48" s="158">
        <f t="shared" si="7"/>
        <v>0</v>
      </c>
      <c r="AX48" s="158">
        <f t="shared" si="7"/>
        <v>240500</v>
      </c>
    </row>
    <row r="49" spans="1:50" ht="15" customHeight="1" x14ac:dyDescent="0.25">
      <c r="A49" s="162" t="s">
        <v>441</v>
      </c>
      <c r="B49" s="172" t="s">
        <v>442</v>
      </c>
      <c r="C49" s="157">
        <f>'[1]címrend kötelező'!GX51</f>
        <v>0</v>
      </c>
      <c r="D49" s="157">
        <f>'[1]címrend kötelező'!GY51</f>
        <v>0</v>
      </c>
      <c r="E49" s="157">
        <f>'[1]címrend kötelező'!GZ51</f>
        <v>0</v>
      </c>
      <c r="F49" s="157">
        <f>'[1]címrend önként'!GX51</f>
        <v>0</v>
      </c>
      <c r="G49" s="157">
        <f>'[1]címrend önként'!GY51</f>
        <v>4597</v>
      </c>
      <c r="H49" s="157">
        <f>'[1]címrend önként'!GZ51</f>
        <v>4597</v>
      </c>
      <c r="I49" s="157">
        <f>'[1]címrend államig'!GX51</f>
        <v>0</v>
      </c>
      <c r="J49" s="157">
        <f>'[1]címrend államig'!GY51</f>
        <v>0</v>
      </c>
      <c r="K49" s="157">
        <f>'[1]címrend államig'!GZ51</f>
        <v>0</v>
      </c>
      <c r="L49" s="157">
        <f t="shared" si="4"/>
        <v>0</v>
      </c>
      <c r="M49" s="157">
        <f t="shared" si="4"/>
        <v>4597</v>
      </c>
      <c r="N49" s="157">
        <f t="shared" si="4"/>
        <v>4597</v>
      </c>
      <c r="O49" s="157">
        <f>'[1]címrend kötelező'!EV51</f>
        <v>0</v>
      </c>
      <c r="P49" s="157">
        <f>'[1]címrend kötelező'!EW51</f>
        <v>0</v>
      </c>
      <c r="Q49" s="157">
        <f>'[1]címrend kötelező'!EX51</f>
        <v>0</v>
      </c>
      <c r="R49" s="157">
        <f>'[1]címrend önként'!EV51</f>
        <v>0</v>
      </c>
      <c r="S49" s="157">
        <f>'[1]címrend önként'!EW51</f>
        <v>0</v>
      </c>
      <c r="T49" s="157">
        <f>'[1]címrend önként'!EX51</f>
        <v>0</v>
      </c>
      <c r="U49" s="157">
        <f>'[1]címrend államig'!EV51</f>
        <v>0</v>
      </c>
      <c r="V49" s="157">
        <f>'[1]címrend államig'!EW51</f>
        <v>0</v>
      </c>
      <c r="W49" s="157">
        <f>'[1]címrend államig'!EX51</f>
        <v>0</v>
      </c>
      <c r="X49" s="157">
        <f t="shared" si="5"/>
        <v>0</v>
      </c>
      <c r="Y49" s="157">
        <f t="shared" si="5"/>
        <v>0</v>
      </c>
      <c r="Z49" s="157">
        <f t="shared" si="5"/>
        <v>0</v>
      </c>
      <c r="AA49" s="157">
        <f>'[1]címrend kötelező'!DR51</f>
        <v>0</v>
      </c>
      <c r="AB49" s="157">
        <f>'[1]címrend kötelező'!DS51</f>
        <v>0</v>
      </c>
      <c r="AC49" s="157">
        <f>'[1]címrend kötelező'!DT51</f>
        <v>0</v>
      </c>
      <c r="AD49" s="157">
        <f>'[1]címrend önként'!DR51</f>
        <v>0</v>
      </c>
      <c r="AE49" s="157">
        <f>'[1]címrend önként'!DS51</f>
        <v>79902</v>
      </c>
      <c r="AF49" s="157">
        <f>'[1]címrend önként'!DT51</f>
        <v>79902</v>
      </c>
      <c r="AG49" s="157">
        <f>'[1]címrend államig'!DR51</f>
        <v>0</v>
      </c>
      <c r="AH49" s="157">
        <f>'[1]címrend államig'!DS51</f>
        <v>0</v>
      </c>
      <c r="AI49" s="157">
        <f>'[1]címrend államig'!DT51</f>
        <v>0</v>
      </c>
      <c r="AJ49" s="157">
        <f t="shared" si="6"/>
        <v>0</v>
      </c>
      <c r="AK49" s="157">
        <f t="shared" si="6"/>
        <v>79902</v>
      </c>
      <c r="AL49" s="157">
        <f t="shared" si="6"/>
        <v>79902</v>
      </c>
      <c r="AM49" s="157">
        <f t="shared" si="8"/>
        <v>0</v>
      </c>
      <c r="AN49" s="157">
        <f t="shared" si="8"/>
        <v>0</v>
      </c>
      <c r="AO49" s="157">
        <f t="shared" si="8"/>
        <v>0</v>
      </c>
      <c r="AP49" s="157">
        <f t="shared" si="7"/>
        <v>0</v>
      </c>
      <c r="AQ49" s="157">
        <f t="shared" si="7"/>
        <v>84499</v>
      </c>
      <c r="AR49" s="157">
        <f t="shared" si="7"/>
        <v>84499</v>
      </c>
      <c r="AS49" s="157">
        <f t="shared" si="7"/>
        <v>0</v>
      </c>
      <c r="AT49" s="157">
        <f t="shared" si="7"/>
        <v>0</v>
      </c>
      <c r="AU49" s="157">
        <f t="shared" si="7"/>
        <v>0</v>
      </c>
      <c r="AV49" s="158">
        <f t="shared" si="7"/>
        <v>0</v>
      </c>
      <c r="AW49" s="158">
        <f t="shared" si="7"/>
        <v>84499</v>
      </c>
      <c r="AX49" s="158">
        <f t="shared" si="7"/>
        <v>84499</v>
      </c>
    </row>
    <row r="50" spans="1:50" s="105" customFormat="1" ht="15" customHeight="1" x14ac:dyDescent="0.25">
      <c r="A50" s="175" t="s">
        <v>443</v>
      </c>
      <c r="B50" s="171" t="s">
        <v>444</v>
      </c>
      <c r="C50" s="154">
        <f>'[1]címrend kötelező'!GX52</f>
        <v>1839063</v>
      </c>
      <c r="D50" s="154">
        <f>'[1]címrend kötelező'!GY52</f>
        <v>-4541</v>
      </c>
      <c r="E50" s="154">
        <f>'[1]címrend kötelező'!GZ52</f>
        <v>1834522</v>
      </c>
      <c r="F50" s="154">
        <f>'[1]címrend önként'!GX52</f>
        <v>74318</v>
      </c>
      <c r="G50" s="154">
        <f>'[1]címrend önként'!GY52</f>
        <v>6534</v>
      </c>
      <c r="H50" s="154">
        <f>'[1]címrend önként'!GZ52</f>
        <v>80852</v>
      </c>
      <c r="I50" s="154">
        <f>'[1]címrend államig'!GX52</f>
        <v>0</v>
      </c>
      <c r="J50" s="154">
        <f>'[1]címrend államig'!GY52</f>
        <v>0</v>
      </c>
      <c r="K50" s="154">
        <f>'[1]címrend államig'!GZ52</f>
        <v>0</v>
      </c>
      <c r="L50" s="154">
        <f t="shared" si="4"/>
        <v>1913381</v>
      </c>
      <c r="M50" s="154">
        <f t="shared" si="4"/>
        <v>1993</v>
      </c>
      <c r="N50" s="154">
        <f t="shared" si="4"/>
        <v>1915374</v>
      </c>
      <c r="O50" s="154">
        <f>'[1]címrend kötelező'!EV52</f>
        <v>382717</v>
      </c>
      <c r="P50" s="154">
        <f>'[1]címrend kötelező'!EW52</f>
        <v>23507</v>
      </c>
      <c r="Q50" s="154">
        <f>'[1]címrend kötelező'!EX52</f>
        <v>406224</v>
      </c>
      <c r="R50" s="154">
        <f>'[1]címrend önként'!EV52</f>
        <v>32282</v>
      </c>
      <c r="S50" s="154">
        <f>'[1]címrend önként'!EW52</f>
        <v>4508</v>
      </c>
      <c r="T50" s="154">
        <f>'[1]címrend önként'!EX52</f>
        <v>36790</v>
      </c>
      <c r="U50" s="154">
        <f>'[1]címrend államig'!EV52</f>
        <v>43376</v>
      </c>
      <c r="V50" s="154">
        <f>'[1]címrend államig'!EW52</f>
        <v>0</v>
      </c>
      <c r="W50" s="154">
        <f>'[1]címrend államig'!EX52</f>
        <v>43376</v>
      </c>
      <c r="X50" s="154">
        <f t="shared" si="5"/>
        <v>458375</v>
      </c>
      <c r="Y50" s="154">
        <f t="shared" si="5"/>
        <v>28015</v>
      </c>
      <c r="Z50" s="154">
        <f t="shared" si="5"/>
        <v>486390</v>
      </c>
      <c r="AA50" s="154">
        <f>'[1]címrend kötelező'!DR52</f>
        <v>15141344</v>
      </c>
      <c r="AB50" s="154">
        <f>'[1]címrend kötelező'!DS52</f>
        <v>87508</v>
      </c>
      <c r="AC50" s="154">
        <f>'[1]címrend kötelező'!DT52</f>
        <v>15228852</v>
      </c>
      <c r="AD50" s="154">
        <f>'[1]címrend önként'!DR52</f>
        <v>3673570</v>
      </c>
      <c r="AE50" s="154">
        <f>'[1]címrend önként'!DS52</f>
        <v>442834</v>
      </c>
      <c r="AF50" s="154">
        <f>'[1]címrend önként'!DT52</f>
        <v>4116404</v>
      </c>
      <c r="AG50" s="154">
        <f>'[1]címrend államig'!DR52</f>
        <v>40610</v>
      </c>
      <c r="AH50" s="154">
        <f>'[1]címrend államig'!DS52</f>
        <v>0</v>
      </c>
      <c r="AI50" s="154">
        <f>'[1]címrend államig'!DT52</f>
        <v>40610</v>
      </c>
      <c r="AJ50" s="154">
        <f t="shared" si="6"/>
        <v>18855524</v>
      </c>
      <c r="AK50" s="154">
        <f t="shared" si="6"/>
        <v>530342</v>
      </c>
      <c r="AL50" s="154">
        <f t="shared" si="6"/>
        <v>19385866</v>
      </c>
      <c r="AM50" s="154">
        <f t="shared" si="8"/>
        <v>17363124</v>
      </c>
      <c r="AN50" s="154">
        <f t="shared" si="8"/>
        <v>106474</v>
      </c>
      <c r="AO50" s="154">
        <f t="shared" si="8"/>
        <v>17469598</v>
      </c>
      <c r="AP50" s="154">
        <f t="shared" si="7"/>
        <v>3780170</v>
      </c>
      <c r="AQ50" s="154">
        <f t="shared" si="7"/>
        <v>453876</v>
      </c>
      <c r="AR50" s="154">
        <f t="shared" si="7"/>
        <v>4234046</v>
      </c>
      <c r="AS50" s="154">
        <f t="shared" si="7"/>
        <v>83986</v>
      </c>
      <c r="AT50" s="154">
        <f t="shared" si="7"/>
        <v>0</v>
      </c>
      <c r="AU50" s="154">
        <f t="shared" si="7"/>
        <v>83986</v>
      </c>
      <c r="AV50" s="161">
        <f t="shared" si="7"/>
        <v>21227280</v>
      </c>
      <c r="AW50" s="161">
        <f t="shared" si="7"/>
        <v>560350</v>
      </c>
      <c r="AX50" s="161">
        <f t="shared" si="7"/>
        <v>21787630</v>
      </c>
    </row>
    <row r="51" spans="1:50" s="105" customFormat="1" ht="15" customHeight="1" x14ac:dyDescent="0.25">
      <c r="A51" s="164" t="s">
        <v>445</v>
      </c>
      <c r="B51" s="171" t="s">
        <v>446</v>
      </c>
      <c r="C51" s="154">
        <f>'[1]címrend kötelező'!GX53</f>
        <v>0</v>
      </c>
      <c r="D51" s="154">
        <f>'[1]címrend kötelező'!GY53</f>
        <v>0</v>
      </c>
      <c r="E51" s="154">
        <f>'[1]címrend kötelező'!GZ53</f>
        <v>0</v>
      </c>
      <c r="F51" s="154">
        <f>'[1]címrend önként'!GX53</f>
        <v>0</v>
      </c>
      <c r="G51" s="154">
        <f>'[1]címrend önként'!GY53</f>
        <v>0</v>
      </c>
      <c r="H51" s="154">
        <f>'[1]címrend önként'!GZ53</f>
        <v>0</v>
      </c>
      <c r="I51" s="154">
        <f>'[1]címrend államig'!GX53</f>
        <v>0</v>
      </c>
      <c r="J51" s="154">
        <f>'[1]címrend államig'!GY53</f>
        <v>0</v>
      </c>
      <c r="K51" s="154">
        <f>'[1]címrend államig'!GZ53</f>
        <v>0</v>
      </c>
      <c r="L51" s="154">
        <f t="shared" si="4"/>
        <v>0</v>
      </c>
      <c r="M51" s="154">
        <f t="shared" si="4"/>
        <v>0</v>
      </c>
      <c r="N51" s="154">
        <f t="shared" si="4"/>
        <v>0</v>
      </c>
      <c r="O51" s="154">
        <f>'[1]címrend kötelező'!EV53</f>
        <v>0</v>
      </c>
      <c r="P51" s="154">
        <f>'[1]címrend kötelező'!EW53</f>
        <v>0</v>
      </c>
      <c r="Q51" s="154">
        <f>'[1]címrend kötelező'!EX53</f>
        <v>0</v>
      </c>
      <c r="R51" s="154">
        <f>'[1]címrend önként'!EV53</f>
        <v>0</v>
      </c>
      <c r="S51" s="154">
        <f>'[1]címrend önként'!EW53</f>
        <v>0</v>
      </c>
      <c r="T51" s="154">
        <f>'[1]címrend önként'!EX53</f>
        <v>0</v>
      </c>
      <c r="U51" s="154">
        <f>'[1]címrend államig'!EV53</f>
        <v>0</v>
      </c>
      <c r="V51" s="154">
        <f>'[1]címrend államig'!EW53</f>
        <v>0</v>
      </c>
      <c r="W51" s="154">
        <f>'[1]címrend államig'!EX53</f>
        <v>0</v>
      </c>
      <c r="X51" s="154">
        <f t="shared" si="5"/>
        <v>0</v>
      </c>
      <c r="Y51" s="154">
        <f t="shared" si="5"/>
        <v>0</v>
      </c>
      <c r="Z51" s="154">
        <f t="shared" si="5"/>
        <v>0</v>
      </c>
      <c r="AA51" s="154">
        <f>'[1]címrend kötelező'!DR53</f>
        <v>6434042</v>
      </c>
      <c r="AB51" s="154">
        <f>'[1]címrend kötelező'!DS53</f>
        <v>-39285</v>
      </c>
      <c r="AC51" s="154">
        <f>'[1]címrend kötelező'!DT53</f>
        <v>6394757</v>
      </c>
      <c r="AD51" s="154">
        <f>'[1]címrend önként'!DR53</f>
        <v>583895</v>
      </c>
      <c r="AE51" s="154">
        <f>'[1]címrend önként'!DS53</f>
        <v>15147</v>
      </c>
      <c r="AF51" s="154">
        <f>'[1]címrend önként'!DT53</f>
        <v>599042</v>
      </c>
      <c r="AG51" s="154">
        <f>'[1]címrend államig'!DR53</f>
        <v>305491</v>
      </c>
      <c r="AH51" s="154">
        <f>'[1]címrend államig'!DS53</f>
        <v>0</v>
      </c>
      <c r="AI51" s="154">
        <f>'[1]címrend államig'!DT53</f>
        <v>305491</v>
      </c>
      <c r="AJ51" s="154">
        <f t="shared" si="6"/>
        <v>7323428</v>
      </c>
      <c r="AK51" s="154">
        <f t="shared" si="6"/>
        <v>-24138</v>
      </c>
      <c r="AL51" s="154">
        <f t="shared" si="6"/>
        <v>7299290</v>
      </c>
      <c r="AM51" s="154">
        <f t="shared" si="8"/>
        <v>6434042</v>
      </c>
      <c r="AN51" s="154">
        <f t="shared" si="8"/>
        <v>-39285</v>
      </c>
      <c r="AO51" s="154">
        <f t="shared" si="8"/>
        <v>6394757</v>
      </c>
      <c r="AP51" s="154">
        <f t="shared" si="7"/>
        <v>583895</v>
      </c>
      <c r="AQ51" s="154">
        <f t="shared" si="7"/>
        <v>15147</v>
      </c>
      <c r="AR51" s="154">
        <f t="shared" si="7"/>
        <v>599042</v>
      </c>
      <c r="AS51" s="154">
        <f t="shared" si="7"/>
        <v>305491</v>
      </c>
      <c r="AT51" s="154">
        <f t="shared" si="7"/>
        <v>0</v>
      </c>
      <c r="AU51" s="154">
        <f t="shared" si="7"/>
        <v>305491</v>
      </c>
      <c r="AV51" s="161">
        <f t="shared" si="7"/>
        <v>7323428</v>
      </c>
      <c r="AW51" s="161">
        <f t="shared" si="7"/>
        <v>-24138</v>
      </c>
      <c r="AX51" s="161">
        <f t="shared" si="7"/>
        <v>7299290</v>
      </c>
    </row>
    <row r="52" spans="1:50" s="105" customFormat="1" ht="15" customHeight="1" x14ac:dyDescent="0.25">
      <c r="A52" s="165">
        <v>49</v>
      </c>
      <c r="B52" s="171" t="s">
        <v>447</v>
      </c>
      <c r="C52" s="154">
        <f>'[1]címrend kötelező'!GX54</f>
        <v>0</v>
      </c>
      <c r="D52" s="154">
        <f>'[1]címrend kötelező'!GY54</f>
        <v>0</v>
      </c>
      <c r="E52" s="154">
        <f>'[1]címrend kötelező'!GZ54</f>
        <v>0</v>
      </c>
      <c r="F52" s="154">
        <f>'[1]címrend önként'!GX54</f>
        <v>0</v>
      </c>
      <c r="G52" s="154">
        <f>'[1]címrend önként'!GY54</f>
        <v>0</v>
      </c>
      <c r="H52" s="154">
        <f>'[1]címrend önként'!GZ54</f>
        <v>0</v>
      </c>
      <c r="I52" s="154">
        <f>'[1]címrend államig'!GX54</f>
        <v>0</v>
      </c>
      <c r="J52" s="154">
        <f>'[1]címrend államig'!GY54</f>
        <v>0</v>
      </c>
      <c r="K52" s="154">
        <f>'[1]címrend államig'!GZ54</f>
        <v>0</v>
      </c>
      <c r="L52" s="154">
        <f t="shared" si="4"/>
        <v>0</v>
      </c>
      <c r="M52" s="154">
        <f t="shared" si="4"/>
        <v>0</v>
      </c>
      <c r="N52" s="154">
        <f t="shared" si="4"/>
        <v>0</v>
      </c>
      <c r="O52" s="154">
        <f>'[1]címrend kötelező'!EV54</f>
        <v>0</v>
      </c>
      <c r="P52" s="154">
        <f>'[1]címrend kötelező'!EW54</f>
        <v>0</v>
      </c>
      <c r="Q52" s="154">
        <f>'[1]címrend kötelező'!EX54</f>
        <v>0</v>
      </c>
      <c r="R52" s="154">
        <f>'[1]címrend önként'!EV54</f>
        <v>0</v>
      </c>
      <c r="S52" s="154">
        <f>'[1]címrend önként'!EW54</f>
        <v>0</v>
      </c>
      <c r="T52" s="154">
        <f>'[1]címrend önként'!EX54</f>
        <v>0</v>
      </c>
      <c r="U52" s="154">
        <f>'[1]címrend államig'!EV54</f>
        <v>0</v>
      </c>
      <c r="V52" s="154">
        <f>'[1]címrend államig'!EW54</f>
        <v>0</v>
      </c>
      <c r="W52" s="154">
        <f>'[1]címrend államig'!EX54</f>
        <v>0</v>
      </c>
      <c r="X52" s="154">
        <f t="shared" si="5"/>
        <v>0</v>
      </c>
      <c r="Y52" s="154">
        <f t="shared" si="5"/>
        <v>0</v>
      </c>
      <c r="Z52" s="154">
        <f t="shared" si="5"/>
        <v>0</v>
      </c>
      <c r="AA52" s="154">
        <f>'[1]címrend kötelező'!DR54</f>
        <v>6050753</v>
      </c>
      <c r="AB52" s="154">
        <f>'[1]címrend kötelező'!DS54</f>
        <v>-71266</v>
      </c>
      <c r="AC52" s="154">
        <f>'[1]címrend kötelező'!DT54</f>
        <v>5979487</v>
      </c>
      <c r="AD52" s="154">
        <f>'[1]címrend önként'!DR54</f>
        <v>570945</v>
      </c>
      <c r="AE52" s="154">
        <f>'[1]címrend önként'!DS54</f>
        <v>11764</v>
      </c>
      <c r="AF52" s="154">
        <f>'[1]címrend önként'!DT54</f>
        <v>582709</v>
      </c>
      <c r="AG52" s="154">
        <f>'[1]címrend államig'!DR54</f>
        <v>305491</v>
      </c>
      <c r="AH52" s="154">
        <f>'[1]címrend államig'!DS54</f>
        <v>0</v>
      </c>
      <c r="AI52" s="154">
        <f>'[1]címrend államig'!DT54</f>
        <v>305491</v>
      </c>
      <c r="AJ52" s="154">
        <f t="shared" si="6"/>
        <v>6927189</v>
      </c>
      <c r="AK52" s="154">
        <f t="shared" si="6"/>
        <v>-59502</v>
      </c>
      <c r="AL52" s="154">
        <f t="shared" si="6"/>
        <v>6867687</v>
      </c>
      <c r="AM52" s="154">
        <f t="shared" si="8"/>
        <v>6050753</v>
      </c>
      <c r="AN52" s="154">
        <f t="shared" si="8"/>
        <v>-71266</v>
      </c>
      <c r="AO52" s="154">
        <f t="shared" si="8"/>
        <v>5979487</v>
      </c>
      <c r="AP52" s="154">
        <f t="shared" si="7"/>
        <v>570945</v>
      </c>
      <c r="AQ52" s="154">
        <f t="shared" si="7"/>
        <v>11764</v>
      </c>
      <c r="AR52" s="154">
        <f t="shared" si="7"/>
        <v>582709</v>
      </c>
      <c r="AS52" s="154">
        <f t="shared" si="7"/>
        <v>305491</v>
      </c>
      <c r="AT52" s="154">
        <f t="shared" si="7"/>
        <v>0</v>
      </c>
      <c r="AU52" s="154">
        <f t="shared" si="7"/>
        <v>305491</v>
      </c>
      <c r="AV52" s="161">
        <f t="shared" si="7"/>
        <v>6927189</v>
      </c>
      <c r="AW52" s="161">
        <f t="shared" si="7"/>
        <v>-59502</v>
      </c>
      <c r="AX52" s="161">
        <f t="shared" si="7"/>
        <v>6867687</v>
      </c>
    </row>
    <row r="53" spans="1:50" s="105" customFormat="1" ht="15" customHeight="1" x14ac:dyDescent="0.25">
      <c r="A53" s="162" t="s">
        <v>448</v>
      </c>
      <c r="B53" s="172" t="s">
        <v>449</v>
      </c>
      <c r="C53" s="157">
        <f>'[1]címrend kötelező'!GX55</f>
        <v>0</v>
      </c>
      <c r="D53" s="157">
        <f>'[1]címrend kötelező'!GY55</f>
        <v>0</v>
      </c>
      <c r="E53" s="157">
        <f>'[1]címrend kötelező'!GZ55</f>
        <v>0</v>
      </c>
      <c r="F53" s="157">
        <f>'[1]címrend önként'!GX55</f>
        <v>0</v>
      </c>
      <c r="G53" s="157">
        <f>'[1]címrend önként'!GY55</f>
        <v>0</v>
      </c>
      <c r="H53" s="157">
        <f>'[1]címrend önként'!GZ55</f>
        <v>0</v>
      </c>
      <c r="I53" s="157">
        <f>'[1]címrend államig'!GX55</f>
        <v>0</v>
      </c>
      <c r="J53" s="157">
        <f>'[1]címrend államig'!GY55</f>
        <v>0</v>
      </c>
      <c r="K53" s="157">
        <f>'[1]címrend államig'!GZ55</f>
        <v>0</v>
      </c>
      <c r="L53" s="157">
        <f t="shared" si="4"/>
        <v>0</v>
      </c>
      <c r="M53" s="157">
        <f t="shared" si="4"/>
        <v>0</v>
      </c>
      <c r="N53" s="157">
        <f t="shared" si="4"/>
        <v>0</v>
      </c>
      <c r="O53" s="157">
        <f>'[1]címrend kötelező'!EV55</f>
        <v>0</v>
      </c>
      <c r="P53" s="157">
        <f>'[1]címrend kötelező'!EW55</f>
        <v>0</v>
      </c>
      <c r="Q53" s="157">
        <f>'[1]címrend kötelező'!EX55</f>
        <v>0</v>
      </c>
      <c r="R53" s="157">
        <f>'[1]címrend önként'!EV55</f>
        <v>0</v>
      </c>
      <c r="S53" s="157">
        <f>'[1]címrend önként'!EW55</f>
        <v>0</v>
      </c>
      <c r="T53" s="157">
        <f>'[1]címrend önként'!EX55</f>
        <v>0</v>
      </c>
      <c r="U53" s="157">
        <f>'[1]címrend államig'!EV55</f>
        <v>0</v>
      </c>
      <c r="V53" s="157">
        <f>'[1]címrend államig'!EW55</f>
        <v>0</v>
      </c>
      <c r="W53" s="157">
        <f>'[1]címrend államig'!EX55</f>
        <v>0</v>
      </c>
      <c r="X53" s="157">
        <f t="shared" si="5"/>
        <v>0</v>
      </c>
      <c r="Y53" s="157">
        <f t="shared" si="5"/>
        <v>0</v>
      </c>
      <c r="Z53" s="157">
        <f t="shared" si="5"/>
        <v>0</v>
      </c>
      <c r="AA53" s="157">
        <f>'[1]címrend kötelező'!DR55</f>
        <v>17803</v>
      </c>
      <c r="AB53" s="157">
        <f>'[1]címrend kötelező'!DS55</f>
        <v>0</v>
      </c>
      <c r="AC53" s="157">
        <f>'[1]címrend kötelező'!DT55</f>
        <v>17803</v>
      </c>
      <c r="AD53" s="157">
        <f>'[1]címrend önként'!DR55</f>
        <v>0</v>
      </c>
      <c r="AE53" s="157">
        <f>'[1]címrend önként'!DS55</f>
        <v>0</v>
      </c>
      <c r="AF53" s="157">
        <f>'[1]címrend önként'!DT55</f>
        <v>0</v>
      </c>
      <c r="AG53" s="157">
        <f>'[1]címrend államig'!DR55</f>
        <v>0</v>
      </c>
      <c r="AH53" s="157">
        <f>'[1]címrend államig'!DS55</f>
        <v>0</v>
      </c>
      <c r="AI53" s="157">
        <f>'[1]címrend államig'!DT55</f>
        <v>0</v>
      </c>
      <c r="AJ53" s="157">
        <f t="shared" si="6"/>
        <v>17803</v>
      </c>
      <c r="AK53" s="157">
        <f t="shared" si="6"/>
        <v>0</v>
      </c>
      <c r="AL53" s="157">
        <f t="shared" si="6"/>
        <v>17803</v>
      </c>
      <c r="AM53" s="157">
        <f t="shared" si="8"/>
        <v>17803</v>
      </c>
      <c r="AN53" s="157">
        <f t="shared" si="8"/>
        <v>0</v>
      </c>
      <c r="AO53" s="157">
        <f t="shared" si="8"/>
        <v>17803</v>
      </c>
      <c r="AP53" s="157">
        <f t="shared" si="7"/>
        <v>0</v>
      </c>
      <c r="AQ53" s="157">
        <f t="shared" si="7"/>
        <v>0</v>
      </c>
      <c r="AR53" s="157">
        <f t="shared" si="7"/>
        <v>0</v>
      </c>
      <c r="AS53" s="157">
        <f t="shared" ref="AS53:AX85" si="9">I53+U53+AG53</f>
        <v>0</v>
      </c>
      <c r="AT53" s="157">
        <f t="shared" si="9"/>
        <v>0</v>
      </c>
      <c r="AU53" s="157">
        <f t="shared" si="9"/>
        <v>0</v>
      </c>
      <c r="AV53" s="158">
        <f t="shared" si="9"/>
        <v>17803</v>
      </c>
      <c r="AW53" s="158">
        <f t="shared" si="9"/>
        <v>0</v>
      </c>
      <c r="AX53" s="158">
        <f t="shared" si="9"/>
        <v>17803</v>
      </c>
    </row>
    <row r="54" spans="1:50" s="105" customFormat="1" ht="15" customHeight="1" x14ac:dyDescent="0.25">
      <c r="A54" s="163">
        <v>51</v>
      </c>
      <c r="B54" s="172" t="s">
        <v>450</v>
      </c>
      <c r="C54" s="157">
        <f>'[1]címrend kötelező'!GX56</f>
        <v>0</v>
      </c>
      <c r="D54" s="157">
        <f>'[1]címrend kötelező'!GY56</f>
        <v>0</v>
      </c>
      <c r="E54" s="157">
        <f>'[1]címrend kötelező'!GZ56</f>
        <v>0</v>
      </c>
      <c r="F54" s="157">
        <f>'[1]címrend önként'!GX56</f>
        <v>0</v>
      </c>
      <c r="G54" s="157">
        <f>'[1]címrend önként'!GY56</f>
        <v>0</v>
      </c>
      <c r="H54" s="157">
        <f>'[1]címrend önként'!GZ56</f>
        <v>0</v>
      </c>
      <c r="I54" s="157">
        <f>'[1]címrend államig'!GX56</f>
        <v>0</v>
      </c>
      <c r="J54" s="157">
        <f>'[1]címrend államig'!GY56</f>
        <v>0</v>
      </c>
      <c r="K54" s="157">
        <f>'[1]címrend államig'!GZ56</f>
        <v>0</v>
      </c>
      <c r="L54" s="157">
        <f t="shared" si="4"/>
        <v>0</v>
      </c>
      <c r="M54" s="157">
        <f t="shared" si="4"/>
        <v>0</v>
      </c>
      <c r="N54" s="157">
        <f t="shared" si="4"/>
        <v>0</v>
      </c>
      <c r="O54" s="157">
        <f>'[1]címrend kötelező'!EV56</f>
        <v>0</v>
      </c>
      <c r="P54" s="157">
        <f>'[1]címrend kötelező'!EW56</f>
        <v>0</v>
      </c>
      <c r="Q54" s="157">
        <f>'[1]címrend kötelező'!EX56</f>
        <v>0</v>
      </c>
      <c r="R54" s="157">
        <f>'[1]címrend önként'!EV56</f>
        <v>0</v>
      </c>
      <c r="S54" s="157">
        <f>'[1]címrend önként'!EW56</f>
        <v>0</v>
      </c>
      <c r="T54" s="157">
        <f>'[1]címrend önként'!EX56</f>
        <v>0</v>
      </c>
      <c r="U54" s="157">
        <f>'[1]címrend államig'!EV56</f>
        <v>0</v>
      </c>
      <c r="V54" s="157">
        <f>'[1]címrend államig'!EW56</f>
        <v>0</v>
      </c>
      <c r="W54" s="157">
        <f>'[1]címrend államig'!EX56</f>
        <v>0</v>
      </c>
      <c r="X54" s="157">
        <f t="shared" si="5"/>
        <v>0</v>
      </c>
      <c r="Y54" s="157">
        <f t="shared" si="5"/>
        <v>0</v>
      </c>
      <c r="Z54" s="157">
        <f t="shared" si="5"/>
        <v>0</v>
      </c>
      <c r="AA54" s="157">
        <f>'[1]címrend kötelező'!DR56</f>
        <v>0</v>
      </c>
      <c r="AB54" s="157">
        <f>'[1]címrend kötelező'!DS56</f>
        <v>0</v>
      </c>
      <c r="AC54" s="157">
        <f>'[1]címrend kötelező'!DT56</f>
        <v>0</v>
      </c>
      <c r="AD54" s="157">
        <f>'[1]címrend önként'!DR56</f>
        <v>0</v>
      </c>
      <c r="AE54" s="157">
        <f>'[1]címrend önként'!DS56</f>
        <v>0</v>
      </c>
      <c r="AF54" s="157">
        <f>'[1]címrend önként'!DT56</f>
        <v>0</v>
      </c>
      <c r="AG54" s="157">
        <f>'[1]címrend államig'!DR56</f>
        <v>0</v>
      </c>
      <c r="AH54" s="157">
        <f>'[1]címrend államig'!DS56</f>
        <v>0</v>
      </c>
      <c r="AI54" s="157">
        <f>'[1]címrend államig'!DT56</f>
        <v>0</v>
      </c>
      <c r="AJ54" s="157">
        <f t="shared" si="6"/>
        <v>0</v>
      </c>
      <c r="AK54" s="157">
        <f t="shared" si="6"/>
        <v>0</v>
      </c>
      <c r="AL54" s="157">
        <f t="shared" si="6"/>
        <v>0</v>
      </c>
      <c r="AM54" s="157">
        <f t="shared" si="8"/>
        <v>0</v>
      </c>
      <c r="AN54" s="157">
        <f t="shared" si="8"/>
        <v>0</v>
      </c>
      <c r="AO54" s="157">
        <f t="shared" si="8"/>
        <v>0</v>
      </c>
      <c r="AP54" s="157">
        <f t="shared" si="8"/>
        <v>0</v>
      </c>
      <c r="AQ54" s="157">
        <f t="shared" si="8"/>
        <v>0</v>
      </c>
      <c r="AR54" s="157">
        <f t="shared" si="8"/>
        <v>0</v>
      </c>
      <c r="AS54" s="157">
        <f t="shared" si="9"/>
        <v>0</v>
      </c>
      <c r="AT54" s="157">
        <f t="shared" si="9"/>
        <v>0</v>
      </c>
      <c r="AU54" s="157">
        <f t="shared" si="9"/>
        <v>0</v>
      </c>
      <c r="AV54" s="158">
        <f t="shared" si="9"/>
        <v>0</v>
      </c>
      <c r="AW54" s="158">
        <f t="shared" si="9"/>
        <v>0</v>
      </c>
      <c r="AX54" s="158">
        <f t="shared" si="9"/>
        <v>0</v>
      </c>
    </row>
    <row r="55" spans="1:50" ht="15" customHeight="1" x14ac:dyDescent="0.25">
      <c r="A55" s="162" t="s">
        <v>451</v>
      </c>
      <c r="B55" s="176" t="s">
        <v>452</v>
      </c>
      <c r="C55" s="157">
        <f>'[1]címrend kötelező'!GX57</f>
        <v>0</v>
      </c>
      <c r="D55" s="157">
        <f>'[1]címrend kötelező'!GY57</f>
        <v>0</v>
      </c>
      <c r="E55" s="157">
        <f>'[1]címrend kötelező'!GZ57</f>
        <v>0</v>
      </c>
      <c r="F55" s="157">
        <f>'[1]címrend önként'!GX57</f>
        <v>0</v>
      </c>
      <c r="G55" s="157">
        <f>'[1]címrend önként'!GY57</f>
        <v>0</v>
      </c>
      <c r="H55" s="157">
        <f>'[1]címrend önként'!GZ57</f>
        <v>0</v>
      </c>
      <c r="I55" s="157">
        <f>'[1]címrend államig'!GX57</f>
        <v>0</v>
      </c>
      <c r="J55" s="157">
        <f>'[1]címrend államig'!GY57</f>
        <v>0</v>
      </c>
      <c r="K55" s="157">
        <f>'[1]címrend államig'!GZ57</f>
        <v>0</v>
      </c>
      <c r="L55" s="157">
        <f t="shared" si="4"/>
        <v>0</v>
      </c>
      <c r="M55" s="157">
        <f t="shared" si="4"/>
        <v>0</v>
      </c>
      <c r="N55" s="157">
        <f t="shared" si="4"/>
        <v>0</v>
      </c>
      <c r="O55" s="157">
        <f>'[1]címrend kötelező'!EV57</f>
        <v>0</v>
      </c>
      <c r="P55" s="157">
        <f>'[1]címrend kötelező'!EW57</f>
        <v>0</v>
      </c>
      <c r="Q55" s="157">
        <f>'[1]címrend kötelező'!EX57</f>
        <v>0</v>
      </c>
      <c r="R55" s="157">
        <f>'[1]címrend önként'!EV57</f>
        <v>0</v>
      </c>
      <c r="S55" s="157">
        <f>'[1]címrend önként'!EW57</f>
        <v>0</v>
      </c>
      <c r="T55" s="157">
        <f>'[1]címrend önként'!EX57</f>
        <v>0</v>
      </c>
      <c r="U55" s="157">
        <f>'[1]címrend államig'!EV57</f>
        <v>0</v>
      </c>
      <c r="V55" s="157">
        <f>'[1]címrend államig'!EW57</f>
        <v>0</v>
      </c>
      <c r="W55" s="157">
        <f>'[1]címrend államig'!EX57</f>
        <v>0</v>
      </c>
      <c r="X55" s="157">
        <f t="shared" si="5"/>
        <v>0</v>
      </c>
      <c r="Y55" s="157">
        <f t="shared" si="5"/>
        <v>0</v>
      </c>
      <c r="Z55" s="157">
        <f t="shared" si="5"/>
        <v>0</v>
      </c>
      <c r="AA55" s="157">
        <f>'[1]címrend kötelező'!DR57</f>
        <v>6032950</v>
      </c>
      <c r="AB55" s="157">
        <f>'[1]címrend kötelező'!DS57</f>
        <v>-71266</v>
      </c>
      <c r="AC55" s="157">
        <f>'[1]címrend kötelező'!DT57</f>
        <v>5961684</v>
      </c>
      <c r="AD55" s="157">
        <f>'[1]címrend önként'!DR57</f>
        <v>570945</v>
      </c>
      <c r="AE55" s="157">
        <f>'[1]címrend önként'!DS57</f>
        <v>11764</v>
      </c>
      <c r="AF55" s="157">
        <f>'[1]címrend önként'!DT57</f>
        <v>582709</v>
      </c>
      <c r="AG55" s="157">
        <f>'[1]címrend államig'!DR57</f>
        <v>305491</v>
      </c>
      <c r="AH55" s="157">
        <f>'[1]címrend államig'!DS57</f>
        <v>0</v>
      </c>
      <c r="AI55" s="157">
        <f>'[1]címrend államig'!DT57</f>
        <v>305491</v>
      </c>
      <c r="AJ55" s="157">
        <f t="shared" si="6"/>
        <v>6909386</v>
      </c>
      <c r="AK55" s="157">
        <f t="shared" si="6"/>
        <v>-59502</v>
      </c>
      <c r="AL55" s="157">
        <f t="shared" si="6"/>
        <v>6849884</v>
      </c>
      <c r="AM55" s="157">
        <f t="shared" si="8"/>
        <v>6032950</v>
      </c>
      <c r="AN55" s="157">
        <f t="shared" si="8"/>
        <v>-71266</v>
      </c>
      <c r="AO55" s="157">
        <f t="shared" si="8"/>
        <v>5961684</v>
      </c>
      <c r="AP55" s="157">
        <f t="shared" si="8"/>
        <v>570945</v>
      </c>
      <c r="AQ55" s="157">
        <f t="shared" si="8"/>
        <v>11764</v>
      </c>
      <c r="AR55" s="157">
        <f t="shared" si="8"/>
        <v>582709</v>
      </c>
      <c r="AS55" s="157">
        <f t="shared" si="9"/>
        <v>305491</v>
      </c>
      <c r="AT55" s="157">
        <f t="shared" si="9"/>
        <v>0</v>
      </c>
      <c r="AU55" s="157">
        <f t="shared" si="9"/>
        <v>305491</v>
      </c>
      <c r="AV55" s="158">
        <f t="shared" si="9"/>
        <v>6909386</v>
      </c>
      <c r="AW55" s="158">
        <f t="shared" si="9"/>
        <v>-59502</v>
      </c>
      <c r="AX55" s="158">
        <f t="shared" si="9"/>
        <v>6849884</v>
      </c>
    </row>
    <row r="56" spans="1:50" s="105" customFormat="1" ht="15" customHeight="1" x14ac:dyDescent="0.25">
      <c r="A56" s="165">
        <v>53</v>
      </c>
      <c r="B56" s="171" t="s">
        <v>453</v>
      </c>
      <c r="C56" s="154">
        <f>'[1]címrend kötelező'!GX58</f>
        <v>0</v>
      </c>
      <c r="D56" s="154">
        <f>'[1]címrend kötelező'!GY58</f>
        <v>0</v>
      </c>
      <c r="E56" s="154">
        <f>'[1]címrend kötelező'!GZ58</f>
        <v>0</v>
      </c>
      <c r="F56" s="154">
        <f>'[1]címrend önként'!GX58</f>
        <v>0</v>
      </c>
      <c r="G56" s="154">
        <f>'[1]címrend önként'!GY58</f>
        <v>0</v>
      </c>
      <c r="H56" s="154">
        <f>'[1]címrend önként'!GZ58</f>
        <v>0</v>
      </c>
      <c r="I56" s="154">
        <f>'[1]címrend államig'!GX58</f>
        <v>0</v>
      </c>
      <c r="J56" s="154">
        <f>'[1]címrend államig'!GY58</f>
        <v>0</v>
      </c>
      <c r="K56" s="154">
        <f>'[1]címrend államig'!GZ58</f>
        <v>0</v>
      </c>
      <c r="L56" s="154">
        <f t="shared" si="4"/>
        <v>0</v>
      </c>
      <c r="M56" s="154">
        <f t="shared" si="4"/>
        <v>0</v>
      </c>
      <c r="N56" s="154">
        <f t="shared" si="4"/>
        <v>0</v>
      </c>
      <c r="O56" s="154">
        <f>'[1]címrend kötelező'!EV58</f>
        <v>0</v>
      </c>
      <c r="P56" s="154">
        <f>'[1]címrend kötelező'!EW58</f>
        <v>0</v>
      </c>
      <c r="Q56" s="154">
        <f>'[1]címrend kötelező'!EX58</f>
        <v>0</v>
      </c>
      <c r="R56" s="154">
        <f>'[1]címrend önként'!EV58</f>
        <v>0</v>
      </c>
      <c r="S56" s="154">
        <f>'[1]címrend önként'!EW58</f>
        <v>0</v>
      </c>
      <c r="T56" s="154">
        <f>'[1]címrend önként'!EX58</f>
        <v>0</v>
      </c>
      <c r="U56" s="154">
        <f>'[1]címrend államig'!EV58</f>
        <v>0</v>
      </c>
      <c r="V56" s="154">
        <f>'[1]címrend államig'!EW58</f>
        <v>0</v>
      </c>
      <c r="W56" s="154">
        <f>'[1]címrend államig'!EX58</f>
        <v>0</v>
      </c>
      <c r="X56" s="154">
        <f t="shared" si="5"/>
        <v>0</v>
      </c>
      <c r="Y56" s="154">
        <f t="shared" si="5"/>
        <v>0</v>
      </c>
      <c r="Z56" s="154">
        <f t="shared" si="5"/>
        <v>0</v>
      </c>
      <c r="AA56" s="154">
        <f>'[1]címrend kötelező'!DR58</f>
        <v>383289</v>
      </c>
      <c r="AB56" s="154">
        <f>'[1]címrend kötelező'!DS58</f>
        <v>31981</v>
      </c>
      <c r="AC56" s="154">
        <f>'[1]címrend kötelező'!DT58</f>
        <v>415270</v>
      </c>
      <c r="AD56" s="154">
        <f>'[1]címrend önként'!DR58</f>
        <v>12950</v>
      </c>
      <c r="AE56" s="154">
        <f>'[1]címrend önként'!DS58</f>
        <v>3383</v>
      </c>
      <c r="AF56" s="154">
        <f>'[1]címrend önként'!DT58</f>
        <v>16333</v>
      </c>
      <c r="AG56" s="154">
        <f>'[1]címrend államig'!DR58</f>
        <v>0</v>
      </c>
      <c r="AH56" s="154">
        <f>'[1]címrend államig'!DS58</f>
        <v>0</v>
      </c>
      <c r="AI56" s="154">
        <f>'[1]címrend államig'!DT58</f>
        <v>0</v>
      </c>
      <c r="AJ56" s="154">
        <f t="shared" si="6"/>
        <v>396239</v>
      </c>
      <c r="AK56" s="154">
        <f t="shared" si="6"/>
        <v>35364</v>
      </c>
      <c r="AL56" s="154">
        <f t="shared" si="6"/>
        <v>431603</v>
      </c>
      <c r="AM56" s="154">
        <f t="shared" si="8"/>
        <v>383289</v>
      </c>
      <c r="AN56" s="154">
        <f t="shared" si="8"/>
        <v>31981</v>
      </c>
      <c r="AO56" s="154">
        <f t="shared" si="8"/>
        <v>415270</v>
      </c>
      <c r="AP56" s="154">
        <f t="shared" si="8"/>
        <v>12950</v>
      </c>
      <c r="AQ56" s="154">
        <f t="shared" si="8"/>
        <v>3383</v>
      </c>
      <c r="AR56" s="154">
        <f t="shared" si="8"/>
        <v>16333</v>
      </c>
      <c r="AS56" s="154">
        <f t="shared" si="9"/>
        <v>0</v>
      </c>
      <c r="AT56" s="154">
        <f t="shared" si="9"/>
        <v>0</v>
      </c>
      <c r="AU56" s="154">
        <f t="shared" si="9"/>
        <v>0</v>
      </c>
      <c r="AV56" s="161">
        <f t="shared" si="9"/>
        <v>396239</v>
      </c>
      <c r="AW56" s="161">
        <f t="shared" si="9"/>
        <v>35364</v>
      </c>
      <c r="AX56" s="161">
        <f t="shared" si="9"/>
        <v>431603</v>
      </c>
    </row>
    <row r="57" spans="1:50" ht="15" customHeight="1" x14ac:dyDescent="0.25">
      <c r="A57" s="162" t="s">
        <v>454</v>
      </c>
      <c r="B57" s="176" t="s">
        <v>455</v>
      </c>
      <c r="C57" s="157">
        <f>'[1]címrend kötelező'!GX59</f>
        <v>0</v>
      </c>
      <c r="D57" s="157">
        <f>'[1]címrend kötelező'!GY59</f>
        <v>0</v>
      </c>
      <c r="E57" s="157">
        <f>'[1]címrend kötelező'!GZ59</f>
        <v>0</v>
      </c>
      <c r="F57" s="157">
        <f>'[1]címrend önként'!GX59</f>
        <v>0</v>
      </c>
      <c r="G57" s="157">
        <f>'[1]címrend önként'!GY59</f>
        <v>0</v>
      </c>
      <c r="H57" s="157">
        <f>'[1]címrend önként'!GZ59</f>
        <v>0</v>
      </c>
      <c r="I57" s="157">
        <f>'[1]címrend államig'!GX59</f>
        <v>0</v>
      </c>
      <c r="J57" s="157">
        <f>'[1]címrend államig'!GY59</f>
        <v>0</v>
      </c>
      <c r="K57" s="157">
        <f>'[1]címrend államig'!GZ59</f>
        <v>0</v>
      </c>
      <c r="L57" s="157">
        <f t="shared" si="4"/>
        <v>0</v>
      </c>
      <c r="M57" s="157">
        <f t="shared" si="4"/>
        <v>0</v>
      </c>
      <c r="N57" s="157">
        <f t="shared" si="4"/>
        <v>0</v>
      </c>
      <c r="O57" s="157">
        <f>'[1]címrend kötelező'!EV59</f>
        <v>0</v>
      </c>
      <c r="P57" s="157">
        <f>'[1]címrend kötelező'!EW59</f>
        <v>0</v>
      </c>
      <c r="Q57" s="157">
        <f>'[1]címrend kötelező'!EX59</f>
        <v>0</v>
      </c>
      <c r="R57" s="157">
        <f>'[1]címrend önként'!EV59</f>
        <v>0</v>
      </c>
      <c r="S57" s="157">
        <f>'[1]címrend önként'!EW59</f>
        <v>0</v>
      </c>
      <c r="T57" s="157">
        <f>'[1]címrend önként'!EX59</f>
        <v>0</v>
      </c>
      <c r="U57" s="157">
        <f>'[1]címrend államig'!EV59</f>
        <v>0</v>
      </c>
      <c r="V57" s="157">
        <f>'[1]címrend államig'!EW59</f>
        <v>0</v>
      </c>
      <c r="W57" s="157">
        <f>'[1]címrend államig'!EX59</f>
        <v>0</v>
      </c>
      <c r="X57" s="157">
        <f t="shared" si="5"/>
        <v>0</v>
      </c>
      <c r="Y57" s="157">
        <f t="shared" si="5"/>
        <v>0</v>
      </c>
      <c r="Z57" s="157">
        <f t="shared" si="5"/>
        <v>0</v>
      </c>
      <c r="AA57" s="157">
        <f>'[1]címrend kötelező'!DR59</f>
        <v>383289</v>
      </c>
      <c r="AB57" s="157">
        <f>'[1]címrend kötelező'!DS59</f>
        <v>31981</v>
      </c>
      <c r="AC57" s="157">
        <f>'[1]címrend kötelező'!DT59</f>
        <v>415270</v>
      </c>
      <c r="AD57" s="157">
        <f>'[1]címrend önként'!DR59</f>
        <v>12950</v>
      </c>
      <c r="AE57" s="157">
        <f>'[1]címrend önként'!DS59</f>
        <v>3383</v>
      </c>
      <c r="AF57" s="157">
        <f>'[1]címrend önként'!DT59</f>
        <v>16333</v>
      </c>
      <c r="AG57" s="157">
        <f>'[1]címrend államig'!DR59</f>
        <v>0</v>
      </c>
      <c r="AH57" s="157">
        <f>'[1]címrend államig'!DS59</f>
        <v>0</v>
      </c>
      <c r="AI57" s="157">
        <f>'[1]címrend államig'!DT59</f>
        <v>0</v>
      </c>
      <c r="AJ57" s="157">
        <f t="shared" si="6"/>
        <v>396239</v>
      </c>
      <c r="AK57" s="157">
        <f t="shared" si="6"/>
        <v>35364</v>
      </c>
      <c r="AL57" s="157">
        <f t="shared" si="6"/>
        <v>431603</v>
      </c>
      <c r="AM57" s="157">
        <f t="shared" si="8"/>
        <v>383289</v>
      </c>
      <c r="AN57" s="157">
        <f t="shared" si="8"/>
        <v>31981</v>
      </c>
      <c r="AO57" s="157">
        <f t="shared" si="8"/>
        <v>415270</v>
      </c>
      <c r="AP57" s="157">
        <f t="shared" si="8"/>
        <v>12950</v>
      </c>
      <c r="AQ57" s="157">
        <f t="shared" si="8"/>
        <v>3383</v>
      </c>
      <c r="AR57" s="157">
        <f t="shared" si="8"/>
        <v>16333</v>
      </c>
      <c r="AS57" s="157">
        <f t="shared" si="9"/>
        <v>0</v>
      </c>
      <c r="AT57" s="157">
        <f t="shared" si="9"/>
        <v>0</v>
      </c>
      <c r="AU57" s="157">
        <f t="shared" si="9"/>
        <v>0</v>
      </c>
      <c r="AV57" s="158">
        <f t="shared" si="9"/>
        <v>396239</v>
      </c>
      <c r="AW57" s="158">
        <f t="shared" si="9"/>
        <v>35364</v>
      </c>
      <c r="AX57" s="158">
        <f t="shared" si="9"/>
        <v>431603</v>
      </c>
    </row>
    <row r="58" spans="1:50" ht="15" customHeight="1" x14ac:dyDescent="0.25">
      <c r="A58" s="163">
        <v>55</v>
      </c>
      <c r="B58" s="172" t="s">
        <v>456</v>
      </c>
      <c r="C58" s="157">
        <f>'[1]címrend kötelező'!GX60</f>
        <v>0</v>
      </c>
      <c r="D58" s="157">
        <f>'[1]címrend kötelező'!GY60</f>
        <v>0</v>
      </c>
      <c r="E58" s="157">
        <f>'[1]címrend kötelező'!GZ60</f>
        <v>0</v>
      </c>
      <c r="F58" s="157">
        <f>'[1]címrend önként'!GX60</f>
        <v>0</v>
      </c>
      <c r="G58" s="157">
        <f>'[1]címrend önként'!GY60</f>
        <v>0</v>
      </c>
      <c r="H58" s="157">
        <f>'[1]címrend önként'!GZ60</f>
        <v>0</v>
      </c>
      <c r="I58" s="157">
        <f>'[1]címrend államig'!GX60</f>
        <v>0</v>
      </c>
      <c r="J58" s="157">
        <f>'[1]címrend államig'!GY60</f>
        <v>0</v>
      </c>
      <c r="K58" s="157">
        <f>'[1]címrend államig'!GZ60</f>
        <v>0</v>
      </c>
      <c r="L58" s="157">
        <f t="shared" si="4"/>
        <v>0</v>
      </c>
      <c r="M58" s="157">
        <f t="shared" si="4"/>
        <v>0</v>
      </c>
      <c r="N58" s="157">
        <f t="shared" si="4"/>
        <v>0</v>
      </c>
      <c r="O58" s="157">
        <f>'[1]címrend kötelező'!EV60</f>
        <v>0</v>
      </c>
      <c r="P58" s="157">
        <f>'[1]címrend kötelező'!EW60</f>
        <v>0</v>
      </c>
      <c r="Q58" s="157">
        <f>'[1]címrend kötelező'!EX60</f>
        <v>0</v>
      </c>
      <c r="R58" s="157">
        <f>'[1]címrend önként'!EV60</f>
        <v>0</v>
      </c>
      <c r="S58" s="157">
        <f>'[1]címrend önként'!EW60</f>
        <v>0</v>
      </c>
      <c r="T58" s="157">
        <f>'[1]címrend önként'!EX60</f>
        <v>0</v>
      </c>
      <c r="U58" s="157">
        <f>'[1]címrend államig'!EV60</f>
        <v>0</v>
      </c>
      <c r="V58" s="157">
        <f>'[1]címrend államig'!EW60</f>
        <v>0</v>
      </c>
      <c r="W58" s="157">
        <f>'[1]címrend államig'!EX60</f>
        <v>0</v>
      </c>
      <c r="X58" s="157">
        <f t="shared" si="5"/>
        <v>0</v>
      </c>
      <c r="Y58" s="157">
        <f t="shared" si="5"/>
        <v>0</v>
      </c>
      <c r="Z58" s="157">
        <f t="shared" si="5"/>
        <v>0</v>
      </c>
      <c r="AA58" s="157">
        <f>'[1]címrend kötelező'!DR60</f>
        <v>0</v>
      </c>
      <c r="AB58" s="157">
        <f>'[1]címrend kötelező'!DS60</f>
        <v>0</v>
      </c>
      <c r="AC58" s="157">
        <f>'[1]címrend kötelező'!DT60</f>
        <v>0</v>
      </c>
      <c r="AD58" s="157">
        <f>'[1]címrend önként'!DR60</f>
        <v>0</v>
      </c>
      <c r="AE58" s="157">
        <f>'[1]címrend önként'!DS60</f>
        <v>0</v>
      </c>
      <c r="AF58" s="157">
        <f>'[1]címrend önként'!DT60</f>
        <v>0</v>
      </c>
      <c r="AG58" s="157">
        <f>'[1]címrend államig'!DR60</f>
        <v>0</v>
      </c>
      <c r="AH58" s="157">
        <f>'[1]címrend államig'!DS60</f>
        <v>0</v>
      </c>
      <c r="AI58" s="157">
        <f>'[1]címrend államig'!DT60</f>
        <v>0</v>
      </c>
      <c r="AJ58" s="157">
        <f t="shared" si="6"/>
        <v>0</v>
      </c>
      <c r="AK58" s="157">
        <f t="shared" si="6"/>
        <v>0</v>
      </c>
      <c r="AL58" s="157">
        <f t="shared" si="6"/>
        <v>0</v>
      </c>
      <c r="AM58" s="157">
        <f t="shared" ref="AM58:AR90" si="10">C58+O58+AA58</f>
        <v>0</v>
      </c>
      <c r="AN58" s="157">
        <f t="shared" si="10"/>
        <v>0</v>
      </c>
      <c r="AO58" s="157">
        <f t="shared" si="10"/>
        <v>0</v>
      </c>
      <c r="AP58" s="157">
        <f t="shared" si="10"/>
        <v>0</v>
      </c>
      <c r="AQ58" s="157">
        <f t="shared" si="10"/>
        <v>0</v>
      </c>
      <c r="AR58" s="157">
        <f t="shared" si="10"/>
        <v>0</v>
      </c>
      <c r="AS58" s="157">
        <f t="shared" si="9"/>
        <v>0</v>
      </c>
      <c r="AT58" s="157">
        <f t="shared" si="9"/>
        <v>0</v>
      </c>
      <c r="AU58" s="157">
        <f t="shared" si="9"/>
        <v>0</v>
      </c>
      <c r="AV58" s="158">
        <f t="shared" si="9"/>
        <v>0</v>
      </c>
      <c r="AW58" s="158">
        <f t="shared" si="9"/>
        <v>0</v>
      </c>
      <c r="AX58" s="158">
        <f t="shared" si="9"/>
        <v>0</v>
      </c>
    </row>
    <row r="59" spans="1:50" s="105" customFormat="1" ht="15" customHeight="1" x14ac:dyDescent="0.25">
      <c r="A59" s="173">
        <v>56</v>
      </c>
      <c r="B59" s="171" t="s">
        <v>457</v>
      </c>
      <c r="C59" s="154">
        <f>'[1]címrend kötelező'!GX61</f>
        <v>4685711</v>
      </c>
      <c r="D59" s="154">
        <f>'[1]címrend kötelező'!GY61</f>
        <v>-37594</v>
      </c>
      <c r="E59" s="154">
        <f>'[1]címrend kötelező'!GZ61</f>
        <v>4648117</v>
      </c>
      <c r="F59" s="154">
        <f>'[1]címrend önként'!GX61</f>
        <v>1005549</v>
      </c>
      <c r="G59" s="154">
        <f>'[1]címrend önként'!GY61</f>
        <v>13383</v>
      </c>
      <c r="H59" s="154">
        <f>'[1]címrend önként'!GZ61</f>
        <v>1018932</v>
      </c>
      <c r="I59" s="154">
        <f>'[1]címrend államig'!GX61</f>
        <v>0</v>
      </c>
      <c r="J59" s="154">
        <f>'[1]címrend államig'!GY61</f>
        <v>0</v>
      </c>
      <c r="K59" s="154">
        <f>'[1]címrend államig'!GZ61</f>
        <v>0</v>
      </c>
      <c r="L59" s="154">
        <f t="shared" si="4"/>
        <v>5691260</v>
      </c>
      <c r="M59" s="154">
        <f t="shared" si="4"/>
        <v>-24211</v>
      </c>
      <c r="N59" s="154">
        <f t="shared" si="4"/>
        <v>5667049</v>
      </c>
      <c r="O59" s="154">
        <f>'[1]címrend kötelező'!EV61</f>
        <v>2157659</v>
      </c>
      <c r="P59" s="154">
        <f>'[1]címrend kötelező'!EW61</f>
        <v>-1691</v>
      </c>
      <c r="Q59" s="154">
        <f>'[1]címrend kötelező'!EX61</f>
        <v>2155968</v>
      </c>
      <c r="R59" s="154">
        <f>'[1]címrend önként'!EV61</f>
        <v>105757</v>
      </c>
      <c r="S59" s="154">
        <f>'[1]címrend önként'!EW61</f>
        <v>1764</v>
      </c>
      <c r="T59" s="154">
        <f>'[1]címrend önként'!EX61</f>
        <v>107521</v>
      </c>
      <c r="U59" s="154">
        <f>'[1]címrend államig'!EV61</f>
        <v>306577</v>
      </c>
      <c r="V59" s="154">
        <f>'[1]címrend államig'!EW61</f>
        <v>0</v>
      </c>
      <c r="W59" s="154">
        <f>'[1]címrend államig'!EX61</f>
        <v>306577</v>
      </c>
      <c r="X59" s="154">
        <f t="shared" si="5"/>
        <v>2569993</v>
      </c>
      <c r="Y59" s="154">
        <f t="shared" si="5"/>
        <v>73</v>
      </c>
      <c r="Z59" s="154">
        <f t="shared" si="5"/>
        <v>2570066</v>
      </c>
      <c r="AA59" s="154">
        <f>'[1]címrend kötelező'!DR61</f>
        <v>9132529</v>
      </c>
      <c r="AB59" s="154">
        <f>'[1]címrend kötelező'!DS61</f>
        <v>0</v>
      </c>
      <c r="AC59" s="154">
        <f>'[1]címrend kötelező'!DT61</f>
        <v>9132529</v>
      </c>
      <c r="AD59" s="154">
        <f>'[1]címrend önként'!DR61</f>
        <v>3267777</v>
      </c>
      <c r="AE59" s="154">
        <f>'[1]címrend önként'!DS61</f>
        <v>0</v>
      </c>
      <c r="AF59" s="154">
        <f>'[1]címrend önként'!DT61</f>
        <v>3267777</v>
      </c>
      <c r="AG59" s="154">
        <f>'[1]címrend államig'!DR61</f>
        <v>-58278</v>
      </c>
      <c r="AH59" s="154">
        <f>'[1]címrend államig'!DS61</f>
        <v>0</v>
      </c>
      <c r="AI59" s="154">
        <f>'[1]címrend államig'!DT61</f>
        <v>-58278</v>
      </c>
      <c r="AJ59" s="154">
        <f t="shared" si="6"/>
        <v>12342028</v>
      </c>
      <c r="AK59" s="154">
        <f t="shared" si="6"/>
        <v>0</v>
      </c>
      <c r="AL59" s="154">
        <f t="shared" si="6"/>
        <v>12342028</v>
      </c>
      <c r="AM59" s="154">
        <f t="shared" si="10"/>
        <v>15975899</v>
      </c>
      <c r="AN59" s="154">
        <f t="shared" si="10"/>
        <v>-39285</v>
      </c>
      <c r="AO59" s="154">
        <f t="shared" si="10"/>
        <v>15936614</v>
      </c>
      <c r="AP59" s="154">
        <f t="shared" si="10"/>
        <v>4379083</v>
      </c>
      <c r="AQ59" s="154">
        <f t="shared" si="10"/>
        <v>15147</v>
      </c>
      <c r="AR59" s="154">
        <f t="shared" si="10"/>
        <v>4394230</v>
      </c>
      <c r="AS59" s="154">
        <f t="shared" si="9"/>
        <v>248299</v>
      </c>
      <c r="AT59" s="154">
        <f t="shared" si="9"/>
        <v>0</v>
      </c>
      <c r="AU59" s="154">
        <f t="shared" si="9"/>
        <v>248299</v>
      </c>
      <c r="AV59" s="161">
        <f t="shared" si="9"/>
        <v>20603281</v>
      </c>
      <c r="AW59" s="161">
        <f t="shared" si="9"/>
        <v>-24138</v>
      </c>
      <c r="AX59" s="161">
        <f t="shared" si="9"/>
        <v>20579143</v>
      </c>
    </row>
    <row r="60" spans="1:50" s="105" customFormat="1" ht="15" customHeight="1" x14ac:dyDescent="0.25">
      <c r="A60" s="165">
        <v>57</v>
      </c>
      <c r="B60" s="171" t="s">
        <v>458</v>
      </c>
      <c r="C60" s="154">
        <f>'[1]címrend kötelező'!GX62</f>
        <v>4363710</v>
      </c>
      <c r="D60" s="154">
        <f>'[1]címrend kötelező'!GY62</f>
        <v>-69575</v>
      </c>
      <c r="E60" s="154">
        <f>'[1]címrend kötelező'!GZ62</f>
        <v>4294135</v>
      </c>
      <c r="F60" s="154">
        <f>'[1]címrend önként'!GX62</f>
        <v>899933</v>
      </c>
      <c r="G60" s="154">
        <f>'[1]címrend önként'!GY62</f>
        <v>10000</v>
      </c>
      <c r="H60" s="154">
        <f>'[1]címrend önként'!GZ62</f>
        <v>909933</v>
      </c>
      <c r="I60" s="154">
        <f>'[1]címrend államig'!GX62</f>
        <v>0</v>
      </c>
      <c r="J60" s="154">
        <f>'[1]címrend államig'!GY62</f>
        <v>0</v>
      </c>
      <c r="K60" s="154">
        <f>'[1]címrend államig'!GZ62</f>
        <v>0</v>
      </c>
      <c r="L60" s="154">
        <f t="shared" si="4"/>
        <v>5263643</v>
      </c>
      <c r="M60" s="154">
        <f t="shared" si="4"/>
        <v>-59575</v>
      </c>
      <c r="N60" s="154">
        <f t="shared" si="4"/>
        <v>5204068</v>
      </c>
      <c r="O60" s="154">
        <f>'[1]címrend kötelező'!EV62</f>
        <v>2034744</v>
      </c>
      <c r="P60" s="154">
        <f>'[1]címrend kötelező'!EW62</f>
        <v>-1691</v>
      </c>
      <c r="Q60" s="154">
        <f>'[1]címrend kötelező'!EX62</f>
        <v>2033053</v>
      </c>
      <c r="R60" s="154">
        <f>'[1]címrend önként'!EV62</f>
        <v>105757</v>
      </c>
      <c r="S60" s="154">
        <f>'[1]címrend önként'!EW62</f>
        <v>1764</v>
      </c>
      <c r="T60" s="154">
        <f>'[1]címrend önként'!EX62</f>
        <v>107521</v>
      </c>
      <c r="U60" s="154">
        <f>'[1]címrend államig'!EV62</f>
        <v>306577</v>
      </c>
      <c r="V60" s="154">
        <f>'[1]címrend államig'!EW62</f>
        <v>0</v>
      </c>
      <c r="W60" s="154">
        <f>'[1]címrend államig'!EX62</f>
        <v>306577</v>
      </c>
      <c r="X60" s="154">
        <f t="shared" si="5"/>
        <v>2447078</v>
      </c>
      <c r="Y60" s="154">
        <f t="shared" si="5"/>
        <v>73</v>
      </c>
      <c r="Z60" s="154">
        <f t="shared" si="5"/>
        <v>2447151</v>
      </c>
      <c r="AA60" s="154">
        <f>'[1]címrend kötelező'!DR62</f>
        <v>9484837</v>
      </c>
      <c r="AB60" s="154">
        <f>'[1]címrend kötelező'!DS62</f>
        <v>0</v>
      </c>
      <c r="AC60" s="154">
        <f>'[1]címrend kötelező'!DT62</f>
        <v>9484837</v>
      </c>
      <c r="AD60" s="154">
        <f>'[1]címrend önként'!DR62</f>
        <v>-5150394</v>
      </c>
      <c r="AE60" s="154">
        <f>'[1]címrend önként'!DS62</f>
        <v>0</v>
      </c>
      <c r="AF60" s="154">
        <f>'[1]címrend önként'!DT62</f>
        <v>-5150394</v>
      </c>
      <c r="AG60" s="154">
        <f>'[1]címrend államig'!DR62</f>
        <v>-58278</v>
      </c>
      <c r="AH60" s="154">
        <f>'[1]címrend államig'!DS62</f>
        <v>0</v>
      </c>
      <c r="AI60" s="154">
        <f>'[1]címrend államig'!DT62</f>
        <v>-58278</v>
      </c>
      <c r="AJ60" s="154">
        <f t="shared" si="6"/>
        <v>4276165</v>
      </c>
      <c r="AK60" s="154">
        <f t="shared" si="6"/>
        <v>0</v>
      </c>
      <c r="AL60" s="154">
        <f t="shared" si="6"/>
        <v>4276165</v>
      </c>
      <c r="AM60" s="154">
        <f t="shared" si="10"/>
        <v>15883291</v>
      </c>
      <c r="AN60" s="154">
        <f t="shared" si="10"/>
        <v>-71266</v>
      </c>
      <c r="AO60" s="154">
        <f t="shared" si="10"/>
        <v>15812025</v>
      </c>
      <c r="AP60" s="154">
        <f t="shared" si="10"/>
        <v>-4144704</v>
      </c>
      <c r="AQ60" s="154">
        <f t="shared" si="10"/>
        <v>11764</v>
      </c>
      <c r="AR60" s="154">
        <f t="shared" si="10"/>
        <v>-4132940</v>
      </c>
      <c r="AS60" s="154">
        <f t="shared" si="9"/>
        <v>248299</v>
      </c>
      <c r="AT60" s="154">
        <f t="shared" si="9"/>
        <v>0</v>
      </c>
      <c r="AU60" s="154">
        <f t="shared" si="9"/>
        <v>248299</v>
      </c>
      <c r="AV60" s="161">
        <f t="shared" si="9"/>
        <v>11986886</v>
      </c>
      <c r="AW60" s="161">
        <f t="shared" si="9"/>
        <v>-59502</v>
      </c>
      <c r="AX60" s="161">
        <f t="shared" si="9"/>
        <v>11927384</v>
      </c>
    </row>
    <row r="61" spans="1:50" ht="15" customHeight="1" x14ac:dyDescent="0.25">
      <c r="A61" s="162" t="s">
        <v>459</v>
      </c>
      <c r="B61" s="176" t="s">
        <v>460</v>
      </c>
      <c r="C61" s="157">
        <f>'[1]címrend kötelező'!GX63</f>
        <v>4023567</v>
      </c>
      <c r="D61" s="157">
        <f>'[1]címrend kötelező'!GY63</f>
        <v>-69575</v>
      </c>
      <c r="E61" s="157">
        <f>'[1]címrend kötelező'!GZ63</f>
        <v>3953992</v>
      </c>
      <c r="F61" s="157">
        <f>'[1]címrend önként'!GX63</f>
        <v>465188</v>
      </c>
      <c r="G61" s="157">
        <f>'[1]címrend önként'!GY63</f>
        <v>10000</v>
      </c>
      <c r="H61" s="157">
        <f>'[1]címrend önként'!GZ63</f>
        <v>475188</v>
      </c>
      <c r="I61" s="157">
        <f>'[1]címrend államig'!GX63</f>
        <v>0</v>
      </c>
      <c r="J61" s="157">
        <f>'[1]címrend államig'!GY63</f>
        <v>0</v>
      </c>
      <c r="K61" s="157">
        <f>'[1]címrend államig'!GZ63</f>
        <v>0</v>
      </c>
      <c r="L61" s="157">
        <f t="shared" si="4"/>
        <v>4488755</v>
      </c>
      <c r="M61" s="157">
        <f t="shared" si="4"/>
        <v>-59575</v>
      </c>
      <c r="N61" s="157">
        <f t="shared" si="4"/>
        <v>4429180</v>
      </c>
      <c r="O61" s="157">
        <f>'[1]címrend kötelező'!EV63</f>
        <v>2009383</v>
      </c>
      <c r="P61" s="157">
        <f>'[1]címrend kötelező'!EW63</f>
        <v>-1691</v>
      </c>
      <c r="Q61" s="157">
        <f>'[1]címrend kötelező'!EX63</f>
        <v>2007692</v>
      </c>
      <c r="R61" s="157">
        <f>'[1]címrend önként'!EV63</f>
        <v>105757</v>
      </c>
      <c r="S61" s="157">
        <f>'[1]címrend önként'!EW63</f>
        <v>1764</v>
      </c>
      <c r="T61" s="157">
        <f>'[1]címrend önként'!EX63</f>
        <v>107521</v>
      </c>
      <c r="U61" s="157">
        <f>'[1]címrend államig'!EV63</f>
        <v>305491</v>
      </c>
      <c r="V61" s="157">
        <f>'[1]címrend államig'!EW63</f>
        <v>0</v>
      </c>
      <c r="W61" s="157">
        <f>'[1]címrend államig'!EX63</f>
        <v>305491</v>
      </c>
      <c r="X61" s="157">
        <f t="shared" si="5"/>
        <v>2420631</v>
      </c>
      <c r="Y61" s="157">
        <f t="shared" si="5"/>
        <v>73</v>
      </c>
      <c r="Z61" s="157">
        <f t="shared" si="5"/>
        <v>2420704</v>
      </c>
      <c r="AA61" s="157">
        <f>'[1]címrend kötelező'!DR63</f>
        <v>0</v>
      </c>
      <c r="AB61" s="157">
        <f>'[1]címrend kötelező'!DS63</f>
        <v>0</v>
      </c>
      <c r="AC61" s="157">
        <f>'[1]címrend kötelező'!DT63</f>
        <v>0</v>
      </c>
      <c r="AD61" s="157">
        <f>'[1]címrend önként'!DR63</f>
        <v>0</v>
      </c>
      <c r="AE61" s="157">
        <f>'[1]címrend önként'!DS63</f>
        <v>0</v>
      </c>
      <c r="AF61" s="157">
        <f>'[1]címrend önként'!DT63</f>
        <v>0</v>
      </c>
      <c r="AG61" s="157">
        <f>'[1]címrend államig'!DR63</f>
        <v>0</v>
      </c>
      <c r="AH61" s="157">
        <f>'[1]címrend államig'!DS63</f>
        <v>0</v>
      </c>
      <c r="AI61" s="157">
        <f>'[1]címrend államig'!DT63</f>
        <v>0</v>
      </c>
      <c r="AJ61" s="157">
        <f t="shared" si="6"/>
        <v>0</v>
      </c>
      <c r="AK61" s="157">
        <f t="shared" si="6"/>
        <v>0</v>
      </c>
      <c r="AL61" s="157">
        <f t="shared" si="6"/>
        <v>0</v>
      </c>
      <c r="AM61" s="157">
        <f t="shared" si="10"/>
        <v>6032950</v>
      </c>
      <c r="AN61" s="157">
        <f t="shared" si="10"/>
        <v>-71266</v>
      </c>
      <c r="AO61" s="157">
        <f t="shared" si="10"/>
        <v>5961684</v>
      </c>
      <c r="AP61" s="157">
        <f t="shared" si="10"/>
        <v>570945</v>
      </c>
      <c r="AQ61" s="157">
        <f t="shared" si="10"/>
        <v>11764</v>
      </c>
      <c r="AR61" s="157">
        <f t="shared" si="10"/>
        <v>582709</v>
      </c>
      <c r="AS61" s="157">
        <f t="shared" si="9"/>
        <v>305491</v>
      </c>
      <c r="AT61" s="157">
        <f t="shared" si="9"/>
        <v>0</v>
      </c>
      <c r="AU61" s="157">
        <f t="shared" si="9"/>
        <v>305491</v>
      </c>
      <c r="AV61" s="158">
        <f t="shared" si="9"/>
        <v>6909386</v>
      </c>
      <c r="AW61" s="158">
        <f t="shared" si="9"/>
        <v>-59502</v>
      </c>
      <c r="AX61" s="158">
        <f t="shared" si="9"/>
        <v>6849884</v>
      </c>
    </row>
    <row r="62" spans="1:50" ht="15" customHeight="1" x14ac:dyDescent="0.25">
      <c r="A62" s="163">
        <v>59</v>
      </c>
      <c r="B62" s="172" t="s">
        <v>461</v>
      </c>
      <c r="C62" s="157">
        <f>'[1]címrend kötelező'!GX64</f>
        <v>0</v>
      </c>
      <c r="D62" s="157">
        <f>'[1]címrend kötelező'!GY64</f>
        <v>0</v>
      </c>
      <c r="E62" s="157">
        <f>'[1]címrend kötelező'!GZ64</f>
        <v>0</v>
      </c>
      <c r="F62" s="157">
        <f>'[1]címrend önként'!GX64</f>
        <v>0</v>
      </c>
      <c r="G62" s="157">
        <f>'[1]címrend önként'!GY64</f>
        <v>0</v>
      </c>
      <c r="H62" s="157">
        <f>'[1]címrend önként'!GZ64</f>
        <v>0</v>
      </c>
      <c r="I62" s="157">
        <f>'[1]címrend államig'!GX64</f>
        <v>0</v>
      </c>
      <c r="J62" s="157">
        <f>'[1]címrend államig'!GY64</f>
        <v>0</v>
      </c>
      <c r="K62" s="157">
        <f>'[1]címrend államig'!GZ64</f>
        <v>0</v>
      </c>
      <c r="L62" s="157">
        <f t="shared" si="4"/>
        <v>0</v>
      </c>
      <c r="M62" s="157">
        <f t="shared" si="4"/>
        <v>0</v>
      </c>
      <c r="N62" s="157">
        <f t="shared" si="4"/>
        <v>0</v>
      </c>
      <c r="O62" s="157">
        <f>'[1]címrend kötelező'!EV64</f>
        <v>0</v>
      </c>
      <c r="P62" s="157">
        <f>'[1]címrend kötelező'!EW64</f>
        <v>0</v>
      </c>
      <c r="Q62" s="157">
        <f>'[1]címrend kötelező'!EX64</f>
        <v>0</v>
      </c>
      <c r="R62" s="157">
        <f>'[1]címrend önként'!EV64</f>
        <v>0</v>
      </c>
      <c r="S62" s="157">
        <f>'[1]címrend önként'!EW64</f>
        <v>0</v>
      </c>
      <c r="T62" s="157">
        <f>'[1]címrend önként'!EX64</f>
        <v>0</v>
      </c>
      <c r="U62" s="157">
        <f>'[1]címrend államig'!EV64</f>
        <v>0</v>
      </c>
      <c r="V62" s="157">
        <f>'[1]címrend államig'!EW64</f>
        <v>0</v>
      </c>
      <c r="W62" s="157">
        <f>'[1]címrend államig'!EX64</f>
        <v>0</v>
      </c>
      <c r="X62" s="157">
        <f t="shared" si="5"/>
        <v>0</v>
      </c>
      <c r="Y62" s="157">
        <f t="shared" si="5"/>
        <v>0</v>
      </c>
      <c r="Z62" s="157">
        <f t="shared" si="5"/>
        <v>0</v>
      </c>
      <c r="AA62" s="157">
        <f>'[1]címrend kötelező'!DR64</f>
        <v>0</v>
      </c>
      <c r="AB62" s="157">
        <f>'[1]címrend kötelező'!DS64</f>
        <v>0</v>
      </c>
      <c r="AC62" s="157">
        <f>'[1]címrend kötelező'!DT64</f>
        <v>0</v>
      </c>
      <c r="AD62" s="157">
        <f>'[1]címrend önként'!DR64</f>
        <v>0</v>
      </c>
      <c r="AE62" s="157">
        <f>'[1]címrend önként'!DS64</f>
        <v>0</v>
      </c>
      <c r="AF62" s="157">
        <f>'[1]címrend önként'!DT64</f>
        <v>0</v>
      </c>
      <c r="AG62" s="157">
        <f>'[1]címrend államig'!DR64</f>
        <v>0</v>
      </c>
      <c r="AH62" s="157">
        <f>'[1]címrend államig'!DS64</f>
        <v>0</v>
      </c>
      <c r="AI62" s="157">
        <f>'[1]címrend államig'!DT64</f>
        <v>0</v>
      </c>
      <c r="AJ62" s="157">
        <f t="shared" si="6"/>
        <v>0</v>
      </c>
      <c r="AK62" s="157">
        <f t="shared" si="6"/>
        <v>0</v>
      </c>
      <c r="AL62" s="157">
        <f t="shared" si="6"/>
        <v>0</v>
      </c>
      <c r="AM62" s="157">
        <f t="shared" si="10"/>
        <v>0</v>
      </c>
      <c r="AN62" s="157">
        <f t="shared" si="10"/>
        <v>0</v>
      </c>
      <c r="AO62" s="157">
        <f t="shared" si="10"/>
        <v>0</v>
      </c>
      <c r="AP62" s="157">
        <f t="shared" si="10"/>
        <v>0</v>
      </c>
      <c r="AQ62" s="157">
        <f t="shared" si="10"/>
        <v>0</v>
      </c>
      <c r="AR62" s="157">
        <f t="shared" si="10"/>
        <v>0</v>
      </c>
      <c r="AS62" s="157">
        <f t="shared" si="9"/>
        <v>0</v>
      </c>
      <c r="AT62" s="157">
        <f t="shared" si="9"/>
        <v>0</v>
      </c>
      <c r="AU62" s="157">
        <f t="shared" si="9"/>
        <v>0</v>
      </c>
      <c r="AV62" s="158">
        <f t="shared" si="9"/>
        <v>0</v>
      </c>
      <c r="AW62" s="158">
        <f t="shared" si="9"/>
        <v>0</v>
      </c>
      <c r="AX62" s="158">
        <f t="shared" si="9"/>
        <v>0</v>
      </c>
    </row>
    <row r="63" spans="1:50" ht="15" customHeight="1" x14ac:dyDescent="0.25">
      <c r="A63" s="162" t="s">
        <v>462</v>
      </c>
      <c r="B63" s="172" t="s">
        <v>463</v>
      </c>
      <c r="C63" s="157">
        <f>'[1]címrend kötelező'!GX65</f>
        <v>0</v>
      </c>
      <c r="D63" s="157">
        <f>'[1]címrend kötelező'!GY65</f>
        <v>0</v>
      </c>
      <c r="E63" s="157">
        <f>'[1]címrend kötelező'!GZ65</f>
        <v>0</v>
      </c>
      <c r="F63" s="157">
        <f>'[1]címrend önként'!GX65</f>
        <v>0</v>
      </c>
      <c r="G63" s="157">
        <f>'[1]címrend önként'!GY65</f>
        <v>0</v>
      </c>
      <c r="H63" s="157">
        <f>'[1]címrend önként'!GZ65</f>
        <v>0</v>
      </c>
      <c r="I63" s="157">
        <f>'[1]címrend államig'!GX65</f>
        <v>0</v>
      </c>
      <c r="J63" s="157">
        <f>'[1]címrend államig'!GY65</f>
        <v>0</v>
      </c>
      <c r="K63" s="157">
        <f>'[1]címrend államig'!GZ65</f>
        <v>0</v>
      </c>
      <c r="L63" s="157">
        <f t="shared" si="4"/>
        <v>0</v>
      </c>
      <c r="M63" s="157">
        <f t="shared" si="4"/>
        <v>0</v>
      </c>
      <c r="N63" s="157">
        <f t="shared" si="4"/>
        <v>0</v>
      </c>
      <c r="O63" s="157">
        <f>'[1]címrend kötelező'!EV65</f>
        <v>0</v>
      </c>
      <c r="P63" s="157">
        <f>'[1]címrend kötelező'!EW65</f>
        <v>0</v>
      </c>
      <c r="Q63" s="157">
        <f>'[1]címrend kötelező'!EX65</f>
        <v>0</v>
      </c>
      <c r="R63" s="157">
        <f>'[1]címrend önként'!EV65</f>
        <v>0</v>
      </c>
      <c r="S63" s="157">
        <f>'[1]címrend önként'!EW65</f>
        <v>0</v>
      </c>
      <c r="T63" s="157">
        <f>'[1]címrend önként'!EX65</f>
        <v>0</v>
      </c>
      <c r="U63" s="157">
        <f>'[1]címrend államig'!EV65</f>
        <v>0</v>
      </c>
      <c r="V63" s="157">
        <f>'[1]címrend államig'!EW65</f>
        <v>0</v>
      </c>
      <c r="W63" s="157">
        <f>'[1]címrend államig'!EX65</f>
        <v>0</v>
      </c>
      <c r="X63" s="157">
        <f t="shared" si="5"/>
        <v>0</v>
      </c>
      <c r="Y63" s="157">
        <f t="shared" si="5"/>
        <v>0</v>
      </c>
      <c r="Z63" s="157">
        <f t="shared" si="5"/>
        <v>0</v>
      </c>
      <c r="AA63" s="157">
        <f>'[1]címrend kötelező'!DR65</f>
        <v>746333</v>
      </c>
      <c r="AB63" s="157">
        <f>'[1]címrend kötelező'!DS65</f>
        <v>0</v>
      </c>
      <c r="AC63" s="157">
        <f>'[1]címrend kötelező'!DT65</f>
        <v>746333</v>
      </c>
      <c r="AD63" s="157">
        <f>'[1]címrend önként'!DR65</f>
        <v>3216708</v>
      </c>
      <c r="AE63" s="157">
        <f>'[1]címrend önként'!DS65</f>
        <v>0</v>
      </c>
      <c r="AF63" s="157">
        <f>'[1]címrend önként'!DT65</f>
        <v>3216708</v>
      </c>
      <c r="AG63" s="157">
        <f>'[1]címrend államig'!DR65</f>
        <v>0</v>
      </c>
      <c r="AH63" s="157">
        <f>'[1]címrend államig'!DS65</f>
        <v>0</v>
      </c>
      <c r="AI63" s="157">
        <f>'[1]címrend államig'!DT65</f>
        <v>0</v>
      </c>
      <c r="AJ63" s="157">
        <f t="shared" si="6"/>
        <v>3963041</v>
      </c>
      <c r="AK63" s="157">
        <f t="shared" si="6"/>
        <v>0</v>
      </c>
      <c r="AL63" s="157">
        <f t="shared" si="6"/>
        <v>3963041</v>
      </c>
      <c r="AM63" s="157">
        <f t="shared" si="10"/>
        <v>746333</v>
      </c>
      <c r="AN63" s="157">
        <f t="shared" si="10"/>
        <v>0</v>
      </c>
      <c r="AO63" s="157">
        <f t="shared" si="10"/>
        <v>746333</v>
      </c>
      <c r="AP63" s="157">
        <f t="shared" si="10"/>
        <v>3216708</v>
      </c>
      <c r="AQ63" s="157">
        <f t="shared" si="10"/>
        <v>0</v>
      </c>
      <c r="AR63" s="157">
        <f t="shared" si="10"/>
        <v>3216708</v>
      </c>
      <c r="AS63" s="157">
        <f t="shared" si="9"/>
        <v>0</v>
      </c>
      <c r="AT63" s="157">
        <f t="shared" si="9"/>
        <v>0</v>
      </c>
      <c r="AU63" s="157">
        <f t="shared" si="9"/>
        <v>0</v>
      </c>
      <c r="AV63" s="158">
        <f t="shared" si="9"/>
        <v>3963041</v>
      </c>
      <c r="AW63" s="158">
        <f t="shared" si="9"/>
        <v>0</v>
      </c>
      <c r="AX63" s="158">
        <f t="shared" si="9"/>
        <v>3963041</v>
      </c>
    </row>
    <row r="64" spans="1:50" ht="15" customHeight="1" x14ac:dyDescent="0.25">
      <c r="A64" s="163">
        <v>61</v>
      </c>
      <c r="B64" s="172" t="s">
        <v>464</v>
      </c>
      <c r="C64" s="157">
        <f>'[1]címrend kötelező'!GX66</f>
        <v>340143</v>
      </c>
      <c r="D64" s="157">
        <f>'[1]címrend kötelező'!GY66</f>
        <v>0</v>
      </c>
      <c r="E64" s="157">
        <f>'[1]címrend kötelező'!GZ66</f>
        <v>340143</v>
      </c>
      <c r="F64" s="157">
        <f>'[1]címrend önként'!GX66</f>
        <v>434745</v>
      </c>
      <c r="G64" s="157">
        <f>'[1]címrend önként'!GY66</f>
        <v>0</v>
      </c>
      <c r="H64" s="157">
        <f>'[1]címrend önként'!GZ66</f>
        <v>434745</v>
      </c>
      <c r="I64" s="157">
        <f>'[1]címrend államig'!GX66</f>
        <v>0</v>
      </c>
      <c r="J64" s="157">
        <f>'[1]címrend államig'!GY66</f>
        <v>0</v>
      </c>
      <c r="K64" s="157">
        <f>'[1]címrend államig'!GZ66</f>
        <v>0</v>
      </c>
      <c r="L64" s="157">
        <f t="shared" si="4"/>
        <v>774888</v>
      </c>
      <c r="M64" s="157">
        <f t="shared" si="4"/>
        <v>0</v>
      </c>
      <c r="N64" s="157">
        <f t="shared" si="4"/>
        <v>774888</v>
      </c>
      <c r="O64" s="157">
        <f>'[1]címrend kötelező'!EV66</f>
        <v>25361</v>
      </c>
      <c r="P64" s="157">
        <f>'[1]címrend kötelező'!EW66</f>
        <v>0</v>
      </c>
      <c r="Q64" s="157">
        <f>'[1]címrend kötelező'!EX66</f>
        <v>25361</v>
      </c>
      <c r="R64" s="157">
        <f>'[1]címrend önként'!EV66</f>
        <v>0</v>
      </c>
      <c r="S64" s="157">
        <f>'[1]címrend önként'!EW66</f>
        <v>0</v>
      </c>
      <c r="T64" s="157">
        <f>'[1]címrend önként'!EX66</f>
        <v>0</v>
      </c>
      <c r="U64" s="157">
        <f>'[1]címrend államig'!EV66</f>
        <v>1086</v>
      </c>
      <c r="V64" s="157">
        <f>'[1]címrend államig'!EW66</f>
        <v>0</v>
      </c>
      <c r="W64" s="157">
        <f>'[1]címrend államig'!EX66</f>
        <v>1086</v>
      </c>
      <c r="X64" s="157">
        <f t="shared" si="5"/>
        <v>26447</v>
      </c>
      <c r="Y64" s="157">
        <f t="shared" si="5"/>
        <v>0</v>
      </c>
      <c r="Z64" s="157">
        <f t="shared" si="5"/>
        <v>26447</v>
      </c>
      <c r="AA64" s="157">
        <f>'[1]címrend kötelező'!DR66</f>
        <v>8738504</v>
      </c>
      <c r="AB64" s="157">
        <f>'[1]címrend kötelező'!DS66</f>
        <v>0</v>
      </c>
      <c r="AC64" s="157">
        <f>'[1]címrend kötelező'!DT66</f>
        <v>8738504</v>
      </c>
      <c r="AD64" s="157">
        <f>'[1]címrend önként'!DR66</f>
        <v>-8367102</v>
      </c>
      <c r="AE64" s="157">
        <f>'[1]címrend önként'!DS66</f>
        <v>0</v>
      </c>
      <c r="AF64" s="157">
        <f>'[1]címrend önként'!DT66</f>
        <v>-8367102</v>
      </c>
      <c r="AG64" s="157">
        <f>'[1]címrend államig'!DR66</f>
        <v>-58278</v>
      </c>
      <c r="AH64" s="157">
        <f>'[1]címrend államig'!DS66</f>
        <v>0</v>
      </c>
      <c r="AI64" s="157">
        <f>'[1]címrend államig'!DT66</f>
        <v>-58278</v>
      </c>
      <c r="AJ64" s="157">
        <f t="shared" si="6"/>
        <v>313124</v>
      </c>
      <c r="AK64" s="157">
        <f t="shared" si="6"/>
        <v>0</v>
      </c>
      <c r="AL64" s="157">
        <f t="shared" si="6"/>
        <v>313124</v>
      </c>
      <c r="AM64" s="157">
        <f t="shared" si="10"/>
        <v>9104008</v>
      </c>
      <c r="AN64" s="157">
        <f t="shared" si="10"/>
        <v>0</v>
      </c>
      <c r="AO64" s="157">
        <f t="shared" si="10"/>
        <v>9104008</v>
      </c>
      <c r="AP64" s="157">
        <f t="shared" si="10"/>
        <v>-7932357</v>
      </c>
      <c r="AQ64" s="157">
        <f t="shared" si="10"/>
        <v>0</v>
      </c>
      <c r="AR64" s="157">
        <f t="shared" si="10"/>
        <v>-7932357</v>
      </c>
      <c r="AS64" s="157">
        <f t="shared" si="9"/>
        <v>-57192</v>
      </c>
      <c r="AT64" s="157">
        <f t="shared" si="9"/>
        <v>0</v>
      </c>
      <c r="AU64" s="157">
        <f t="shared" si="9"/>
        <v>-57192</v>
      </c>
      <c r="AV64" s="158">
        <f t="shared" si="9"/>
        <v>1114459</v>
      </c>
      <c r="AW64" s="158">
        <f t="shared" si="9"/>
        <v>0</v>
      </c>
      <c r="AX64" s="158">
        <f t="shared" si="9"/>
        <v>1114459</v>
      </c>
    </row>
    <row r="65" spans="1:50" s="105" customFormat="1" ht="15" customHeight="1" x14ac:dyDescent="0.25">
      <c r="A65" s="165">
        <v>62</v>
      </c>
      <c r="B65" s="171" t="s">
        <v>465</v>
      </c>
      <c r="C65" s="154">
        <f>'[1]címrend kötelező'!GX67</f>
        <v>322001</v>
      </c>
      <c r="D65" s="154">
        <f>'[1]címrend kötelező'!GY67</f>
        <v>31981</v>
      </c>
      <c r="E65" s="154">
        <f>'[1]címrend kötelező'!GZ67</f>
        <v>353982</v>
      </c>
      <c r="F65" s="154">
        <f>'[1]címrend önként'!GX67</f>
        <v>105616</v>
      </c>
      <c r="G65" s="154">
        <f>'[1]címrend önként'!GY67</f>
        <v>3383</v>
      </c>
      <c r="H65" s="154">
        <f>'[1]címrend önként'!GZ67</f>
        <v>108999</v>
      </c>
      <c r="I65" s="154">
        <f>'[1]címrend államig'!GX67</f>
        <v>0</v>
      </c>
      <c r="J65" s="154">
        <f>'[1]címrend államig'!GY67</f>
        <v>0</v>
      </c>
      <c r="K65" s="154">
        <f>'[1]címrend államig'!GZ67</f>
        <v>0</v>
      </c>
      <c r="L65" s="154">
        <f t="shared" si="4"/>
        <v>427617</v>
      </c>
      <c r="M65" s="154">
        <f t="shared" si="4"/>
        <v>35364</v>
      </c>
      <c r="N65" s="154">
        <f t="shared" si="4"/>
        <v>462981</v>
      </c>
      <c r="O65" s="154">
        <f>'[1]címrend kötelező'!EV67</f>
        <v>122915</v>
      </c>
      <c r="P65" s="154">
        <f>'[1]címrend kötelező'!EW67</f>
        <v>0</v>
      </c>
      <c r="Q65" s="154">
        <f>'[1]címrend kötelező'!EX67</f>
        <v>122915</v>
      </c>
      <c r="R65" s="154">
        <f>'[1]címrend önként'!EV67</f>
        <v>0</v>
      </c>
      <c r="S65" s="154">
        <f>'[1]címrend önként'!EW67</f>
        <v>0</v>
      </c>
      <c r="T65" s="154">
        <f>'[1]címrend önként'!EX67</f>
        <v>0</v>
      </c>
      <c r="U65" s="154">
        <f>'[1]címrend államig'!EV67</f>
        <v>0</v>
      </c>
      <c r="V65" s="154">
        <f>'[1]címrend államig'!EW67</f>
        <v>0</v>
      </c>
      <c r="W65" s="154">
        <f>'[1]címrend államig'!EX67</f>
        <v>0</v>
      </c>
      <c r="X65" s="154">
        <f t="shared" si="5"/>
        <v>122915</v>
      </c>
      <c r="Y65" s="154">
        <f t="shared" si="5"/>
        <v>0</v>
      </c>
      <c r="Z65" s="154">
        <f t="shared" si="5"/>
        <v>122915</v>
      </c>
      <c r="AA65" s="154">
        <f>'[1]címrend kötelező'!DR67</f>
        <v>-352308</v>
      </c>
      <c r="AB65" s="154">
        <f>'[1]címrend kötelező'!DS67</f>
        <v>0</v>
      </c>
      <c r="AC65" s="154">
        <f>'[1]címrend kötelező'!DT67</f>
        <v>-352308</v>
      </c>
      <c r="AD65" s="154">
        <f>'[1]címrend önként'!DR67</f>
        <v>8418171</v>
      </c>
      <c r="AE65" s="154">
        <f>'[1]címrend önként'!DS67</f>
        <v>0</v>
      </c>
      <c r="AF65" s="154">
        <f>'[1]címrend önként'!DT67</f>
        <v>8418171</v>
      </c>
      <c r="AG65" s="154">
        <f>'[1]címrend államig'!DR67</f>
        <v>0</v>
      </c>
      <c r="AH65" s="154">
        <f>'[1]címrend államig'!DS67</f>
        <v>0</v>
      </c>
      <c r="AI65" s="154">
        <f>'[1]címrend államig'!DT67</f>
        <v>0</v>
      </c>
      <c r="AJ65" s="154">
        <f t="shared" si="6"/>
        <v>8065863</v>
      </c>
      <c r="AK65" s="154">
        <f t="shared" si="6"/>
        <v>0</v>
      </c>
      <c r="AL65" s="154">
        <f t="shared" si="6"/>
        <v>8065863</v>
      </c>
      <c r="AM65" s="154">
        <f t="shared" si="10"/>
        <v>92608</v>
      </c>
      <c r="AN65" s="154">
        <f t="shared" si="10"/>
        <v>31981</v>
      </c>
      <c r="AO65" s="154">
        <f t="shared" si="10"/>
        <v>124589</v>
      </c>
      <c r="AP65" s="154">
        <f t="shared" si="10"/>
        <v>8523787</v>
      </c>
      <c r="AQ65" s="154">
        <f t="shared" si="10"/>
        <v>3383</v>
      </c>
      <c r="AR65" s="154">
        <f t="shared" si="10"/>
        <v>8527170</v>
      </c>
      <c r="AS65" s="154">
        <f t="shared" si="9"/>
        <v>0</v>
      </c>
      <c r="AT65" s="154">
        <f t="shared" si="9"/>
        <v>0</v>
      </c>
      <c r="AU65" s="154">
        <f t="shared" si="9"/>
        <v>0</v>
      </c>
      <c r="AV65" s="161">
        <f t="shared" si="9"/>
        <v>8616395</v>
      </c>
      <c r="AW65" s="161">
        <f t="shared" si="9"/>
        <v>35364</v>
      </c>
      <c r="AX65" s="161">
        <f t="shared" si="9"/>
        <v>8651759</v>
      </c>
    </row>
    <row r="66" spans="1:50" ht="15" customHeight="1" x14ac:dyDescent="0.25">
      <c r="A66" s="162" t="s">
        <v>466</v>
      </c>
      <c r="B66" s="176" t="s">
        <v>460</v>
      </c>
      <c r="C66" s="157">
        <f>'[1]címrend kötelező'!GX68</f>
        <v>261339</v>
      </c>
      <c r="D66" s="157">
        <f>'[1]címrend kötelező'!GY68</f>
        <v>31981</v>
      </c>
      <c r="E66" s="157">
        <f>'[1]címrend kötelező'!GZ68</f>
        <v>293320</v>
      </c>
      <c r="F66" s="157">
        <f>'[1]címrend önként'!GX68</f>
        <v>12950</v>
      </c>
      <c r="G66" s="157">
        <f>'[1]címrend önként'!GY68</f>
        <v>3383</v>
      </c>
      <c r="H66" s="157">
        <f>'[1]címrend önként'!GZ68</f>
        <v>16333</v>
      </c>
      <c r="I66" s="157">
        <f>'[1]címrend államig'!GX68</f>
        <v>0</v>
      </c>
      <c r="J66" s="157">
        <f>'[1]címrend államig'!GY68</f>
        <v>0</v>
      </c>
      <c r="K66" s="157">
        <f>'[1]címrend államig'!GZ68</f>
        <v>0</v>
      </c>
      <c r="L66" s="157">
        <f t="shared" si="4"/>
        <v>274289</v>
      </c>
      <c r="M66" s="157">
        <f t="shared" si="4"/>
        <v>35364</v>
      </c>
      <c r="N66" s="157">
        <f t="shared" si="4"/>
        <v>309653</v>
      </c>
      <c r="O66" s="157">
        <f>'[1]címrend kötelező'!EV68</f>
        <v>121950</v>
      </c>
      <c r="P66" s="157">
        <f>'[1]címrend kötelező'!EW68</f>
        <v>0</v>
      </c>
      <c r="Q66" s="157">
        <f>'[1]címrend kötelező'!EX68</f>
        <v>121950</v>
      </c>
      <c r="R66" s="157">
        <f>'[1]címrend önként'!EV68</f>
        <v>0</v>
      </c>
      <c r="S66" s="157">
        <f>'[1]címrend önként'!EW68</f>
        <v>0</v>
      </c>
      <c r="T66" s="157">
        <f>'[1]címrend önként'!EX68</f>
        <v>0</v>
      </c>
      <c r="U66" s="157">
        <f>'[1]címrend államig'!EV68</f>
        <v>0</v>
      </c>
      <c r="V66" s="157">
        <f>'[1]címrend államig'!EW68</f>
        <v>0</v>
      </c>
      <c r="W66" s="157">
        <f>'[1]címrend államig'!EX68</f>
        <v>0</v>
      </c>
      <c r="X66" s="157">
        <f t="shared" si="5"/>
        <v>121950</v>
      </c>
      <c r="Y66" s="157">
        <f t="shared" si="5"/>
        <v>0</v>
      </c>
      <c r="Z66" s="157">
        <f t="shared" si="5"/>
        <v>121950</v>
      </c>
      <c r="AA66" s="157">
        <f>'[1]címrend kötelező'!DR68</f>
        <v>0</v>
      </c>
      <c r="AB66" s="157">
        <f>'[1]címrend kötelező'!DS68</f>
        <v>0</v>
      </c>
      <c r="AC66" s="157">
        <f>'[1]címrend kötelező'!DT68</f>
        <v>0</v>
      </c>
      <c r="AD66" s="157">
        <f>'[1]címrend önként'!DR68</f>
        <v>0</v>
      </c>
      <c r="AE66" s="157">
        <f>'[1]címrend önként'!DS68</f>
        <v>0</v>
      </c>
      <c r="AF66" s="157">
        <f>'[1]címrend önként'!DT68</f>
        <v>0</v>
      </c>
      <c r="AG66" s="157">
        <f>'[1]címrend államig'!DR68</f>
        <v>0</v>
      </c>
      <c r="AH66" s="157">
        <f>'[1]címrend államig'!DS68</f>
        <v>0</v>
      </c>
      <c r="AI66" s="157">
        <f>'[1]címrend államig'!DT68</f>
        <v>0</v>
      </c>
      <c r="AJ66" s="157">
        <f t="shared" si="6"/>
        <v>0</v>
      </c>
      <c r="AK66" s="157">
        <f t="shared" si="6"/>
        <v>0</v>
      </c>
      <c r="AL66" s="157">
        <f t="shared" si="6"/>
        <v>0</v>
      </c>
      <c r="AM66" s="157">
        <f t="shared" si="10"/>
        <v>383289</v>
      </c>
      <c r="AN66" s="157">
        <f t="shared" si="10"/>
        <v>31981</v>
      </c>
      <c r="AO66" s="157">
        <f t="shared" si="10"/>
        <v>415270</v>
      </c>
      <c r="AP66" s="157">
        <f t="shared" si="10"/>
        <v>12950</v>
      </c>
      <c r="AQ66" s="157">
        <f t="shared" si="10"/>
        <v>3383</v>
      </c>
      <c r="AR66" s="157">
        <f t="shared" si="10"/>
        <v>16333</v>
      </c>
      <c r="AS66" s="157">
        <f t="shared" si="9"/>
        <v>0</v>
      </c>
      <c r="AT66" s="157">
        <f t="shared" si="9"/>
        <v>0</v>
      </c>
      <c r="AU66" s="157">
        <f t="shared" si="9"/>
        <v>0</v>
      </c>
      <c r="AV66" s="158">
        <f t="shared" si="9"/>
        <v>396239</v>
      </c>
      <c r="AW66" s="158">
        <f t="shared" si="9"/>
        <v>35364</v>
      </c>
      <c r="AX66" s="158">
        <f t="shared" si="9"/>
        <v>431603</v>
      </c>
    </row>
    <row r="67" spans="1:50" ht="15" customHeight="1" x14ac:dyDescent="0.25">
      <c r="A67" s="162" t="s">
        <v>467</v>
      </c>
      <c r="B67" s="176" t="s">
        <v>463</v>
      </c>
      <c r="C67" s="157">
        <f>'[1]címrend kötelező'!GX69</f>
        <v>0</v>
      </c>
      <c r="D67" s="157">
        <f>'[1]címrend kötelező'!GY69</f>
        <v>0</v>
      </c>
      <c r="E67" s="157">
        <f>'[1]címrend kötelező'!GZ69</f>
        <v>0</v>
      </c>
      <c r="F67" s="157">
        <f>'[1]címrend önként'!GX69</f>
        <v>0</v>
      </c>
      <c r="G67" s="157">
        <f>'[1]címrend önként'!GY69</f>
        <v>0</v>
      </c>
      <c r="H67" s="157">
        <f>'[1]címrend önként'!GZ69</f>
        <v>0</v>
      </c>
      <c r="I67" s="157">
        <f>'[1]címrend államig'!GX69</f>
        <v>0</v>
      </c>
      <c r="J67" s="157">
        <f>'[1]címrend államig'!GY69</f>
        <v>0</v>
      </c>
      <c r="K67" s="157">
        <f>'[1]címrend államig'!GZ69</f>
        <v>0</v>
      </c>
      <c r="L67" s="157">
        <f t="shared" si="4"/>
        <v>0</v>
      </c>
      <c r="M67" s="157">
        <f t="shared" si="4"/>
        <v>0</v>
      </c>
      <c r="N67" s="157">
        <f t="shared" si="4"/>
        <v>0</v>
      </c>
      <c r="O67" s="157">
        <f>'[1]címrend kötelező'!EV69</f>
        <v>0</v>
      </c>
      <c r="P67" s="157">
        <f>'[1]címrend kötelező'!EW69</f>
        <v>0</v>
      </c>
      <c r="Q67" s="157">
        <f>'[1]címrend kötelező'!EX69</f>
        <v>0</v>
      </c>
      <c r="R67" s="157">
        <f>'[1]címrend önként'!EV69</f>
        <v>0</v>
      </c>
      <c r="S67" s="157">
        <f>'[1]címrend önként'!EW69</f>
        <v>0</v>
      </c>
      <c r="T67" s="157">
        <f>'[1]címrend önként'!EX69</f>
        <v>0</v>
      </c>
      <c r="U67" s="157">
        <f>'[1]címrend államig'!EV69</f>
        <v>0</v>
      </c>
      <c r="V67" s="157">
        <f>'[1]címrend államig'!EW69</f>
        <v>0</v>
      </c>
      <c r="W67" s="157">
        <f>'[1]címrend államig'!EX69</f>
        <v>0</v>
      </c>
      <c r="X67" s="157">
        <f t="shared" si="5"/>
        <v>0</v>
      </c>
      <c r="Y67" s="157">
        <f t="shared" si="5"/>
        <v>0</v>
      </c>
      <c r="Z67" s="157">
        <f t="shared" si="5"/>
        <v>0</v>
      </c>
      <c r="AA67" s="157">
        <f>'[1]címrend kötelező'!DR69</f>
        <v>0</v>
      </c>
      <c r="AB67" s="157">
        <f>'[1]címrend kötelező'!DS69</f>
        <v>0</v>
      </c>
      <c r="AC67" s="157">
        <f>'[1]címrend kötelező'!DT69</f>
        <v>0</v>
      </c>
      <c r="AD67" s="157">
        <f>'[1]címrend önként'!DR69</f>
        <v>2030799</v>
      </c>
      <c r="AE67" s="157">
        <f>'[1]címrend önként'!DS69</f>
        <v>0</v>
      </c>
      <c r="AF67" s="157">
        <f>'[1]címrend önként'!DT69</f>
        <v>2030799</v>
      </c>
      <c r="AG67" s="157">
        <f>'[1]címrend államig'!DR69</f>
        <v>0</v>
      </c>
      <c r="AH67" s="157">
        <f>'[1]címrend államig'!DS69</f>
        <v>0</v>
      </c>
      <c r="AI67" s="157">
        <f>'[1]címrend államig'!DT69</f>
        <v>0</v>
      </c>
      <c r="AJ67" s="157">
        <f t="shared" si="6"/>
        <v>2030799</v>
      </c>
      <c r="AK67" s="157">
        <f t="shared" si="6"/>
        <v>0</v>
      </c>
      <c r="AL67" s="157">
        <f t="shared" si="6"/>
        <v>2030799</v>
      </c>
      <c r="AM67" s="157">
        <f t="shared" si="10"/>
        <v>0</v>
      </c>
      <c r="AN67" s="157">
        <f t="shared" si="10"/>
        <v>0</v>
      </c>
      <c r="AO67" s="157">
        <f t="shared" si="10"/>
        <v>0</v>
      </c>
      <c r="AP67" s="157">
        <f t="shared" si="10"/>
        <v>2030799</v>
      </c>
      <c r="AQ67" s="157">
        <f t="shared" si="10"/>
        <v>0</v>
      </c>
      <c r="AR67" s="157">
        <f t="shared" si="10"/>
        <v>2030799</v>
      </c>
      <c r="AS67" s="157">
        <f t="shared" si="9"/>
        <v>0</v>
      </c>
      <c r="AT67" s="157">
        <f t="shared" si="9"/>
        <v>0</v>
      </c>
      <c r="AU67" s="157">
        <f t="shared" si="9"/>
        <v>0</v>
      </c>
      <c r="AV67" s="158">
        <f t="shared" si="9"/>
        <v>2030799</v>
      </c>
      <c r="AW67" s="158">
        <f t="shared" si="9"/>
        <v>0</v>
      </c>
      <c r="AX67" s="158">
        <f t="shared" si="9"/>
        <v>2030799</v>
      </c>
    </row>
    <row r="68" spans="1:50" ht="15" customHeight="1" x14ac:dyDescent="0.25">
      <c r="A68" s="163">
        <v>65</v>
      </c>
      <c r="B68" s="172" t="s">
        <v>464</v>
      </c>
      <c r="C68" s="157">
        <f>'[1]címrend kötelező'!GX70</f>
        <v>60662</v>
      </c>
      <c r="D68" s="157">
        <f>'[1]címrend kötelező'!GY70</f>
        <v>0</v>
      </c>
      <c r="E68" s="157">
        <f>'[1]címrend kötelező'!GZ70</f>
        <v>60662</v>
      </c>
      <c r="F68" s="157">
        <f>'[1]címrend önként'!GX70</f>
        <v>92666</v>
      </c>
      <c r="G68" s="157">
        <f>'[1]címrend önként'!GY70</f>
        <v>0</v>
      </c>
      <c r="H68" s="157">
        <f>'[1]címrend önként'!GZ70</f>
        <v>92666</v>
      </c>
      <c r="I68" s="157">
        <f>'[1]címrend államig'!GX70</f>
        <v>0</v>
      </c>
      <c r="J68" s="157">
        <f>'[1]címrend államig'!GY70</f>
        <v>0</v>
      </c>
      <c r="K68" s="157">
        <f>'[1]címrend államig'!GZ70</f>
        <v>0</v>
      </c>
      <c r="L68" s="157">
        <f t="shared" si="4"/>
        <v>153328</v>
      </c>
      <c r="M68" s="157">
        <f t="shared" si="4"/>
        <v>0</v>
      </c>
      <c r="N68" s="157">
        <f t="shared" si="4"/>
        <v>153328</v>
      </c>
      <c r="O68" s="157">
        <f>'[1]címrend kötelező'!EV70</f>
        <v>965</v>
      </c>
      <c r="P68" s="157">
        <f>'[1]címrend kötelező'!EW70</f>
        <v>0</v>
      </c>
      <c r="Q68" s="157">
        <f>'[1]címrend kötelező'!EX70</f>
        <v>965</v>
      </c>
      <c r="R68" s="157">
        <f>'[1]címrend önként'!EV70</f>
        <v>0</v>
      </c>
      <c r="S68" s="157">
        <f>'[1]címrend önként'!EW70</f>
        <v>0</v>
      </c>
      <c r="T68" s="157">
        <f>'[1]címrend önként'!EX70</f>
        <v>0</v>
      </c>
      <c r="U68" s="157">
        <f>'[1]címrend államig'!EV70</f>
        <v>0</v>
      </c>
      <c r="V68" s="157">
        <f>'[1]címrend államig'!EW70</f>
        <v>0</v>
      </c>
      <c r="W68" s="157">
        <f>'[1]címrend államig'!EX70</f>
        <v>0</v>
      </c>
      <c r="X68" s="157">
        <f t="shared" si="5"/>
        <v>965</v>
      </c>
      <c r="Y68" s="157">
        <f t="shared" si="5"/>
        <v>0</v>
      </c>
      <c r="Z68" s="157">
        <f t="shared" si="5"/>
        <v>965</v>
      </c>
      <c r="AA68" s="157">
        <f>'[1]címrend kötelező'!DR70</f>
        <v>-352308</v>
      </c>
      <c r="AB68" s="157">
        <f>'[1]címrend kötelező'!DS70</f>
        <v>0</v>
      </c>
      <c r="AC68" s="157">
        <f>'[1]címrend kötelező'!DT70</f>
        <v>-352308</v>
      </c>
      <c r="AD68" s="157">
        <f>'[1]címrend önként'!DR70</f>
        <v>6387372</v>
      </c>
      <c r="AE68" s="157">
        <f>'[1]címrend önként'!DS70</f>
        <v>0</v>
      </c>
      <c r="AF68" s="157">
        <f>'[1]címrend önként'!DT70</f>
        <v>6387372</v>
      </c>
      <c r="AG68" s="157">
        <f>'[1]címrend államig'!DR70</f>
        <v>0</v>
      </c>
      <c r="AH68" s="157">
        <f>'[1]címrend államig'!DS70</f>
        <v>0</v>
      </c>
      <c r="AI68" s="157">
        <f>'[1]címrend államig'!DT70</f>
        <v>0</v>
      </c>
      <c r="AJ68" s="157">
        <f t="shared" si="6"/>
        <v>6035064</v>
      </c>
      <c r="AK68" s="157">
        <f t="shared" si="6"/>
        <v>0</v>
      </c>
      <c r="AL68" s="157">
        <f t="shared" si="6"/>
        <v>6035064</v>
      </c>
      <c r="AM68" s="157">
        <f t="shared" si="10"/>
        <v>-290681</v>
      </c>
      <c r="AN68" s="157">
        <f t="shared" si="10"/>
        <v>0</v>
      </c>
      <c r="AO68" s="157">
        <f t="shared" si="10"/>
        <v>-290681</v>
      </c>
      <c r="AP68" s="157">
        <f t="shared" si="10"/>
        <v>6480038</v>
      </c>
      <c r="AQ68" s="157">
        <f t="shared" si="10"/>
        <v>0</v>
      </c>
      <c r="AR68" s="157">
        <f t="shared" si="10"/>
        <v>6480038</v>
      </c>
      <c r="AS68" s="157">
        <f t="shared" si="9"/>
        <v>0</v>
      </c>
      <c r="AT68" s="157">
        <f t="shared" si="9"/>
        <v>0</v>
      </c>
      <c r="AU68" s="157">
        <f t="shared" si="9"/>
        <v>0</v>
      </c>
      <c r="AV68" s="158">
        <f t="shared" si="9"/>
        <v>6189357</v>
      </c>
      <c r="AW68" s="158">
        <f t="shared" si="9"/>
        <v>0</v>
      </c>
      <c r="AX68" s="158">
        <f t="shared" si="9"/>
        <v>6189357</v>
      </c>
    </row>
    <row r="80" spans="1:50" s="132" customFormat="1" x14ac:dyDescent="0.25">
      <c r="B80" s="131"/>
    </row>
    <row r="85" spans="2:2" s="132" customFormat="1" x14ac:dyDescent="0.25">
      <c r="B85" s="131"/>
    </row>
    <row r="86" spans="2:2" s="132" customFormat="1" x14ac:dyDescent="0.25">
      <c r="B86" s="131"/>
    </row>
    <row r="96" spans="2:2" s="132" customFormat="1" x14ac:dyDescent="0.25">
      <c r="B96" s="131"/>
    </row>
  </sheetData>
  <mergeCells count="22">
    <mergeCell ref="AJ2:AL2"/>
    <mergeCell ref="AM2:AO2"/>
    <mergeCell ref="AP2:AR2"/>
    <mergeCell ref="AS2:AU2"/>
    <mergeCell ref="AV2:AX2"/>
    <mergeCell ref="A3:B3"/>
    <mergeCell ref="R2:T2"/>
    <mergeCell ref="U2:W2"/>
    <mergeCell ref="X2:Z2"/>
    <mergeCell ref="AA2:AC2"/>
    <mergeCell ref="AD2:AF2"/>
    <mergeCell ref="AG2:AI2"/>
    <mergeCell ref="A1:B1"/>
    <mergeCell ref="C1:N1"/>
    <mergeCell ref="O1:Z1"/>
    <mergeCell ref="AA1:AL1"/>
    <mergeCell ref="AM1:AX1"/>
    <mergeCell ref="C2:E2"/>
    <mergeCell ref="F2:H2"/>
    <mergeCell ref="I2:K2"/>
    <mergeCell ref="L2:N2"/>
    <mergeCell ref="O2:Q2"/>
  </mergeCells>
  <printOptions horizontalCentered="1"/>
  <pageMargins left="0.59055118110236227" right="0.39370078740157483" top="0.98425196850393704" bottom="0.78740157480314965" header="0.51181102362204722" footer="0.51181102362204722"/>
  <pageSetup paperSize="9" scale="65" fitToWidth="0" fitToHeight="0" orientation="landscape" r:id="rId1"/>
  <headerFooter alignWithMargins="0">
    <oddHeader xml:space="preserve">&amp;C&amp;"Times New Roman,Félkövér"&amp;12Budapest VIII. kerületi Önkormányzat 2019. évi költségvetés
 bevételi és kiadási előirányzata 
összesen&amp;R&amp;"Times New Roman,Dőlt"3. melléklet a /2019. ()
önk.rendelethez
ezer forintban&amp;"MS Sans Serif,Normál"
</oddHeader>
    <oddFooter>&amp;R
&amp;P</oddFooter>
  </headerFooter>
  <rowBreaks count="1" manualBreakCount="1">
    <brk id="39" max="49" man="1"/>
  </rowBreaks>
  <colBreaks count="3" manualBreakCount="3">
    <brk id="14" max="67" man="1"/>
    <brk id="26" max="67" man="1"/>
    <brk id="38" max="6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177"/>
  <sheetViews>
    <sheetView topLeftCell="A58" zoomScaleNormal="100" workbookViewId="0">
      <selection activeCell="E84" sqref="E84"/>
    </sheetView>
  </sheetViews>
  <sheetFormatPr defaultColWidth="9.109375" defaultRowHeight="13.8" x14ac:dyDescent="0.25"/>
  <cols>
    <col min="1" max="1" width="9.88671875" style="39" customWidth="1"/>
    <col min="2" max="2" width="29.88671875" style="39" customWidth="1"/>
    <col min="3" max="3" width="27.88671875" style="39" customWidth="1"/>
    <col min="4" max="4" width="22.44140625" style="39" customWidth="1"/>
    <col min="5" max="5" width="30.33203125" style="39" customWidth="1"/>
    <col min="6" max="6" width="17.6640625" style="39" customWidth="1"/>
    <col min="7" max="16384" width="9.109375" style="3"/>
  </cols>
  <sheetData>
    <row r="1" spans="1:18" ht="55.5" customHeight="1" x14ac:dyDescent="0.25">
      <c r="A1" s="1" t="s">
        <v>0</v>
      </c>
      <c r="B1" s="2" t="s">
        <v>1</v>
      </c>
      <c r="C1" s="2" t="s">
        <v>2</v>
      </c>
      <c r="D1" s="2" t="s">
        <v>3</v>
      </c>
      <c r="E1" s="1" t="s">
        <v>4</v>
      </c>
      <c r="F1" s="2" t="s">
        <v>5</v>
      </c>
      <c r="R1" s="4"/>
    </row>
    <row r="2" spans="1:18" ht="15" customHeight="1" x14ac:dyDescent="0.25">
      <c r="A2" s="5">
        <v>10000</v>
      </c>
      <c r="B2" s="5" t="s">
        <v>6</v>
      </c>
      <c r="C2" s="6"/>
      <c r="D2" s="6"/>
      <c r="E2" s="7"/>
      <c r="F2" s="6"/>
    </row>
    <row r="3" spans="1:18" s="11" customFormat="1" ht="30" customHeight="1" x14ac:dyDescent="0.25">
      <c r="A3" s="8">
        <v>11000</v>
      </c>
      <c r="B3" s="8" t="s">
        <v>7</v>
      </c>
      <c r="C3" s="8" t="s">
        <v>8</v>
      </c>
      <c r="D3" s="9"/>
      <c r="E3" s="10"/>
      <c r="F3" s="9"/>
    </row>
    <row r="4" spans="1:18" ht="111.75" customHeight="1" x14ac:dyDescent="0.25">
      <c r="A4" s="12">
        <v>11101</v>
      </c>
      <c r="B4" s="13" t="s">
        <v>9</v>
      </c>
      <c r="C4" s="14" t="s">
        <v>10</v>
      </c>
      <c r="D4" s="13" t="s">
        <v>11</v>
      </c>
      <c r="E4" s="15" t="s">
        <v>12</v>
      </c>
      <c r="F4" s="13"/>
    </row>
    <row r="5" spans="1:18" ht="38.25" customHeight="1" x14ac:dyDescent="0.25">
      <c r="A5" s="12">
        <v>11102</v>
      </c>
      <c r="B5" s="13" t="s">
        <v>13</v>
      </c>
      <c r="C5" s="13" t="s">
        <v>14</v>
      </c>
      <c r="D5" s="13"/>
      <c r="E5" s="15" t="s">
        <v>15</v>
      </c>
      <c r="F5" s="13"/>
    </row>
    <row r="6" spans="1:18" ht="30" customHeight="1" x14ac:dyDescent="0.25">
      <c r="A6" s="12">
        <v>11103</v>
      </c>
      <c r="B6" s="13" t="s">
        <v>16</v>
      </c>
      <c r="C6" s="13" t="s">
        <v>17</v>
      </c>
      <c r="D6" s="13"/>
      <c r="E6" s="15" t="s">
        <v>18</v>
      </c>
      <c r="F6" s="13"/>
    </row>
    <row r="7" spans="1:18" ht="90" customHeight="1" x14ac:dyDescent="0.25">
      <c r="A7" s="12">
        <v>11104</v>
      </c>
      <c r="B7" s="13" t="s">
        <v>19</v>
      </c>
      <c r="C7" s="13" t="s">
        <v>20</v>
      </c>
      <c r="D7" s="13"/>
      <c r="E7" s="15" t="s">
        <v>21</v>
      </c>
      <c r="F7" s="13"/>
    </row>
    <row r="8" spans="1:18" ht="157.5" customHeight="1" x14ac:dyDescent="0.25">
      <c r="A8" s="12">
        <v>11105</v>
      </c>
      <c r="B8" s="13" t="s">
        <v>22</v>
      </c>
      <c r="C8" s="13" t="s">
        <v>23</v>
      </c>
      <c r="D8" s="13"/>
      <c r="E8" s="15" t="s">
        <v>24</v>
      </c>
      <c r="F8" s="13"/>
    </row>
    <row r="9" spans="1:18" s="18" customFormat="1" ht="15" customHeight="1" x14ac:dyDescent="0.3">
      <c r="A9" s="12">
        <v>11106</v>
      </c>
      <c r="B9" s="13" t="s">
        <v>25</v>
      </c>
      <c r="C9" s="13"/>
      <c r="D9" s="16"/>
      <c r="E9" s="17"/>
      <c r="F9" s="16"/>
    </row>
    <row r="10" spans="1:18" s="18" customFormat="1" ht="15" customHeight="1" x14ac:dyDescent="0.3">
      <c r="A10" s="19">
        <v>11107</v>
      </c>
      <c r="B10" s="16" t="s">
        <v>26</v>
      </c>
      <c r="C10" s="20"/>
      <c r="D10" s="16"/>
      <c r="E10" s="17"/>
      <c r="F10" s="16"/>
    </row>
    <row r="11" spans="1:18" s="18" customFormat="1" ht="45" customHeight="1" x14ac:dyDescent="0.3">
      <c r="A11" s="12" t="s">
        <v>27</v>
      </c>
      <c r="B11" s="13" t="s">
        <v>28</v>
      </c>
      <c r="C11" s="13" t="s">
        <v>29</v>
      </c>
      <c r="D11" s="16"/>
      <c r="E11" s="17"/>
      <c r="F11" s="16"/>
    </row>
    <row r="12" spans="1:18" s="18" customFormat="1" ht="45" customHeight="1" x14ac:dyDescent="0.3">
      <c r="A12" s="12" t="s">
        <v>30</v>
      </c>
      <c r="B12" s="13" t="s">
        <v>31</v>
      </c>
      <c r="C12" s="13" t="s">
        <v>29</v>
      </c>
      <c r="D12" s="16"/>
      <c r="E12" s="17"/>
      <c r="F12" s="16"/>
    </row>
    <row r="13" spans="1:18" s="18" customFormat="1" ht="45" customHeight="1" x14ac:dyDescent="0.3">
      <c r="A13" s="19">
        <v>11108</v>
      </c>
      <c r="B13" s="16" t="s">
        <v>32</v>
      </c>
      <c r="C13" s="20"/>
      <c r="D13" s="16"/>
      <c r="E13" s="17"/>
      <c r="F13" s="16"/>
    </row>
    <row r="14" spans="1:18" s="18" customFormat="1" ht="90" customHeight="1" x14ac:dyDescent="0.3">
      <c r="A14" s="12" t="s">
        <v>33</v>
      </c>
      <c r="B14" s="13" t="s">
        <v>34</v>
      </c>
      <c r="C14" s="13" t="s">
        <v>35</v>
      </c>
      <c r="D14" s="13" t="s">
        <v>36</v>
      </c>
      <c r="E14" s="17"/>
      <c r="F14" s="16"/>
    </row>
    <row r="15" spans="1:18" s="18" customFormat="1" ht="90" customHeight="1" x14ac:dyDescent="0.3">
      <c r="A15" s="12" t="s">
        <v>37</v>
      </c>
      <c r="B15" s="13" t="s">
        <v>38</v>
      </c>
      <c r="C15" s="13" t="s">
        <v>39</v>
      </c>
      <c r="D15" s="13" t="s">
        <v>40</v>
      </c>
      <c r="E15" s="13" t="s">
        <v>41</v>
      </c>
      <c r="F15" s="16"/>
    </row>
    <row r="16" spans="1:18" s="18" customFormat="1" ht="15" customHeight="1" x14ac:dyDescent="0.3">
      <c r="A16" s="12" t="s">
        <v>42</v>
      </c>
      <c r="B16" s="13" t="s">
        <v>25</v>
      </c>
      <c r="C16" s="13"/>
      <c r="D16" s="13"/>
      <c r="E16" s="17"/>
      <c r="F16" s="16"/>
    </row>
    <row r="17" spans="1:6" s="18" customFormat="1" ht="75" customHeight="1" x14ac:dyDescent="0.3">
      <c r="A17" s="12" t="s">
        <v>43</v>
      </c>
      <c r="B17" s="13" t="s">
        <v>44</v>
      </c>
      <c r="C17" s="13" t="s">
        <v>45</v>
      </c>
      <c r="D17" s="13" t="s">
        <v>46</v>
      </c>
      <c r="E17" s="13" t="s">
        <v>47</v>
      </c>
      <c r="F17" s="16"/>
    </row>
    <row r="18" spans="1:6" s="18" customFormat="1" ht="30" customHeight="1" x14ac:dyDescent="0.3">
      <c r="A18" s="19">
        <v>11200</v>
      </c>
      <c r="B18" s="16" t="s">
        <v>48</v>
      </c>
      <c r="C18" s="16"/>
      <c r="D18" s="16"/>
      <c r="E18" s="17"/>
      <c r="F18" s="16"/>
    </row>
    <row r="19" spans="1:6" s="18" customFormat="1" ht="45" customHeight="1" x14ac:dyDescent="0.3">
      <c r="A19" s="12">
        <v>11201</v>
      </c>
      <c r="B19" s="13" t="s">
        <v>49</v>
      </c>
      <c r="C19" s="13" t="s">
        <v>23</v>
      </c>
      <c r="D19" s="13" t="s">
        <v>50</v>
      </c>
      <c r="E19" s="15" t="s">
        <v>51</v>
      </c>
      <c r="F19" s="16"/>
    </row>
    <row r="20" spans="1:6" ht="15" customHeight="1" x14ac:dyDescent="0.25">
      <c r="A20" s="19">
        <v>11300</v>
      </c>
      <c r="B20" s="16" t="s">
        <v>52</v>
      </c>
      <c r="C20" s="16"/>
      <c r="D20" s="13"/>
      <c r="E20" s="15"/>
      <c r="F20" s="13"/>
    </row>
    <row r="21" spans="1:6" ht="105" customHeight="1" x14ac:dyDescent="0.25">
      <c r="A21" s="12">
        <v>11301</v>
      </c>
      <c r="B21" s="13" t="s">
        <v>53</v>
      </c>
      <c r="C21" s="13" t="s">
        <v>54</v>
      </c>
      <c r="D21" s="13" t="s">
        <v>55</v>
      </c>
      <c r="E21" s="15" t="s">
        <v>56</v>
      </c>
      <c r="F21" s="13"/>
    </row>
    <row r="22" spans="1:6" ht="15" customHeight="1" x14ac:dyDescent="0.25">
      <c r="A22" s="12">
        <v>11302</v>
      </c>
      <c r="B22" s="13" t="s">
        <v>25</v>
      </c>
      <c r="C22" s="13"/>
      <c r="D22" s="13"/>
      <c r="E22" s="15"/>
      <c r="F22" s="13"/>
    </row>
    <row r="23" spans="1:6" ht="90" customHeight="1" x14ac:dyDescent="0.25">
      <c r="A23" s="12">
        <v>11303</v>
      </c>
      <c r="B23" s="13" t="s">
        <v>57</v>
      </c>
      <c r="C23" s="13" t="s">
        <v>58</v>
      </c>
      <c r="D23" s="14" t="s">
        <v>59</v>
      </c>
      <c r="E23" s="21" t="s">
        <v>60</v>
      </c>
      <c r="F23" s="13"/>
    </row>
    <row r="24" spans="1:6" ht="15" customHeight="1" x14ac:dyDescent="0.25">
      <c r="A24" s="12">
        <v>11304</v>
      </c>
      <c r="B24" s="13" t="s">
        <v>25</v>
      </c>
      <c r="C24" s="13"/>
      <c r="D24" s="13"/>
      <c r="E24" s="15"/>
      <c r="F24" s="13"/>
    </row>
    <row r="25" spans="1:6" ht="30" customHeight="1" x14ac:dyDescent="0.25">
      <c r="A25" s="19">
        <v>11400</v>
      </c>
      <c r="B25" s="16" t="s">
        <v>61</v>
      </c>
      <c r="C25" s="16"/>
      <c r="D25" s="13"/>
      <c r="E25" s="15"/>
      <c r="F25" s="13"/>
    </row>
    <row r="26" spans="1:6" s="18" customFormat="1" ht="90" customHeight="1" x14ac:dyDescent="0.3">
      <c r="A26" s="12">
        <v>11401</v>
      </c>
      <c r="B26" s="13" t="s">
        <v>62</v>
      </c>
      <c r="C26" s="13" t="s">
        <v>63</v>
      </c>
      <c r="D26" s="13" t="s">
        <v>64</v>
      </c>
      <c r="E26" s="21" t="s">
        <v>65</v>
      </c>
      <c r="F26" s="16"/>
    </row>
    <row r="27" spans="1:6" ht="30" customHeight="1" x14ac:dyDescent="0.25">
      <c r="A27" s="12">
        <v>11402</v>
      </c>
      <c r="B27" s="14" t="s">
        <v>66</v>
      </c>
      <c r="C27" s="13" t="s">
        <v>67</v>
      </c>
      <c r="D27" s="13" t="s">
        <v>68</v>
      </c>
      <c r="E27" s="15"/>
      <c r="F27" s="13"/>
    </row>
    <row r="28" spans="1:6" ht="15" customHeight="1" x14ac:dyDescent="0.25">
      <c r="A28" s="12">
        <v>11403</v>
      </c>
      <c r="B28" s="13" t="s">
        <v>25</v>
      </c>
      <c r="C28" s="13"/>
      <c r="D28" s="13"/>
      <c r="E28" s="15"/>
      <c r="F28" s="13"/>
    </row>
    <row r="29" spans="1:6" ht="75" customHeight="1" x14ac:dyDescent="0.25">
      <c r="A29" s="12" t="s">
        <v>69</v>
      </c>
      <c r="B29" s="13" t="s">
        <v>70</v>
      </c>
      <c r="C29" s="13" t="s">
        <v>71</v>
      </c>
      <c r="D29" s="13" t="s">
        <v>72</v>
      </c>
      <c r="E29" s="15" t="s">
        <v>73</v>
      </c>
      <c r="F29" s="13"/>
    </row>
    <row r="30" spans="1:6" s="18" customFormat="1" ht="90" customHeight="1" x14ac:dyDescent="0.3">
      <c r="A30" s="12" t="s">
        <v>74</v>
      </c>
      <c r="B30" s="13" t="s">
        <v>75</v>
      </c>
      <c r="C30" s="13" t="s">
        <v>67</v>
      </c>
      <c r="D30" s="13" t="s">
        <v>76</v>
      </c>
      <c r="E30" s="15" t="s">
        <v>77</v>
      </c>
      <c r="F30" s="16"/>
    </row>
    <row r="31" spans="1:6" ht="30" customHeight="1" x14ac:dyDescent="0.25">
      <c r="A31" s="12">
        <v>11405</v>
      </c>
      <c r="B31" s="13" t="s">
        <v>78</v>
      </c>
      <c r="C31" s="13" t="s">
        <v>67</v>
      </c>
      <c r="D31" s="13"/>
      <c r="E31" s="15" t="s">
        <v>79</v>
      </c>
      <c r="F31" s="13"/>
    </row>
    <row r="32" spans="1:6" ht="60" customHeight="1" x14ac:dyDescent="0.25">
      <c r="A32" s="12">
        <v>11406</v>
      </c>
      <c r="B32" s="13" t="s">
        <v>80</v>
      </c>
      <c r="C32" s="13" t="s">
        <v>63</v>
      </c>
      <c r="D32" s="13" t="s">
        <v>81</v>
      </c>
      <c r="E32" s="15"/>
      <c r="F32" s="13"/>
    </row>
    <row r="33" spans="1:6" ht="120" customHeight="1" x14ac:dyDescent="0.25">
      <c r="A33" s="12">
        <v>11407</v>
      </c>
      <c r="B33" s="13" t="s">
        <v>82</v>
      </c>
      <c r="C33" s="13" t="s">
        <v>63</v>
      </c>
      <c r="D33" s="13" t="s">
        <v>83</v>
      </c>
      <c r="E33" s="15" t="s">
        <v>84</v>
      </c>
      <c r="F33" s="13"/>
    </row>
    <row r="34" spans="1:6" ht="15" customHeight="1" x14ac:dyDescent="0.25">
      <c r="A34" s="19">
        <v>11500</v>
      </c>
      <c r="B34" s="16" t="s">
        <v>85</v>
      </c>
      <c r="C34" s="13"/>
      <c r="D34" s="13"/>
      <c r="E34" s="15"/>
      <c r="F34" s="13"/>
    </row>
    <row r="35" spans="1:6" ht="30" customHeight="1" x14ac:dyDescent="0.25">
      <c r="A35" s="12">
        <v>11501</v>
      </c>
      <c r="B35" s="13" t="s">
        <v>86</v>
      </c>
      <c r="C35" s="13" t="s">
        <v>67</v>
      </c>
      <c r="D35" s="15" t="s">
        <v>87</v>
      </c>
      <c r="E35" s="15"/>
      <c r="F35" s="13"/>
    </row>
    <row r="36" spans="1:6" ht="45" customHeight="1" x14ac:dyDescent="0.25">
      <c r="A36" s="13">
        <v>11502</v>
      </c>
      <c r="B36" s="13" t="s">
        <v>88</v>
      </c>
      <c r="C36" s="13" t="s">
        <v>89</v>
      </c>
      <c r="D36" s="13" t="s">
        <v>90</v>
      </c>
      <c r="E36" s="15"/>
      <c r="F36" s="13"/>
    </row>
    <row r="37" spans="1:6" ht="105" customHeight="1" x14ac:dyDescent="0.25">
      <c r="A37" s="19">
        <v>11600</v>
      </c>
      <c r="B37" s="22" t="s">
        <v>91</v>
      </c>
      <c r="C37" s="16"/>
      <c r="D37" s="13"/>
      <c r="E37" s="15"/>
      <c r="F37" s="13"/>
    </row>
    <row r="38" spans="1:6" s="18" customFormat="1" ht="60" customHeight="1" x14ac:dyDescent="0.3">
      <c r="A38" s="12">
        <v>11601</v>
      </c>
      <c r="B38" s="13" t="s">
        <v>92</v>
      </c>
      <c r="C38" s="13" t="s">
        <v>93</v>
      </c>
      <c r="D38" s="13" t="s">
        <v>94</v>
      </c>
      <c r="E38" s="15" t="s">
        <v>95</v>
      </c>
      <c r="F38" s="16"/>
    </row>
    <row r="39" spans="1:6" s="18" customFormat="1" ht="75" customHeight="1" x14ac:dyDescent="0.3">
      <c r="A39" s="12" t="s">
        <v>96</v>
      </c>
      <c r="B39" s="13" t="s">
        <v>97</v>
      </c>
      <c r="C39" s="13" t="s">
        <v>98</v>
      </c>
      <c r="D39" s="13" t="s">
        <v>99</v>
      </c>
      <c r="E39" s="15" t="s">
        <v>100</v>
      </c>
      <c r="F39" s="16"/>
    </row>
    <row r="40" spans="1:6" s="18" customFormat="1" ht="15" customHeight="1" x14ac:dyDescent="0.3">
      <c r="A40" s="12" t="s">
        <v>101</v>
      </c>
      <c r="B40" s="13" t="s">
        <v>25</v>
      </c>
      <c r="C40" s="13"/>
      <c r="D40" s="13"/>
      <c r="E40" s="15"/>
      <c r="F40" s="16"/>
    </row>
    <row r="41" spans="1:6" s="18" customFormat="1" ht="90" customHeight="1" x14ac:dyDescent="0.3">
      <c r="A41" s="12" t="s">
        <v>102</v>
      </c>
      <c r="B41" s="13" t="s">
        <v>103</v>
      </c>
      <c r="C41" s="13" t="s">
        <v>93</v>
      </c>
      <c r="D41" s="13" t="s">
        <v>104</v>
      </c>
      <c r="E41" s="15" t="s">
        <v>105</v>
      </c>
      <c r="F41" s="16"/>
    </row>
    <row r="42" spans="1:6" s="18" customFormat="1" ht="15" customHeight="1" x14ac:dyDescent="0.3">
      <c r="A42" s="12" t="s">
        <v>106</v>
      </c>
      <c r="B42" s="13" t="s">
        <v>25</v>
      </c>
      <c r="C42" s="13"/>
      <c r="D42" s="13"/>
      <c r="E42" s="15"/>
      <c r="F42" s="16"/>
    </row>
    <row r="43" spans="1:6" ht="75" customHeight="1" x14ac:dyDescent="0.25">
      <c r="A43" s="13">
        <v>11602</v>
      </c>
      <c r="B43" s="13" t="s">
        <v>107</v>
      </c>
      <c r="C43" s="13" t="s">
        <v>108</v>
      </c>
      <c r="D43" s="13" t="s">
        <v>109</v>
      </c>
      <c r="E43" s="15" t="s">
        <v>110</v>
      </c>
      <c r="F43" s="13"/>
    </row>
    <row r="44" spans="1:6" ht="60" customHeight="1" x14ac:dyDescent="0.25">
      <c r="A44" s="12">
        <v>11603</v>
      </c>
      <c r="B44" s="13" t="s">
        <v>111</v>
      </c>
      <c r="C44" s="13" t="s">
        <v>112</v>
      </c>
      <c r="D44" s="13"/>
      <c r="E44" s="15" t="s">
        <v>113</v>
      </c>
      <c r="F44" s="13"/>
    </row>
    <row r="45" spans="1:6" ht="60" customHeight="1" x14ac:dyDescent="0.25">
      <c r="A45" s="12">
        <v>11604</v>
      </c>
      <c r="B45" s="14" t="s">
        <v>114</v>
      </c>
      <c r="C45" s="13" t="s">
        <v>112</v>
      </c>
      <c r="D45" s="13"/>
      <c r="E45" s="15" t="s">
        <v>113</v>
      </c>
      <c r="F45" s="13"/>
    </row>
    <row r="46" spans="1:6" ht="75" customHeight="1" x14ac:dyDescent="0.25">
      <c r="A46" s="12">
        <v>11605</v>
      </c>
      <c r="B46" s="13" t="s">
        <v>115</v>
      </c>
      <c r="C46" s="13" t="s">
        <v>116</v>
      </c>
      <c r="D46" s="13"/>
      <c r="E46" s="15" t="s">
        <v>113</v>
      </c>
      <c r="F46" s="13"/>
    </row>
    <row r="47" spans="1:6" ht="15" customHeight="1" x14ac:dyDescent="0.25">
      <c r="A47" s="19">
        <v>11700</v>
      </c>
      <c r="B47" s="16" t="s">
        <v>117</v>
      </c>
      <c r="C47" s="16"/>
      <c r="D47" s="13"/>
      <c r="E47" s="15"/>
      <c r="F47" s="13"/>
    </row>
    <row r="48" spans="1:6" ht="60" customHeight="1" x14ac:dyDescent="0.25">
      <c r="A48" s="12">
        <v>11701</v>
      </c>
      <c r="B48" s="13" t="s">
        <v>118</v>
      </c>
      <c r="C48" s="13" t="s">
        <v>119</v>
      </c>
      <c r="D48" s="13"/>
      <c r="E48" s="15" t="s">
        <v>120</v>
      </c>
      <c r="F48" s="13"/>
    </row>
    <row r="49" spans="1:6" ht="30" customHeight="1" x14ac:dyDescent="0.25">
      <c r="A49" s="12">
        <v>11702</v>
      </c>
      <c r="B49" s="13" t="s">
        <v>121</v>
      </c>
      <c r="C49" s="13" t="s">
        <v>20</v>
      </c>
      <c r="D49" s="13"/>
      <c r="E49" s="13" t="s">
        <v>122</v>
      </c>
      <c r="F49" s="13"/>
    </row>
    <row r="50" spans="1:6" ht="75" customHeight="1" x14ac:dyDescent="0.25">
      <c r="A50" s="12">
        <v>11703</v>
      </c>
      <c r="B50" s="13" t="s">
        <v>123</v>
      </c>
      <c r="C50" s="13" t="s">
        <v>124</v>
      </c>
      <c r="D50" s="13" t="s">
        <v>125</v>
      </c>
      <c r="E50" s="15" t="s">
        <v>126</v>
      </c>
      <c r="F50" s="13"/>
    </row>
    <row r="51" spans="1:6" s="18" customFormat="1" ht="90" customHeight="1" x14ac:dyDescent="0.3">
      <c r="A51" s="12">
        <v>11704</v>
      </c>
      <c r="B51" s="13" t="s">
        <v>127</v>
      </c>
      <c r="C51" s="13" t="s">
        <v>128</v>
      </c>
      <c r="D51" s="13" t="s">
        <v>129</v>
      </c>
      <c r="E51" s="15" t="s">
        <v>130</v>
      </c>
      <c r="F51" s="16"/>
    </row>
    <row r="52" spans="1:6" ht="60" customHeight="1" x14ac:dyDescent="0.25">
      <c r="A52" s="12">
        <v>11705</v>
      </c>
      <c r="B52" s="13" t="s">
        <v>131</v>
      </c>
      <c r="C52" s="13" t="s">
        <v>132</v>
      </c>
      <c r="D52" s="13"/>
      <c r="E52" s="15" t="s">
        <v>133</v>
      </c>
      <c r="F52" s="13"/>
    </row>
    <row r="53" spans="1:6" ht="90" customHeight="1" x14ac:dyDescent="0.25">
      <c r="A53" s="12" t="s">
        <v>134</v>
      </c>
      <c r="B53" s="13" t="s">
        <v>135</v>
      </c>
      <c r="C53" s="13" t="s">
        <v>136</v>
      </c>
      <c r="D53" s="13" t="s">
        <v>137</v>
      </c>
      <c r="E53" s="15" t="s">
        <v>138</v>
      </c>
      <c r="F53" s="13"/>
    </row>
    <row r="54" spans="1:6" ht="60" customHeight="1" x14ac:dyDescent="0.25">
      <c r="A54" s="12" t="s">
        <v>139</v>
      </c>
      <c r="B54" s="13" t="s">
        <v>140</v>
      </c>
      <c r="C54" s="13" t="s">
        <v>141</v>
      </c>
      <c r="D54" s="13" t="s">
        <v>142</v>
      </c>
      <c r="E54" s="15" t="s">
        <v>143</v>
      </c>
      <c r="F54" s="13"/>
    </row>
    <row r="55" spans="1:6" s="18" customFormat="1" ht="45" customHeight="1" x14ac:dyDescent="0.3">
      <c r="A55" s="16">
        <v>11800</v>
      </c>
      <c r="B55" s="16" t="s">
        <v>144</v>
      </c>
      <c r="C55" s="16"/>
      <c r="D55" s="16"/>
      <c r="E55" s="17"/>
      <c r="F55" s="16"/>
    </row>
    <row r="56" spans="1:6" ht="15" customHeight="1" x14ac:dyDescent="0.25">
      <c r="A56" s="13">
        <v>11801</v>
      </c>
      <c r="B56" s="13" t="s">
        <v>25</v>
      </c>
      <c r="C56" s="13"/>
      <c r="D56" s="13"/>
      <c r="E56" s="15"/>
      <c r="F56" s="13"/>
    </row>
    <row r="57" spans="1:6" ht="15" customHeight="1" x14ac:dyDescent="0.25">
      <c r="A57" s="12">
        <v>11802</v>
      </c>
      <c r="B57" s="13" t="s">
        <v>25</v>
      </c>
      <c r="C57" s="13"/>
      <c r="D57" s="13"/>
      <c r="E57" s="15"/>
      <c r="F57" s="13"/>
    </row>
    <row r="58" spans="1:6" ht="45" customHeight="1" x14ac:dyDescent="0.25">
      <c r="A58" s="13">
        <v>11803</v>
      </c>
      <c r="B58" s="13" t="s">
        <v>145</v>
      </c>
      <c r="C58" s="13" t="s">
        <v>146</v>
      </c>
      <c r="D58" s="13"/>
      <c r="E58" s="15" t="s">
        <v>147</v>
      </c>
      <c r="F58" s="13"/>
    </row>
    <row r="59" spans="1:6" ht="15" customHeight="1" x14ac:dyDescent="0.25">
      <c r="A59" s="13">
        <v>11804</v>
      </c>
      <c r="B59" s="13" t="s">
        <v>25</v>
      </c>
      <c r="C59" s="13"/>
      <c r="D59" s="13"/>
      <c r="E59" s="15"/>
      <c r="F59" s="13"/>
    </row>
    <row r="60" spans="1:6" ht="230.1" customHeight="1" x14ac:dyDescent="0.25">
      <c r="A60" s="13">
        <v>11805</v>
      </c>
      <c r="B60" s="13" t="s">
        <v>148</v>
      </c>
      <c r="C60" s="13" t="s">
        <v>67</v>
      </c>
      <c r="D60" s="13" t="s">
        <v>149</v>
      </c>
      <c r="E60" s="15" t="s">
        <v>150</v>
      </c>
      <c r="F60" s="13"/>
    </row>
    <row r="61" spans="1:6" ht="15" customHeight="1" x14ac:dyDescent="0.25">
      <c r="A61" s="23"/>
      <c r="B61" s="24" t="s">
        <v>151</v>
      </c>
      <c r="C61" s="23"/>
      <c r="D61" s="23"/>
      <c r="E61" s="25"/>
      <c r="F61" s="23"/>
    </row>
    <row r="62" spans="1:6" s="18" customFormat="1" ht="30" customHeight="1" x14ac:dyDescent="0.3">
      <c r="A62" s="8">
        <v>12000</v>
      </c>
      <c r="B62" s="8" t="s">
        <v>152</v>
      </c>
      <c r="C62" s="8" t="s">
        <v>153</v>
      </c>
      <c r="D62" s="8"/>
      <c r="E62" s="26"/>
      <c r="F62" s="8"/>
    </row>
    <row r="63" spans="1:6" s="18" customFormat="1" ht="15" customHeight="1" x14ac:dyDescent="0.3">
      <c r="A63" s="16">
        <v>12100</v>
      </c>
      <c r="B63" s="16" t="s">
        <v>154</v>
      </c>
      <c r="C63" s="16"/>
      <c r="D63" s="16"/>
      <c r="E63" s="17"/>
      <c r="F63" s="16"/>
    </row>
    <row r="64" spans="1:6" ht="15" customHeight="1" x14ac:dyDescent="0.25">
      <c r="A64" s="13">
        <v>12101</v>
      </c>
      <c r="B64" s="13" t="s">
        <v>25</v>
      </c>
      <c r="C64" s="13"/>
      <c r="D64" s="13"/>
      <c r="E64" s="15"/>
      <c r="F64" s="13"/>
    </row>
    <row r="65" spans="1:6" ht="45" customHeight="1" x14ac:dyDescent="0.25">
      <c r="A65" s="13">
        <v>12102</v>
      </c>
      <c r="B65" s="13" t="s">
        <v>155</v>
      </c>
      <c r="C65" s="13" t="s">
        <v>156</v>
      </c>
      <c r="D65" s="13"/>
      <c r="E65" s="15"/>
      <c r="F65" s="13" t="s">
        <v>157</v>
      </c>
    </row>
    <row r="66" spans="1:6" ht="118.5" customHeight="1" x14ac:dyDescent="0.25">
      <c r="A66" s="13">
        <v>12103</v>
      </c>
      <c r="B66" s="13" t="s">
        <v>158</v>
      </c>
      <c r="C66" s="13" t="s">
        <v>159</v>
      </c>
      <c r="D66" s="13"/>
      <c r="E66" s="15"/>
      <c r="F66" s="13" t="s">
        <v>160</v>
      </c>
    </row>
    <row r="67" spans="1:6" ht="30" customHeight="1" x14ac:dyDescent="0.25">
      <c r="A67" s="13">
        <v>12104</v>
      </c>
      <c r="B67" s="13" t="s">
        <v>161</v>
      </c>
      <c r="C67" s="13" t="s">
        <v>162</v>
      </c>
      <c r="D67" s="13"/>
      <c r="E67" s="15"/>
      <c r="F67" s="13" t="s">
        <v>163</v>
      </c>
    </row>
    <row r="68" spans="1:6" s="18" customFormat="1" ht="15" customHeight="1" x14ac:dyDescent="0.3">
      <c r="A68" s="16">
        <v>12200</v>
      </c>
      <c r="B68" s="16" t="s">
        <v>164</v>
      </c>
      <c r="C68" s="16" t="s">
        <v>153</v>
      </c>
      <c r="D68" s="16"/>
      <c r="E68" s="17"/>
      <c r="F68" s="16"/>
    </row>
    <row r="69" spans="1:6" s="11" customFormat="1" ht="45" customHeight="1" x14ac:dyDescent="0.25">
      <c r="A69" s="13" t="s">
        <v>165</v>
      </c>
      <c r="B69" s="13" t="s">
        <v>166</v>
      </c>
      <c r="C69" s="13" t="s">
        <v>167</v>
      </c>
      <c r="D69" s="13" t="s">
        <v>168</v>
      </c>
      <c r="E69" s="15" t="s">
        <v>169</v>
      </c>
      <c r="F69" s="2"/>
    </row>
    <row r="70" spans="1:6" s="11" customFormat="1" ht="60" customHeight="1" x14ac:dyDescent="0.25">
      <c r="A70" s="13" t="s">
        <v>170</v>
      </c>
      <c r="B70" s="13" t="s">
        <v>171</v>
      </c>
      <c r="C70" s="13" t="s">
        <v>172</v>
      </c>
      <c r="D70" s="13" t="s">
        <v>173</v>
      </c>
      <c r="E70" s="1"/>
      <c r="F70" s="2"/>
    </row>
    <row r="71" spans="1:6" s="11" customFormat="1" ht="75" customHeight="1" x14ac:dyDescent="0.25">
      <c r="A71" s="13" t="s">
        <v>174</v>
      </c>
      <c r="B71" s="13" t="s">
        <v>175</v>
      </c>
      <c r="C71" s="13" t="s">
        <v>176</v>
      </c>
      <c r="D71" s="13" t="s">
        <v>177</v>
      </c>
      <c r="E71" s="15" t="s">
        <v>178</v>
      </c>
      <c r="F71" s="2"/>
    </row>
    <row r="72" spans="1:6" s="11" customFormat="1" ht="60" customHeight="1" x14ac:dyDescent="0.25">
      <c r="A72" s="13" t="s">
        <v>179</v>
      </c>
      <c r="B72" s="13" t="s">
        <v>180</v>
      </c>
      <c r="C72" s="13" t="s">
        <v>181</v>
      </c>
      <c r="D72" s="13" t="s">
        <v>182</v>
      </c>
      <c r="E72" s="1"/>
      <c r="F72" s="2"/>
    </row>
    <row r="73" spans="1:6" s="11" customFormat="1" ht="75" customHeight="1" x14ac:dyDescent="0.25">
      <c r="A73" s="13">
        <v>12202</v>
      </c>
      <c r="B73" s="13" t="s">
        <v>183</v>
      </c>
      <c r="C73" s="13" t="s">
        <v>184</v>
      </c>
      <c r="D73" s="13" t="s">
        <v>185</v>
      </c>
      <c r="E73" s="15" t="s">
        <v>186</v>
      </c>
      <c r="F73" s="2"/>
    </row>
    <row r="74" spans="1:6" s="11" customFormat="1" ht="60" customHeight="1" x14ac:dyDescent="0.25">
      <c r="A74" s="13">
        <v>12203</v>
      </c>
      <c r="B74" s="13" t="s">
        <v>187</v>
      </c>
      <c r="C74" s="13" t="s">
        <v>188</v>
      </c>
      <c r="D74" s="13" t="s">
        <v>189</v>
      </c>
      <c r="E74" s="15" t="s">
        <v>190</v>
      </c>
      <c r="F74" s="2"/>
    </row>
    <row r="75" spans="1:6" s="18" customFormat="1" ht="30" customHeight="1" x14ac:dyDescent="0.3">
      <c r="A75" s="8">
        <v>30000</v>
      </c>
      <c r="B75" s="8" t="s">
        <v>191</v>
      </c>
      <c r="C75" s="8"/>
      <c r="D75" s="8"/>
      <c r="E75" s="26"/>
      <c r="F75" s="8"/>
    </row>
    <row r="76" spans="1:6" s="11" customFormat="1" ht="15" customHeight="1" x14ac:dyDescent="0.25">
      <c r="A76" s="2">
        <v>30100</v>
      </c>
      <c r="B76" s="2" t="s">
        <v>25</v>
      </c>
      <c r="C76" s="2"/>
      <c r="D76" s="2"/>
      <c r="E76" s="1"/>
      <c r="F76" s="2"/>
    </row>
    <row r="77" spans="1:6" ht="15" customHeight="1" x14ac:dyDescent="0.25">
      <c r="A77" s="13">
        <v>30101</v>
      </c>
      <c r="B77" s="13" t="s">
        <v>25</v>
      </c>
      <c r="C77" s="13"/>
      <c r="D77" s="13"/>
      <c r="E77" s="15"/>
      <c r="F77" s="13"/>
    </row>
    <row r="78" spans="1:6" ht="15" customHeight="1" x14ac:dyDescent="0.25">
      <c r="A78" s="13">
        <v>30102</v>
      </c>
      <c r="B78" s="13" t="s">
        <v>25</v>
      </c>
      <c r="C78" s="13"/>
      <c r="D78" s="13"/>
      <c r="E78" s="15"/>
      <c r="F78" s="13"/>
    </row>
    <row r="79" spans="1:6" s="11" customFormat="1" ht="15" customHeight="1" x14ac:dyDescent="0.25">
      <c r="A79" s="13">
        <v>30103</v>
      </c>
      <c r="B79" s="13" t="s">
        <v>25</v>
      </c>
      <c r="C79" s="13"/>
      <c r="D79" s="13"/>
      <c r="E79" s="15"/>
      <c r="F79" s="2"/>
    </row>
    <row r="80" spans="1:6" s="11" customFormat="1" ht="15" customHeight="1" x14ac:dyDescent="0.25">
      <c r="A80" s="13">
        <v>30104</v>
      </c>
      <c r="B80" s="13" t="s">
        <v>25</v>
      </c>
      <c r="C80" s="13"/>
      <c r="D80" s="13"/>
      <c r="E80" s="15"/>
      <c r="F80" s="2"/>
    </row>
    <row r="81" spans="1:6" s="11" customFormat="1" ht="15" customHeight="1" x14ac:dyDescent="0.25">
      <c r="A81" s="13">
        <v>30105</v>
      </c>
      <c r="B81" s="13" t="s">
        <v>25</v>
      </c>
      <c r="C81" s="13"/>
      <c r="D81" s="13"/>
      <c r="E81" s="15"/>
      <c r="F81" s="2"/>
    </row>
    <row r="82" spans="1:6" s="18" customFormat="1" ht="30" customHeight="1" x14ac:dyDescent="0.3">
      <c r="A82" s="8">
        <v>40000</v>
      </c>
      <c r="B82" s="8" t="s">
        <v>192</v>
      </c>
      <c r="C82" s="8"/>
      <c r="D82" s="8"/>
      <c r="E82" s="26"/>
      <c r="F82" s="8"/>
    </row>
    <row r="83" spans="1:6" s="11" customFormat="1" ht="43.5" customHeight="1" x14ac:dyDescent="0.25">
      <c r="A83" s="2">
        <v>40100</v>
      </c>
      <c r="B83" s="2" t="s">
        <v>193</v>
      </c>
      <c r="C83" s="2"/>
      <c r="D83" s="13"/>
      <c r="E83" s="15"/>
      <c r="F83" s="2"/>
    </row>
    <row r="84" spans="1:6" s="11" customFormat="1" ht="60" customHeight="1" x14ac:dyDescent="0.25">
      <c r="A84" s="13">
        <v>40101</v>
      </c>
      <c r="B84" s="13" t="s">
        <v>194</v>
      </c>
      <c r="C84" s="13"/>
      <c r="D84" s="13"/>
      <c r="E84" s="15" t="s">
        <v>195</v>
      </c>
      <c r="F84" s="2"/>
    </row>
    <row r="85" spans="1:6" s="11" customFormat="1" ht="120" customHeight="1" x14ac:dyDescent="0.25">
      <c r="A85" s="13" t="s">
        <v>196</v>
      </c>
      <c r="B85" s="13" t="s">
        <v>197</v>
      </c>
      <c r="C85" s="13"/>
      <c r="D85" s="13" t="s">
        <v>198</v>
      </c>
      <c r="E85" s="15" t="s">
        <v>199</v>
      </c>
      <c r="F85" s="2"/>
    </row>
    <row r="86" spans="1:6" s="11" customFormat="1" ht="105" customHeight="1" x14ac:dyDescent="0.25">
      <c r="A86" s="13" t="s">
        <v>200</v>
      </c>
      <c r="B86" s="13" t="s">
        <v>201</v>
      </c>
      <c r="C86" s="13"/>
      <c r="D86" s="27" t="s">
        <v>202</v>
      </c>
      <c r="E86" s="15" t="s">
        <v>199</v>
      </c>
      <c r="F86" s="2"/>
    </row>
    <row r="87" spans="1:6" s="11" customFormat="1" ht="130.5" customHeight="1" x14ac:dyDescent="0.25">
      <c r="A87" s="13" t="s">
        <v>203</v>
      </c>
      <c r="B87" s="13" t="s">
        <v>204</v>
      </c>
      <c r="C87" s="13"/>
      <c r="D87" s="13" t="s">
        <v>205</v>
      </c>
      <c r="E87" s="28" t="s">
        <v>206</v>
      </c>
      <c r="F87" s="2"/>
    </row>
    <row r="88" spans="1:6" s="11" customFormat="1" ht="75" customHeight="1" x14ac:dyDescent="0.25">
      <c r="A88" s="13">
        <v>40103</v>
      </c>
      <c r="B88" s="13" t="s">
        <v>207</v>
      </c>
      <c r="C88" s="13"/>
      <c r="D88" s="13" t="s">
        <v>208</v>
      </c>
      <c r="E88" s="29" t="s">
        <v>209</v>
      </c>
      <c r="F88" s="2"/>
    </row>
    <row r="89" spans="1:6" s="11" customFormat="1" ht="60" customHeight="1" x14ac:dyDescent="0.25">
      <c r="A89" s="13" t="s">
        <v>210</v>
      </c>
      <c r="B89" s="13" t="s">
        <v>211</v>
      </c>
      <c r="C89" s="13"/>
      <c r="D89" s="13" t="s">
        <v>212</v>
      </c>
      <c r="E89" s="15" t="s">
        <v>213</v>
      </c>
      <c r="F89" s="2"/>
    </row>
    <row r="90" spans="1:6" s="11" customFormat="1" ht="75" customHeight="1" x14ac:dyDescent="0.25">
      <c r="A90" s="13" t="s">
        <v>214</v>
      </c>
      <c r="B90" s="13" t="s">
        <v>215</v>
      </c>
      <c r="C90" s="13"/>
      <c r="D90" s="13" t="s">
        <v>216</v>
      </c>
      <c r="E90" s="15" t="s">
        <v>217</v>
      </c>
      <c r="F90" s="2"/>
    </row>
    <row r="91" spans="1:6" s="11" customFormat="1" ht="75" customHeight="1" x14ac:dyDescent="0.25">
      <c r="A91" s="13">
        <v>40105</v>
      </c>
      <c r="B91" s="13" t="s">
        <v>218</v>
      </c>
      <c r="C91" s="13"/>
      <c r="D91" s="13" t="s">
        <v>219</v>
      </c>
      <c r="E91" s="15" t="s">
        <v>199</v>
      </c>
      <c r="F91" s="2"/>
    </row>
    <row r="92" spans="1:6" s="11" customFormat="1" ht="60" customHeight="1" x14ac:dyDescent="0.25">
      <c r="A92" s="13">
        <v>40106</v>
      </c>
      <c r="B92" s="13" t="s">
        <v>220</v>
      </c>
      <c r="C92" s="2"/>
      <c r="D92" s="13" t="s">
        <v>221</v>
      </c>
      <c r="E92" s="15" t="s">
        <v>222</v>
      </c>
      <c r="F92" s="2"/>
    </row>
    <row r="93" spans="1:6" s="11" customFormat="1" ht="33.75" customHeight="1" x14ac:dyDescent="0.25">
      <c r="A93" s="13">
        <v>40107</v>
      </c>
      <c r="B93" s="13" t="s">
        <v>223</v>
      </c>
      <c r="C93" s="2"/>
      <c r="D93" s="13"/>
      <c r="E93" s="15" t="s">
        <v>224</v>
      </c>
      <c r="F93" s="2"/>
    </row>
    <row r="94" spans="1:6" s="11" customFormat="1" ht="75" customHeight="1" x14ac:dyDescent="0.25">
      <c r="A94" s="13">
        <v>40108</v>
      </c>
      <c r="B94" s="13" t="s">
        <v>225</v>
      </c>
      <c r="C94" s="2"/>
      <c r="D94" s="13" t="s">
        <v>226</v>
      </c>
      <c r="E94" s="15" t="s">
        <v>199</v>
      </c>
      <c r="F94" s="2"/>
    </row>
    <row r="95" spans="1:6" s="11" customFormat="1" ht="60" customHeight="1" x14ac:dyDescent="0.25">
      <c r="A95" s="13">
        <v>40109</v>
      </c>
      <c r="B95" s="13" t="s">
        <v>227</v>
      </c>
      <c r="C95" s="2"/>
      <c r="D95" s="13" t="s">
        <v>228</v>
      </c>
      <c r="E95" s="15" t="s">
        <v>199</v>
      </c>
      <c r="F95" s="2"/>
    </row>
    <row r="96" spans="1:6" s="11" customFormat="1" ht="90" customHeight="1" x14ac:dyDescent="0.25">
      <c r="A96" s="13">
        <v>40110</v>
      </c>
      <c r="B96" s="13" t="s">
        <v>229</v>
      </c>
      <c r="C96" s="2"/>
      <c r="D96" s="30" t="s">
        <v>230</v>
      </c>
      <c r="E96" s="15" t="s">
        <v>199</v>
      </c>
      <c r="F96" s="2"/>
    </row>
    <row r="97" spans="1:6" s="11" customFormat="1" ht="120" customHeight="1" x14ac:dyDescent="0.25">
      <c r="A97" s="2" t="s">
        <v>231</v>
      </c>
      <c r="B97" s="2" t="s">
        <v>232</v>
      </c>
      <c r="C97" s="2"/>
      <c r="D97" s="13" t="s">
        <v>233</v>
      </c>
      <c r="E97" s="15" t="s">
        <v>234</v>
      </c>
      <c r="F97" s="2"/>
    </row>
    <row r="98" spans="1:6" s="11" customFormat="1" ht="15" customHeight="1" x14ac:dyDescent="0.25">
      <c r="A98" s="8">
        <v>50000</v>
      </c>
      <c r="B98" s="8" t="s">
        <v>235</v>
      </c>
      <c r="C98" s="9"/>
      <c r="D98" s="9"/>
      <c r="E98" s="10"/>
      <c r="F98" s="9"/>
    </row>
    <row r="99" spans="1:6" s="11" customFormat="1" ht="90" customHeight="1" x14ac:dyDescent="0.25">
      <c r="A99" s="2">
        <v>50100</v>
      </c>
      <c r="B99" s="2" t="s">
        <v>236</v>
      </c>
      <c r="C99" s="2"/>
      <c r="D99" s="13" t="s">
        <v>237</v>
      </c>
      <c r="E99" s="15" t="s">
        <v>238</v>
      </c>
      <c r="F99" s="2"/>
    </row>
    <row r="100" spans="1:6" s="18" customFormat="1" ht="15" customHeight="1" x14ac:dyDescent="0.3">
      <c r="A100" s="8">
        <v>60000</v>
      </c>
      <c r="B100" s="8" t="s">
        <v>25</v>
      </c>
      <c r="C100" s="8"/>
      <c r="D100" s="8"/>
      <c r="E100" s="26"/>
      <c r="F100" s="8"/>
    </row>
    <row r="101" spans="1:6" s="11" customFormat="1" ht="15" customHeight="1" x14ac:dyDescent="0.25">
      <c r="A101" s="8">
        <v>70000</v>
      </c>
      <c r="B101" s="8" t="s">
        <v>239</v>
      </c>
      <c r="C101" s="9"/>
      <c r="D101" s="9"/>
      <c r="E101" s="10"/>
      <c r="F101" s="9"/>
    </row>
    <row r="102" spans="1:6" s="11" customFormat="1" ht="15" customHeight="1" x14ac:dyDescent="0.25">
      <c r="A102" s="8">
        <v>72000</v>
      </c>
      <c r="B102" s="8" t="s">
        <v>240</v>
      </c>
      <c r="C102" s="9"/>
      <c r="D102" s="9"/>
      <c r="E102" s="10"/>
      <c r="F102" s="9"/>
    </row>
    <row r="103" spans="1:6" s="34" customFormat="1" ht="15" customHeight="1" x14ac:dyDescent="0.25">
      <c r="A103" s="31">
        <v>72100</v>
      </c>
      <c r="B103" s="32" t="s">
        <v>241</v>
      </c>
      <c r="C103" s="2"/>
      <c r="D103" s="32"/>
      <c r="E103" s="33"/>
      <c r="F103" s="32"/>
    </row>
    <row r="104" spans="1:6" s="36" customFormat="1" ht="15" customHeight="1" x14ac:dyDescent="0.25">
      <c r="A104" s="35">
        <v>72101</v>
      </c>
      <c r="B104" s="35" t="s">
        <v>25</v>
      </c>
      <c r="C104" s="13"/>
      <c r="D104" s="35"/>
      <c r="E104" s="15"/>
      <c r="F104" s="35"/>
    </row>
    <row r="105" spans="1:6" s="36" customFormat="1" ht="15" customHeight="1" x14ac:dyDescent="0.25">
      <c r="A105" s="35">
        <v>72102</v>
      </c>
      <c r="B105" s="35" t="s">
        <v>25</v>
      </c>
      <c r="C105" s="13"/>
      <c r="D105" s="35"/>
      <c r="E105" s="15"/>
      <c r="F105" s="35"/>
    </row>
    <row r="106" spans="1:6" s="36" customFormat="1" ht="15" customHeight="1" x14ac:dyDescent="0.25">
      <c r="A106" s="35">
        <v>72103</v>
      </c>
      <c r="B106" s="35" t="s">
        <v>25</v>
      </c>
      <c r="C106" s="13"/>
      <c r="D106" s="35"/>
      <c r="E106" s="15"/>
      <c r="F106" s="35"/>
    </row>
    <row r="107" spans="1:6" s="34" customFormat="1" ht="15" customHeight="1" x14ac:dyDescent="0.25">
      <c r="A107" s="35" t="s">
        <v>242</v>
      </c>
      <c r="B107" s="35" t="s">
        <v>25</v>
      </c>
      <c r="C107" s="2"/>
      <c r="D107" s="35"/>
      <c r="E107" s="15"/>
      <c r="F107" s="32"/>
    </row>
    <row r="108" spans="1:6" s="34" customFormat="1" ht="15" customHeight="1" x14ac:dyDescent="0.25">
      <c r="A108" s="35" t="s">
        <v>243</v>
      </c>
      <c r="B108" s="35" t="s">
        <v>25</v>
      </c>
      <c r="C108" s="2"/>
      <c r="D108" s="35"/>
      <c r="E108" s="15"/>
      <c r="F108" s="32"/>
    </row>
    <row r="109" spans="1:6" s="34" customFormat="1" ht="15" customHeight="1" x14ac:dyDescent="0.25">
      <c r="A109" s="35" t="s">
        <v>244</v>
      </c>
      <c r="B109" s="35" t="s">
        <v>25</v>
      </c>
      <c r="C109" s="2"/>
      <c r="D109" s="35"/>
      <c r="E109" s="15"/>
      <c r="F109" s="32"/>
    </row>
    <row r="110" spans="1:6" s="34" customFormat="1" ht="15" customHeight="1" x14ac:dyDescent="0.25">
      <c r="A110" s="35" t="s">
        <v>245</v>
      </c>
      <c r="B110" s="35" t="s">
        <v>25</v>
      </c>
      <c r="C110" s="2"/>
      <c r="D110" s="35"/>
      <c r="E110" s="15"/>
      <c r="F110" s="32"/>
    </row>
    <row r="111" spans="1:6" s="34" customFormat="1" ht="15" customHeight="1" x14ac:dyDescent="0.25">
      <c r="A111" s="35" t="s">
        <v>246</v>
      </c>
      <c r="B111" s="35" t="s">
        <v>25</v>
      </c>
      <c r="C111" s="2"/>
      <c r="D111" s="35"/>
      <c r="E111" s="15"/>
      <c r="F111" s="32"/>
    </row>
    <row r="112" spans="1:6" s="34" customFormat="1" ht="15" customHeight="1" x14ac:dyDescent="0.25">
      <c r="A112" s="35" t="s">
        <v>247</v>
      </c>
      <c r="B112" s="35" t="s">
        <v>25</v>
      </c>
      <c r="C112" s="2"/>
      <c r="D112" s="35"/>
      <c r="E112" s="15"/>
      <c r="F112" s="32"/>
    </row>
    <row r="113" spans="1:7" s="34" customFormat="1" ht="15" customHeight="1" x14ac:dyDescent="0.25">
      <c r="A113" s="35" t="s">
        <v>248</v>
      </c>
      <c r="B113" s="35" t="s">
        <v>25</v>
      </c>
      <c r="C113" s="2"/>
      <c r="D113" s="35"/>
      <c r="E113" s="15"/>
      <c r="F113" s="32"/>
    </row>
    <row r="114" spans="1:7" s="34" customFormat="1" ht="15" customHeight="1" x14ac:dyDescent="0.25">
      <c r="A114" s="35" t="s">
        <v>249</v>
      </c>
      <c r="B114" s="35" t="s">
        <v>25</v>
      </c>
      <c r="C114" s="2"/>
      <c r="D114" s="35"/>
      <c r="E114" s="15"/>
      <c r="F114" s="32"/>
      <c r="G114" s="37"/>
    </row>
    <row r="115" spans="1:7" s="34" customFormat="1" ht="15" customHeight="1" x14ac:dyDescent="0.25">
      <c r="A115" s="35" t="s">
        <v>250</v>
      </c>
      <c r="B115" s="35" t="s">
        <v>25</v>
      </c>
      <c r="C115" s="2"/>
      <c r="D115" s="35"/>
      <c r="E115" s="15"/>
      <c r="F115" s="32"/>
    </row>
    <row r="116" spans="1:7" s="34" customFormat="1" ht="15" customHeight="1" x14ac:dyDescent="0.25">
      <c r="A116" s="35" t="s">
        <v>251</v>
      </c>
      <c r="B116" s="35" t="s">
        <v>25</v>
      </c>
      <c r="C116" s="2"/>
      <c r="D116" s="35"/>
      <c r="E116" s="15"/>
      <c r="F116" s="32"/>
    </row>
    <row r="117" spans="1:7" s="34" customFormat="1" ht="15" customHeight="1" x14ac:dyDescent="0.25">
      <c r="A117" s="35" t="s">
        <v>252</v>
      </c>
      <c r="B117" s="35" t="s">
        <v>25</v>
      </c>
      <c r="C117" s="2"/>
      <c r="D117" s="35"/>
      <c r="E117" s="15"/>
      <c r="F117" s="32"/>
    </row>
    <row r="118" spans="1:7" s="34" customFormat="1" ht="15" customHeight="1" x14ac:dyDescent="0.25">
      <c r="A118" s="35" t="s">
        <v>253</v>
      </c>
      <c r="B118" s="35" t="s">
        <v>25</v>
      </c>
      <c r="C118" s="2"/>
      <c r="D118" s="35"/>
      <c r="E118" s="15"/>
      <c r="F118" s="32"/>
    </row>
    <row r="119" spans="1:7" s="34" customFormat="1" ht="15" customHeight="1" x14ac:dyDescent="0.25">
      <c r="A119" s="35" t="s">
        <v>254</v>
      </c>
      <c r="B119" s="35" t="s">
        <v>25</v>
      </c>
      <c r="C119" s="2"/>
      <c r="D119" s="35"/>
      <c r="E119" s="15"/>
      <c r="F119" s="32"/>
    </row>
    <row r="120" spans="1:7" s="34" customFormat="1" ht="75" customHeight="1" x14ac:dyDescent="0.25">
      <c r="A120" s="32" t="s">
        <v>255</v>
      </c>
      <c r="B120" s="32" t="s">
        <v>256</v>
      </c>
      <c r="C120" s="2"/>
      <c r="D120" s="35" t="s">
        <v>257</v>
      </c>
      <c r="E120" s="15" t="s">
        <v>258</v>
      </c>
      <c r="F120" s="32"/>
    </row>
    <row r="121" spans="1:7" s="18" customFormat="1" ht="30" customHeight="1" x14ac:dyDescent="0.3">
      <c r="A121" s="8">
        <v>80000</v>
      </c>
      <c r="B121" s="8" t="s">
        <v>259</v>
      </c>
      <c r="C121" s="8"/>
      <c r="D121" s="8"/>
      <c r="E121" s="26"/>
      <c r="F121" s="8"/>
    </row>
    <row r="122" spans="1:7" s="11" customFormat="1" ht="15" customHeight="1" x14ac:dyDescent="0.25">
      <c r="A122" s="2">
        <v>80100</v>
      </c>
      <c r="B122" s="13" t="s">
        <v>25</v>
      </c>
      <c r="C122" s="2"/>
      <c r="D122" s="2"/>
      <c r="E122" s="1"/>
      <c r="F122" s="2"/>
    </row>
    <row r="123" spans="1:7" ht="15" customHeight="1" x14ac:dyDescent="0.25">
      <c r="A123" s="13">
        <v>80101</v>
      </c>
      <c r="B123" s="13" t="s">
        <v>25</v>
      </c>
      <c r="C123" s="13"/>
      <c r="D123" s="13"/>
      <c r="E123" s="15"/>
      <c r="F123" s="13"/>
    </row>
    <row r="124" spans="1:7" ht="15" customHeight="1" x14ac:dyDescent="0.25">
      <c r="A124" s="13">
        <v>80102</v>
      </c>
      <c r="B124" s="13" t="s">
        <v>25</v>
      </c>
      <c r="C124" s="13"/>
      <c r="D124" s="13"/>
      <c r="E124" s="15"/>
      <c r="F124" s="13"/>
    </row>
    <row r="125" spans="1:7" ht="15" customHeight="1" x14ac:dyDescent="0.25">
      <c r="A125" s="13">
        <v>80103</v>
      </c>
      <c r="B125" s="13" t="s">
        <v>25</v>
      </c>
      <c r="C125" s="13"/>
      <c r="D125" s="13"/>
      <c r="E125" s="15"/>
      <c r="F125" s="13"/>
    </row>
    <row r="126" spans="1:7" ht="15" customHeight="1" x14ac:dyDescent="0.25">
      <c r="A126" s="13">
        <v>80104</v>
      </c>
      <c r="B126" s="13" t="s">
        <v>25</v>
      </c>
      <c r="C126" s="13"/>
      <c r="D126" s="13"/>
      <c r="E126" s="15"/>
      <c r="F126" s="13"/>
    </row>
    <row r="127" spans="1:7" ht="15" customHeight="1" x14ac:dyDescent="0.25">
      <c r="A127" s="13">
        <v>80105</v>
      </c>
      <c r="B127" s="13" t="s">
        <v>25</v>
      </c>
      <c r="C127" s="13"/>
      <c r="D127" s="13"/>
      <c r="E127" s="15"/>
      <c r="F127" s="13"/>
    </row>
    <row r="128" spans="1:7" ht="15" customHeight="1" x14ac:dyDescent="0.25">
      <c r="A128" s="13">
        <v>80106</v>
      </c>
      <c r="B128" s="13" t="s">
        <v>25</v>
      </c>
      <c r="C128" s="13"/>
      <c r="D128" s="13"/>
      <c r="E128" s="13"/>
      <c r="F128" s="13"/>
    </row>
    <row r="129" spans="1:6" ht="15" customHeight="1" x14ac:dyDescent="0.25">
      <c r="A129" s="13">
        <v>80107</v>
      </c>
      <c r="B129" s="13" t="s">
        <v>25</v>
      </c>
      <c r="C129" s="13"/>
      <c r="D129" s="13"/>
      <c r="E129" s="13"/>
      <c r="F129" s="13"/>
    </row>
    <row r="130" spans="1:6" ht="15" customHeight="1" x14ac:dyDescent="0.25">
      <c r="A130" s="13">
        <v>80108</v>
      </c>
      <c r="B130" s="13" t="s">
        <v>25</v>
      </c>
      <c r="C130" s="13"/>
      <c r="D130" s="13"/>
      <c r="E130" s="13"/>
      <c r="F130" s="13"/>
    </row>
    <row r="131" spans="1:6" ht="15" customHeight="1" x14ac:dyDescent="0.25">
      <c r="A131" s="13">
        <v>80109</v>
      </c>
      <c r="B131" s="13" t="s">
        <v>25</v>
      </c>
      <c r="C131" s="13"/>
      <c r="D131" s="13"/>
      <c r="E131" s="15"/>
      <c r="F131" s="13"/>
    </row>
    <row r="133" spans="1:6" x14ac:dyDescent="0.25">
      <c r="A133" s="38"/>
      <c r="B133" s="38"/>
    </row>
    <row r="134" spans="1:6" x14ac:dyDescent="0.25">
      <c r="A134" s="40"/>
      <c r="B134" s="40"/>
    </row>
    <row r="135" spans="1:6" x14ac:dyDescent="0.25">
      <c r="A135" s="40"/>
      <c r="B135" s="40"/>
    </row>
    <row r="136" spans="1:6" x14ac:dyDescent="0.25">
      <c r="A136" s="41"/>
      <c r="B136" s="41"/>
    </row>
    <row r="137" spans="1:6" x14ac:dyDescent="0.25">
      <c r="A137" s="41"/>
      <c r="B137" s="41"/>
    </row>
    <row r="138" spans="1:6" x14ac:dyDescent="0.25">
      <c r="A138" s="41"/>
      <c r="B138" s="41"/>
    </row>
    <row r="139" spans="1:6" x14ac:dyDescent="0.25">
      <c r="A139" s="41"/>
      <c r="B139" s="41"/>
    </row>
    <row r="140" spans="1:6" x14ac:dyDescent="0.25">
      <c r="A140" s="41"/>
      <c r="B140" s="41"/>
    </row>
    <row r="141" spans="1:6" x14ac:dyDescent="0.25">
      <c r="A141" s="41"/>
      <c r="B141" s="41"/>
    </row>
    <row r="142" spans="1:6" x14ac:dyDescent="0.25">
      <c r="A142" s="41"/>
      <c r="B142" s="41"/>
    </row>
    <row r="143" spans="1:6" x14ac:dyDescent="0.25">
      <c r="A143" s="41"/>
      <c r="B143" s="41"/>
    </row>
    <row r="144" spans="1:6" x14ac:dyDescent="0.25">
      <c r="A144" s="41"/>
      <c r="B144" s="41"/>
    </row>
    <row r="145" spans="1:6" x14ac:dyDescent="0.25">
      <c r="A145" s="41"/>
      <c r="B145" s="41"/>
    </row>
    <row r="146" spans="1:6" s="11" customFormat="1" x14ac:dyDescent="0.25">
      <c r="A146" s="40"/>
      <c r="B146" s="40"/>
      <c r="C146" s="42"/>
      <c r="D146" s="42"/>
      <c r="E146" s="42"/>
      <c r="F146" s="42"/>
    </row>
    <row r="147" spans="1:6" x14ac:dyDescent="0.25">
      <c r="A147" s="41"/>
      <c r="B147" s="41"/>
    </row>
    <row r="148" spans="1:6" x14ac:dyDescent="0.25">
      <c r="A148" s="41"/>
      <c r="B148" s="41"/>
    </row>
    <row r="149" spans="1:6" x14ac:dyDescent="0.25">
      <c r="A149" s="41"/>
      <c r="B149" s="41"/>
    </row>
    <row r="150" spans="1:6" x14ac:dyDescent="0.25">
      <c r="A150" s="41"/>
      <c r="B150" s="41"/>
    </row>
    <row r="151" spans="1:6" x14ac:dyDescent="0.25">
      <c r="A151" s="41"/>
      <c r="B151" s="41"/>
    </row>
    <row r="152" spans="1:6" x14ac:dyDescent="0.25">
      <c r="A152" s="41"/>
      <c r="B152" s="41"/>
    </row>
    <row r="153" spans="1:6" x14ac:dyDescent="0.25">
      <c r="A153" s="41"/>
      <c r="B153" s="41"/>
    </row>
    <row r="154" spans="1:6" x14ac:dyDescent="0.25">
      <c r="A154" s="41"/>
      <c r="B154" s="41"/>
    </row>
    <row r="155" spans="1:6" x14ac:dyDescent="0.25">
      <c r="A155" s="41"/>
      <c r="B155" s="41"/>
    </row>
    <row r="156" spans="1:6" x14ac:dyDescent="0.25">
      <c r="A156" s="41"/>
      <c r="B156" s="41"/>
    </row>
    <row r="157" spans="1:6" x14ac:dyDescent="0.25">
      <c r="A157" s="41"/>
      <c r="B157" s="40"/>
    </row>
    <row r="158" spans="1:6" s="11" customFormat="1" x14ac:dyDescent="0.25">
      <c r="A158" s="40"/>
      <c r="B158" s="40"/>
      <c r="C158" s="42"/>
      <c r="D158" s="42"/>
      <c r="E158" s="42"/>
      <c r="F158" s="42"/>
    </row>
    <row r="159" spans="1:6" x14ac:dyDescent="0.25">
      <c r="A159" s="41"/>
      <c r="B159" s="41"/>
    </row>
    <row r="160" spans="1:6" x14ac:dyDescent="0.25">
      <c r="A160" s="41"/>
      <c r="B160" s="41"/>
    </row>
    <row r="161" spans="1:6" x14ac:dyDescent="0.25">
      <c r="A161" s="41"/>
      <c r="B161" s="41"/>
    </row>
    <row r="162" spans="1:6" x14ac:dyDescent="0.25">
      <c r="A162" s="41"/>
      <c r="B162" s="41"/>
    </row>
    <row r="163" spans="1:6" x14ac:dyDescent="0.25">
      <c r="A163" s="41"/>
      <c r="B163" s="41"/>
    </row>
    <row r="164" spans="1:6" x14ac:dyDescent="0.25">
      <c r="A164" s="41"/>
      <c r="B164" s="41"/>
    </row>
    <row r="165" spans="1:6" x14ac:dyDescent="0.25">
      <c r="A165" s="41"/>
      <c r="B165" s="41"/>
    </row>
    <row r="166" spans="1:6" s="11" customFormat="1" x14ac:dyDescent="0.25">
      <c r="A166" s="40"/>
      <c r="B166" s="40"/>
      <c r="C166" s="42"/>
      <c r="D166" s="42"/>
      <c r="E166" s="42"/>
      <c r="F166" s="42"/>
    </row>
    <row r="167" spans="1:6" x14ac:dyDescent="0.25">
      <c r="A167" s="41"/>
      <c r="B167" s="41"/>
    </row>
    <row r="168" spans="1:6" x14ac:dyDescent="0.25">
      <c r="A168" s="41"/>
      <c r="B168" s="41"/>
    </row>
    <row r="169" spans="1:6" x14ac:dyDescent="0.25">
      <c r="A169" s="41"/>
      <c r="B169" s="41"/>
    </row>
    <row r="170" spans="1:6" x14ac:dyDescent="0.25">
      <c r="A170" s="41"/>
      <c r="B170" s="41"/>
    </row>
    <row r="171" spans="1:6" x14ac:dyDescent="0.25">
      <c r="A171" s="41"/>
      <c r="B171" s="41"/>
    </row>
    <row r="172" spans="1:6" x14ac:dyDescent="0.25">
      <c r="A172" s="41"/>
      <c r="B172" s="41"/>
    </row>
    <row r="173" spans="1:6" x14ac:dyDescent="0.25">
      <c r="A173" s="41"/>
      <c r="B173" s="41"/>
    </row>
    <row r="174" spans="1:6" x14ac:dyDescent="0.25">
      <c r="A174" s="41"/>
      <c r="B174" s="41"/>
    </row>
    <row r="175" spans="1:6" x14ac:dyDescent="0.25">
      <c r="A175" s="41"/>
      <c r="B175" s="41"/>
    </row>
    <row r="176" spans="1:6" x14ac:dyDescent="0.25">
      <c r="A176" s="41"/>
      <c r="B176" s="41"/>
    </row>
    <row r="177" spans="1:2" x14ac:dyDescent="0.25">
      <c r="A177" s="41"/>
      <c r="B177" s="41"/>
    </row>
  </sheetData>
  <mergeCells count="1">
    <mergeCell ref="A133:B133"/>
  </mergeCells>
  <pageMargins left="0.98425196850393704" right="0.59055118110236227" top="0.86614173228346458" bottom="0.43307086614173229" header="0.19685039370078741" footer="0.19685039370078741"/>
  <pageSetup paperSize="9" scale="60" orientation="portrait" r:id="rId1"/>
  <headerFooter alignWithMargins="0">
    <oddHeader>&amp;C&amp;"Times New Roman,Félkövér"
&amp;12Budapest VIII. kerületi Önkormányzat 2019. évi 
költségvetésének címrendje&amp;R&amp;"Times New Roman,Félkövér dőlt"&amp;9
 &amp;12 1. melléklet a /2019. () 
önkormányzati rendelethez</oddHeader>
    <oddFooter>&amp;R
&amp;P</oddFooter>
  </headerFooter>
  <rowBreaks count="5" manualBreakCount="5">
    <brk id="21" max="5" man="1"/>
    <brk id="41" max="5" man="1"/>
    <brk id="60" max="5" man="1"/>
    <brk id="86" max="5" man="1"/>
    <brk id="99"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N95"/>
  <sheetViews>
    <sheetView zoomScaleNormal="100" zoomScaleSheetLayoutView="80" workbookViewId="0">
      <pane xSplit="2" ySplit="2" topLeftCell="E19" activePane="bottomRight" state="frozen"/>
      <selection pane="topRight" activeCell="C1" sqref="C1"/>
      <selection pane="bottomLeft" activeCell="A3" sqref="A3"/>
      <selection pane="bottomRight" activeCell="H54" sqref="H54"/>
    </sheetView>
  </sheetViews>
  <sheetFormatPr defaultColWidth="10.6640625" defaultRowHeight="13.2" x14ac:dyDescent="0.25"/>
  <cols>
    <col min="1" max="1" width="5.109375" style="191" customWidth="1"/>
    <col min="2" max="2" width="52.109375" style="127" customWidth="1"/>
    <col min="3" max="14" width="12.6640625" style="96" customWidth="1"/>
    <col min="15" max="16384" width="10.6640625" style="96"/>
  </cols>
  <sheetData>
    <row r="1" spans="1:14" s="57" customFormat="1" ht="19.95" customHeight="1" x14ac:dyDescent="0.25">
      <c r="A1" s="136" t="s">
        <v>358</v>
      </c>
      <c r="B1" s="137"/>
      <c r="C1" s="136" t="s">
        <v>359</v>
      </c>
      <c r="D1" s="138"/>
      <c r="E1" s="137"/>
      <c r="F1" s="136" t="s">
        <v>360</v>
      </c>
      <c r="G1" s="138"/>
      <c r="H1" s="137"/>
      <c r="I1" s="136" t="s">
        <v>361</v>
      </c>
      <c r="J1" s="138"/>
      <c r="K1" s="137"/>
      <c r="L1" s="136" t="s">
        <v>468</v>
      </c>
      <c r="M1" s="138"/>
      <c r="N1" s="137"/>
    </row>
    <row r="2" spans="1:14" s="72" customFormat="1" ht="49.95" customHeight="1" x14ac:dyDescent="0.25">
      <c r="A2" s="177" t="s">
        <v>363</v>
      </c>
      <c r="B2" s="178" t="s">
        <v>287</v>
      </c>
      <c r="C2" s="177" t="s">
        <v>469</v>
      </c>
      <c r="D2" s="179" t="s">
        <v>470</v>
      </c>
      <c r="E2" s="177" t="s">
        <v>471</v>
      </c>
      <c r="F2" s="177" t="s">
        <v>469</v>
      </c>
      <c r="G2" s="179" t="s">
        <v>470</v>
      </c>
      <c r="H2" s="177" t="s">
        <v>471</v>
      </c>
      <c r="I2" s="177" t="s">
        <v>469</v>
      </c>
      <c r="J2" s="179" t="s">
        <v>470</v>
      </c>
      <c r="K2" s="177" t="s">
        <v>471</v>
      </c>
      <c r="L2" s="177" t="s">
        <v>469</v>
      </c>
      <c r="M2" s="179" t="s">
        <v>470</v>
      </c>
      <c r="N2" s="177" t="s">
        <v>471</v>
      </c>
    </row>
    <row r="3" spans="1:14" s="72" customFormat="1" ht="19.95" customHeight="1" x14ac:dyDescent="0.25">
      <c r="A3" s="180" t="s">
        <v>371</v>
      </c>
      <c r="B3" s="181" t="s">
        <v>472</v>
      </c>
      <c r="C3" s="182">
        <f>[1]címrendösszesen!GX6</f>
        <v>7604641</v>
      </c>
      <c r="D3" s="182">
        <f>[1]címrendösszesen!GY6</f>
        <v>-22218</v>
      </c>
      <c r="E3" s="182">
        <f>[1]címrendösszesen!GZ6</f>
        <v>7582423</v>
      </c>
      <c r="F3" s="182">
        <f>[1]címrendösszesen!EV6</f>
        <v>3028368</v>
      </c>
      <c r="G3" s="182">
        <f>[1]címrendösszesen!EW6</f>
        <v>28088</v>
      </c>
      <c r="H3" s="182">
        <f>[1]címrendösszesen!EX6</f>
        <v>3056456</v>
      </c>
      <c r="I3" s="182">
        <f>[1]címrendösszesen!DR6</f>
        <v>31197552</v>
      </c>
      <c r="J3" s="182">
        <f>[1]címrendösszesen!DS6</f>
        <v>530342</v>
      </c>
      <c r="K3" s="182">
        <f>[1]címrendösszesen!DT6</f>
        <v>31727894</v>
      </c>
      <c r="L3" s="182">
        <f t="shared" ref="L3:N34" si="0">C3+F3+I3</f>
        <v>41830561</v>
      </c>
      <c r="M3" s="182">
        <f t="shared" si="0"/>
        <v>536212</v>
      </c>
      <c r="N3" s="182">
        <f t="shared" si="0"/>
        <v>42366773</v>
      </c>
    </row>
    <row r="4" spans="1:14" ht="13.95" customHeight="1" x14ac:dyDescent="0.25">
      <c r="A4" s="164" t="s">
        <v>373</v>
      </c>
      <c r="B4" s="171" t="s">
        <v>374</v>
      </c>
      <c r="C4" s="182">
        <f>[1]címrendösszesen!GX7</f>
        <v>7180840</v>
      </c>
      <c r="D4" s="182">
        <f>[1]címrendösszesen!GY7</f>
        <v>-71179</v>
      </c>
      <c r="E4" s="182">
        <f>[1]címrendösszesen!GZ7</f>
        <v>7109661</v>
      </c>
      <c r="F4" s="182">
        <f>[1]címrendösszesen!EV7</f>
        <v>2901541</v>
      </c>
      <c r="G4" s="182">
        <f>[1]címrendösszesen!EW7</f>
        <v>27632</v>
      </c>
      <c r="H4" s="182">
        <f>[1]címrendösszesen!EX7</f>
        <v>2929173</v>
      </c>
      <c r="I4" s="182">
        <f>[1]címrendösszesen!DR7</f>
        <v>10820238</v>
      </c>
      <c r="J4" s="182">
        <f>[1]címrendösszesen!DS7</f>
        <v>1540</v>
      </c>
      <c r="K4" s="182">
        <f>[1]címrendösszesen!DT7</f>
        <v>10821778</v>
      </c>
      <c r="L4" s="182">
        <f t="shared" si="0"/>
        <v>20902619</v>
      </c>
      <c r="M4" s="182">
        <f t="shared" si="0"/>
        <v>-42007</v>
      </c>
      <c r="N4" s="182">
        <f t="shared" si="0"/>
        <v>20860612</v>
      </c>
    </row>
    <row r="5" spans="1:14" ht="13.95" customHeight="1" x14ac:dyDescent="0.25">
      <c r="A5" s="183" t="s">
        <v>375</v>
      </c>
      <c r="B5" s="156" t="s">
        <v>376</v>
      </c>
      <c r="C5" s="184">
        <f>[1]címrendösszesen!GX8</f>
        <v>3927063</v>
      </c>
      <c r="D5" s="184">
        <f>[1]címrendösszesen!GY8</f>
        <v>-7746</v>
      </c>
      <c r="E5" s="184">
        <f>[1]címrendösszesen!GZ8</f>
        <v>3919317</v>
      </c>
      <c r="F5" s="184">
        <f>[1]címrendösszesen!EV8</f>
        <v>1639946</v>
      </c>
      <c r="G5" s="184">
        <f>[1]címrendösszesen!EW8</f>
        <v>19086</v>
      </c>
      <c r="H5" s="184">
        <f>[1]címrendösszesen!EX8</f>
        <v>1659032</v>
      </c>
      <c r="I5" s="184">
        <f>[1]címrendösszesen!DR8</f>
        <v>211549</v>
      </c>
      <c r="J5" s="184">
        <f>[1]címrendösszesen!DS8</f>
        <v>93774</v>
      </c>
      <c r="K5" s="184">
        <f>[1]címrendösszesen!DT8</f>
        <v>305323</v>
      </c>
      <c r="L5" s="184">
        <f t="shared" si="0"/>
        <v>5778558</v>
      </c>
      <c r="M5" s="184">
        <f t="shared" si="0"/>
        <v>105114</v>
      </c>
      <c r="N5" s="184">
        <f t="shared" si="0"/>
        <v>5883672</v>
      </c>
    </row>
    <row r="6" spans="1:14" ht="13.95" customHeight="1" x14ac:dyDescent="0.25">
      <c r="A6" s="183" t="s">
        <v>377</v>
      </c>
      <c r="B6" s="156" t="s">
        <v>378</v>
      </c>
      <c r="C6" s="184">
        <f>[1]címrendösszesen!GX9</f>
        <v>812466</v>
      </c>
      <c r="D6" s="184">
        <f>[1]címrendösszesen!GY9</f>
        <v>2565</v>
      </c>
      <c r="E6" s="184">
        <f>[1]címrendösszesen!GZ9</f>
        <v>815031</v>
      </c>
      <c r="F6" s="184">
        <f>[1]címrendösszesen!EV9</f>
        <v>339620</v>
      </c>
      <c r="G6" s="184">
        <f>[1]címrendösszesen!EW9</f>
        <v>3391</v>
      </c>
      <c r="H6" s="184">
        <f>[1]címrendösszesen!EX9</f>
        <v>343011</v>
      </c>
      <c r="I6" s="184">
        <f>[1]címrendösszesen!DR9</f>
        <v>53180</v>
      </c>
      <c r="J6" s="184">
        <f>[1]címrendösszesen!DS9</f>
        <v>16187</v>
      </c>
      <c r="K6" s="184">
        <f>[1]címrendösszesen!DT9</f>
        <v>69367</v>
      </c>
      <c r="L6" s="184">
        <f t="shared" si="0"/>
        <v>1205266</v>
      </c>
      <c r="M6" s="184">
        <f t="shared" si="0"/>
        <v>22143</v>
      </c>
      <c r="N6" s="184">
        <f t="shared" si="0"/>
        <v>1227409</v>
      </c>
    </row>
    <row r="7" spans="1:14" ht="13.95" customHeight="1" x14ac:dyDescent="0.25">
      <c r="A7" s="183" t="s">
        <v>379</v>
      </c>
      <c r="B7" s="156" t="s">
        <v>380</v>
      </c>
      <c r="C7" s="184">
        <f>[1]címrendösszesen!GX10</f>
        <v>2212295</v>
      </c>
      <c r="D7" s="184">
        <f>[1]címrendösszesen!GY10</f>
        <v>-65998</v>
      </c>
      <c r="E7" s="184">
        <f>[1]címrendösszesen!GZ10</f>
        <v>2146297</v>
      </c>
      <c r="F7" s="184">
        <f>[1]címrendösszesen!EV10</f>
        <v>563566</v>
      </c>
      <c r="G7" s="184">
        <f>[1]címrendösszesen!EW10</f>
        <v>5155</v>
      </c>
      <c r="H7" s="184">
        <f>[1]címrendösszesen!EX10</f>
        <v>568721</v>
      </c>
      <c r="I7" s="184">
        <f>[1]címrendösszesen!DR10</f>
        <v>6664289</v>
      </c>
      <c r="J7" s="184">
        <f>[1]címrendösszesen!DS10</f>
        <v>-108491</v>
      </c>
      <c r="K7" s="184">
        <f>[1]címrendösszesen!DT10</f>
        <v>6555798</v>
      </c>
      <c r="L7" s="184">
        <f t="shared" si="0"/>
        <v>9440150</v>
      </c>
      <c r="M7" s="184">
        <f t="shared" si="0"/>
        <v>-169334</v>
      </c>
      <c r="N7" s="184">
        <f t="shared" si="0"/>
        <v>9270816</v>
      </c>
    </row>
    <row r="8" spans="1:14" ht="13.95" customHeight="1" x14ac:dyDescent="0.25">
      <c r="A8" s="183" t="s">
        <v>381</v>
      </c>
      <c r="B8" s="156" t="s">
        <v>382</v>
      </c>
      <c r="C8" s="184">
        <f>[1]címrendösszesen!GX11</f>
        <v>1229</v>
      </c>
      <c r="D8" s="184">
        <f>[1]címrendösszesen!GY11</f>
        <v>0</v>
      </c>
      <c r="E8" s="184">
        <f>[1]címrendösszesen!GZ11</f>
        <v>1229</v>
      </c>
      <c r="F8" s="184">
        <f>[1]címrendösszesen!EV11</f>
        <v>0</v>
      </c>
      <c r="G8" s="184">
        <f>[1]címrendösszesen!EW11</f>
        <v>0</v>
      </c>
      <c r="H8" s="184">
        <f>[1]címrendösszesen!EX11</f>
        <v>0</v>
      </c>
      <c r="I8" s="184">
        <f>[1]címrendösszesen!DR11</f>
        <v>141574</v>
      </c>
      <c r="J8" s="184">
        <f>[1]címrendösszesen!DS11</f>
        <v>23665</v>
      </c>
      <c r="K8" s="184">
        <f>[1]címrendösszesen!DT11</f>
        <v>165239</v>
      </c>
      <c r="L8" s="184">
        <f t="shared" si="0"/>
        <v>142803</v>
      </c>
      <c r="M8" s="184">
        <f t="shared" si="0"/>
        <v>23665</v>
      </c>
      <c r="N8" s="184">
        <f t="shared" si="0"/>
        <v>166468</v>
      </c>
    </row>
    <row r="9" spans="1:14" s="105" customFormat="1" ht="13.95" customHeight="1" x14ac:dyDescent="0.25">
      <c r="A9" s="180" t="s">
        <v>383</v>
      </c>
      <c r="B9" s="160" t="s">
        <v>384</v>
      </c>
      <c r="C9" s="182">
        <f>[1]címrendösszesen!GX12</f>
        <v>227787</v>
      </c>
      <c r="D9" s="182">
        <f>[1]címrendösszesen!GY12</f>
        <v>0</v>
      </c>
      <c r="E9" s="182">
        <f>[1]címrendösszesen!GZ12</f>
        <v>227787</v>
      </c>
      <c r="F9" s="182">
        <f>[1]címrendösszesen!EV12</f>
        <v>358409</v>
      </c>
      <c r="G9" s="182">
        <f>[1]címrendösszesen!EW12</f>
        <v>0</v>
      </c>
      <c r="H9" s="182">
        <f>[1]címrendösszesen!EX12</f>
        <v>358409</v>
      </c>
      <c r="I9" s="182">
        <f>[1]címrendösszesen!DR12</f>
        <v>3749646</v>
      </c>
      <c r="J9" s="182">
        <f>[1]címrendösszesen!DS12</f>
        <v>-23595</v>
      </c>
      <c r="K9" s="182">
        <f>[1]címrendösszesen!DT12</f>
        <v>3726051</v>
      </c>
      <c r="L9" s="182">
        <f t="shared" si="0"/>
        <v>4335842</v>
      </c>
      <c r="M9" s="182">
        <f t="shared" si="0"/>
        <v>-23595</v>
      </c>
      <c r="N9" s="182">
        <f t="shared" si="0"/>
        <v>4312247</v>
      </c>
    </row>
    <row r="10" spans="1:14" ht="13.95" customHeight="1" x14ac:dyDescent="0.25">
      <c r="A10" s="183" t="s">
        <v>385</v>
      </c>
      <c r="B10" s="156" t="s">
        <v>386</v>
      </c>
      <c r="C10" s="184">
        <f>[1]címrendösszesen!GX13</f>
        <v>227787</v>
      </c>
      <c r="D10" s="184">
        <f>[1]címrendösszesen!GY13</f>
        <v>0</v>
      </c>
      <c r="E10" s="184">
        <f>[1]címrendösszesen!GZ13</f>
        <v>227787</v>
      </c>
      <c r="F10" s="184">
        <f>[1]címrendösszesen!EV13</f>
        <v>355476</v>
      </c>
      <c r="G10" s="184">
        <f>[1]címrendösszesen!EW13</f>
        <v>0</v>
      </c>
      <c r="H10" s="184">
        <f>[1]címrendösszesen!EX13</f>
        <v>355476</v>
      </c>
      <c r="I10" s="184">
        <f>[1]címrendösszesen!DR13</f>
        <v>450744</v>
      </c>
      <c r="J10" s="184">
        <f>[1]címrendösszesen!DS13</f>
        <v>0</v>
      </c>
      <c r="K10" s="184">
        <f>[1]címrendösszesen!DT13</f>
        <v>450744</v>
      </c>
      <c r="L10" s="184">
        <f t="shared" si="0"/>
        <v>1034007</v>
      </c>
      <c r="M10" s="184">
        <f t="shared" si="0"/>
        <v>0</v>
      </c>
      <c r="N10" s="184">
        <f t="shared" si="0"/>
        <v>1034007</v>
      </c>
    </row>
    <row r="11" spans="1:14" ht="13.95" customHeight="1" x14ac:dyDescent="0.25">
      <c r="A11" s="185" t="s">
        <v>387</v>
      </c>
      <c r="B11" s="156" t="s">
        <v>388</v>
      </c>
      <c r="C11" s="184">
        <f>[1]címrendösszesen!GX14</f>
        <v>0</v>
      </c>
      <c r="D11" s="184">
        <f>[1]címrendösszesen!GY14</f>
        <v>0</v>
      </c>
      <c r="E11" s="184">
        <f>[1]címrendösszesen!GZ14</f>
        <v>0</v>
      </c>
      <c r="F11" s="184">
        <f>[1]címrendösszesen!EV14</f>
        <v>0</v>
      </c>
      <c r="G11" s="184">
        <f>[1]címrendösszesen!EW14</f>
        <v>0</v>
      </c>
      <c r="H11" s="184">
        <f>[1]címrendösszesen!EX14</f>
        <v>0</v>
      </c>
      <c r="I11" s="184">
        <f>[1]címrendösszesen!DR14</f>
        <v>0</v>
      </c>
      <c r="J11" s="184">
        <f>[1]címrendösszesen!DS14</f>
        <v>0</v>
      </c>
      <c r="K11" s="184">
        <f>[1]címrendösszesen!DT14</f>
        <v>0</v>
      </c>
      <c r="L11" s="184">
        <f t="shared" si="0"/>
        <v>0</v>
      </c>
      <c r="M11" s="184">
        <f t="shared" si="0"/>
        <v>0</v>
      </c>
      <c r="N11" s="184">
        <f t="shared" si="0"/>
        <v>0</v>
      </c>
    </row>
    <row r="12" spans="1:14" ht="13.95" customHeight="1" x14ac:dyDescent="0.25">
      <c r="A12" s="186">
        <v>10</v>
      </c>
      <c r="B12" s="156" t="s">
        <v>389</v>
      </c>
      <c r="C12" s="184">
        <f>[1]címrendösszesen!GX15</f>
        <v>0</v>
      </c>
      <c r="D12" s="184">
        <f>[1]címrendösszesen!GY15</f>
        <v>0</v>
      </c>
      <c r="E12" s="184">
        <f>[1]címrendösszesen!GZ15</f>
        <v>0</v>
      </c>
      <c r="F12" s="184">
        <f>[1]címrendösszesen!EV15</f>
        <v>2933</v>
      </c>
      <c r="G12" s="184">
        <f>[1]címrendösszesen!EW15</f>
        <v>0</v>
      </c>
      <c r="H12" s="184">
        <f>[1]címrendösszesen!EX15</f>
        <v>2933</v>
      </c>
      <c r="I12" s="184">
        <f>[1]címrendösszesen!DR15</f>
        <v>217627</v>
      </c>
      <c r="J12" s="184">
        <f>[1]címrendösszesen!DS15</f>
        <v>250</v>
      </c>
      <c r="K12" s="184">
        <f>[1]címrendösszesen!DT15</f>
        <v>217877</v>
      </c>
      <c r="L12" s="184">
        <f t="shared" si="0"/>
        <v>220560</v>
      </c>
      <c r="M12" s="184">
        <f t="shared" si="0"/>
        <v>250</v>
      </c>
      <c r="N12" s="184">
        <f t="shared" si="0"/>
        <v>220810</v>
      </c>
    </row>
    <row r="13" spans="1:14" ht="13.95" customHeight="1" x14ac:dyDescent="0.25">
      <c r="A13" s="185" t="s">
        <v>390</v>
      </c>
      <c r="B13" s="156" t="s">
        <v>391</v>
      </c>
      <c r="C13" s="184">
        <f>[1]címrendösszesen!GX16</f>
        <v>0</v>
      </c>
      <c r="D13" s="184">
        <f>[1]címrendösszesen!GY16</f>
        <v>0</v>
      </c>
      <c r="E13" s="184">
        <f>[1]címrendösszesen!GZ16</f>
        <v>0</v>
      </c>
      <c r="F13" s="184">
        <f>[1]címrendösszesen!EV16</f>
        <v>0</v>
      </c>
      <c r="G13" s="184">
        <f>[1]címrendösszesen!EW16</f>
        <v>0</v>
      </c>
      <c r="H13" s="184">
        <f>[1]címrendösszesen!EX16</f>
        <v>0</v>
      </c>
      <c r="I13" s="184">
        <f>[1]címrendösszesen!DR16</f>
        <v>2740426</v>
      </c>
      <c r="J13" s="184">
        <f>[1]címrendösszesen!DS16</f>
        <v>-297</v>
      </c>
      <c r="K13" s="184">
        <f>[1]címrendösszesen!DT16</f>
        <v>2740129</v>
      </c>
      <c r="L13" s="184">
        <f t="shared" si="0"/>
        <v>2740426</v>
      </c>
      <c r="M13" s="184">
        <f t="shared" si="0"/>
        <v>-297</v>
      </c>
      <c r="N13" s="184">
        <f t="shared" si="0"/>
        <v>2740129</v>
      </c>
    </row>
    <row r="14" spans="1:14" ht="13.95" customHeight="1" x14ac:dyDescent="0.25">
      <c r="A14" s="186">
        <v>12</v>
      </c>
      <c r="B14" s="156" t="s">
        <v>28</v>
      </c>
      <c r="C14" s="184">
        <f>[1]címrendösszesen!GX17</f>
        <v>0</v>
      </c>
      <c r="D14" s="184">
        <f>[1]címrendösszesen!GY17</f>
        <v>0</v>
      </c>
      <c r="E14" s="184">
        <f>[1]címrendösszesen!GZ17</f>
        <v>0</v>
      </c>
      <c r="F14" s="184">
        <f>[1]címrendösszesen!EV17</f>
        <v>0</v>
      </c>
      <c r="G14" s="184">
        <f>[1]címrendösszesen!EW17</f>
        <v>0</v>
      </c>
      <c r="H14" s="184">
        <f>[1]címrendösszesen!EX17</f>
        <v>0</v>
      </c>
      <c r="I14" s="184">
        <f>[1]címrendösszesen!DR17</f>
        <v>340849</v>
      </c>
      <c r="J14" s="184">
        <f>[1]címrendösszesen!DS17</f>
        <v>-23548</v>
      </c>
      <c r="K14" s="184">
        <f>[1]címrendösszesen!DT17</f>
        <v>317301</v>
      </c>
      <c r="L14" s="184">
        <f t="shared" si="0"/>
        <v>340849</v>
      </c>
      <c r="M14" s="184">
        <f t="shared" si="0"/>
        <v>-23548</v>
      </c>
      <c r="N14" s="184">
        <f t="shared" si="0"/>
        <v>317301</v>
      </c>
    </row>
    <row r="15" spans="1:14" s="105" customFormat="1" ht="13.95" customHeight="1" x14ac:dyDescent="0.25">
      <c r="A15" s="164" t="s">
        <v>392</v>
      </c>
      <c r="B15" s="160" t="s">
        <v>393</v>
      </c>
      <c r="C15" s="182">
        <f>[1]címrendösszesen!GX18</f>
        <v>423801</v>
      </c>
      <c r="D15" s="182">
        <f>[1]címrendösszesen!GY18</f>
        <v>48961</v>
      </c>
      <c r="E15" s="182">
        <f>[1]címrendösszesen!GZ18</f>
        <v>472762</v>
      </c>
      <c r="F15" s="182">
        <f>[1]címrendösszesen!EV18</f>
        <v>126827</v>
      </c>
      <c r="G15" s="182">
        <f>[1]címrendösszesen!EW18</f>
        <v>456</v>
      </c>
      <c r="H15" s="182">
        <f>[1]címrendösszesen!EX18</f>
        <v>127283</v>
      </c>
      <c r="I15" s="182">
        <f>[1]címrendösszesen!DR18</f>
        <v>13053886</v>
      </c>
      <c r="J15" s="182">
        <f>[1]címrendösszesen!DS18</f>
        <v>552940</v>
      </c>
      <c r="K15" s="182">
        <f>[1]címrendösszesen!DT18</f>
        <v>13606826</v>
      </c>
      <c r="L15" s="182">
        <f t="shared" si="0"/>
        <v>13604514</v>
      </c>
      <c r="M15" s="182">
        <f t="shared" si="0"/>
        <v>602357</v>
      </c>
      <c r="N15" s="182">
        <f t="shared" si="0"/>
        <v>14206871</v>
      </c>
    </row>
    <row r="16" spans="1:14" ht="13.95" customHeight="1" x14ac:dyDescent="0.25">
      <c r="A16" s="186">
        <v>14</v>
      </c>
      <c r="B16" s="156" t="s">
        <v>394</v>
      </c>
      <c r="C16" s="184">
        <f>[1]címrendösszesen!GX19</f>
        <v>157886</v>
      </c>
      <c r="D16" s="184">
        <f>[1]címrendösszesen!GY19</f>
        <v>43665</v>
      </c>
      <c r="E16" s="184">
        <f>[1]címrendösszesen!GZ19</f>
        <v>201551</v>
      </c>
      <c r="F16" s="184">
        <f>[1]címrendösszesen!EV19</f>
        <v>105027</v>
      </c>
      <c r="G16" s="184">
        <f>[1]címrendösszesen!EW19</f>
        <v>456</v>
      </c>
      <c r="H16" s="184">
        <f>[1]címrendösszesen!EX19</f>
        <v>105483</v>
      </c>
      <c r="I16" s="184">
        <f>[1]címrendösszesen!DR19</f>
        <v>3245729</v>
      </c>
      <c r="J16" s="184">
        <f>[1]címrendösszesen!DS19</f>
        <v>33108</v>
      </c>
      <c r="K16" s="184">
        <f>[1]címrendösszesen!DT19</f>
        <v>3278837</v>
      </c>
      <c r="L16" s="184">
        <f t="shared" si="0"/>
        <v>3508642</v>
      </c>
      <c r="M16" s="184">
        <f t="shared" si="0"/>
        <v>77229</v>
      </c>
      <c r="N16" s="184">
        <f t="shared" si="0"/>
        <v>3585871</v>
      </c>
    </row>
    <row r="17" spans="1:14" ht="13.95" customHeight="1" x14ac:dyDescent="0.25">
      <c r="A17" s="185" t="s">
        <v>395</v>
      </c>
      <c r="B17" s="156" t="s">
        <v>396</v>
      </c>
      <c r="C17" s="184">
        <f>[1]címrendösszesen!GX20</f>
        <v>265915</v>
      </c>
      <c r="D17" s="184">
        <f>[1]címrendösszesen!GY20</f>
        <v>5296</v>
      </c>
      <c r="E17" s="184">
        <f>[1]címrendösszesen!GZ20</f>
        <v>271211</v>
      </c>
      <c r="F17" s="184">
        <f>[1]címrendösszesen!EV20</f>
        <v>21800</v>
      </c>
      <c r="G17" s="184">
        <f>[1]címrendösszesen!EW20</f>
        <v>0</v>
      </c>
      <c r="H17" s="184">
        <f>[1]címrendösszesen!EX20</f>
        <v>21800</v>
      </c>
      <c r="I17" s="184">
        <f>[1]címrendösszesen!DR20</f>
        <v>4337324</v>
      </c>
      <c r="J17" s="184">
        <f>[1]címrendösszesen!DS20</f>
        <v>84777</v>
      </c>
      <c r="K17" s="184">
        <f>[1]címrendösszesen!DT20</f>
        <v>4422101</v>
      </c>
      <c r="L17" s="184">
        <f t="shared" si="0"/>
        <v>4625039</v>
      </c>
      <c r="M17" s="184">
        <f t="shared" si="0"/>
        <v>90073</v>
      </c>
      <c r="N17" s="184">
        <f t="shared" si="0"/>
        <v>4715112</v>
      </c>
    </row>
    <row r="18" spans="1:14" s="105" customFormat="1" ht="13.95" customHeight="1" x14ac:dyDescent="0.25">
      <c r="A18" s="173">
        <v>16</v>
      </c>
      <c r="B18" s="160" t="s">
        <v>397</v>
      </c>
      <c r="C18" s="182">
        <f>[1]címrendösszesen!GX21</f>
        <v>0</v>
      </c>
      <c r="D18" s="182">
        <f>[1]címrendösszesen!GY21</f>
        <v>0</v>
      </c>
      <c r="E18" s="182">
        <f>[1]címrendösszesen!GZ21</f>
        <v>0</v>
      </c>
      <c r="F18" s="182">
        <f>[1]címrendösszesen!EV21</f>
        <v>0</v>
      </c>
      <c r="G18" s="182">
        <f>[1]címrendösszesen!EW21</f>
        <v>0</v>
      </c>
      <c r="H18" s="182">
        <f>[1]címrendösszesen!EX21</f>
        <v>0</v>
      </c>
      <c r="I18" s="182">
        <f>[1]címrendösszesen!DR21</f>
        <v>5470833</v>
      </c>
      <c r="J18" s="182">
        <f>[1]címrendösszesen!DS21</f>
        <v>435055</v>
      </c>
      <c r="K18" s="182">
        <f>[1]címrendösszesen!DT21</f>
        <v>5905888</v>
      </c>
      <c r="L18" s="182">
        <f t="shared" si="0"/>
        <v>5470833</v>
      </c>
      <c r="M18" s="182">
        <f t="shared" si="0"/>
        <v>435055</v>
      </c>
      <c r="N18" s="182">
        <f t="shared" si="0"/>
        <v>5905888</v>
      </c>
    </row>
    <row r="19" spans="1:14" ht="13.95" customHeight="1" x14ac:dyDescent="0.25">
      <c r="A19" s="185" t="s">
        <v>398</v>
      </c>
      <c r="B19" s="156" t="s">
        <v>399</v>
      </c>
      <c r="C19" s="184">
        <f>[1]címrendösszesen!GX22</f>
        <v>0</v>
      </c>
      <c r="D19" s="184">
        <f>[1]címrendösszesen!GY22</f>
        <v>0</v>
      </c>
      <c r="E19" s="184">
        <f>[1]címrendösszesen!GZ22</f>
        <v>0</v>
      </c>
      <c r="F19" s="184">
        <f>[1]címrendösszesen!EV22</f>
        <v>0</v>
      </c>
      <c r="G19" s="184">
        <f>[1]címrendösszesen!EW22</f>
        <v>0</v>
      </c>
      <c r="H19" s="184">
        <f>[1]címrendösszesen!EX22</f>
        <v>0</v>
      </c>
      <c r="I19" s="184">
        <f>[1]címrendösszesen!DR22</f>
        <v>1005535</v>
      </c>
      <c r="J19" s="184">
        <f>[1]címrendösszesen!DS22</f>
        <v>28200</v>
      </c>
      <c r="K19" s="184">
        <f>[1]címrendösszesen!DT22</f>
        <v>1033735</v>
      </c>
      <c r="L19" s="184">
        <f t="shared" si="0"/>
        <v>1005535</v>
      </c>
      <c r="M19" s="184">
        <f t="shared" si="0"/>
        <v>28200</v>
      </c>
      <c r="N19" s="184">
        <f t="shared" si="0"/>
        <v>1033735</v>
      </c>
    </row>
    <row r="20" spans="1:14" ht="13.95" customHeight="1" x14ac:dyDescent="0.25">
      <c r="A20" s="185" t="s">
        <v>400</v>
      </c>
      <c r="B20" s="156" t="s">
        <v>401</v>
      </c>
      <c r="C20" s="184">
        <f>[1]címrendösszesen!GX23</f>
        <v>0</v>
      </c>
      <c r="D20" s="184">
        <f>[1]címrendösszesen!GY23</f>
        <v>0</v>
      </c>
      <c r="E20" s="184">
        <f>[1]címrendösszesen!GZ23</f>
        <v>0</v>
      </c>
      <c r="F20" s="184">
        <f>[1]címrendösszesen!EV23</f>
        <v>0</v>
      </c>
      <c r="G20" s="184">
        <f>[1]címrendösszesen!EW23</f>
        <v>0</v>
      </c>
      <c r="H20" s="184">
        <f>[1]címrendösszesen!EX23</f>
        <v>0</v>
      </c>
      <c r="I20" s="184">
        <f>[1]címrendösszesen!DR23</f>
        <v>242745</v>
      </c>
      <c r="J20" s="184">
        <f>[1]címrendösszesen!DS23</f>
        <v>3358</v>
      </c>
      <c r="K20" s="184">
        <f>[1]címrendösszesen!DT23</f>
        <v>246103</v>
      </c>
      <c r="L20" s="184">
        <f t="shared" si="0"/>
        <v>242745</v>
      </c>
      <c r="M20" s="184">
        <f t="shared" si="0"/>
        <v>3358</v>
      </c>
      <c r="N20" s="184">
        <f t="shared" si="0"/>
        <v>246103</v>
      </c>
    </row>
    <row r="21" spans="1:14" ht="13.95" customHeight="1" x14ac:dyDescent="0.25">
      <c r="A21" s="186">
        <v>19</v>
      </c>
      <c r="B21" s="156" t="s">
        <v>402</v>
      </c>
      <c r="C21" s="184">
        <f>[1]címrendösszesen!GX24</f>
        <v>0</v>
      </c>
      <c r="D21" s="184">
        <f>[1]címrendösszesen!GY24</f>
        <v>0</v>
      </c>
      <c r="E21" s="184">
        <f>[1]címrendösszesen!GZ24</f>
        <v>0</v>
      </c>
      <c r="F21" s="184">
        <f>[1]címrendösszesen!EV24</f>
        <v>0</v>
      </c>
      <c r="G21" s="184">
        <f>[1]címrendösszesen!EW24</f>
        <v>0</v>
      </c>
      <c r="H21" s="184">
        <f>[1]címrendösszesen!EX24</f>
        <v>0</v>
      </c>
      <c r="I21" s="184">
        <f>[1]címrendösszesen!DR24</f>
        <v>3298625</v>
      </c>
      <c r="J21" s="184">
        <f>[1]címrendösszesen!DS24</f>
        <v>380850</v>
      </c>
      <c r="K21" s="184">
        <f>[1]címrendösszesen!DT24</f>
        <v>3679475</v>
      </c>
      <c r="L21" s="184">
        <f t="shared" si="0"/>
        <v>3298625</v>
      </c>
      <c r="M21" s="184">
        <f t="shared" si="0"/>
        <v>380850</v>
      </c>
      <c r="N21" s="184">
        <f t="shared" si="0"/>
        <v>3679475</v>
      </c>
    </row>
    <row r="22" spans="1:14" ht="13.95" customHeight="1" x14ac:dyDescent="0.25">
      <c r="A22" s="185" t="s">
        <v>403</v>
      </c>
      <c r="B22" s="156" t="s">
        <v>31</v>
      </c>
      <c r="C22" s="184">
        <f>[1]címrendösszesen!GX25</f>
        <v>0</v>
      </c>
      <c r="D22" s="184">
        <f>[1]címrendösszesen!GY25</f>
        <v>0</v>
      </c>
      <c r="E22" s="184">
        <f>[1]címrendösszesen!GZ25</f>
        <v>0</v>
      </c>
      <c r="F22" s="184">
        <f>[1]címrendösszesen!EV25</f>
        <v>0</v>
      </c>
      <c r="G22" s="184">
        <f>[1]címrendösszesen!EW25</f>
        <v>0</v>
      </c>
      <c r="H22" s="184">
        <f>[1]címrendösszesen!EX25</f>
        <v>0</v>
      </c>
      <c r="I22" s="184">
        <f>[1]címrendösszesen!DR25</f>
        <v>923928</v>
      </c>
      <c r="J22" s="184">
        <f>[1]címrendösszesen!DS25</f>
        <v>22647</v>
      </c>
      <c r="K22" s="184">
        <f>[1]címrendösszesen!DT25</f>
        <v>946575</v>
      </c>
      <c r="L22" s="184">
        <f t="shared" si="0"/>
        <v>923928</v>
      </c>
      <c r="M22" s="184">
        <f t="shared" si="0"/>
        <v>22647</v>
      </c>
      <c r="N22" s="184">
        <f t="shared" si="0"/>
        <v>946575</v>
      </c>
    </row>
    <row r="23" spans="1:14" s="105" customFormat="1" ht="13.95" customHeight="1" x14ac:dyDescent="0.25">
      <c r="A23" s="164" t="s">
        <v>404</v>
      </c>
      <c r="B23" s="171" t="s">
        <v>405</v>
      </c>
      <c r="C23" s="182">
        <f>[1]címrendösszesen!GX26</f>
        <v>7604641</v>
      </c>
      <c r="D23" s="182">
        <f>[1]címrendösszesen!GY26</f>
        <v>-22218</v>
      </c>
      <c r="E23" s="182">
        <f>[1]címrendösszesen!GZ26</f>
        <v>7582423</v>
      </c>
      <c r="F23" s="182">
        <f>[1]címrendösszesen!EV26</f>
        <v>3028368</v>
      </c>
      <c r="G23" s="182">
        <f>[1]címrendösszesen!EW26</f>
        <v>28088</v>
      </c>
      <c r="H23" s="182">
        <f>[1]címrendösszesen!EX26</f>
        <v>3056456</v>
      </c>
      <c r="I23" s="182">
        <f>[1]címrendösszesen!DR26</f>
        <v>23874124</v>
      </c>
      <c r="J23" s="182">
        <f>[1]címrendösszesen!DS26</f>
        <v>554480</v>
      </c>
      <c r="K23" s="182">
        <f>[1]címrendösszesen!DT26</f>
        <v>24428604</v>
      </c>
      <c r="L23" s="182">
        <f t="shared" si="0"/>
        <v>34507133</v>
      </c>
      <c r="M23" s="182">
        <f t="shared" si="0"/>
        <v>560350</v>
      </c>
      <c r="N23" s="182">
        <f t="shared" si="0"/>
        <v>35067483</v>
      </c>
    </row>
    <row r="24" spans="1:14" s="105" customFormat="1" ht="13.95" customHeight="1" x14ac:dyDescent="0.25">
      <c r="A24" s="173">
        <v>22</v>
      </c>
      <c r="B24" s="181" t="s">
        <v>473</v>
      </c>
      <c r="C24" s="182">
        <f>[1]címrendösszesen!GX27</f>
        <v>7604641</v>
      </c>
      <c r="D24" s="182">
        <f>[1]címrendösszesen!GY27</f>
        <v>-22218</v>
      </c>
      <c r="E24" s="182">
        <f>[1]címrendösszesen!GZ27</f>
        <v>7582423</v>
      </c>
      <c r="F24" s="182">
        <f>[1]címrendösszesen!EV27</f>
        <v>3028368</v>
      </c>
      <c r="G24" s="182">
        <f>[1]címrendösszesen!EW27</f>
        <v>28088</v>
      </c>
      <c r="H24" s="182">
        <f>[1]címrendösszesen!EX27</f>
        <v>3056456</v>
      </c>
      <c r="I24" s="182">
        <f>[1]címrendösszesen!DR27</f>
        <v>31197552</v>
      </c>
      <c r="J24" s="182">
        <f>[1]címrendösszesen!DS27</f>
        <v>530342</v>
      </c>
      <c r="K24" s="182">
        <f>[1]címrendösszesen!DT27</f>
        <v>31727894</v>
      </c>
      <c r="L24" s="182">
        <f t="shared" si="0"/>
        <v>41830561</v>
      </c>
      <c r="M24" s="182">
        <f t="shared" si="0"/>
        <v>536212</v>
      </c>
      <c r="N24" s="182">
        <f t="shared" si="0"/>
        <v>42366773</v>
      </c>
    </row>
    <row r="25" spans="1:14" s="105" customFormat="1" ht="13.95" customHeight="1" x14ac:dyDescent="0.25">
      <c r="A25" s="164" t="s">
        <v>407</v>
      </c>
      <c r="B25" s="171" t="s">
        <v>408</v>
      </c>
      <c r="C25" s="182">
        <f>[1]címrendösszesen!GX28</f>
        <v>1911657</v>
      </c>
      <c r="D25" s="182">
        <f>[1]címrendösszesen!GY28</f>
        <v>-2604</v>
      </c>
      <c r="E25" s="182">
        <f>[1]címrendösszesen!GZ28</f>
        <v>1909053</v>
      </c>
      <c r="F25" s="182">
        <f>[1]címrendösszesen!EV28</f>
        <v>458375</v>
      </c>
      <c r="G25" s="182">
        <f>[1]címrendösszesen!EW28</f>
        <v>28015</v>
      </c>
      <c r="H25" s="182">
        <f>[1]címrendösszesen!EX28</f>
        <v>486390</v>
      </c>
      <c r="I25" s="182">
        <f>[1]címrendösszesen!DR28</f>
        <v>16133267</v>
      </c>
      <c r="J25" s="182">
        <f>[1]címrendösszesen!DS28</f>
        <v>-190910</v>
      </c>
      <c r="K25" s="182">
        <f>[1]címrendösszesen!DT28</f>
        <v>15942357</v>
      </c>
      <c r="L25" s="182">
        <f t="shared" si="0"/>
        <v>18503299</v>
      </c>
      <c r="M25" s="182">
        <f t="shared" si="0"/>
        <v>-165499</v>
      </c>
      <c r="N25" s="182">
        <f t="shared" si="0"/>
        <v>18337800</v>
      </c>
    </row>
    <row r="26" spans="1:14" s="188" customFormat="1" ht="30" customHeight="1" x14ac:dyDescent="0.25">
      <c r="A26" s="187">
        <v>24</v>
      </c>
      <c r="B26" s="171" t="s">
        <v>409</v>
      </c>
      <c r="C26" s="182">
        <f>[1]címrendösszesen!GX29</f>
        <v>1623691</v>
      </c>
      <c r="D26" s="182">
        <f>[1]címrendösszesen!GY29</f>
        <v>472</v>
      </c>
      <c r="E26" s="182">
        <f>[1]címrendösszesen!GZ29</f>
        <v>1624163</v>
      </c>
      <c r="F26" s="182">
        <f>[1]címrendösszesen!EV29</f>
        <v>416175</v>
      </c>
      <c r="G26" s="182">
        <f>[1]címrendösszesen!EW29</f>
        <v>28015</v>
      </c>
      <c r="H26" s="182">
        <f>[1]címrendösszesen!EX29</f>
        <v>444190</v>
      </c>
      <c r="I26" s="182">
        <f>[1]címrendösszesen!DR29</f>
        <v>3159097</v>
      </c>
      <c r="J26" s="182">
        <f>[1]címrendösszesen!DS29</f>
        <v>-253596</v>
      </c>
      <c r="K26" s="182">
        <f>[1]címrendösszesen!DT29</f>
        <v>2905501</v>
      </c>
      <c r="L26" s="182">
        <f t="shared" si="0"/>
        <v>5198963</v>
      </c>
      <c r="M26" s="182">
        <f t="shared" si="0"/>
        <v>-225109</v>
      </c>
      <c r="N26" s="182">
        <f t="shared" si="0"/>
        <v>4973854</v>
      </c>
    </row>
    <row r="27" spans="1:14" ht="13.95" customHeight="1" x14ac:dyDescent="0.25">
      <c r="A27" s="185" t="s">
        <v>410</v>
      </c>
      <c r="B27" s="172" t="s">
        <v>411</v>
      </c>
      <c r="C27" s="184">
        <f>[1]címrendösszesen!GX30</f>
        <v>0</v>
      </c>
      <c r="D27" s="184">
        <f>[1]címrendösszesen!GY30</f>
        <v>0</v>
      </c>
      <c r="E27" s="184">
        <f>[1]címrendösszesen!GZ30</f>
        <v>0</v>
      </c>
      <c r="F27" s="184">
        <f>[1]címrendösszesen!EV30</f>
        <v>0</v>
      </c>
      <c r="G27" s="184">
        <f>[1]címrendösszesen!EW30</f>
        <v>0</v>
      </c>
      <c r="H27" s="184">
        <f>[1]címrendösszesen!EX30</f>
        <v>0</v>
      </c>
      <c r="I27" s="184">
        <f>[1]címrendösszesen!DR30</f>
        <v>2174348</v>
      </c>
      <c r="J27" s="184">
        <f>[1]címrendösszesen!DS30</f>
        <v>74843</v>
      </c>
      <c r="K27" s="184">
        <f>[1]címrendösszesen!DT30</f>
        <v>2249191</v>
      </c>
      <c r="L27" s="184">
        <f t="shared" si="0"/>
        <v>2174348</v>
      </c>
      <c r="M27" s="184">
        <f t="shared" si="0"/>
        <v>74843</v>
      </c>
      <c r="N27" s="184">
        <f t="shared" si="0"/>
        <v>2249191</v>
      </c>
    </row>
    <row r="28" spans="1:14" ht="13.95" customHeight="1" x14ac:dyDescent="0.25">
      <c r="A28" s="186">
        <v>26</v>
      </c>
      <c r="B28" s="172" t="s">
        <v>412</v>
      </c>
      <c r="C28" s="184">
        <f>[1]címrendösszesen!GX31</f>
        <v>0</v>
      </c>
      <c r="D28" s="184">
        <f>[1]címrendösszesen!GY31</f>
        <v>0</v>
      </c>
      <c r="E28" s="184">
        <f>[1]címrendösszesen!GZ31</f>
        <v>0</v>
      </c>
      <c r="F28" s="184">
        <f>[1]címrendösszesen!EV31</f>
        <v>0</v>
      </c>
      <c r="G28" s="184">
        <f>[1]címrendösszesen!EW31</f>
        <v>0</v>
      </c>
      <c r="H28" s="184">
        <f>[1]címrendösszesen!EX31</f>
        <v>0</v>
      </c>
      <c r="I28" s="184">
        <f>[1]címrendösszesen!DR31</f>
        <v>583263</v>
      </c>
      <c r="J28" s="184">
        <f>[1]címrendösszesen!DS31</f>
        <v>0</v>
      </c>
      <c r="K28" s="184">
        <f>[1]címrendösszesen!DT31</f>
        <v>583263</v>
      </c>
      <c r="L28" s="184">
        <f t="shared" si="0"/>
        <v>583263</v>
      </c>
      <c r="M28" s="184">
        <f t="shared" si="0"/>
        <v>0</v>
      </c>
      <c r="N28" s="184">
        <f t="shared" si="0"/>
        <v>583263</v>
      </c>
    </row>
    <row r="29" spans="1:14" ht="13.95" customHeight="1" x14ac:dyDescent="0.25">
      <c r="A29" s="185" t="s">
        <v>413</v>
      </c>
      <c r="B29" s="172" t="s">
        <v>414</v>
      </c>
      <c r="C29" s="184">
        <f>[1]címrendösszesen!GX32</f>
        <v>0</v>
      </c>
      <c r="D29" s="184">
        <f>[1]címrendösszesen!GY32</f>
        <v>0</v>
      </c>
      <c r="E29" s="184">
        <f>[1]címrendösszesen!GZ32</f>
        <v>0</v>
      </c>
      <c r="F29" s="184">
        <f>[1]címrendösszesen!EV32</f>
        <v>0</v>
      </c>
      <c r="G29" s="184">
        <f>[1]címrendösszesen!EW32</f>
        <v>0</v>
      </c>
      <c r="H29" s="184">
        <f>[1]címrendösszesen!EX32</f>
        <v>0</v>
      </c>
      <c r="I29" s="184">
        <f>[1]címrendösszesen!DR32</f>
        <v>0</v>
      </c>
      <c r="J29" s="184">
        <f>[1]címrendösszesen!DS32</f>
        <v>0</v>
      </c>
      <c r="K29" s="184">
        <f>[1]címrendösszesen!DT32</f>
        <v>0</v>
      </c>
      <c r="L29" s="184">
        <f t="shared" si="0"/>
        <v>0</v>
      </c>
      <c r="M29" s="184">
        <f t="shared" si="0"/>
        <v>0</v>
      </c>
      <c r="N29" s="184">
        <f t="shared" si="0"/>
        <v>0</v>
      </c>
    </row>
    <row r="30" spans="1:14" ht="13.95" customHeight="1" x14ac:dyDescent="0.25">
      <c r="A30" s="185" t="s">
        <v>415</v>
      </c>
      <c r="B30" s="172" t="s">
        <v>416</v>
      </c>
      <c r="C30" s="184">
        <f>[1]címrendösszesen!GX33</f>
        <v>0</v>
      </c>
      <c r="D30" s="184">
        <f>[1]címrendösszesen!GY33</f>
        <v>0</v>
      </c>
      <c r="E30" s="184">
        <f>[1]címrendösszesen!GZ33</f>
        <v>0</v>
      </c>
      <c r="F30" s="184">
        <f>[1]címrendösszesen!EV33</f>
        <v>0</v>
      </c>
      <c r="G30" s="184">
        <f>[1]címrendösszesen!EW33</f>
        <v>0</v>
      </c>
      <c r="H30" s="184">
        <f>[1]címrendösszesen!EX33</f>
        <v>0</v>
      </c>
      <c r="I30" s="184">
        <f>[1]címrendösszesen!DR33</f>
        <v>0</v>
      </c>
      <c r="J30" s="184">
        <f>[1]címrendösszesen!DS33</f>
        <v>0</v>
      </c>
      <c r="K30" s="184">
        <f>[1]címrendösszesen!DT33</f>
        <v>0</v>
      </c>
      <c r="L30" s="184">
        <f t="shared" si="0"/>
        <v>0</v>
      </c>
      <c r="M30" s="184">
        <f t="shared" si="0"/>
        <v>0</v>
      </c>
      <c r="N30" s="184">
        <f t="shared" si="0"/>
        <v>0</v>
      </c>
    </row>
    <row r="31" spans="1:14" ht="13.95" customHeight="1" x14ac:dyDescent="0.25">
      <c r="A31" s="185" t="s">
        <v>417</v>
      </c>
      <c r="B31" s="172" t="s">
        <v>418</v>
      </c>
      <c r="C31" s="184">
        <f>[1]címrendösszesen!GX34</f>
        <v>1623691</v>
      </c>
      <c r="D31" s="184">
        <f>[1]címrendösszesen!GY34</f>
        <v>472</v>
      </c>
      <c r="E31" s="184">
        <f>[1]címrendösszesen!GZ34</f>
        <v>1624163</v>
      </c>
      <c r="F31" s="184">
        <f>[1]címrendösszesen!EV34</f>
        <v>416175</v>
      </c>
      <c r="G31" s="184">
        <f>[1]címrendösszesen!EW34</f>
        <v>28015</v>
      </c>
      <c r="H31" s="184">
        <f>[1]címrendösszesen!EX34</f>
        <v>444190</v>
      </c>
      <c r="I31" s="184">
        <f>[1]címrendösszesen!DR34</f>
        <v>401486</v>
      </c>
      <c r="J31" s="184">
        <f>[1]címrendösszesen!DS34</f>
        <v>-328439</v>
      </c>
      <c r="K31" s="184">
        <f>[1]címrendösszesen!DT34</f>
        <v>73047</v>
      </c>
      <c r="L31" s="184">
        <f t="shared" si="0"/>
        <v>2441352</v>
      </c>
      <c r="M31" s="184">
        <f t="shared" si="0"/>
        <v>-299952</v>
      </c>
      <c r="N31" s="184">
        <f t="shared" si="0"/>
        <v>2141400</v>
      </c>
    </row>
    <row r="32" spans="1:14" ht="13.95" customHeight="1" x14ac:dyDescent="0.25">
      <c r="A32" s="186">
        <v>30</v>
      </c>
      <c r="B32" s="172" t="s">
        <v>419</v>
      </c>
      <c r="C32" s="184">
        <f>[1]címrendösszesen!GX35</f>
        <v>0</v>
      </c>
      <c r="D32" s="184">
        <f>[1]címrendösszesen!GY35</f>
        <v>0</v>
      </c>
      <c r="E32" s="184">
        <f>[1]címrendösszesen!GZ35</f>
        <v>0</v>
      </c>
      <c r="F32" s="184">
        <f>[1]címrendösszesen!EV35</f>
        <v>36600</v>
      </c>
      <c r="G32" s="184">
        <f>[1]címrendösszesen!EW35</f>
        <v>0</v>
      </c>
      <c r="H32" s="184">
        <f>[1]címrendösszesen!EX35</f>
        <v>36600</v>
      </c>
      <c r="I32" s="184">
        <f>[1]címrendösszesen!DR35</f>
        <v>8245012</v>
      </c>
      <c r="J32" s="184">
        <f>[1]címrendösszesen!DS35</f>
        <v>0</v>
      </c>
      <c r="K32" s="184">
        <f>[1]címrendösszesen!DT35</f>
        <v>8245012</v>
      </c>
      <c r="L32" s="184">
        <f t="shared" si="0"/>
        <v>8281612</v>
      </c>
      <c r="M32" s="184">
        <f t="shared" si="0"/>
        <v>0</v>
      </c>
      <c r="N32" s="184">
        <f t="shared" si="0"/>
        <v>8281612</v>
      </c>
    </row>
    <row r="33" spans="1:14" ht="13.95" customHeight="1" x14ac:dyDescent="0.25">
      <c r="A33" s="185" t="s">
        <v>420</v>
      </c>
      <c r="B33" s="172" t="s">
        <v>421</v>
      </c>
      <c r="C33" s="184">
        <f>[1]címrendösszesen!GX36</f>
        <v>287910</v>
      </c>
      <c r="D33" s="184">
        <f>[1]címrendösszesen!GY36</f>
        <v>-3756</v>
      </c>
      <c r="E33" s="184">
        <f>[1]címrendösszesen!GZ36</f>
        <v>284154</v>
      </c>
      <c r="F33" s="184">
        <f>[1]címrendösszesen!EV36</f>
        <v>5600</v>
      </c>
      <c r="G33" s="184">
        <f>[1]címrendösszesen!EW36</f>
        <v>0</v>
      </c>
      <c r="H33" s="184">
        <f>[1]címrendösszesen!EX36</f>
        <v>5600</v>
      </c>
      <c r="I33" s="184">
        <f>[1]címrendösszesen!DR36</f>
        <v>4421745</v>
      </c>
      <c r="J33" s="184">
        <f>[1]címrendösszesen!DS36</f>
        <v>62686</v>
      </c>
      <c r="K33" s="184">
        <f>[1]címrendösszesen!DT36</f>
        <v>4484431</v>
      </c>
      <c r="L33" s="184">
        <f t="shared" si="0"/>
        <v>4715255</v>
      </c>
      <c r="M33" s="184">
        <f t="shared" si="0"/>
        <v>58930</v>
      </c>
      <c r="N33" s="184">
        <f t="shared" si="0"/>
        <v>4774185</v>
      </c>
    </row>
    <row r="34" spans="1:14" s="105" customFormat="1" ht="13.95" customHeight="1" x14ac:dyDescent="0.25">
      <c r="A34" s="173">
        <v>32</v>
      </c>
      <c r="B34" s="171" t="s">
        <v>422</v>
      </c>
      <c r="C34" s="182">
        <f>[1]címrendösszesen!GX37</f>
        <v>56</v>
      </c>
      <c r="D34" s="182">
        <f>[1]címrendösszesen!GY37</f>
        <v>680</v>
      </c>
      <c r="E34" s="182">
        <f>[1]címrendösszesen!GZ37</f>
        <v>736</v>
      </c>
      <c r="F34" s="182">
        <f>[1]címrendösszesen!EV37</f>
        <v>0</v>
      </c>
      <c r="G34" s="182">
        <f>[1]címrendösszesen!EW37</f>
        <v>0</v>
      </c>
      <c r="H34" s="182">
        <f>[1]címrendösszesen!EX37</f>
        <v>0</v>
      </c>
      <c r="I34" s="182">
        <f>[1]címrendösszesen!DR37</f>
        <v>307413</v>
      </c>
      <c r="J34" s="182">
        <f>[1]címrendösszesen!DS37</f>
        <v>0</v>
      </c>
      <c r="K34" s="182">
        <f>[1]címrendösszesen!DT37</f>
        <v>307413</v>
      </c>
      <c r="L34" s="182">
        <f t="shared" si="0"/>
        <v>307469</v>
      </c>
      <c r="M34" s="182">
        <f t="shared" si="0"/>
        <v>680</v>
      </c>
      <c r="N34" s="182">
        <f t="shared" si="0"/>
        <v>308149</v>
      </c>
    </row>
    <row r="35" spans="1:14" ht="13.95" customHeight="1" x14ac:dyDescent="0.25">
      <c r="A35" s="186">
        <v>33</v>
      </c>
      <c r="B35" s="172" t="s">
        <v>423</v>
      </c>
      <c r="C35" s="184">
        <f>[1]címrendösszesen!GX38</f>
        <v>0</v>
      </c>
      <c r="D35" s="184">
        <f>[1]címrendösszesen!GY38</f>
        <v>0</v>
      </c>
      <c r="E35" s="184">
        <f>[1]címrendösszesen!GZ38</f>
        <v>0</v>
      </c>
      <c r="F35" s="184">
        <f>[1]címrendösszesen!EV38</f>
        <v>0</v>
      </c>
      <c r="G35" s="184">
        <f>[1]címrendösszesen!EW38</f>
        <v>0</v>
      </c>
      <c r="H35" s="184">
        <f>[1]címrendösszesen!EX38</f>
        <v>0</v>
      </c>
      <c r="I35" s="184">
        <f>[1]címrendösszesen!DR38</f>
        <v>0</v>
      </c>
      <c r="J35" s="184">
        <f>[1]címrendösszesen!DS38</f>
        <v>0</v>
      </c>
      <c r="K35" s="184">
        <f>[1]címrendösszesen!DT38</f>
        <v>0</v>
      </c>
      <c r="L35" s="184">
        <f t="shared" ref="L35:N67" si="1">C35+F35+I35</f>
        <v>0</v>
      </c>
      <c r="M35" s="184">
        <f t="shared" si="1"/>
        <v>0</v>
      </c>
      <c r="N35" s="184">
        <f t="shared" si="1"/>
        <v>0</v>
      </c>
    </row>
    <row r="36" spans="1:14" ht="13.95" customHeight="1" x14ac:dyDescent="0.25">
      <c r="A36" s="186">
        <v>34</v>
      </c>
      <c r="B36" s="172" t="s">
        <v>424</v>
      </c>
      <c r="C36" s="184">
        <f>[1]címrendösszesen!GX39</f>
        <v>56</v>
      </c>
      <c r="D36" s="184">
        <f>[1]címrendösszesen!GY39</f>
        <v>680</v>
      </c>
      <c r="E36" s="184">
        <f>[1]címrendösszesen!GZ39</f>
        <v>736</v>
      </c>
      <c r="F36" s="184">
        <f>[1]címrendösszesen!EV39</f>
        <v>0</v>
      </c>
      <c r="G36" s="184">
        <f>[1]címrendösszesen!EW39</f>
        <v>0</v>
      </c>
      <c r="H36" s="184">
        <f>[1]címrendösszesen!EX39</f>
        <v>0</v>
      </c>
      <c r="I36" s="184">
        <f>[1]címrendösszesen!DR39</f>
        <v>307413</v>
      </c>
      <c r="J36" s="184">
        <f>[1]címrendösszesen!DS39</f>
        <v>0</v>
      </c>
      <c r="K36" s="184">
        <f>[1]címrendösszesen!DT39</f>
        <v>307413</v>
      </c>
      <c r="L36" s="184">
        <f t="shared" si="1"/>
        <v>307469</v>
      </c>
      <c r="M36" s="184">
        <f t="shared" si="1"/>
        <v>680</v>
      </c>
      <c r="N36" s="184">
        <f t="shared" si="1"/>
        <v>308149</v>
      </c>
    </row>
    <row r="37" spans="1:14" s="105" customFormat="1" ht="13.95" customHeight="1" x14ac:dyDescent="0.25">
      <c r="A37" s="173">
        <v>35</v>
      </c>
      <c r="B37" s="171" t="s">
        <v>474</v>
      </c>
      <c r="C37" s="182">
        <f>[1]címrendösszesen!GX40</f>
        <v>1724</v>
      </c>
      <c r="D37" s="182">
        <f>[1]címrendösszesen!GY40</f>
        <v>4597</v>
      </c>
      <c r="E37" s="182">
        <f>[1]címrendösszesen!GZ40</f>
        <v>6321</v>
      </c>
      <c r="F37" s="182">
        <f>[1]címrendösszesen!EV40</f>
        <v>0</v>
      </c>
      <c r="G37" s="182">
        <f>[1]címrendösszesen!EW40</f>
        <v>0</v>
      </c>
      <c r="H37" s="182">
        <f>[1]címrendösszesen!EX40</f>
        <v>0</v>
      </c>
      <c r="I37" s="182">
        <f>[1]címrendösszesen!DR40</f>
        <v>2722257</v>
      </c>
      <c r="J37" s="182">
        <f>[1]címrendösszesen!DS40</f>
        <v>721252</v>
      </c>
      <c r="K37" s="182">
        <f>[1]címrendösszesen!DT40</f>
        <v>3443509</v>
      </c>
      <c r="L37" s="182">
        <f t="shared" si="1"/>
        <v>2723981</v>
      </c>
      <c r="M37" s="182">
        <f t="shared" si="1"/>
        <v>725849</v>
      </c>
      <c r="N37" s="182">
        <f t="shared" si="1"/>
        <v>3449830</v>
      </c>
    </row>
    <row r="38" spans="1:14" s="105" customFormat="1" ht="13.95" customHeight="1" x14ac:dyDescent="0.25">
      <c r="A38" s="164" t="s">
        <v>426</v>
      </c>
      <c r="B38" s="171" t="s">
        <v>475</v>
      </c>
      <c r="C38" s="182">
        <f>[1]címrendösszesen!GX41</f>
        <v>1724</v>
      </c>
      <c r="D38" s="182">
        <f>[1]címrendösszesen!GY41</f>
        <v>0</v>
      </c>
      <c r="E38" s="182">
        <f>[1]címrendösszesen!GZ41</f>
        <v>1724</v>
      </c>
      <c r="F38" s="182">
        <f>[1]címrendösszesen!EV41</f>
        <v>0</v>
      </c>
      <c r="G38" s="182">
        <f>[1]címrendösszesen!EW41</f>
        <v>0</v>
      </c>
      <c r="H38" s="182">
        <f>[1]címrendösszesen!EX41</f>
        <v>0</v>
      </c>
      <c r="I38" s="182">
        <f>[1]címrendösszesen!DR41</f>
        <v>300150</v>
      </c>
      <c r="J38" s="182">
        <f>[1]címrendösszesen!DS41</f>
        <v>641350</v>
      </c>
      <c r="K38" s="182">
        <f>[1]címrendösszesen!DT41</f>
        <v>941500</v>
      </c>
      <c r="L38" s="182">
        <f t="shared" si="1"/>
        <v>301874</v>
      </c>
      <c r="M38" s="182">
        <f t="shared" si="1"/>
        <v>641350</v>
      </c>
      <c r="N38" s="182">
        <f t="shared" si="1"/>
        <v>943224</v>
      </c>
    </row>
    <row r="39" spans="1:14" ht="13.95" customHeight="1" x14ac:dyDescent="0.25">
      <c r="A39" s="186">
        <v>37</v>
      </c>
      <c r="B39" s="172" t="s">
        <v>428</v>
      </c>
      <c r="C39" s="184">
        <f>[1]címrendösszesen!GX42</f>
        <v>0</v>
      </c>
      <c r="D39" s="184">
        <f>[1]címrendösszesen!GY42</f>
        <v>0</v>
      </c>
      <c r="E39" s="184">
        <f>[1]címrendösszesen!GZ42</f>
        <v>0</v>
      </c>
      <c r="F39" s="184">
        <f>[1]címrendösszesen!EV42</f>
        <v>0</v>
      </c>
      <c r="G39" s="184">
        <f>[1]címrendösszesen!EW42</f>
        <v>0</v>
      </c>
      <c r="H39" s="184">
        <f>[1]címrendösszesen!EX42</f>
        <v>0</v>
      </c>
      <c r="I39" s="184">
        <f>[1]címrendösszesen!DR42</f>
        <v>250000</v>
      </c>
      <c r="J39" s="184">
        <f>[1]címrendösszesen!DS42</f>
        <v>300000</v>
      </c>
      <c r="K39" s="184">
        <f>[1]címrendösszesen!DT42</f>
        <v>550000</v>
      </c>
      <c r="L39" s="184">
        <f t="shared" si="1"/>
        <v>250000</v>
      </c>
      <c r="M39" s="184">
        <f t="shared" si="1"/>
        <v>300000</v>
      </c>
      <c r="N39" s="184">
        <f t="shared" si="1"/>
        <v>550000</v>
      </c>
    </row>
    <row r="40" spans="1:14" ht="13.95" customHeight="1" x14ac:dyDescent="0.25">
      <c r="A40" s="185" t="s">
        <v>429</v>
      </c>
      <c r="B40" s="172" t="s">
        <v>430</v>
      </c>
      <c r="C40" s="184">
        <f>[1]címrendösszesen!GX43</f>
        <v>0</v>
      </c>
      <c r="D40" s="184">
        <f>[1]címrendösszesen!GY43</f>
        <v>0</v>
      </c>
      <c r="E40" s="184">
        <f>[1]címrendösszesen!GZ43</f>
        <v>0</v>
      </c>
      <c r="F40" s="184">
        <f>[1]címrendösszesen!EV43</f>
        <v>0</v>
      </c>
      <c r="G40" s="184">
        <f>[1]címrendösszesen!EW43</f>
        <v>0</v>
      </c>
      <c r="H40" s="184">
        <f>[1]címrendösszesen!EX43</f>
        <v>0</v>
      </c>
      <c r="I40" s="184">
        <f>[1]címrendösszesen!DR43</f>
        <v>0</v>
      </c>
      <c r="J40" s="184">
        <f>[1]címrendösszesen!DS43</f>
        <v>0</v>
      </c>
      <c r="K40" s="184">
        <f>[1]címrendösszesen!DT43</f>
        <v>0</v>
      </c>
      <c r="L40" s="184">
        <f t="shared" si="1"/>
        <v>0</v>
      </c>
      <c r="M40" s="184">
        <f t="shared" si="1"/>
        <v>0</v>
      </c>
      <c r="N40" s="184">
        <f t="shared" si="1"/>
        <v>0</v>
      </c>
    </row>
    <row r="41" spans="1:14" ht="13.95" customHeight="1" x14ac:dyDescent="0.25">
      <c r="A41" s="186">
        <v>39</v>
      </c>
      <c r="B41" s="172" t="s">
        <v>431</v>
      </c>
      <c r="C41" s="184">
        <f>[1]címrendösszesen!GX44</f>
        <v>0</v>
      </c>
      <c r="D41" s="184">
        <f>[1]címrendösszesen!GY44</f>
        <v>0</v>
      </c>
      <c r="E41" s="184">
        <f>[1]címrendösszesen!GZ44</f>
        <v>0</v>
      </c>
      <c r="F41" s="184">
        <f>[1]címrendösszesen!EV44</f>
        <v>0</v>
      </c>
      <c r="G41" s="184">
        <f>[1]címrendösszesen!EW44</f>
        <v>0</v>
      </c>
      <c r="H41" s="184">
        <f>[1]címrendösszesen!EX44</f>
        <v>0</v>
      </c>
      <c r="I41" s="184">
        <f>[1]címrendösszesen!DR44</f>
        <v>0</v>
      </c>
      <c r="J41" s="184">
        <f>[1]címrendösszesen!DS44</f>
        <v>0</v>
      </c>
      <c r="K41" s="184">
        <f>[1]címrendösszesen!DT44</f>
        <v>0</v>
      </c>
      <c r="L41" s="184">
        <f t="shared" si="1"/>
        <v>0</v>
      </c>
      <c r="M41" s="184">
        <f t="shared" si="1"/>
        <v>0</v>
      </c>
      <c r="N41" s="184">
        <f t="shared" si="1"/>
        <v>0</v>
      </c>
    </row>
    <row r="42" spans="1:14" ht="13.95" customHeight="1" x14ac:dyDescent="0.25">
      <c r="A42" s="185" t="s">
        <v>432</v>
      </c>
      <c r="B42" s="172" t="s">
        <v>433</v>
      </c>
      <c r="C42" s="184">
        <f>[1]címrendösszesen!GX45</f>
        <v>1724</v>
      </c>
      <c r="D42" s="184">
        <f>[1]címrendösszesen!GY45</f>
        <v>0</v>
      </c>
      <c r="E42" s="184">
        <f>[1]címrendösszesen!GZ45</f>
        <v>1724</v>
      </c>
      <c r="F42" s="184">
        <f>[1]címrendösszesen!EV45</f>
        <v>0</v>
      </c>
      <c r="G42" s="184">
        <f>[1]címrendösszesen!EW45</f>
        <v>0</v>
      </c>
      <c r="H42" s="184">
        <f>[1]címrendösszesen!EX45</f>
        <v>0</v>
      </c>
      <c r="I42" s="184">
        <f>[1]címrendösszesen!DR45</f>
        <v>50150</v>
      </c>
      <c r="J42" s="184">
        <f>[1]címrendösszesen!DS45</f>
        <v>341350</v>
      </c>
      <c r="K42" s="184">
        <f>[1]címrendösszesen!DT45</f>
        <v>391500</v>
      </c>
      <c r="L42" s="184">
        <f t="shared" si="1"/>
        <v>51874</v>
      </c>
      <c r="M42" s="184">
        <f t="shared" si="1"/>
        <v>341350</v>
      </c>
      <c r="N42" s="184">
        <f t="shared" si="1"/>
        <v>393224</v>
      </c>
    </row>
    <row r="43" spans="1:14" ht="13.95" customHeight="1" x14ac:dyDescent="0.25">
      <c r="A43" s="186">
        <v>41</v>
      </c>
      <c r="B43" s="172" t="s">
        <v>434</v>
      </c>
      <c r="C43" s="184">
        <f>[1]címrendösszesen!GX46</f>
        <v>0</v>
      </c>
      <c r="D43" s="184">
        <f>[1]címrendösszesen!GY46</f>
        <v>0</v>
      </c>
      <c r="E43" s="184">
        <f>[1]címrendösszesen!GZ46</f>
        <v>0</v>
      </c>
      <c r="F43" s="184">
        <f>[1]címrendösszesen!EV46</f>
        <v>0</v>
      </c>
      <c r="G43" s="184">
        <f>[1]címrendösszesen!EW46</f>
        <v>0</v>
      </c>
      <c r="H43" s="184">
        <f>[1]címrendösszesen!EX46</f>
        <v>0</v>
      </c>
      <c r="I43" s="184">
        <f>[1]címrendösszesen!DR46</f>
        <v>2181607</v>
      </c>
      <c r="J43" s="184">
        <f>[1]címrendösszesen!DS46</f>
        <v>0</v>
      </c>
      <c r="K43" s="184">
        <f>[1]címrendösszesen!DT46</f>
        <v>2181607</v>
      </c>
      <c r="L43" s="184">
        <f t="shared" si="1"/>
        <v>2181607</v>
      </c>
      <c r="M43" s="184">
        <f t="shared" si="1"/>
        <v>0</v>
      </c>
      <c r="N43" s="184">
        <f t="shared" si="1"/>
        <v>2181607</v>
      </c>
    </row>
    <row r="44" spans="1:14" ht="13.95" customHeight="1" x14ac:dyDescent="0.25">
      <c r="A44" s="185" t="s">
        <v>435</v>
      </c>
      <c r="B44" s="172" t="s">
        <v>436</v>
      </c>
      <c r="C44" s="184">
        <f>[1]címrendösszesen!GX47</f>
        <v>0</v>
      </c>
      <c r="D44" s="184">
        <f>[1]címrendösszesen!GY47</f>
        <v>0</v>
      </c>
      <c r="E44" s="184">
        <f>[1]címrendösszesen!GZ47</f>
        <v>0</v>
      </c>
      <c r="F44" s="184">
        <f>[1]címrendösszesen!EV47</f>
        <v>0</v>
      </c>
      <c r="G44" s="184">
        <f>[1]címrendösszesen!EW47</f>
        <v>0</v>
      </c>
      <c r="H44" s="184">
        <f>[1]címrendösszesen!EX47</f>
        <v>0</v>
      </c>
      <c r="I44" s="184">
        <f>[1]címrendösszesen!DR47</f>
        <v>0</v>
      </c>
      <c r="J44" s="184">
        <f>[1]címrendösszesen!DS47</f>
        <v>0</v>
      </c>
      <c r="K44" s="184">
        <f>[1]címrendösszesen!DT47</f>
        <v>0</v>
      </c>
      <c r="L44" s="184">
        <f t="shared" si="1"/>
        <v>0</v>
      </c>
      <c r="M44" s="184">
        <f t="shared" si="1"/>
        <v>0</v>
      </c>
      <c r="N44" s="184">
        <f t="shared" si="1"/>
        <v>0</v>
      </c>
    </row>
    <row r="45" spans="1:14" ht="13.95" customHeight="1" x14ac:dyDescent="0.25">
      <c r="A45" s="186">
        <v>43</v>
      </c>
      <c r="B45" s="172" t="s">
        <v>437</v>
      </c>
      <c r="C45" s="184">
        <f>[1]címrendösszesen!GX48</f>
        <v>0</v>
      </c>
      <c r="D45" s="184">
        <f>[1]címrendösszesen!GY48</f>
        <v>0</v>
      </c>
      <c r="E45" s="184">
        <f>[1]címrendösszesen!GZ48</f>
        <v>0</v>
      </c>
      <c r="F45" s="184">
        <f>[1]címrendösszesen!EV48</f>
        <v>0</v>
      </c>
      <c r="G45" s="184">
        <f>[1]címrendösszesen!EW48</f>
        <v>0</v>
      </c>
      <c r="H45" s="184">
        <f>[1]címrendösszesen!EX48</f>
        <v>0</v>
      </c>
      <c r="I45" s="184">
        <f>[1]címrendösszesen!DR48</f>
        <v>0</v>
      </c>
      <c r="J45" s="184">
        <f>[1]címrendösszesen!DS48</f>
        <v>0</v>
      </c>
      <c r="K45" s="184">
        <f>[1]címrendösszesen!DT48</f>
        <v>0</v>
      </c>
      <c r="L45" s="184">
        <f t="shared" si="1"/>
        <v>0</v>
      </c>
      <c r="M45" s="184">
        <f t="shared" si="1"/>
        <v>0</v>
      </c>
      <c r="N45" s="184">
        <f t="shared" si="1"/>
        <v>0</v>
      </c>
    </row>
    <row r="46" spans="1:14" s="105" customFormat="1" ht="13.95" customHeight="1" x14ac:dyDescent="0.25">
      <c r="A46" s="164" t="s">
        <v>438</v>
      </c>
      <c r="B46" s="171" t="s">
        <v>439</v>
      </c>
      <c r="C46" s="182">
        <f>[1]címrendösszesen!GX49</f>
        <v>0</v>
      </c>
      <c r="D46" s="182">
        <f>[1]címrendösszesen!GY49</f>
        <v>4597</v>
      </c>
      <c r="E46" s="182">
        <f>[1]címrendösszesen!GZ49</f>
        <v>4597</v>
      </c>
      <c r="F46" s="182">
        <f>[1]címrendösszesen!EV49</f>
        <v>0</v>
      </c>
      <c r="G46" s="182">
        <f>[1]címrendösszesen!EW49</f>
        <v>0</v>
      </c>
      <c r="H46" s="182">
        <f>[1]címrendösszesen!EX49</f>
        <v>0</v>
      </c>
      <c r="I46" s="182">
        <f>[1]címrendösszesen!DR49</f>
        <v>240500</v>
      </c>
      <c r="J46" s="182">
        <f>[1]címrendösszesen!DS49</f>
        <v>79902</v>
      </c>
      <c r="K46" s="182">
        <f>[1]címrendösszesen!DT49</f>
        <v>320402</v>
      </c>
      <c r="L46" s="182">
        <f t="shared" si="1"/>
        <v>240500</v>
      </c>
      <c r="M46" s="182">
        <f t="shared" si="1"/>
        <v>84499</v>
      </c>
      <c r="N46" s="182">
        <f t="shared" si="1"/>
        <v>324999</v>
      </c>
    </row>
    <row r="47" spans="1:14" ht="13.95" customHeight="1" x14ac:dyDescent="0.25">
      <c r="A47" s="186">
        <v>45</v>
      </c>
      <c r="B47" s="172" t="s">
        <v>440</v>
      </c>
      <c r="C47" s="184">
        <f>[1]címrendösszesen!GX50</f>
        <v>0</v>
      </c>
      <c r="D47" s="184">
        <f>[1]címrendösszesen!GY50</f>
        <v>0</v>
      </c>
      <c r="E47" s="184">
        <f>[1]címrendösszesen!GZ50</f>
        <v>0</v>
      </c>
      <c r="F47" s="184">
        <f>[1]címrendösszesen!EV50</f>
        <v>0</v>
      </c>
      <c r="G47" s="184">
        <f>[1]címrendösszesen!EW50</f>
        <v>0</v>
      </c>
      <c r="H47" s="184">
        <f>[1]címrendösszesen!EX50</f>
        <v>0</v>
      </c>
      <c r="I47" s="184">
        <f>[1]címrendösszesen!DR50</f>
        <v>240500</v>
      </c>
      <c r="J47" s="184">
        <f>[1]címrendösszesen!DS50</f>
        <v>0</v>
      </c>
      <c r="K47" s="184">
        <f>[1]címrendösszesen!DT50</f>
        <v>240500</v>
      </c>
      <c r="L47" s="184">
        <f t="shared" si="1"/>
        <v>240500</v>
      </c>
      <c r="M47" s="184">
        <f t="shared" si="1"/>
        <v>0</v>
      </c>
      <c r="N47" s="184">
        <f t="shared" si="1"/>
        <v>240500</v>
      </c>
    </row>
    <row r="48" spans="1:14" ht="13.95" customHeight="1" x14ac:dyDescent="0.25">
      <c r="A48" s="185" t="s">
        <v>441</v>
      </c>
      <c r="B48" s="172" t="s">
        <v>442</v>
      </c>
      <c r="C48" s="184">
        <f>[1]címrendösszesen!GX51</f>
        <v>0</v>
      </c>
      <c r="D48" s="184">
        <f>[1]címrendösszesen!GY51</f>
        <v>4597</v>
      </c>
      <c r="E48" s="184">
        <f>[1]címrendösszesen!GZ51</f>
        <v>4597</v>
      </c>
      <c r="F48" s="184">
        <f>[1]címrendösszesen!EV51</f>
        <v>0</v>
      </c>
      <c r="G48" s="184">
        <f>[1]címrendösszesen!EW51</f>
        <v>0</v>
      </c>
      <c r="H48" s="184">
        <f>[1]címrendösszesen!EX51</f>
        <v>0</v>
      </c>
      <c r="I48" s="184">
        <f>[1]címrendösszesen!DR51</f>
        <v>0</v>
      </c>
      <c r="J48" s="184">
        <f>[1]címrendösszesen!DS51</f>
        <v>79902</v>
      </c>
      <c r="K48" s="184">
        <f>[1]címrendösszesen!DT51</f>
        <v>79902</v>
      </c>
      <c r="L48" s="182">
        <f t="shared" si="1"/>
        <v>0</v>
      </c>
      <c r="M48" s="182">
        <f t="shared" si="1"/>
        <v>84499</v>
      </c>
      <c r="N48" s="182">
        <f t="shared" si="1"/>
        <v>84499</v>
      </c>
    </row>
    <row r="49" spans="1:14" s="105" customFormat="1" ht="13.95" customHeight="1" x14ac:dyDescent="0.25">
      <c r="A49" s="164" t="s">
        <v>443</v>
      </c>
      <c r="B49" s="171" t="s">
        <v>444</v>
      </c>
      <c r="C49" s="182">
        <f>[1]címrendösszesen!GX52</f>
        <v>1913381</v>
      </c>
      <c r="D49" s="182">
        <f>[1]címrendösszesen!GY52</f>
        <v>1993</v>
      </c>
      <c r="E49" s="182">
        <f>[1]címrendösszesen!GZ52</f>
        <v>1915374</v>
      </c>
      <c r="F49" s="182">
        <f>[1]címrendösszesen!EV52</f>
        <v>458375</v>
      </c>
      <c r="G49" s="182">
        <f>[1]címrendösszesen!EW52</f>
        <v>28015</v>
      </c>
      <c r="H49" s="182">
        <f>[1]címrendösszesen!EX52</f>
        <v>486390</v>
      </c>
      <c r="I49" s="182">
        <f>[1]címrendösszesen!DR52</f>
        <v>18855524</v>
      </c>
      <c r="J49" s="182">
        <f>[1]címrendösszesen!DS52</f>
        <v>530342</v>
      </c>
      <c r="K49" s="182">
        <f>[1]címrendösszesen!DT52</f>
        <v>19385866</v>
      </c>
      <c r="L49" s="182">
        <f t="shared" si="1"/>
        <v>21227280</v>
      </c>
      <c r="M49" s="182">
        <f t="shared" si="1"/>
        <v>560350</v>
      </c>
      <c r="N49" s="182">
        <f t="shared" si="1"/>
        <v>21787630</v>
      </c>
    </row>
    <row r="50" spans="1:14" s="105" customFormat="1" ht="13.95" customHeight="1" x14ac:dyDescent="0.25">
      <c r="A50" s="164" t="s">
        <v>476</v>
      </c>
      <c r="B50" s="171" t="s">
        <v>446</v>
      </c>
      <c r="C50" s="182">
        <f>[1]címrendösszesen!GX53</f>
        <v>0</v>
      </c>
      <c r="D50" s="182">
        <f>[1]címrendösszesen!GY53</f>
        <v>0</v>
      </c>
      <c r="E50" s="182">
        <f>[1]címrendösszesen!GZ53</f>
        <v>0</v>
      </c>
      <c r="F50" s="182">
        <f>[1]címrendösszesen!EV53</f>
        <v>0</v>
      </c>
      <c r="G50" s="182">
        <f>[1]címrendösszesen!EW53</f>
        <v>0</v>
      </c>
      <c r="H50" s="182">
        <f>[1]címrendösszesen!EX53</f>
        <v>0</v>
      </c>
      <c r="I50" s="182">
        <f>[1]címrendösszesen!DR53</f>
        <v>7323428</v>
      </c>
      <c r="J50" s="182">
        <f>[1]címrendösszesen!DS53</f>
        <v>-24138</v>
      </c>
      <c r="K50" s="182">
        <f>[1]címrendösszesen!DT53</f>
        <v>7299290</v>
      </c>
      <c r="L50" s="182">
        <f t="shared" si="1"/>
        <v>7323428</v>
      </c>
      <c r="M50" s="182">
        <f t="shared" si="1"/>
        <v>-24138</v>
      </c>
      <c r="N50" s="182">
        <f t="shared" si="1"/>
        <v>7299290</v>
      </c>
    </row>
    <row r="51" spans="1:14" s="105" customFormat="1" ht="13.95" customHeight="1" x14ac:dyDescent="0.25">
      <c r="A51" s="173">
        <v>49</v>
      </c>
      <c r="B51" s="171" t="s">
        <v>447</v>
      </c>
      <c r="C51" s="182">
        <f>[1]címrendösszesen!GX54</f>
        <v>0</v>
      </c>
      <c r="D51" s="182">
        <f>[1]címrendösszesen!GY54</f>
        <v>0</v>
      </c>
      <c r="E51" s="182">
        <f>[1]címrendösszesen!GZ54</f>
        <v>0</v>
      </c>
      <c r="F51" s="182">
        <f>[1]címrendösszesen!EV54</f>
        <v>0</v>
      </c>
      <c r="G51" s="182">
        <f>[1]címrendösszesen!EW54</f>
        <v>0</v>
      </c>
      <c r="H51" s="182">
        <f>[1]címrendösszesen!EX54</f>
        <v>0</v>
      </c>
      <c r="I51" s="182">
        <f>[1]címrendösszesen!DR54</f>
        <v>6927189</v>
      </c>
      <c r="J51" s="182">
        <f>[1]címrendösszesen!DS54</f>
        <v>-59502</v>
      </c>
      <c r="K51" s="182">
        <f>[1]címrendösszesen!DT54</f>
        <v>6867687</v>
      </c>
      <c r="L51" s="182">
        <f t="shared" si="1"/>
        <v>6927189</v>
      </c>
      <c r="M51" s="182">
        <f t="shared" si="1"/>
        <v>-59502</v>
      </c>
      <c r="N51" s="182">
        <f t="shared" si="1"/>
        <v>6867687</v>
      </c>
    </row>
    <row r="52" spans="1:14" s="105" customFormat="1" ht="13.95" customHeight="1" x14ac:dyDescent="0.25">
      <c r="A52" s="185" t="s">
        <v>448</v>
      </c>
      <c r="B52" s="172" t="s">
        <v>449</v>
      </c>
      <c r="C52" s="184">
        <f>[1]címrendösszesen!GX55</f>
        <v>0</v>
      </c>
      <c r="D52" s="184">
        <f>[1]címrendösszesen!GY55</f>
        <v>0</v>
      </c>
      <c r="E52" s="184">
        <f>[1]címrendösszesen!GZ55</f>
        <v>0</v>
      </c>
      <c r="F52" s="184">
        <f>[1]címrendösszesen!EV55</f>
        <v>0</v>
      </c>
      <c r="G52" s="184">
        <f>[1]címrendösszesen!EW55</f>
        <v>0</v>
      </c>
      <c r="H52" s="184">
        <f>[1]címrendösszesen!EX55</f>
        <v>0</v>
      </c>
      <c r="I52" s="184">
        <f>[1]címrendösszesen!DR55</f>
        <v>17803</v>
      </c>
      <c r="J52" s="184">
        <f>[1]címrendösszesen!DS55</f>
        <v>0</v>
      </c>
      <c r="K52" s="184">
        <f>[1]címrendösszesen!DT55</f>
        <v>17803</v>
      </c>
      <c r="L52" s="184">
        <f t="shared" si="1"/>
        <v>17803</v>
      </c>
      <c r="M52" s="184">
        <f t="shared" si="1"/>
        <v>0</v>
      </c>
      <c r="N52" s="184">
        <f t="shared" si="1"/>
        <v>17803</v>
      </c>
    </row>
    <row r="53" spans="1:14" s="105" customFormat="1" ht="13.95" customHeight="1" x14ac:dyDescent="0.25">
      <c r="A53" s="186">
        <v>51</v>
      </c>
      <c r="B53" s="172" t="s">
        <v>450</v>
      </c>
      <c r="C53" s="184">
        <f>[1]címrendösszesen!GX56</f>
        <v>0</v>
      </c>
      <c r="D53" s="184">
        <f>[1]címrendösszesen!GY56</f>
        <v>0</v>
      </c>
      <c r="E53" s="184">
        <f>[1]címrendösszesen!GZ56</f>
        <v>0</v>
      </c>
      <c r="F53" s="184">
        <f>[1]címrendösszesen!EV56</f>
        <v>0</v>
      </c>
      <c r="G53" s="184">
        <f>[1]címrendösszesen!EW56</f>
        <v>0</v>
      </c>
      <c r="H53" s="184">
        <f>[1]címrendösszesen!EX56</f>
        <v>0</v>
      </c>
      <c r="I53" s="184">
        <f>[1]címrendösszesen!DR56</f>
        <v>0</v>
      </c>
      <c r="J53" s="184">
        <f>[1]címrendösszesen!DS56</f>
        <v>0</v>
      </c>
      <c r="K53" s="184">
        <f>[1]címrendösszesen!DT56</f>
        <v>0</v>
      </c>
      <c r="L53" s="184">
        <f t="shared" si="1"/>
        <v>0</v>
      </c>
      <c r="M53" s="184">
        <f t="shared" si="1"/>
        <v>0</v>
      </c>
      <c r="N53" s="184">
        <f t="shared" si="1"/>
        <v>0</v>
      </c>
    </row>
    <row r="54" spans="1:14" ht="13.95" customHeight="1" x14ac:dyDescent="0.25">
      <c r="A54" s="185" t="s">
        <v>451</v>
      </c>
      <c r="B54" s="176" t="s">
        <v>452</v>
      </c>
      <c r="C54" s="184">
        <f>[1]címrendösszesen!GX57</f>
        <v>0</v>
      </c>
      <c r="D54" s="184">
        <f>[1]címrendösszesen!GY57</f>
        <v>0</v>
      </c>
      <c r="E54" s="184">
        <f>[1]címrendösszesen!GZ57</f>
        <v>0</v>
      </c>
      <c r="F54" s="184">
        <f>[1]címrendösszesen!EV57</f>
        <v>0</v>
      </c>
      <c r="G54" s="184">
        <f>[1]címrendösszesen!EW57</f>
        <v>0</v>
      </c>
      <c r="H54" s="184">
        <f>[1]címrendösszesen!EX57</f>
        <v>0</v>
      </c>
      <c r="I54" s="184">
        <f>[1]címrendösszesen!DR57</f>
        <v>6909386</v>
      </c>
      <c r="J54" s="184">
        <f>[1]címrendösszesen!DS57</f>
        <v>-59502</v>
      </c>
      <c r="K54" s="184">
        <f>[1]címrendösszesen!DT57</f>
        <v>6849884</v>
      </c>
      <c r="L54" s="184">
        <f t="shared" si="1"/>
        <v>6909386</v>
      </c>
      <c r="M54" s="184">
        <f t="shared" si="1"/>
        <v>-59502</v>
      </c>
      <c r="N54" s="184">
        <f t="shared" si="1"/>
        <v>6849884</v>
      </c>
    </row>
    <row r="55" spans="1:14" s="105" customFormat="1" ht="13.95" customHeight="1" x14ac:dyDescent="0.25">
      <c r="A55" s="173">
        <v>53</v>
      </c>
      <c r="B55" s="171" t="s">
        <v>453</v>
      </c>
      <c r="C55" s="182">
        <f>[1]címrendösszesen!GX58</f>
        <v>0</v>
      </c>
      <c r="D55" s="182">
        <f>[1]címrendösszesen!GY58</f>
        <v>0</v>
      </c>
      <c r="E55" s="182">
        <f>[1]címrendösszesen!GZ58</f>
        <v>0</v>
      </c>
      <c r="F55" s="182">
        <f>[1]címrendösszesen!EV58</f>
        <v>0</v>
      </c>
      <c r="G55" s="182">
        <f>[1]címrendösszesen!EW58</f>
        <v>0</v>
      </c>
      <c r="H55" s="182">
        <f>[1]címrendösszesen!EX58</f>
        <v>0</v>
      </c>
      <c r="I55" s="182">
        <f>[1]címrendösszesen!DR58</f>
        <v>396239</v>
      </c>
      <c r="J55" s="182">
        <f>[1]címrendösszesen!DS58</f>
        <v>35364</v>
      </c>
      <c r="K55" s="182">
        <f>[1]címrendösszesen!DT58</f>
        <v>431603</v>
      </c>
      <c r="L55" s="182">
        <f t="shared" si="1"/>
        <v>396239</v>
      </c>
      <c r="M55" s="182">
        <f t="shared" si="1"/>
        <v>35364</v>
      </c>
      <c r="N55" s="182">
        <f t="shared" si="1"/>
        <v>431603</v>
      </c>
    </row>
    <row r="56" spans="1:14" ht="13.95" customHeight="1" x14ac:dyDescent="0.25">
      <c r="A56" s="185" t="s">
        <v>454</v>
      </c>
      <c r="B56" s="176" t="s">
        <v>455</v>
      </c>
      <c r="C56" s="184">
        <f>[1]címrendösszesen!GX59</f>
        <v>0</v>
      </c>
      <c r="D56" s="184">
        <f>[1]címrendösszesen!GY59</f>
        <v>0</v>
      </c>
      <c r="E56" s="184">
        <f>[1]címrendösszesen!GZ59</f>
        <v>0</v>
      </c>
      <c r="F56" s="184">
        <f>[1]címrendösszesen!EV59</f>
        <v>0</v>
      </c>
      <c r="G56" s="184">
        <f>[1]címrendösszesen!EW59</f>
        <v>0</v>
      </c>
      <c r="H56" s="184">
        <f>[1]címrendösszesen!EX59</f>
        <v>0</v>
      </c>
      <c r="I56" s="184">
        <f>[1]címrendösszesen!DR59</f>
        <v>396239</v>
      </c>
      <c r="J56" s="184">
        <f>[1]címrendösszesen!DS59</f>
        <v>35364</v>
      </c>
      <c r="K56" s="184">
        <f>[1]címrendösszesen!DT59</f>
        <v>431603</v>
      </c>
      <c r="L56" s="184">
        <f t="shared" si="1"/>
        <v>396239</v>
      </c>
      <c r="M56" s="184">
        <f t="shared" si="1"/>
        <v>35364</v>
      </c>
      <c r="N56" s="184">
        <f t="shared" si="1"/>
        <v>431603</v>
      </c>
    </row>
    <row r="57" spans="1:14" ht="13.95" customHeight="1" x14ac:dyDescent="0.25">
      <c r="A57" s="186">
        <v>55</v>
      </c>
      <c r="B57" s="172" t="s">
        <v>456</v>
      </c>
      <c r="C57" s="184">
        <f>[1]címrendösszesen!GX60</f>
        <v>0</v>
      </c>
      <c r="D57" s="184">
        <f>[1]címrendösszesen!GY60</f>
        <v>0</v>
      </c>
      <c r="E57" s="184">
        <f>[1]címrendösszesen!GZ60</f>
        <v>0</v>
      </c>
      <c r="F57" s="184">
        <f>[1]címrendösszesen!EV60</f>
        <v>0</v>
      </c>
      <c r="G57" s="184">
        <f>[1]címrendösszesen!EW60</f>
        <v>0</v>
      </c>
      <c r="H57" s="184">
        <f>[1]címrendösszesen!EX60</f>
        <v>0</v>
      </c>
      <c r="I57" s="184">
        <f>[1]címrendösszesen!DR60</f>
        <v>0</v>
      </c>
      <c r="J57" s="184">
        <f>[1]címrendösszesen!DS60</f>
        <v>0</v>
      </c>
      <c r="K57" s="184">
        <f>[1]címrendösszesen!DT60</f>
        <v>0</v>
      </c>
      <c r="L57" s="184">
        <f t="shared" si="1"/>
        <v>0</v>
      </c>
      <c r="M57" s="184">
        <f t="shared" si="1"/>
        <v>0</v>
      </c>
      <c r="N57" s="184">
        <f t="shared" si="1"/>
        <v>0</v>
      </c>
    </row>
    <row r="58" spans="1:14" s="105" customFormat="1" ht="13.95" customHeight="1" x14ac:dyDescent="0.25">
      <c r="A58" s="173">
        <v>56</v>
      </c>
      <c r="B58" s="171" t="s">
        <v>457</v>
      </c>
      <c r="C58" s="182">
        <f>[1]címrendösszesen!GX61</f>
        <v>5691260</v>
      </c>
      <c r="D58" s="182">
        <f>[1]címrendösszesen!GY61</f>
        <v>-24211</v>
      </c>
      <c r="E58" s="182">
        <f>[1]címrendösszesen!GZ61</f>
        <v>5667049</v>
      </c>
      <c r="F58" s="182">
        <f>[1]címrendösszesen!EV61</f>
        <v>2569993</v>
      </c>
      <c r="G58" s="182">
        <f>[1]címrendösszesen!EW61</f>
        <v>73</v>
      </c>
      <c r="H58" s="182">
        <f>[1]címrendösszesen!EX61</f>
        <v>2570066</v>
      </c>
      <c r="I58" s="182">
        <f>[1]címrendösszesen!DR61</f>
        <v>12342028</v>
      </c>
      <c r="J58" s="182">
        <f>[1]címrendösszesen!DS61</f>
        <v>0</v>
      </c>
      <c r="K58" s="182">
        <f>[1]címrendösszesen!DT61</f>
        <v>12342028</v>
      </c>
      <c r="L58" s="182">
        <f t="shared" si="1"/>
        <v>20603281</v>
      </c>
      <c r="M58" s="182">
        <f t="shared" si="1"/>
        <v>-24138</v>
      </c>
      <c r="N58" s="182">
        <f t="shared" si="1"/>
        <v>20579143</v>
      </c>
    </row>
    <row r="59" spans="1:14" s="105" customFormat="1" ht="13.95" customHeight="1" x14ac:dyDescent="0.25">
      <c r="A59" s="173">
        <v>57</v>
      </c>
      <c r="B59" s="171" t="s">
        <v>458</v>
      </c>
      <c r="C59" s="182">
        <f>[1]címrendösszesen!GX62</f>
        <v>5263643</v>
      </c>
      <c r="D59" s="182">
        <f>[1]címrendösszesen!GY62</f>
        <v>-59575</v>
      </c>
      <c r="E59" s="182">
        <f>[1]címrendösszesen!GZ62</f>
        <v>5204068</v>
      </c>
      <c r="F59" s="182">
        <f>[1]címrendösszesen!EV62</f>
        <v>2447078</v>
      </c>
      <c r="G59" s="182">
        <f>[1]címrendösszesen!EW62</f>
        <v>73</v>
      </c>
      <c r="H59" s="182">
        <f>[1]címrendösszesen!EX62</f>
        <v>2447151</v>
      </c>
      <c r="I59" s="182">
        <f>[1]címrendösszesen!DR62</f>
        <v>4276165</v>
      </c>
      <c r="J59" s="182">
        <f>[1]címrendösszesen!DS62</f>
        <v>0</v>
      </c>
      <c r="K59" s="182">
        <f>[1]címrendösszesen!DT62</f>
        <v>4276165</v>
      </c>
      <c r="L59" s="182">
        <f t="shared" si="1"/>
        <v>11986886</v>
      </c>
      <c r="M59" s="182">
        <f t="shared" si="1"/>
        <v>-59502</v>
      </c>
      <c r="N59" s="182">
        <f t="shared" si="1"/>
        <v>11927384</v>
      </c>
    </row>
    <row r="60" spans="1:14" ht="13.95" customHeight="1" x14ac:dyDescent="0.25">
      <c r="A60" s="185" t="s">
        <v>459</v>
      </c>
      <c r="B60" s="176" t="s">
        <v>460</v>
      </c>
      <c r="C60" s="184">
        <f>[1]címrendösszesen!GX63</f>
        <v>4488755</v>
      </c>
      <c r="D60" s="184">
        <f>[1]címrendösszesen!GY63</f>
        <v>-59575</v>
      </c>
      <c r="E60" s="184">
        <f>[1]címrendösszesen!GZ63</f>
        <v>4429180</v>
      </c>
      <c r="F60" s="184">
        <f>[1]címrendösszesen!EV63</f>
        <v>2420631</v>
      </c>
      <c r="G60" s="184">
        <f>[1]címrendösszesen!EW63</f>
        <v>73</v>
      </c>
      <c r="H60" s="184">
        <f>[1]címrendösszesen!EX63</f>
        <v>2420704</v>
      </c>
      <c r="I60" s="184">
        <f>[1]címrendösszesen!DR63</f>
        <v>0</v>
      </c>
      <c r="J60" s="184">
        <f>[1]címrendösszesen!DS63</f>
        <v>0</v>
      </c>
      <c r="K60" s="184">
        <f>[1]címrendösszesen!DT63</f>
        <v>0</v>
      </c>
      <c r="L60" s="184">
        <f t="shared" si="1"/>
        <v>6909386</v>
      </c>
      <c r="M60" s="184">
        <f t="shared" si="1"/>
        <v>-59502</v>
      </c>
      <c r="N60" s="184">
        <f t="shared" si="1"/>
        <v>6849884</v>
      </c>
    </row>
    <row r="61" spans="1:14" ht="13.95" customHeight="1" x14ac:dyDescent="0.25">
      <c r="A61" s="186">
        <v>59</v>
      </c>
      <c r="B61" s="172" t="s">
        <v>461</v>
      </c>
      <c r="C61" s="184">
        <f>[1]címrendösszesen!GX64</f>
        <v>0</v>
      </c>
      <c r="D61" s="184">
        <f>[1]címrendösszesen!GY64</f>
        <v>0</v>
      </c>
      <c r="E61" s="184">
        <f>[1]címrendösszesen!GZ64</f>
        <v>0</v>
      </c>
      <c r="F61" s="184">
        <f>[1]címrendösszesen!EV64</f>
        <v>0</v>
      </c>
      <c r="G61" s="184">
        <f>[1]címrendösszesen!EW64</f>
        <v>0</v>
      </c>
      <c r="H61" s="184">
        <f>[1]címrendösszesen!EX64</f>
        <v>0</v>
      </c>
      <c r="I61" s="184">
        <f>[1]címrendösszesen!DR64</f>
        <v>0</v>
      </c>
      <c r="J61" s="184">
        <f>[1]címrendösszesen!DS64</f>
        <v>0</v>
      </c>
      <c r="K61" s="184">
        <f>[1]címrendösszesen!DT64</f>
        <v>0</v>
      </c>
      <c r="L61" s="184">
        <f t="shared" si="1"/>
        <v>0</v>
      </c>
      <c r="M61" s="184">
        <f t="shared" si="1"/>
        <v>0</v>
      </c>
      <c r="N61" s="184">
        <f t="shared" si="1"/>
        <v>0</v>
      </c>
    </row>
    <row r="62" spans="1:14" ht="13.95" customHeight="1" x14ac:dyDescent="0.25">
      <c r="A62" s="185" t="s">
        <v>462</v>
      </c>
      <c r="B62" s="172" t="s">
        <v>463</v>
      </c>
      <c r="C62" s="184">
        <f>[1]címrendösszesen!GX65</f>
        <v>0</v>
      </c>
      <c r="D62" s="184">
        <f>[1]címrendösszesen!GY65</f>
        <v>0</v>
      </c>
      <c r="E62" s="184">
        <f>[1]címrendösszesen!GZ65</f>
        <v>0</v>
      </c>
      <c r="F62" s="184">
        <f>[1]címrendösszesen!EV65</f>
        <v>0</v>
      </c>
      <c r="G62" s="184">
        <f>[1]címrendösszesen!EW65</f>
        <v>0</v>
      </c>
      <c r="H62" s="184">
        <f>[1]címrendösszesen!EX65</f>
        <v>0</v>
      </c>
      <c r="I62" s="184">
        <f>[1]címrendösszesen!DR65</f>
        <v>3963041</v>
      </c>
      <c r="J62" s="184">
        <f>[1]címrendösszesen!DS65</f>
        <v>0</v>
      </c>
      <c r="K62" s="184">
        <f>[1]címrendösszesen!DT65</f>
        <v>3963041</v>
      </c>
      <c r="L62" s="184">
        <f t="shared" si="1"/>
        <v>3963041</v>
      </c>
      <c r="M62" s="184">
        <f t="shared" si="1"/>
        <v>0</v>
      </c>
      <c r="N62" s="184">
        <f t="shared" si="1"/>
        <v>3963041</v>
      </c>
    </row>
    <row r="63" spans="1:14" ht="13.95" customHeight="1" x14ac:dyDescent="0.25">
      <c r="A63" s="186">
        <v>61</v>
      </c>
      <c r="B63" s="172" t="s">
        <v>464</v>
      </c>
      <c r="C63" s="184">
        <f>[1]címrendösszesen!GX66</f>
        <v>774888</v>
      </c>
      <c r="D63" s="184">
        <f>[1]címrendösszesen!GY66</f>
        <v>0</v>
      </c>
      <c r="E63" s="184">
        <f>[1]címrendösszesen!GZ66</f>
        <v>774888</v>
      </c>
      <c r="F63" s="184">
        <f>[1]címrendösszesen!EV66</f>
        <v>26447</v>
      </c>
      <c r="G63" s="184">
        <f>[1]címrendösszesen!EW66</f>
        <v>0</v>
      </c>
      <c r="H63" s="184">
        <f>[1]címrendösszesen!EX66</f>
        <v>26447</v>
      </c>
      <c r="I63" s="184">
        <f>[1]címrendösszesen!DR66</f>
        <v>313124</v>
      </c>
      <c r="J63" s="184">
        <f>[1]címrendösszesen!DS66</f>
        <v>0</v>
      </c>
      <c r="K63" s="184">
        <f>[1]címrendösszesen!DT66</f>
        <v>313124</v>
      </c>
      <c r="L63" s="184">
        <f t="shared" si="1"/>
        <v>1114459</v>
      </c>
      <c r="M63" s="184">
        <f t="shared" si="1"/>
        <v>0</v>
      </c>
      <c r="N63" s="184">
        <f t="shared" si="1"/>
        <v>1114459</v>
      </c>
    </row>
    <row r="64" spans="1:14" s="105" customFormat="1" ht="13.95" customHeight="1" x14ac:dyDescent="0.25">
      <c r="A64" s="173">
        <v>62</v>
      </c>
      <c r="B64" s="171" t="s">
        <v>477</v>
      </c>
      <c r="C64" s="182">
        <f>[1]címrendösszesen!GX67</f>
        <v>427617</v>
      </c>
      <c r="D64" s="182">
        <f>[1]címrendösszesen!GY67</f>
        <v>35364</v>
      </c>
      <c r="E64" s="182">
        <f>[1]címrendösszesen!GZ67</f>
        <v>462981</v>
      </c>
      <c r="F64" s="182">
        <f>[1]címrendösszesen!EV67</f>
        <v>122915</v>
      </c>
      <c r="G64" s="182">
        <f>[1]címrendösszesen!EW67</f>
        <v>0</v>
      </c>
      <c r="H64" s="182">
        <f>[1]címrendösszesen!EX67</f>
        <v>122915</v>
      </c>
      <c r="I64" s="182">
        <f>[1]címrendösszesen!DR67</f>
        <v>8065863</v>
      </c>
      <c r="J64" s="182">
        <f>[1]címrendösszesen!DS67</f>
        <v>0</v>
      </c>
      <c r="K64" s="182">
        <f>[1]címrendösszesen!DT67</f>
        <v>8065863</v>
      </c>
      <c r="L64" s="182">
        <f t="shared" si="1"/>
        <v>8616395</v>
      </c>
      <c r="M64" s="182">
        <f t="shared" si="1"/>
        <v>35364</v>
      </c>
      <c r="N64" s="182">
        <f t="shared" si="1"/>
        <v>8651759</v>
      </c>
    </row>
    <row r="65" spans="1:14" ht="13.95" customHeight="1" x14ac:dyDescent="0.25">
      <c r="A65" s="185" t="s">
        <v>466</v>
      </c>
      <c r="B65" s="176" t="s">
        <v>460</v>
      </c>
      <c r="C65" s="184">
        <f>[1]címrendösszesen!GX68</f>
        <v>274289</v>
      </c>
      <c r="D65" s="184">
        <f>[1]címrendösszesen!GY68</f>
        <v>35364</v>
      </c>
      <c r="E65" s="184">
        <f>[1]címrendösszesen!GZ68</f>
        <v>309653</v>
      </c>
      <c r="F65" s="184">
        <f>[1]címrendösszesen!EV68</f>
        <v>121950</v>
      </c>
      <c r="G65" s="184">
        <f>[1]címrendösszesen!EW68</f>
        <v>0</v>
      </c>
      <c r="H65" s="184">
        <f>[1]címrendösszesen!EX68</f>
        <v>121950</v>
      </c>
      <c r="I65" s="184">
        <f>[1]címrendösszesen!DR68</f>
        <v>0</v>
      </c>
      <c r="J65" s="184">
        <f>[1]címrendösszesen!DS68</f>
        <v>0</v>
      </c>
      <c r="K65" s="184">
        <f>[1]címrendösszesen!DT68</f>
        <v>0</v>
      </c>
      <c r="L65" s="184">
        <f t="shared" si="1"/>
        <v>396239</v>
      </c>
      <c r="M65" s="184">
        <f t="shared" si="1"/>
        <v>35364</v>
      </c>
      <c r="N65" s="184">
        <f t="shared" si="1"/>
        <v>431603</v>
      </c>
    </row>
    <row r="66" spans="1:14" ht="13.95" customHeight="1" x14ac:dyDescent="0.25">
      <c r="A66" s="185" t="s">
        <v>467</v>
      </c>
      <c r="B66" s="176" t="s">
        <v>463</v>
      </c>
      <c r="C66" s="184"/>
      <c r="D66" s="184"/>
      <c r="E66" s="184"/>
      <c r="F66" s="184"/>
      <c r="G66" s="184"/>
      <c r="H66" s="184"/>
      <c r="I66" s="184">
        <f>[1]címrendösszesen!DR69</f>
        <v>2030799</v>
      </c>
      <c r="J66" s="184">
        <f>[1]címrendösszesen!DS69</f>
        <v>0</v>
      </c>
      <c r="K66" s="184">
        <f>[1]címrendösszesen!DT69</f>
        <v>2030799</v>
      </c>
      <c r="L66" s="184">
        <f t="shared" si="1"/>
        <v>2030799</v>
      </c>
      <c r="M66" s="184">
        <f t="shared" si="1"/>
        <v>0</v>
      </c>
      <c r="N66" s="184">
        <f t="shared" si="1"/>
        <v>2030799</v>
      </c>
    </row>
    <row r="67" spans="1:14" ht="13.95" customHeight="1" x14ac:dyDescent="0.25">
      <c r="A67" s="186">
        <v>65</v>
      </c>
      <c r="B67" s="172" t="s">
        <v>464</v>
      </c>
      <c r="C67" s="184">
        <f>[1]címrendösszesen!GX70</f>
        <v>153328</v>
      </c>
      <c r="D67" s="184">
        <f>[1]címrendösszesen!GY70</f>
        <v>0</v>
      </c>
      <c r="E67" s="184">
        <f>[1]címrendösszesen!GZ70</f>
        <v>153328</v>
      </c>
      <c r="F67" s="184">
        <f>[1]címrendösszesen!EV70</f>
        <v>965</v>
      </c>
      <c r="G67" s="184">
        <f>[1]címrendösszesen!EW70</f>
        <v>0</v>
      </c>
      <c r="H67" s="184">
        <f>[1]címrendösszesen!EX70</f>
        <v>965</v>
      </c>
      <c r="I67" s="184">
        <f>[1]címrendösszesen!DR70</f>
        <v>6035064</v>
      </c>
      <c r="J67" s="184">
        <f>[1]címrendösszesen!DS70</f>
        <v>0</v>
      </c>
      <c r="K67" s="184">
        <f>[1]címrendösszesen!DT70</f>
        <v>6035064</v>
      </c>
      <c r="L67" s="184">
        <f t="shared" si="1"/>
        <v>6189357</v>
      </c>
      <c r="M67" s="184">
        <f t="shared" si="1"/>
        <v>0</v>
      </c>
      <c r="N67" s="184">
        <f t="shared" si="1"/>
        <v>6189357</v>
      </c>
    </row>
    <row r="68" spans="1:14" ht="13.95" customHeight="1" x14ac:dyDescent="0.25">
      <c r="A68" s="186">
        <v>66</v>
      </c>
      <c r="B68" s="172" t="s">
        <v>478</v>
      </c>
      <c r="C68" s="189"/>
      <c r="D68" s="189"/>
      <c r="E68" s="189"/>
      <c r="F68" s="189"/>
      <c r="G68" s="189"/>
      <c r="H68" s="189"/>
      <c r="I68" s="189"/>
      <c r="J68" s="189"/>
      <c r="K68" s="189"/>
      <c r="L68" s="189">
        <f>L60+L65</f>
        <v>7305625</v>
      </c>
      <c r="M68" s="189">
        <f t="shared" ref="M68:N68" si="2">M60+M65</f>
        <v>-24138</v>
      </c>
      <c r="N68" s="189">
        <f t="shared" si="2"/>
        <v>7281487</v>
      </c>
    </row>
    <row r="69" spans="1:14" s="105" customFormat="1" ht="13.95" customHeight="1" x14ac:dyDescent="0.25">
      <c r="A69" s="173">
        <v>67</v>
      </c>
      <c r="B69" s="171" t="s">
        <v>479</v>
      </c>
      <c r="C69" s="190">
        <f t="shared" ref="C69:N69" si="3">C24-C68</f>
        <v>7604641</v>
      </c>
      <c r="D69" s="190">
        <f t="shared" si="3"/>
        <v>-22218</v>
      </c>
      <c r="E69" s="190">
        <f t="shared" si="3"/>
        <v>7582423</v>
      </c>
      <c r="F69" s="190">
        <f t="shared" si="3"/>
        <v>3028368</v>
      </c>
      <c r="G69" s="190">
        <f t="shared" si="3"/>
        <v>28088</v>
      </c>
      <c r="H69" s="190">
        <f t="shared" si="3"/>
        <v>3056456</v>
      </c>
      <c r="I69" s="190">
        <f t="shared" si="3"/>
        <v>31197552</v>
      </c>
      <c r="J69" s="190">
        <f t="shared" si="3"/>
        <v>530342</v>
      </c>
      <c r="K69" s="190">
        <f t="shared" si="3"/>
        <v>31727894</v>
      </c>
      <c r="L69" s="190">
        <f t="shared" si="3"/>
        <v>34524936</v>
      </c>
      <c r="M69" s="190">
        <f t="shared" si="3"/>
        <v>560350</v>
      </c>
      <c r="N69" s="190">
        <f t="shared" si="3"/>
        <v>35085286</v>
      </c>
    </row>
    <row r="70" spans="1:14" ht="13.95" customHeight="1" x14ac:dyDescent="0.25">
      <c r="A70" s="186">
        <v>68</v>
      </c>
      <c r="B70" s="172" t="s">
        <v>480</v>
      </c>
      <c r="C70" s="189">
        <f t="shared" ref="C70:N70" si="4">C25-C4</f>
        <v>-5269183</v>
      </c>
      <c r="D70" s="189">
        <f t="shared" si="4"/>
        <v>68575</v>
      </c>
      <c r="E70" s="189">
        <f t="shared" si="4"/>
        <v>-5200608</v>
      </c>
      <c r="F70" s="189">
        <f t="shared" si="4"/>
        <v>-2443166</v>
      </c>
      <c r="G70" s="189">
        <f t="shared" si="4"/>
        <v>383</v>
      </c>
      <c r="H70" s="189">
        <f t="shared" si="4"/>
        <v>-2442783</v>
      </c>
      <c r="I70" s="189">
        <f t="shared" si="4"/>
        <v>5313029</v>
      </c>
      <c r="J70" s="189">
        <f t="shared" si="4"/>
        <v>-192450</v>
      </c>
      <c r="K70" s="189">
        <f t="shared" si="4"/>
        <v>5120579</v>
      </c>
      <c r="L70" s="189">
        <f t="shared" si="4"/>
        <v>-2399320</v>
      </c>
      <c r="M70" s="189">
        <f t="shared" si="4"/>
        <v>-123492</v>
      </c>
      <c r="N70" s="189">
        <f t="shared" si="4"/>
        <v>-2522812</v>
      </c>
    </row>
    <row r="71" spans="1:14" ht="13.95" customHeight="1" x14ac:dyDescent="0.25">
      <c r="A71" s="186">
        <v>69</v>
      </c>
      <c r="B71" s="172" t="s">
        <v>481</v>
      </c>
      <c r="C71" s="189">
        <f t="shared" ref="C71:N71" si="5">C37-C15</f>
        <v>-422077</v>
      </c>
      <c r="D71" s="189">
        <f t="shared" si="5"/>
        <v>-44364</v>
      </c>
      <c r="E71" s="189">
        <f t="shared" si="5"/>
        <v>-466441</v>
      </c>
      <c r="F71" s="189">
        <f t="shared" si="5"/>
        <v>-126827</v>
      </c>
      <c r="G71" s="189">
        <f t="shared" si="5"/>
        <v>-456</v>
      </c>
      <c r="H71" s="189">
        <f t="shared" si="5"/>
        <v>-127283</v>
      </c>
      <c r="I71" s="189">
        <f t="shared" si="5"/>
        <v>-10331629</v>
      </c>
      <c r="J71" s="189">
        <f t="shared" si="5"/>
        <v>168312</v>
      </c>
      <c r="K71" s="189">
        <f t="shared" si="5"/>
        <v>-10163317</v>
      </c>
      <c r="L71" s="189">
        <f t="shared" si="5"/>
        <v>-10880533</v>
      </c>
      <c r="M71" s="189">
        <f t="shared" si="5"/>
        <v>123492</v>
      </c>
      <c r="N71" s="189">
        <f t="shared" si="5"/>
        <v>-10757041</v>
      </c>
    </row>
    <row r="72" spans="1:14" s="105" customFormat="1" ht="13.95" customHeight="1" x14ac:dyDescent="0.25">
      <c r="A72" s="187">
        <v>70</v>
      </c>
      <c r="B72" s="171" t="s">
        <v>482</v>
      </c>
      <c r="C72" s="190">
        <f t="shared" ref="C72:N72" si="6">C70+C71</f>
        <v>-5691260</v>
      </c>
      <c r="D72" s="190">
        <f t="shared" si="6"/>
        <v>24211</v>
      </c>
      <c r="E72" s="190">
        <f t="shared" si="6"/>
        <v>-5667049</v>
      </c>
      <c r="F72" s="190">
        <f t="shared" si="6"/>
        <v>-2569993</v>
      </c>
      <c r="G72" s="190">
        <f t="shared" si="6"/>
        <v>-73</v>
      </c>
      <c r="H72" s="190">
        <f t="shared" si="6"/>
        <v>-2570066</v>
      </c>
      <c r="I72" s="190">
        <f t="shared" si="6"/>
        <v>-5018600</v>
      </c>
      <c r="J72" s="190">
        <f t="shared" si="6"/>
        <v>-24138</v>
      </c>
      <c r="K72" s="190">
        <f t="shared" si="6"/>
        <v>-5042738</v>
      </c>
      <c r="L72" s="190">
        <f t="shared" si="6"/>
        <v>-13279853</v>
      </c>
      <c r="M72" s="190">
        <f t="shared" si="6"/>
        <v>0</v>
      </c>
      <c r="N72" s="190">
        <f t="shared" si="6"/>
        <v>-13279853</v>
      </c>
    </row>
    <row r="73" spans="1:14" ht="13.95" customHeight="1" x14ac:dyDescent="0.25">
      <c r="A73" s="186">
        <v>71</v>
      </c>
      <c r="B73" s="172" t="s">
        <v>483</v>
      </c>
      <c r="C73" s="189">
        <f t="shared" ref="C73:N73" si="7">C59-C51+C70</f>
        <v>-5540</v>
      </c>
      <c r="D73" s="189">
        <f t="shared" si="7"/>
        <v>9000</v>
      </c>
      <c r="E73" s="189">
        <f t="shared" si="7"/>
        <v>3460</v>
      </c>
      <c r="F73" s="189">
        <f t="shared" si="7"/>
        <v>3912</v>
      </c>
      <c r="G73" s="189">
        <f t="shared" si="7"/>
        <v>456</v>
      </c>
      <c r="H73" s="189">
        <f t="shared" si="7"/>
        <v>4368</v>
      </c>
      <c r="I73" s="189">
        <f t="shared" si="7"/>
        <v>2662005</v>
      </c>
      <c r="J73" s="189">
        <f t="shared" si="7"/>
        <v>-132948</v>
      </c>
      <c r="K73" s="189">
        <f t="shared" si="7"/>
        <v>2529057</v>
      </c>
      <c r="L73" s="189">
        <f t="shared" si="7"/>
        <v>2660377</v>
      </c>
      <c r="M73" s="189">
        <f t="shared" si="7"/>
        <v>-123492</v>
      </c>
      <c r="N73" s="189">
        <f t="shared" si="7"/>
        <v>2536885</v>
      </c>
    </row>
    <row r="74" spans="1:14" ht="13.95" customHeight="1" x14ac:dyDescent="0.25">
      <c r="A74" s="186">
        <v>72</v>
      </c>
      <c r="B74" s="172" t="s">
        <v>484</v>
      </c>
      <c r="C74" s="189">
        <f t="shared" ref="C74:N74" si="8">C64-C55+C71</f>
        <v>5540</v>
      </c>
      <c r="D74" s="189">
        <f t="shared" si="8"/>
        <v>-9000</v>
      </c>
      <c r="E74" s="189">
        <f t="shared" si="8"/>
        <v>-3460</v>
      </c>
      <c r="F74" s="189">
        <f t="shared" si="8"/>
        <v>-3912</v>
      </c>
      <c r="G74" s="189">
        <f t="shared" si="8"/>
        <v>-456</v>
      </c>
      <c r="H74" s="189">
        <f t="shared" si="8"/>
        <v>-4368</v>
      </c>
      <c r="I74" s="189">
        <f t="shared" si="8"/>
        <v>-2662005</v>
      </c>
      <c r="J74" s="189">
        <f t="shared" si="8"/>
        <v>132948</v>
      </c>
      <c r="K74" s="189">
        <f t="shared" si="8"/>
        <v>-2529057</v>
      </c>
      <c r="L74" s="189">
        <f t="shared" si="8"/>
        <v>-2660377</v>
      </c>
      <c r="M74" s="189">
        <f t="shared" si="8"/>
        <v>123492</v>
      </c>
      <c r="N74" s="189">
        <f t="shared" si="8"/>
        <v>-2536885</v>
      </c>
    </row>
    <row r="75" spans="1:14" ht="13.95" customHeight="1" x14ac:dyDescent="0.25">
      <c r="A75" s="186">
        <v>73</v>
      </c>
      <c r="B75" s="172" t="s">
        <v>485</v>
      </c>
      <c r="C75" s="189">
        <f t="shared" ref="C75:N75" si="9">C73+C74</f>
        <v>0</v>
      </c>
      <c r="D75" s="189">
        <f t="shared" si="9"/>
        <v>0</v>
      </c>
      <c r="E75" s="189">
        <f t="shared" si="9"/>
        <v>0</v>
      </c>
      <c r="F75" s="189">
        <f t="shared" si="9"/>
        <v>0</v>
      </c>
      <c r="G75" s="189">
        <f t="shared" si="9"/>
        <v>0</v>
      </c>
      <c r="H75" s="189">
        <f t="shared" si="9"/>
        <v>0</v>
      </c>
      <c r="I75" s="189">
        <f t="shared" si="9"/>
        <v>0</v>
      </c>
      <c r="J75" s="189">
        <f t="shared" si="9"/>
        <v>0</v>
      </c>
      <c r="K75" s="189">
        <f t="shared" si="9"/>
        <v>0</v>
      </c>
      <c r="L75" s="189">
        <f t="shared" si="9"/>
        <v>0</v>
      </c>
      <c r="M75" s="189">
        <f t="shared" si="9"/>
        <v>0</v>
      </c>
      <c r="N75" s="189">
        <f t="shared" si="9"/>
        <v>0</v>
      </c>
    </row>
    <row r="78" spans="1:14" x14ac:dyDescent="0.25">
      <c r="L78" s="192"/>
      <c r="M78" s="130"/>
      <c r="N78" s="130"/>
    </row>
    <row r="79" spans="1:14" s="132" customFormat="1" x14ac:dyDescent="0.25">
      <c r="A79" s="193"/>
      <c r="B79" s="131"/>
      <c r="L79" s="192"/>
      <c r="M79" s="130"/>
      <c r="N79" s="130"/>
    </row>
    <row r="80" spans="1:14" x14ac:dyDescent="0.25">
      <c r="L80" s="192"/>
      <c r="M80" s="130"/>
      <c r="N80" s="130"/>
    </row>
    <row r="81" spans="1:14" x14ac:dyDescent="0.25">
      <c r="L81" s="192">
        <f>L73+L78</f>
        <v>2660377</v>
      </c>
      <c r="M81" s="130"/>
      <c r="N81" s="130"/>
    </row>
    <row r="82" spans="1:14" x14ac:dyDescent="0.25">
      <c r="L82" s="192">
        <f>L74+L79</f>
        <v>-2660377</v>
      </c>
      <c r="M82" s="130"/>
      <c r="N82" s="130"/>
    </row>
    <row r="83" spans="1:14" x14ac:dyDescent="0.25">
      <c r="L83" s="130"/>
      <c r="M83" s="130"/>
      <c r="N83" s="130"/>
    </row>
    <row r="84" spans="1:14" s="132" customFormat="1" x14ac:dyDescent="0.25">
      <c r="A84" s="193"/>
      <c r="B84" s="131"/>
      <c r="L84" s="194"/>
      <c r="M84" s="194"/>
      <c r="N84" s="194"/>
    </row>
    <row r="85" spans="1:14" s="132" customFormat="1" x14ac:dyDescent="0.25">
      <c r="A85" s="193"/>
      <c r="B85" s="131"/>
      <c r="L85" s="194"/>
      <c r="M85" s="194"/>
      <c r="N85" s="194"/>
    </row>
    <row r="95" spans="1:14" s="132" customFormat="1" x14ac:dyDescent="0.25">
      <c r="A95" s="193"/>
      <c r="B95" s="131"/>
    </row>
  </sheetData>
  <mergeCells count="5">
    <mergeCell ref="A1:B1"/>
    <mergeCell ref="C1:E1"/>
    <mergeCell ref="F1:H1"/>
    <mergeCell ref="I1:K1"/>
    <mergeCell ref="L1:N1"/>
  </mergeCells>
  <pageMargins left="0.98425196850393704" right="0.78740157480314965" top="1.1811023622047245" bottom="0.98425196850393704" header="0.51181102362204722" footer="0.51181102362204722"/>
  <pageSetup paperSize="9" scale="60" fitToWidth="0" fitToHeight="0" orientation="portrait" r:id="rId1"/>
  <headerFooter alignWithMargins="0">
    <oddHeader xml:space="preserve">&amp;C&amp;"Times New Roman,Félkövér"&amp;12Budapest VIII. kerületi Önkormányzat 2019. évi költségvetés
működési és felhalmozási előirányzatának mérlegszerű kimutatása&amp;R&amp;"Times New Roman,Félkövér dőlt"4.mell. a /2019. () 
önk. rendelethez
ezer forintban
</oddHeader>
    <oddFooter>&amp;R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69"/>
  <sheetViews>
    <sheetView zoomScaleNormal="100" workbookViewId="0">
      <pane xSplit="3" ySplit="3" topLeftCell="S40" activePane="bottomRight" state="frozen"/>
      <selection pane="topRight" activeCell="D1" sqref="D1"/>
      <selection pane="bottomLeft" activeCell="A4" sqref="A4"/>
      <selection pane="bottomRight" activeCell="C10" sqref="C10"/>
    </sheetView>
  </sheetViews>
  <sheetFormatPr defaultColWidth="9.109375" defaultRowHeight="12" customHeight="1" x14ac:dyDescent="0.25"/>
  <cols>
    <col min="1" max="1" width="16.6640625" style="205" customWidth="1"/>
    <col min="2" max="2" width="12.6640625" style="205" customWidth="1"/>
    <col min="3" max="3" width="52.109375" style="251" customWidth="1"/>
    <col min="4" max="6" width="9.6640625" style="312" customWidth="1"/>
    <col min="7" max="9" width="9.6640625" style="327" customWidth="1"/>
    <col min="10" max="15" width="9.6640625" style="321" customWidth="1"/>
    <col min="16" max="18" width="9.6640625" style="322" customWidth="1"/>
    <col min="19" max="24" width="9.6640625" style="321" customWidth="1"/>
    <col min="25" max="27" width="9.6640625" style="322" customWidth="1"/>
    <col min="28" max="28" width="9.6640625" style="312" customWidth="1"/>
    <col min="29" max="16384" width="9.109375" style="205"/>
  </cols>
  <sheetData>
    <row r="1" spans="1:30" ht="19.95" customHeight="1" x14ac:dyDescent="0.25">
      <c r="A1" s="195" t="s">
        <v>486</v>
      </c>
      <c r="B1" s="196" t="s">
        <v>358</v>
      </c>
      <c r="C1" s="197" t="s">
        <v>487</v>
      </c>
      <c r="D1" s="198" t="s">
        <v>488</v>
      </c>
      <c r="E1" s="199"/>
      <c r="F1" s="199"/>
      <c r="G1" s="199"/>
      <c r="H1" s="199"/>
      <c r="I1" s="199"/>
      <c r="J1" s="199"/>
      <c r="K1" s="199"/>
      <c r="L1" s="200"/>
      <c r="M1" s="201" t="s">
        <v>489</v>
      </c>
      <c r="N1" s="202"/>
      <c r="O1" s="202"/>
      <c r="P1" s="202"/>
      <c r="Q1" s="202"/>
      <c r="R1" s="202"/>
      <c r="S1" s="202"/>
      <c r="T1" s="202"/>
      <c r="U1" s="203"/>
      <c r="V1" s="201" t="s">
        <v>490</v>
      </c>
      <c r="W1" s="202"/>
      <c r="X1" s="202"/>
      <c r="Y1" s="202"/>
      <c r="Z1" s="202"/>
      <c r="AA1" s="202"/>
      <c r="AB1" s="202"/>
      <c r="AC1" s="202"/>
      <c r="AD1" s="204"/>
    </row>
    <row r="2" spans="1:30" s="213" customFormat="1" ht="19.95" customHeight="1" thickBot="1" x14ac:dyDescent="0.3">
      <c r="A2" s="206"/>
      <c r="B2" s="207"/>
      <c r="C2" s="208" t="s">
        <v>491</v>
      </c>
      <c r="D2" s="209" t="s">
        <v>492</v>
      </c>
      <c r="E2" s="210"/>
      <c r="F2" s="211"/>
      <c r="G2" s="209" t="s">
        <v>493</v>
      </c>
      <c r="H2" s="210"/>
      <c r="I2" s="211"/>
      <c r="J2" s="209" t="s">
        <v>494</v>
      </c>
      <c r="K2" s="210"/>
      <c r="L2" s="211"/>
      <c r="M2" s="209" t="s">
        <v>492</v>
      </c>
      <c r="N2" s="210"/>
      <c r="O2" s="211"/>
      <c r="P2" s="209" t="s">
        <v>493</v>
      </c>
      <c r="Q2" s="210"/>
      <c r="R2" s="211"/>
      <c r="S2" s="209" t="s">
        <v>494</v>
      </c>
      <c r="T2" s="210"/>
      <c r="U2" s="211"/>
      <c r="V2" s="209" t="s">
        <v>492</v>
      </c>
      <c r="W2" s="210"/>
      <c r="X2" s="211"/>
      <c r="Y2" s="209" t="s">
        <v>493</v>
      </c>
      <c r="Z2" s="210"/>
      <c r="AA2" s="211"/>
      <c r="AB2" s="209" t="s">
        <v>494</v>
      </c>
      <c r="AC2" s="210"/>
      <c r="AD2" s="212"/>
    </row>
    <row r="3" spans="1:30" s="213" customFormat="1" ht="30" customHeight="1" thickBot="1" x14ac:dyDescent="0.3">
      <c r="A3" s="214"/>
      <c r="B3" s="215"/>
      <c r="C3" s="216"/>
      <c r="D3" s="146" t="s">
        <v>369</v>
      </c>
      <c r="E3" s="147" t="s">
        <v>290</v>
      </c>
      <c r="F3" s="148" t="s">
        <v>370</v>
      </c>
      <c r="G3" s="146" t="s">
        <v>369</v>
      </c>
      <c r="H3" s="147" t="s">
        <v>290</v>
      </c>
      <c r="I3" s="148" t="s">
        <v>370</v>
      </c>
      <c r="J3" s="146" t="s">
        <v>369</v>
      </c>
      <c r="K3" s="147" t="s">
        <v>290</v>
      </c>
      <c r="L3" s="148" t="s">
        <v>370</v>
      </c>
      <c r="M3" s="146" t="s">
        <v>369</v>
      </c>
      <c r="N3" s="147" t="s">
        <v>290</v>
      </c>
      <c r="O3" s="148" t="s">
        <v>370</v>
      </c>
      <c r="P3" s="146" t="s">
        <v>369</v>
      </c>
      <c r="Q3" s="147" t="s">
        <v>290</v>
      </c>
      <c r="R3" s="148" t="s">
        <v>370</v>
      </c>
      <c r="S3" s="146" t="s">
        <v>369</v>
      </c>
      <c r="T3" s="147" t="s">
        <v>290</v>
      </c>
      <c r="U3" s="148" t="s">
        <v>370</v>
      </c>
      <c r="V3" s="146" t="s">
        <v>369</v>
      </c>
      <c r="W3" s="147" t="s">
        <v>290</v>
      </c>
      <c r="X3" s="148" t="s">
        <v>370</v>
      </c>
      <c r="Y3" s="146" t="s">
        <v>369</v>
      </c>
      <c r="Z3" s="147" t="s">
        <v>290</v>
      </c>
      <c r="AA3" s="148" t="s">
        <v>370</v>
      </c>
      <c r="AB3" s="146" t="s">
        <v>369</v>
      </c>
      <c r="AC3" s="147" t="s">
        <v>290</v>
      </c>
      <c r="AD3" s="217" t="s">
        <v>370</v>
      </c>
    </row>
    <row r="4" spans="1:30" s="213" customFormat="1" ht="15" customHeight="1" x14ac:dyDescent="0.25">
      <c r="A4" s="218" t="s">
        <v>495</v>
      </c>
      <c r="B4" s="219" t="s">
        <v>27</v>
      </c>
      <c r="C4" s="220" t="s">
        <v>496</v>
      </c>
      <c r="D4" s="221"/>
      <c r="E4" s="221"/>
      <c r="F4" s="221"/>
      <c r="G4" s="221"/>
      <c r="H4" s="221"/>
      <c r="I4" s="221"/>
      <c r="J4" s="222">
        <f>SUM(D4+G4)</f>
        <v>0</v>
      </c>
      <c r="K4" s="222">
        <f t="shared" ref="K4:L19" si="0">SUM(E4+H4)</f>
        <v>0</v>
      </c>
      <c r="L4" s="222">
        <f t="shared" si="0"/>
        <v>0</v>
      </c>
      <c r="M4" s="223">
        <v>39985</v>
      </c>
      <c r="N4" s="223"/>
      <c r="O4" s="224">
        <f>SUM(M4:N4)</f>
        <v>39985</v>
      </c>
      <c r="P4" s="221"/>
      <c r="Q4" s="225"/>
      <c r="R4" s="225"/>
      <c r="S4" s="226">
        <f>SUM(M4+P4)</f>
        <v>39985</v>
      </c>
      <c r="T4" s="226">
        <f t="shared" ref="T4:U19" si="1">SUM(N4+Q4)</f>
        <v>0</v>
      </c>
      <c r="U4" s="226">
        <f t="shared" si="1"/>
        <v>39985</v>
      </c>
      <c r="V4" s="223">
        <f t="shared" ref="V4:AA19" si="2">D4+M4</f>
        <v>39985</v>
      </c>
      <c r="W4" s="223">
        <f t="shared" si="2"/>
        <v>0</v>
      </c>
      <c r="X4" s="223">
        <f t="shared" si="2"/>
        <v>39985</v>
      </c>
      <c r="Y4" s="223">
        <f t="shared" si="2"/>
        <v>0</v>
      </c>
      <c r="Z4" s="223">
        <f t="shared" si="2"/>
        <v>0</v>
      </c>
      <c r="AA4" s="223">
        <f t="shared" si="2"/>
        <v>0</v>
      </c>
      <c r="AB4" s="222">
        <f>SUM(J4+S4)</f>
        <v>39985</v>
      </c>
      <c r="AC4" s="222">
        <f t="shared" ref="AC4:AD19" si="3">SUM(K4+T4)</f>
        <v>0</v>
      </c>
      <c r="AD4" s="227">
        <f t="shared" si="3"/>
        <v>39985</v>
      </c>
    </row>
    <row r="5" spans="1:30" s="213" customFormat="1" ht="15" customHeight="1" x14ac:dyDescent="0.25">
      <c r="A5" s="228" t="s">
        <v>495</v>
      </c>
      <c r="B5" s="229" t="s">
        <v>27</v>
      </c>
      <c r="C5" s="230" t="s">
        <v>497</v>
      </c>
      <c r="D5" s="231">
        <v>50000</v>
      </c>
      <c r="E5" s="231"/>
      <c r="F5" s="231">
        <f>SUM(D5:E5)</f>
        <v>50000</v>
      </c>
      <c r="G5" s="232"/>
      <c r="H5" s="232"/>
      <c r="I5" s="232"/>
      <c r="J5" s="182">
        <f t="shared" ref="J5:L32" si="4">SUM(D5+G5)</f>
        <v>50000</v>
      </c>
      <c r="K5" s="182">
        <f t="shared" si="0"/>
        <v>0</v>
      </c>
      <c r="L5" s="182">
        <f t="shared" si="0"/>
        <v>50000</v>
      </c>
      <c r="M5" s="231"/>
      <c r="N5" s="231"/>
      <c r="O5" s="231"/>
      <c r="P5" s="232"/>
      <c r="Q5" s="233"/>
      <c r="R5" s="234"/>
      <c r="S5" s="235">
        <f>SUM(M5+P5)</f>
        <v>0</v>
      </c>
      <c r="T5" s="235">
        <f t="shared" si="1"/>
        <v>0</v>
      </c>
      <c r="U5" s="235">
        <f t="shared" si="1"/>
        <v>0</v>
      </c>
      <c r="V5" s="231">
        <f>D5+M5</f>
        <v>50000</v>
      </c>
      <c r="W5" s="231">
        <f t="shared" si="2"/>
        <v>0</v>
      </c>
      <c r="X5" s="231">
        <f t="shared" si="2"/>
        <v>50000</v>
      </c>
      <c r="Y5" s="231">
        <f t="shared" si="2"/>
        <v>0</v>
      </c>
      <c r="Z5" s="231">
        <f t="shared" si="2"/>
        <v>0</v>
      </c>
      <c r="AA5" s="231">
        <f t="shared" si="2"/>
        <v>0</v>
      </c>
      <c r="AB5" s="182">
        <f t="shared" ref="AB5:AD31" si="5">SUM(J5+S5)</f>
        <v>50000</v>
      </c>
      <c r="AC5" s="182">
        <f t="shared" si="3"/>
        <v>0</v>
      </c>
      <c r="AD5" s="236">
        <f t="shared" si="3"/>
        <v>50000</v>
      </c>
    </row>
    <row r="6" spans="1:30" s="243" customFormat="1" ht="15" customHeight="1" x14ac:dyDescent="0.25">
      <c r="A6" s="237" t="s">
        <v>498</v>
      </c>
      <c r="B6" s="238" t="s">
        <v>30</v>
      </c>
      <c r="C6" s="239" t="s">
        <v>499</v>
      </c>
      <c r="D6" s="240"/>
      <c r="E6" s="240"/>
      <c r="F6" s="240"/>
      <c r="G6" s="241"/>
      <c r="H6" s="241"/>
      <c r="I6" s="241"/>
      <c r="J6" s="182">
        <f t="shared" si="4"/>
        <v>0</v>
      </c>
      <c r="K6" s="182">
        <f t="shared" si="0"/>
        <v>0</v>
      </c>
      <c r="L6" s="182">
        <f t="shared" si="0"/>
        <v>0</v>
      </c>
      <c r="M6" s="242"/>
      <c r="N6" s="242"/>
      <c r="O6" s="242"/>
      <c r="P6" s="241">
        <v>487347</v>
      </c>
      <c r="Q6" s="241"/>
      <c r="R6" s="184">
        <f>SUM(P6:Q6)</f>
        <v>487347</v>
      </c>
      <c r="S6" s="235">
        <f t="shared" ref="S6:U31" si="6">SUM(M6+P6)</f>
        <v>487347</v>
      </c>
      <c r="T6" s="235">
        <f t="shared" si="1"/>
        <v>0</v>
      </c>
      <c r="U6" s="235">
        <f t="shared" si="1"/>
        <v>487347</v>
      </c>
      <c r="V6" s="241">
        <f>D6+M6</f>
        <v>0</v>
      </c>
      <c r="W6" s="241">
        <f t="shared" si="2"/>
        <v>0</v>
      </c>
      <c r="X6" s="241">
        <f t="shared" si="2"/>
        <v>0</v>
      </c>
      <c r="Y6" s="241">
        <f t="shared" si="2"/>
        <v>487347</v>
      </c>
      <c r="Z6" s="241">
        <f t="shared" si="2"/>
        <v>0</v>
      </c>
      <c r="AA6" s="241">
        <f t="shared" si="2"/>
        <v>487347</v>
      </c>
      <c r="AB6" s="182">
        <f t="shared" si="5"/>
        <v>487347</v>
      </c>
      <c r="AC6" s="182">
        <f t="shared" si="3"/>
        <v>0</v>
      </c>
      <c r="AD6" s="236">
        <f t="shared" si="3"/>
        <v>487347</v>
      </c>
    </row>
    <row r="7" spans="1:30" s="243" customFormat="1" ht="60" customHeight="1" x14ac:dyDescent="0.25">
      <c r="A7" s="237" t="s">
        <v>498</v>
      </c>
      <c r="B7" s="244" t="s">
        <v>30</v>
      </c>
      <c r="C7" s="245" t="s">
        <v>500</v>
      </c>
      <c r="D7" s="189"/>
      <c r="E7" s="189"/>
      <c r="F7" s="189"/>
      <c r="G7" s="184">
        <v>33400</v>
      </c>
      <c r="H7" s="184"/>
      <c r="I7" s="184">
        <f>SUM(G7:H7)</f>
        <v>33400</v>
      </c>
      <c r="J7" s="182">
        <f t="shared" si="4"/>
        <v>33400</v>
      </c>
      <c r="K7" s="182">
        <f t="shared" si="0"/>
        <v>0</v>
      </c>
      <c r="L7" s="182">
        <f t="shared" si="0"/>
        <v>33400</v>
      </c>
      <c r="M7" s="189"/>
      <c r="N7" s="189"/>
      <c r="O7" s="189"/>
      <c r="P7" s="184"/>
      <c r="Q7" s="184"/>
      <c r="R7" s="184"/>
      <c r="S7" s="235">
        <f t="shared" si="6"/>
        <v>0</v>
      </c>
      <c r="T7" s="235">
        <f t="shared" si="1"/>
        <v>0</v>
      </c>
      <c r="U7" s="235">
        <f t="shared" si="1"/>
        <v>0</v>
      </c>
      <c r="V7" s="184">
        <f>D7+M7</f>
        <v>0</v>
      </c>
      <c r="W7" s="184">
        <f t="shared" si="2"/>
        <v>0</v>
      </c>
      <c r="X7" s="184">
        <f t="shared" si="2"/>
        <v>0</v>
      </c>
      <c r="Y7" s="184">
        <f t="shared" si="2"/>
        <v>33400</v>
      </c>
      <c r="Z7" s="184">
        <f t="shared" si="2"/>
        <v>0</v>
      </c>
      <c r="AA7" s="184">
        <f t="shared" si="2"/>
        <v>33400</v>
      </c>
      <c r="AB7" s="182">
        <f t="shared" si="5"/>
        <v>33400</v>
      </c>
      <c r="AC7" s="182">
        <f t="shared" si="3"/>
        <v>0</v>
      </c>
      <c r="AD7" s="236">
        <f t="shared" si="3"/>
        <v>33400</v>
      </c>
    </row>
    <row r="8" spans="1:30" s="243" customFormat="1" ht="30" customHeight="1" x14ac:dyDescent="0.25">
      <c r="A8" s="237" t="s">
        <v>498</v>
      </c>
      <c r="B8" s="246">
        <v>11401</v>
      </c>
      <c r="C8" s="245" t="s">
        <v>501</v>
      </c>
      <c r="D8" s="189"/>
      <c r="E8" s="189"/>
      <c r="F8" s="189"/>
      <c r="G8" s="184">
        <v>15000</v>
      </c>
      <c r="H8" s="184"/>
      <c r="I8" s="184">
        <f t="shared" ref="I8:I23" si="7">SUM(G8:H8)</f>
        <v>15000</v>
      </c>
      <c r="J8" s="182">
        <f t="shared" si="4"/>
        <v>15000</v>
      </c>
      <c r="K8" s="182">
        <f t="shared" si="0"/>
        <v>0</v>
      </c>
      <c r="L8" s="182">
        <f t="shared" si="0"/>
        <v>15000</v>
      </c>
      <c r="M8" s="189"/>
      <c r="N8" s="189"/>
      <c r="O8" s="189"/>
      <c r="P8" s="184"/>
      <c r="Q8" s="184"/>
      <c r="R8" s="184"/>
      <c r="S8" s="235">
        <f t="shared" si="6"/>
        <v>0</v>
      </c>
      <c r="T8" s="235">
        <f t="shared" si="1"/>
        <v>0</v>
      </c>
      <c r="U8" s="235">
        <f t="shared" si="1"/>
        <v>0</v>
      </c>
      <c r="V8" s="184">
        <f t="shared" ref="V8:V9" si="8">D8+M8</f>
        <v>0</v>
      </c>
      <c r="W8" s="184">
        <f t="shared" si="2"/>
        <v>0</v>
      </c>
      <c r="X8" s="184">
        <f t="shared" si="2"/>
        <v>0</v>
      </c>
      <c r="Y8" s="184">
        <f t="shared" si="2"/>
        <v>15000</v>
      </c>
      <c r="Z8" s="184">
        <f t="shared" si="2"/>
        <v>0</v>
      </c>
      <c r="AA8" s="184">
        <f t="shared" si="2"/>
        <v>15000</v>
      </c>
      <c r="AB8" s="182">
        <f t="shared" si="5"/>
        <v>15000</v>
      </c>
      <c r="AC8" s="182">
        <f t="shared" si="3"/>
        <v>0</v>
      </c>
      <c r="AD8" s="236">
        <f t="shared" si="3"/>
        <v>15000</v>
      </c>
    </row>
    <row r="9" spans="1:30" s="243" customFormat="1" ht="15" customHeight="1" x14ac:dyDescent="0.25">
      <c r="A9" s="237" t="s">
        <v>498</v>
      </c>
      <c r="B9" s="246">
        <v>11401</v>
      </c>
      <c r="C9" s="245" t="s">
        <v>502</v>
      </c>
      <c r="D9" s="189"/>
      <c r="E9" s="189"/>
      <c r="F9" s="189"/>
      <c r="G9" s="184">
        <v>5000</v>
      </c>
      <c r="H9" s="184"/>
      <c r="I9" s="184">
        <f t="shared" si="7"/>
        <v>5000</v>
      </c>
      <c r="J9" s="182">
        <f t="shared" si="4"/>
        <v>5000</v>
      </c>
      <c r="K9" s="182">
        <f t="shared" si="0"/>
        <v>0</v>
      </c>
      <c r="L9" s="182">
        <f t="shared" si="0"/>
        <v>5000</v>
      </c>
      <c r="M9" s="189"/>
      <c r="N9" s="189"/>
      <c r="O9" s="189"/>
      <c r="P9" s="184"/>
      <c r="Q9" s="184"/>
      <c r="R9" s="184"/>
      <c r="S9" s="235">
        <f t="shared" si="6"/>
        <v>0</v>
      </c>
      <c r="T9" s="235">
        <f t="shared" si="1"/>
        <v>0</v>
      </c>
      <c r="U9" s="235">
        <f t="shared" si="1"/>
        <v>0</v>
      </c>
      <c r="V9" s="184">
        <f t="shared" si="8"/>
        <v>0</v>
      </c>
      <c r="W9" s="184">
        <f t="shared" si="2"/>
        <v>0</v>
      </c>
      <c r="X9" s="184">
        <f t="shared" si="2"/>
        <v>0</v>
      </c>
      <c r="Y9" s="184">
        <f t="shared" si="2"/>
        <v>5000</v>
      </c>
      <c r="Z9" s="184">
        <f t="shared" si="2"/>
        <v>0</v>
      </c>
      <c r="AA9" s="184">
        <f t="shared" si="2"/>
        <v>5000</v>
      </c>
      <c r="AB9" s="182">
        <f t="shared" si="5"/>
        <v>5000</v>
      </c>
      <c r="AC9" s="182">
        <f t="shared" si="3"/>
        <v>0</v>
      </c>
      <c r="AD9" s="236">
        <f t="shared" si="3"/>
        <v>5000</v>
      </c>
    </row>
    <row r="10" spans="1:30" s="243" customFormat="1" ht="30" customHeight="1" x14ac:dyDescent="0.25">
      <c r="A10" s="237" t="s">
        <v>498</v>
      </c>
      <c r="B10" s="246">
        <v>11502</v>
      </c>
      <c r="C10" s="245" t="s">
        <v>503</v>
      </c>
      <c r="D10" s="189"/>
      <c r="E10" s="189"/>
      <c r="F10" s="189"/>
      <c r="G10" s="184">
        <v>16000</v>
      </c>
      <c r="H10" s="184"/>
      <c r="I10" s="184">
        <f t="shared" si="7"/>
        <v>16000</v>
      </c>
      <c r="J10" s="182">
        <f t="shared" si="4"/>
        <v>16000</v>
      </c>
      <c r="K10" s="182">
        <f t="shared" si="0"/>
        <v>0</v>
      </c>
      <c r="L10" s="182">
        <f t="shared" si="0"/>
        <v>16000</v>
      </c>
      <c r="M10" s="189"/>
      <c r="N10" s="189"/>
      <c r="O10" s="189"/>
      <c r="P10" s="184"/>
      <c r="Q10" s="184"/>
      <c r="R10" s="184"/>
      <c r="S10" s="235">
        <f t="shared" si="6"/>
        <v>0</v>
      </c>
      <c r="T10" s="235">
        <f t="shared" si="1"/>
        <v>0</v>
      </c>
      <c r="U10" s="235">
        <f t="shared" si="1"/>
        <v>0</v>
      </c>
      <c r="V10" s="184">
        <f>D10+M10</f>
        <v>0</v>
      </c>
      <c r="W10" s="184">
        <f t="shared" si="2"/>
        <v>0</v>
      </c>
      <c r="X10" s="184">
        <f t="shared" si="2"/>
        <v>0</v>
      </c>
      <c r="Y10" s="184">
        <f t="shared" si="2"/>
        <v>16000</v>
      </c>
      <c r="Z10" s="184">
        <f t="shared" si="2"/>
        <v>0</v>
      </c>
      <c r="AA10" s="184">
        <f t="shared" si="2"/>
        <v>16000</v>
      </c>
      <c r="AB10" s="182">
        <f t="shared" si="5"/>
        <v>16000</v>
      </c>
      <c r="AC10" s="182">
        <f t="shared" si="3"/>
        <v>0</v>
      </c>
      <c r="AD10" s="236">
        <f t="shared" si="3"/>
        <v>16000</v>
      </c>
    </row>
    <row r="11" spans="1:30" s="243" customFormat="1" ht="30" customHeight="1" x14ac:dyDescent="0.25">
      <c r="A11" s="237" t="s">
        <v>498</v>
      </c>
      <c r="B11" s="246">
        <v>11601</v>
      </c>
      <c r="C11" s="245" t="s">
        <v>504</v>
      </c>
      <c r="D11" s="189"/>
      <c r="E11" s="189"/>
      <c r="F11" s="189"/>
      <c r="G11" s="184">
        <v>63500</v>
      </c>
      <c r="H11" s="184"/>
      <c r="I11" s="184">
        <f t="shared" si="7"/>
        <v>63500</v>
      </c>
      <c r="J11" s="182">
        <f t="shared" si="4"/>
        <v>63500</v>
      </c>
      <c r="K11" s="182">
        <f t="shared" si="0"/>
        <v>0</v>
      </c>
      <c r="L11" s="182">
        <f t="shared" si="0"/>
        <v>63500</v>
      </c>
      <c r="M11" s="189"/>
      <c r="N11" s="189"/>
      <c r="O11" s="189"/>
      <c r="P11" s="184"/>
      <c r="Q11" s="184"/>
      <c r="R11" s="184"/>
      <c r="S11" s="235">
        <f t="shared" si="6"/>
        <v>0</v>
      </c>
      <c r="T11" s="235">
        <f t="shared" si="1"/>
        <v>0</v>
      </c>
      <c r="U11" s="235">
        <f t="shared" si="1"/>
        <v>0</v>
      </c>
      <c r="V11" s="184">
        <f>D11+M11</f>
        <v>0</v>
      </c>
      <c r="W11" s="184">
        <f t="shared" si="2"/>
        <v>0</v>
      </c>
      <c r="X11" s="184">
        <f t="shared" si="2"/>
        <v>0</v>
      </c>
      <c r="Y11" s="184">
        <f t="shared" si="2"/>
        <v>63500</v>
      </c>
      <c r="Z11" s="184">
        <f t="shared" si="2"/>
        <v>0</v>
      </c>
      <c r="AA11" s="184">
        <f t="shared" si="2"/>
        <v>63500</v>
      </c>
      <c r="AB11" s="182">
        <f t="shared" si="5"/>
        <v>63500</v>
      </c>
      <c r="AC11" s="182">
        <f t="shared" si="3"/>
        <v>0</v>
      </c>
      <c r="AD11" s="236">
        <f t="shared" si="3"/>
        <v>63500</v>
      </c>
    </row>
    <row r="12" spans="1:30" s="243" customFormat="1" ht="15" customHeight="1" x14ac:dyDescent="0.25">
      <c r="A12" s="237" t="s">
        <v>498</v>
      </c>
      <c r="B12" s="246">
        <v>11601</v>
      </c>
      <c r="C12" s="245" t="s">
        <v>505</v>
      </c>
      <c r="D12" s="189"/>
      <c r="E12" s="189"/>
      <c r="F12" s="189"/>
      <c r="G12" s="184">
        <v>15787</v>
      </c>
      <c r="H12" s="184"/>
      <c r="I12" s="184">
        <f t="shared" si="7"/>
        <v>15787</v>
      </c>
      <c r="J12" s="182">
        <f t="shared" si="4"/>
        <v>15787</v>
      </c>
      <c r="K12" s="182">
        <f t="shared" si="0"/>
        <v>0</v>
      </c>
      <c r="L12" s="182">
        <f t="shared" si="0"/>
        <v>15787</v>
      </c>
      <c r="M12" s="189"/>
      <c r="N12" s="189"/>
      <c r="O12" s="189"/>
      <c r="P12" s="184"/>
      <c r="Q12" s="184"/>
      <c r="R12" s="184"/>
      <c r="S12" s="235">
        <f t="shared" si="6"/>
        <v>0</v>
      </c>
      <c r="T12" s="235">
        <f t="shared" si="1"/>
        <v>0</v>
      </c>
      <c r="U12" s="235">
        <f t="shared" si="1"/>
        <v>0</v>
      </c>
      <c r="V12" s="184">
        <f>D12+M12</f>
        <v>0</v>
      </c>
      <c r="W12" s="184">
        <f t="shared" si="2"/>
        <v>0</v>
      </c>
      <c r="X12" s="184">
        <f t="shared" si="2"/>
        <v>0</v>
      </c>
      <c r="Y12" s="184">
        <f t="shared" si="2"/>
        <v>15787</v>
      </c>
      <c r="Z12" s="184">
        <f t="shared" si="2"/>
        <v>0</v>
      </c>
      <c r="AA12" s="184">
        <f t="shared" si="2"/>
        <v>15787</v>
      </c>
      <c r="AB12" s="182">
        <f t="shared" si="5"/>
        <v>15787</v>
      </c>
      <c r="AC12" s="182">
        <f t="shared" si="3"/>
        <v>0</v>
      </c>
      <c r="AD12" s="236">
        <f t="shared" si="3"/>
        <v>15787</v>
      </c>
    </row>
    <row r="13" spans="1:30" s="243" customFormat="1" ht="30" customHeight="1" x14ac:dyDescent="0.25">
      <c r="A13" s="237" t="s">
        <v>498</v>
      </c>
      <c r="B13" s="246">
        <v>11601</v>
      </c>
      <c r="C13" s="245" t="s">
        <v>506</v>
      </c>
      <c r="D13" s="189"/>
      <c r="E13" s="189"/>
      <c r="F13" s="189"/>
      <c r="G13" s="184">
        <v>280</v>
      </c>
      <c r="H13" s="184"/>
      <c r="I13" s="184">
        <f t="shared" si="7"/>
        <v>280</v>
      </c>
      <c r="J13" s="182">
        <f t="shared" si="4"/>
        <v>280</v>
      </c>
      <c r="K13" s="182">
        <f t="shared" si="0"/>
        <v>0</v>
      </c>
      <c r="L13" s="182">
        <f t="shared" si="0"/>
        <v>280</v>
      </c>
      <c r="M13" s="189"/>
      <c r="N13" s="189"/>
      <c r="O13" s="189"/>
      <c r="P13" s="184"/>
      <c r="Q13" s="184"/>
      <c r="R13" s="184"/>
      <c r="S13" s="235">
        <f t="shared" si="6"/>
        <v>0</v>
      </c>
      <c r="T13" s="235">
        <f t="shared" si="1"/>
        <v>0</v>
      </c>
      <c r="U13" s="235">
        <f t="shared" si="1"/>
        <v>0</v>
      </c>
      <c r="V13" s="184">
        <f t="shared" ref="V13" si="9">D13+M13</f>
        <v>0</v>
      </c>
      <c r="W13" s="184">
        <f t="shared" si="2"/>
        <v>0</v>
      </c>
      <c r="X13" s="184">
        <f t="shared" si="2"/>
        <v>0</v>
      </c>
      <c r="Y13" s="184">
        <f t="shared" si="2"/>
        <v>280</v>
      </c>
      <c r="Z13" s="184">
        <f t="shared" si="2"/>
        <v>0</v>
      </c>
      <c r="AA13" s="184">
        <f t="shared" si="2"/>
        <v>280</v>
      </c>
      <c r="AB13" s="182">
        <f t="shared" si="5"/>
        <v>280</v>
      </c>
      <c r="AC13" s="182">
        <f t="shared" si="3"/>
        <v>0</v>
      </c>
      <c r="AD13" s="236">
        <f t="shared" si="3"/>
        <v>280</v>
      </c>
    </row>
    <row r="14" spans="1:30" s="243" customFormat="1" ht="15" customHeight="1" x14ac:dyDescent="0.25">
      <c r="A14" s="237" t="s">
        <v>498</v>
      </c>
      <c r="B14" s="246">
        <v>11601</v>
      </c>
      <c r="C14" s="245" t="s">
        <v>507</v>
      </c>
      <c r="D14" s="189"/>
      <c r="E14" s="189"/>
      <c r="F14" s="189"/>
      <c r="G14" s="184">
        <v>4000</v>
      </c>
      <c r="H14" s="184"/>
      <c r="I14" s="184">
        <f t="shared" si="7"/>
        <v>4000</v>
      </c>
      <c r="J14" s="182">
        <f t="shared" si="4"/>
        <v>4000</v>
      </c>
      <c r="K14" s="182">
        <f t="shared" si="0"/>
        <v>0</v>
      </c>
      <c r="L14" s="182">
        <f t="shared" si="0"/>
        <v>4000</v>
      </c>
      <c r="M14" s="189"/>
      <c r="N14" s="189"/>
      <c r="O14" s="189"/>
      <c r="P14" s="184"/>
      <c r="Q14" s="184"/>
      <c r="R14" s="184"/>
      <c r="S14" s="235">
        <f t="shared" si="6"/>
        <v>0</v>
      </c>
      <c r="T14" s="235">
        <f t="shared" si="1"/>
        <v>0</v>
      </c>
      <c r="U14" s="235">
        <f t="shared" si="1"/>
        <v>0</v>
      </c>
      <c r="V14" s="184">
        <f>D14+M14</f>
        <v>0</v>
      </c>
      <c r="W14" s="184">
        <f t="shared" si="2"/>
        <v>0</v>
      </c>
      <c r="X14" s="184">
        <f t="shared" si="2"/>
        <v>0</v>
      </c>
      <c r="Y14" s="184">
        <f t="shared" si="2"/>
        <v>4000</v>
      </c>
      <c r="Z14" s="184">
        <f t="shared" si="2"/>
        <v>0</v>
      </c>
      <c r="AA14" s="184">
        <f t="shared" si="2"/>
        <v>4000</v>
      </c>
      <c r="AB14" s="182">
        <f t="shared" si="5"/>
        <v>4000</v>
      </c>
      <c r="AC14" s="182">
        <f t="shared" si="3"/>
        <v>0</v>
      </c>
      <c r="AD14" s="236">
        <f t="shared" si="3"/>
        <v>4000</v>
      </c>
    </row>
    <row r="15" spans="1:30" s="243" customFormat="1" ht="15" customHeight="1" x14ac:dyDescent="0.25">
      <c r="A15" s="237" t="s">
        <v>498</v>
      </c>
      <c r="B15" s="246">
        <v>11601</v>
      </c>
      <c r="C15" s="245" t="s">
        <v>508</v>
      </c>
      <c r="D15" s="189"/>
      <c r="E15" s="189"/>
      <c r="F15" s="189"/>
      <c r="G15" s="184">
        <v>57150</v>
      </c>
      <c r="H15" s="184"/>
      <c r="I15" s="184">
        <f t="shared" si="7"/>
        <v>57150</v>
      </c>
      <c r="J15" s="182">
        <f t="shared" si="4"/>
        <v>57150</v>
      </c>
      <c r="K15" s="182">
        <f t="shared" si="0"/>
        <v>0</v>
      </c>
      <c r="L15" s="182">
        <f t="shared" si="0"/>
        <v>57150</v>
      </c>
      <c r="M15" s="189"/>
      <c r="N15" s="189"/>
      <c r="O15" s="189"/>
      <c r="P15" s="184"/>
      <c r="Q15" s="184"/>
      <c r="R15" s="184"/>
      <c r="S15" s="235">
        <f t="shared" si="6"/>
        <v>0</v>
      </c>
      <c r="T15" s="235">
        <f t="shared" si="1"/>
        <v>0</v>
      </c>
      <c r="U15" s="235">
        <f t="shared" si="1"/>
        <v>0</v>
      </c>
      <c r="V15" s="184">
        <f>D15+M15</f>
        <v>0</v>
      </c>
      <c r="W15" s="184">
        <f t="shared" si="2"/>
        <v>0</v>
      </c>
      <c r="X15" s="184">
        <f t="shared" si="2"/>
        <v>0</v>
      </c>
      <c r="Y15" s="184">
        <f t="shared" si="2"/>
        <v>57150</v>
      </c>
      <c r="Z15" s="184">
        <f t="shared" si="2"/>
        <v>0</v>
      </c>
      <c r="AA15" s="184">
        <f t="shared" si="2"/>
        <v>57150</v>
      </c>
      <c r="AB15" s="182">
        <f t="shared" si="5"/>
        <v>57150</v>
      </c>
      <c r="AC15" s="182">
        <f t="shared" si="3"/>
        <v>0</v>
      </c>
      <c r="AD15" s="236">
        <f t="shared" si="3"/>
        <v>57150</v>
      </c>
    </row>
    <row r="16" spans="1:30" s="243" customFormat="1" ht="15" customHeight="1" x14ac:dyDescent="0.25">
      <c r="A16" s="237" t="s">
        <v>498</v>
      </c>
      <c r="B16" s="246">
        <v>11601</v>
      </c>
      <c r="C16" s="245" t="s">
        <v>509</v>
      </c>
      <c r="D16" s="189">
        <v>1000</v>
      </c>
      <c r="E16" s="189"/>
      <c r="F16" s="231">
        <f>SUM(D16:E16)</f>
        <v>1000</v>
      </c>
      <c r="G16" s="184">
        <v>184000</v>
      </c>
      <c r="H16" s="184"/>
      <c r="I16" s="184">
        <f t="shared" si="7"/>
        <v>184000</v>
      </c>
      <c r="J16" s="182">
        <f t="shared" si="4"/>
        <v>185000</v>
      </c>
      <c r="K16" s="182">
        <f t="shared" si="0"/>
        <v>0</v>
      </c>
      <c r="L16" s="182">
        <f t="shared" si="0"/>
        <v>185000</v>
      </c>
      <c r="M16" s="189"/>
      <c r="N16" s="189"/>
      <c r="O16" s="189"/>
      <c r="P16" s="184"/>
      <c r="Q16" s="184"/>
      <c r="R16" s="184"/>
      <c r="S16" s="235">
        <f t="shared" si="6"/>
        <v>0</v>
      </c>
      <c r="T16" s="235">
        <f t="shared" si="1"/>
        <v>0</v>
      </c>
      <c r="U16" s="235">
        <f t="shared" si="1"/>
        <v>0</v>
      </c>
      <c r="V16" s="184">
        <f>D16+M16</f>
        <v>1000</v>
      </c>
      <c r="W16" s="184">
        <f t="shared" si="2"/>
        <v>0</v>
      </c>
      <c r="X16" s="184">
        <f t="shared" si="2"/>
        <v>1000</v>
      </c>
      <c r="Y16" s="184">
        <f t="shared" si="2"/>
        <v>184000</v>
      </c>
      <c r="Z16" s="184">
        <f t="shared" si="2"/>
        <v>0</v>
      </c>
      <c r="AA16" s="184">
        <f t="shared" si="2"/>
        <v>184000</v>
      </c>
      <c r="AB16" s="182">
        <f t="shared" si="5"/>
        <v>185000</v>
      </c>
      <c r="AC16" s="182">
        <f t="shared" si="3"/>
        <v>0</v>
      </c>
      <c r="AD16" s="236">
        <f t="shared" si="3"/>
        <v>185000</v>
      </c>
    </row>
    <row r="17" spans="1:30" s="243" customFormat="1" ht="45" customHeight="1" x14ac:dyDescent="0.25">
      <c r="A17" s="237" t="s">
        <v>498</v>
      </c>
      <c r="B17" s="246">
        <v>11601</v>
      </c>
      <c r="C17" s="245" t="s">
        <v>510</v>
      </c>
      <c r="D17" s="189"/>
      <c r="E17" s="189"/>
      <c r="F17" s="189"/>
      <c r="G17" s="184">
        <v>56903</v>
      </c>
      <c r="H17" s="184"/>
      <c r="I17" s="184">
        <f>SUM(G17:H17)</f>
        <v>56903</v>
      </c>
      <c r="J17" s="182">
        <f t="shared" si="4"/>
        <v>56903</v>
      </c>
      <c r="K17" s="182">
        <f t="shared" si="0"/>
        <v>0</v>
      </c>
      <c r="L17" s="182">
        <f t="shared" si="0"/>
        <v>56903</v>
      </c>
      <c r="M17" s="189"/>
      <c r="N17" s="189"/>
      <c r="O17" s="189"/>
      <c r="P17" s="184"/>
      <c r="Q17" s="184"/>
      <c r="R17" s="184"/>
      <c r="S17" s="235">
        <f t="shared" si="6"/>
        <v>0</v>
      </c>
      <c r="T17" s="235">
        <f t="shared" si="1"/>
        <v>0</v>
      </c>
      <c r="U17" s="235">
        <f t="shared" si="1"/>
        <v>0</v>
      </c>
      <c r="V17" s="184">
        <f>D17+M17</f>
        <v>0</v>
      </c>
      <c r="W17" s="184">
        <f t="shared" si="2"/>
        <v>0</v>
      </c>
      <c r="X17" s="184">
        <f t="shared" si="2"/>
        <v>0</v>
      </c>
      <c r="Y17" s="184">
        <f t="shared" si="2"/>
        <v>56903</v>
      </c>
      <c r="Z17" s="184">
        <f t="shared" si="2"/>
        <v>0</v>
      </c>
      <c r="AA17" s="184">
        <f t="shared" si="2"/>
        <v>56903</v>
      </c>
      <c r="AB17" s="182">
        <f t="shared" si="5"/>
        <v>56903</v>
      </c>
      <c r="AC17" s="182">
        <f t="shared" si="3"/>
        <v>0</v>
      </c>
      <c r="AD17" s="236">
        <f t="shared" si="3"/>
        <v>56903</v>
      </c>
    </row>
    <row r="18" spans="1:30" s="243" customFormat="1" ht="15" customHeight="1" x14ac:dyDescent="0.25">
      <c r="A18" s="237" t="s">
        <v>498</v>
      </c>
      <c r="B18" s="246">
        <v>11601</v>
      </c>
      <c r="C18" s="245" t="s">
        <v>511</v>
      </c>
      <c r="D18" s="189"/>
      <c r="E18" s="189"/>
      <c r="F18" s="189"/>
      <c r="G18" s="184">
        <v>50000</v>
      </c>
      <c r="H18" s="184"/>
      <c r="I18" s="184">
        <f t="shared" si="7"/>
        <v>50000</v>
      </c>
      <c r="J18" s="182">
        <f t="shared" si="4"/>
        <v>50000</v>
      </c>
      <c r="K18" s="182">
        <f t="shared" si="0"/>
        <v>0</v>
      </c>
      <c r="L18" s="182">
        <f t="shared" si="0"/>
        <v>50000</v>
      </c>
      <c r="M18" s="189"/>
      <c r="N18" s="189"/>
      <c r="O18" s="189"/>
      <c r="P18" s="184"/>
      <c r="Q18" s="184"/>
      <c r="R18" s="184"/>
      <c r="S18" s="235">
        <f t="shared" si="6"/>
        <v>0</v>
      </c>
      <c r="T18" s="235">
        <f t="shared" si="1"/>
        <v>0</v>
      </c>
      <c r="U18" s="235">
        <f t="shared" si="1"/>
        <v>0</v>
      </c>
      <c r="V18" s="184">
        <f t="shared" ref="V18:AA31" si="10">D18+M18</f>
        <v>0</v>
      </c>
      <c r="W18" s="184">
        <f t="shared" si="2"/>
        <v>0</v>
      </c>
      <c r="X18" s="184">
        <f t="shared" si="2"/>
        <v>0</v>
      </c>
      <c r="Y18" s="184">
        <f t="shared" si="2"/>
        <v>50000</v>
      </c>
      <c r="Z18" s="184">
        <f t="shared" si="2"/>
        <v>0</v>
      </c>
      <c r="AA18" s="184">
        <f t="shared" si="2"/>
        <v>50000</v>
      </c>
      <c r="AB18" s="182">
        <f t="shared" si="5"/>
        <v>50000</v>
      </c>
      <c r="AC18" s="182">
        <f t="shared" si="3"/>
        <v>0</v>
      </c>
      <c r="AD18" s="236">
        <f t="shared" si="3"/>
        <v>50000</v>
      </c>
    </row>
    <row r="19" spans="1:30" s="243" customFormat="1" ht="15" customHeight="1" x14ac:dyDescent="0.25">
      <c r="A19" s="237" t="s">
        <v>498</v>
      </c>
      <c r="B19" s="246">
        <v>11601</v>
      </c>
      <c r="C19" s="245" t="s">
        <v>512</v>
      </c>
      <c r="D19" s="189"/>
      <c r="E19" s="189"/>
      <c r="F19" s="189"/>
      <c r="G19" s="184">
        <v>70000</v>
      </c>
      <c r="H19" s="184"/>
      <c r="I19" s="184">
        <f t="shared" si="7"/>
        <v>70000</v>
      </c>
      <c r="J19" s="182">
        <f t="shared" si="4"/>
        <v>70000</v>
      </c>
      <c r="K19" s="182">
        <f t="shared" si="0"/>
        <v>0</v>
      </c>
      <c r="L19" s="182">
        <f t="shared" si="0"/>
        <v>70000</v>
      </c>
      <c r="M19" s="189"/>
      <c r="N19" s="189"/>
      <c r="O19" s="189"/>
      <c r="P19" s="184"/>
      <c r="Q19" s="184"/>
      <c r="R19" s="184"/>
      <c r="S19" s="235">
        <f t="shared" si="6"/>
        <v>0</v>
      </c>
      <c r="T19" s="235">
        <f t="shared" si="1"/>
        <v>0</v>
      </c>
      <c r="U19" s="235">
        <f t="shared" si="1"/>
        <v>0</v>
      </c>
      <c r="V19" s="184">
        <f t="shared" si="10"/>
        <v>0</v>
      </c>
      <c r="W19" s="184">
        <f t="shared" si="2"/>
        <v>0</v>
      </c>
      <c r="X19" s="184">
        <f t="shared" si="2"/>
        <v>0</v>
      </c>
      <c r="Y19" s="184">
        <f t="shared" si="2"/>
        <v>70000</v>
      </c>
      <c r="Z19" s="184">
        <f t="shared" si="2"/>
        <v>0</v>
      </c>
      <c r="AA19" s="184">
        <f t="shared" si="2"/>
        <v>70000</v>
      </c>
      <c r="AB19" s="182">
        <f t="shared" si="5"/>
        <v>70000</v>
      </c>
      <c r="AC19" s="182">
        <f t="shared" si="3"/>
        <v>0</v>
      </c>
      <c r="AD19" s="236">
        <f t="shared" si="3"/>
        <v>70000</v>
      </c>
    </row>
    <row r="20" spans="1:30" s="243" customFormat="1" ht="30" customHeight="1" x14ac:dyDescent="0.25">
      <c r="A20" s="237" t="s">
        <v>498</v>
      </c>
      <c r="B20" s="246">
        <v>11601</v>
      </c>
      <c r="C20" s="245" t="s">
        <v>513</v>
      </c>
      <c r="D20" s="189"/>
      <c r="E20" s="189"/>
      <c r="F20" s="189"/>
      <c r="G20" s="184">
        <v>50000</v>
      </c>
      <c r="H20" s="184"/>
      <c r="I20" s="184">
        <f t="shared" si="7"/>
        <v>50000</v>
      </c>
      <c r="J20" s="182">
        <f t="shared" si="4"/>
        <v>50000</v>
      </c>
      <c r="K20" s="182">
        <f t="shared" si="4"/>
        <v>0</v>
      </c>
      <c r="L20" s="182">
        <f t="shared" si="4"/>
        <v>50000</v>
      </c>
      <c r="M20" s="189"/>
      <c r="N20" s="189"/>
      <c r="O20" s="189"/>
      <c r="P20" s="184"/>
      <c r="Q20" s="184"/>
      <c r="R20" s="184"/>
      <c r="S20" s="235">
        <f t="shared" si="6"/>
        <v>0</v>
      </c>
      <c r="T20" s="235">
        <f t="shared" si="6"/>
        <v>0</v>
      </c>
      <c r="U20" s="235">
        <f t="shared" si="6"/>
        <v>0</v>
      </c>
      <c r="V20" s="184">
        <f t="shared" si="10"/>
        <v>0</v>
      </c>
      <c r="W20" s="184">
        <f t="shared" si="10"/>
        <v>0</v>
      </c>
      <c r="X20" s="184">
        <f t="shared" si="10"/>
        <v>0</v>
      </c>
      <c r="Y20" s="184">
        <f t="shared" si="10"/>
        <v>50000</v>
      </c>
      <c r="Z20" s="184">
        <f t="shared" si="10"/>
        <v>0</v>
      </c>
      <c r="AA20" s="184">
        <f t="shared" si="10"/>
        <v>50000</v>
      </c>
      <c r="AB20" s="182">
        <f t="shared" si="5"/>
        <v>50000</v>
      </c>
      <c r="AC20" s="182">
        <f t="shared" si="5"/>
        <v>0</v>
      </c>
      <c r="AD20" s="236">
        <f t="shared" si="5"/>
        <v>50000</v>
      </c>
    </row>
    <row r="21" spans="1:30" s="243" customFormat="1" ht="30" customHeight="1" x14ac:dyDescent="0.25">
      <c r="A21" s="237" t="s">
        <v>498</v>
      </c>
      <c r="B21" s="246">
        <v>11601</v>
      </c>
      <c r="C21" s="245" t="s">
        <v>514</v>
      </c>
      <c r="D21" s="189"/>
      <c r="E21" s="189"/>
      <c r="F21" s="189"/>
      <c r="G21" s="184">
        <v>8000</v>
      </c>
      <c r="H21" s="184"/>
      <c r="I21" s="184">
        <f t="shared" si="7"/>
        <v>8000</v>
      </c>
      <c r="J21" s="182">
        <f t="shared" si="4"/>
        <v>8000</v>
      </c>
      <c r="K21" s="182">
        <f t="shared" si="4"/>
        <v>0</v>
      </c>
      <c r="L21" s="182">
        <f t="shared" si="4"/>
        <v>8000</v>
      </c>
      <c r="M21" s="189"/>
      <c r="N21" s="189"/>
      <c r="O21" s="189"/>
      <c r="P21" s="184"/>
      <c r="Q21" s="184"/>
      <c r="R21" s="184"/>
      <c r="S21" s="235">
        <f t="shared" si="6"/>
        <v>0</v>
      </c>
      <c r="T21" s="235">
        <f t="shared" si="6"/>
        <v>0</v>
      </c>
      <c r="U21" s="235">
        <f t="shared" si="6"/>
        <v>0</v>
      </c>
      <c r="V21" s="184">
        <f t="shared" si="10"/>
        <v>0</v>
      </c>
      <c r="W21" s="184">
        <f t="shared" si="10"/>
        <v>0</v>
      </c>
      <c r="X21" s="184">
        <f t="shared" si="10"/>
        <v>0</v>
      </c>
      <c r="Y21" s="184">
        <f t="shared" si="10"/>
        <v>8000</v>
      </c>
      <c r="Z21" s="184">
        <f t="shared" si="10"/>
        <v>0</v>
      </c>
      <c r="AA21" s="184">
        <f t="shared" si="10"/>
        <v>8000</v>
      </c>
      <c r="AB21" s="182">
        <f t="shared" si="5"/>
        <v>8000</v>
      </c>
      <c r="AC21" s="182">
        <f t="shared" si="5"/>
        <v>0</v>
      </c>
      <c r="AD21" s="236">
        <f t="shared" si="5"/>
        <v>8000</v>
      </c>
    </row>
    <row r="22" spans="1:30" s="243" customFormat="1" ht="30" customHeight="1" x14ac:dyDescent="0.25">
      <c r="A22" s="237" t="s">
        <v>498</v>
      </c>
      <c r="B22" s="246">
        <v>11601</v>
      </c>
      <c r="C22" s="245" t="s">
        <v>515</v>
      </c>
      <c r="D22" s="189"/>
      <c r="E22" s="189"/>
      <c r="F22" s="189"/>
      <c r="G22" s="184">
        <v>5000</v>
      </c>
      <c r="H22" s="184"/>
      <c r="I22" s="184">
        <f t="shared" si="7"/>
        <v>5000</v>
      </c>
      <c r="J22" s="182">
        <f t="shared" si="4"/>
        <v>5000</v>
      </c>
      <c r="K22" s="182">
        <f t="shared" si="4"/>
        <v>0</v>
      </c>
      <c r="L22" s="182">
        <f t="shared" si="4"/>
        <v>5000</v>
      </c>
      <c r="M22" s="189"/>
      <c r="N22" s="189"/>
      <c r="O22" s="189"/>
      <c r="P22" s="184"/>
      <c r="Q22" s="184"/>
      <c r="R22" s="184"/>
      <c r="S22" s="235">
        <f t="shared" si="6"/>
        <v>0</v>
      </c>
      <c r="T22" s="235">
        <f t="shared" si="6"/>
        <v>0</v>
      </c>
      <c r="U22" s="235">
        <f t="shared" si="6"/>
        <v>0</v>
      </c>
      <c r="V22" s="184">
        <f t="shared" si="10"/>
        <v>0</v>
      </c>
      <c r="W22" s="184">
        <f t="shared" si="10"/>
        <v>0</v>
      </c>
      <c r="X22" s="184">
        <f t="shared" si="10"/>
        <v>0</v>
      </c>
      <c r="Y22" s="184">
        <f t="shared" si="10"/>
        <v>5000</v>
      </c>
      <c r="Z22" s="184">
        <f t="shared" si="10"/>
        <v>0</v>
      </c>
      <c r="AA22" s="184">
        <f t="shared" si="10"/>
        <v>5000</v>
      </c>
      <c r="AB22" s="182">
        <f t="shared" si="5"/>
        <v>5000</v>
      </c>
      <c r="AC22" s="182">
        <f t="shared" si="5"/>
        <v>0</v>
      </c>
      <c r="AD22" s="236">
        <f t="shared" si="5"/>
        <v>5000</v>
      </c>
    </row>
    <row r="23" spans="1:30" s="243" customFormat="1" ht="45" customHeight="1" x14ac:dyDescent="0.25">
      <c r="A23" s="237" t="s">
        <v>498</v>
      </c>
      <c r="B23" s="246">
        <v>11602</v>
      </c>
      <c r="C23" s="245" t="s">
        <v>516</v>
      </c>
      <c r="D23" s="189"/>
      <c r="E23" s="189"/>
      <c r="F23" s="189"/>
      <c r="G23" s="184">
        <v>65000</v>
      </c>
      <c r="H23" s="184"/>
      <c r="I23" s="184">
        <f t="shared" si="7"/>
        <v>65000</v>
      </c>
      <c r="J23" s="182">
        <f t="shared" si="4"/>
        <v>65000</v>
      </c>
      <c r="K23" s="182">
        <f t="shared" si="4"/>
        <v>0</v>
      </c>
      <c r="L23" s="182">
        <f t="shared" si="4"/>
        <v>65000</v>
      </c>
      <c r="M23" s="189"/>
      <c r="N23" s="189"/>
      <c r="O23" s="189"/>
      <c r="P23" s="184"/>
      <c r="Q23" s="184"/>
      <c r="R23" s="184"/>
      <c r="S23" s="235">
        <f t="shared" si="6"/>
        <v>0</v>
      </c>
      <c r="T23" s="235">
        <f t="shared" si="6"/>
        <v>0</v>
      </c>
      <c r="U23" s="235">
        <f t="shared" si="6"/>
        <v>0</v>
      </c>
      <c r="V23" s="184">
        <f t="shared" si="10"/>
        <v>0</v>
      </c>
      <c r="W23" s="184">
        <f t="shared" si="10"/>
        <v>0</v>
      </c>
      <c r="X23" s="184">
        <f t="shared" si="10"/>
        <v>0</v>
      </c>
      <c r="Y23" s="184">
        <f t="shared" si="10"/>
        <v>65000</v>
      </c>
      <c r="Z23" s="184">
        <f t="shared" si="10"/>
        <v>0</v>
      </c>
      <c r="AA23" s="184">
        <f t="shared" si="10"/>
        <v>65000</v>
      </c>
      <c r="AB23" s="182">
        <f t="shared" si="5"/>
        <v>65000</v>
      </c>
      <c r="AC23" s="182">
        <f t="shared" si="5"/>
        <v>0</v>
      </c>
      <c r="AD23" s="236">
        <f t="shared" si="5"/>
        <v>65000</v>
      </c>
    </row>
    <row r="24" spans="1:30" s="243" customFormat="1" ht="15" customHeight="1" x14ac:dyDescent="0.25">
      <c r="A24" s="237" t="s">
        <v>498</v>
      </c>
      <c r="B24" s="246">
        <v>11603</v>
      </c>
      <c r="C24" s="245" t="s">
        <v>517</v>
      </c>
      <c r="D24" s="189"/>
      <c r="E24" s="189"/>
      <c r="F24" s="189"/>
      <c r="G24" s="184"/>
      <c r="H24" s="184"/>
      <c r="I24" s="184"/>
      <c r="J24" s="182">
        <f t="shared" si="4"/>
        <v>0</v>
      </c>
      <c r="K24" s="182">
        <f t="shared" si="4"/>
        <v>0</v>
      </c>
      <c r="L24" s="182">
        <f t="shared" si="4"/>
        <v>0</v>
      </c>
      <c r="M24" s="189"/>
      <c r="N24" s="189"/>
      <c r="O24" s="247"/>
      <c r="P24" s="184">
        <v>548054</v>
      </c>
      <c r="Q24" s="184"/>
      <c r="R24" s="184">
        <f t="shared" ref="R24:R30" si="11">SUM(P24:Q24)</f>
        <v>548054</v>
      </c>
      <c r="S24" s="235">
        <f t="shared" si="6"/>
        <v>548054</v>
      </c>
      <c r="T24" s="235">
        <f t="shared" si="6"/>
        <v>0</v>
      </c>
      <c r="U24" s="235">
        <f t="shared" si="6"/>
        <v>548054</v>
      </c>
      <c r="V24" s="184">
        <f>D24+M24</f>
        <v>0</v>
      </c>
      <c r="W24" s="184">
        <f t="shared" si="10"/>
        <v>0</v>
      </c>
      <c r="X24" s="184">
        <f t="shared" si="10"/>
        <v>0</v>
      </c>
      <c r="Y24" s="184">
        <f t="shared" si="10"/>
        <v>548054</v>
      </c>
      <c r="Z24" s="184">
        <f t="shared" si="10"/>
        <v>0</v>
      </c>
      <c r="AA24" s="184">
        <f t="shared" si="10"/>
        <v>548054</v>
      </c>
      <c r="AB24" s="182">
        <f t="shared" si="5"/>
        <v>548054</v>
      </c>
      <c r="AC24" s="182">
        <f t="shared" si="5"/>
        <v>0</v>
      </c>
      <c r="AD24" s="236">
        <f t="shared" si="5"/>
        <v>548054</v>
      </c>
    </row>
    <row r="25" spans="1:30" s="243" customFormat="1" ht="15" customHeight="1" x14ac:dyDescent="0.25">
      <c r="A25" s="237" t="s">
        <v>498</v>
      </c>
      <c r="B25" s="246">
        <v>11604</v>
      </c>
      <c r="C25" s="245" t="s">
        <v>518</v>
      </c>
      <c r="D25" s="189"/>
      <c r="E25" s="189"/>
      <c r="F25" s="189"/>
      <c r="G25" s="184"/>
      <c r="H25" s="184"/>
      <c r="I25" s="184"/>
      <c r="J25" s="182">
        <f t="shared" si="4"/>
        <v>0</v>
      </c>
      <c r="K25" s="182">
        <f t="shared" si="4"/>
        <v>0</v>
      </c>
      <c r="L25" s="182">
        <f t="shared" si="4"/>
        <v>0</v>
      </c>
      <c r="M25" s="189">
        <f>5000+35338</f>
        <v>40338</v>
      </c>
      <c r="N25" s="189"/>
      <c r="O25" s="184">
        <f t="shared" ref="O25:O27" si="12">SUM(M25:N25)</f>
        <v>40338</v>
      </c>
      <c r="P25" s="184">
        <f>381069-35338</f>
        <v>345731</v>
      </c>
      <c r="Q25" s="184"/>
      <c r="R25" s="184">
        <f t="shared" si="11"/>
        <v>345731</v>
      </c>
      <c r="S25" s="235">
        <f t="shared" si="6"/>
        <v>386069</v>
      </c>
      <c r="T25" s="235">
        <f t="shared" si="6"/>
        <v>0</v>
      </c>
      <c r="U25" s="235">
        <f t="shared" si="6"/>
        <v>386069</v>
      </c>
      <c r="V25" s="184">
        <f>D25+M25</f>
        <v>40338</v>
      </c>
      <c r="W25" s="184">
        <f t="shared" si="10"/>
        <v>0</v>
      </c>
      <c r="X25" s="184">
        <f t="shared" si="10"/>
        <v>40338</v>
      </c>
      <c r="Y25" s="184">
        <f t="shared" si="10"/>
        <v>345731</v>
      </c>
      <c r="Z25" s="184">
        <f t="shared" si="10"/>
        <v>0</v>
      </c>
      <c r="AA25" s="184">
        <f t="shared" si="10"/>
        <v>345731</v>
      </c>
      <c r="AB25" s="182">
        <f t="shared" si="5"/>
        <v>386069</v>
      </c>
      <c r="AC25" s="182">
        <f t="shared" si="5"/>
        <v>0</v>
      </c>
      <c r="AD25" s="236">
        <f t="shared" si="5"/>
        <v>386069</v>
      </c>
    </row>
    <row r="26" spans="1:30" s="243" customFormat="1" ht="15" customHeight="1" x14ac:dyDescent="0.25">
      <c r="A26" s="237" t="s">
        <v>498</v>
      </c>
      <c r="B26" s="246">
        <v>11604</v>
      </c>
      <c r="C26" s="245" t="s">
        <v>519</v>
      </c>
      <c r="D26" s="189"/>
      <c r="E26" s="189"/>
      <c r="F26" s="189"/>
      <c r="G26" s="184"/>
      <c r="H26" s="184"/>
      <c r="I26" s="184"/>
      <c r="J26" s="182">
        <f t="shared" si="4"/>
        <v>0</v>
      </c>
      <c r="K26" s="182">
        <f t="shared" si="4"/>
        <v>0</v>
      </c>
      <c r="L26" s="182">
        <f t="shared" si="4"/>
        <v>0</v>
      </c>
      <c r="M26" s="189">
        <v>40000</v>
      </c>
      <c r="N26" s="189"/>
      <c r="O26" s="184">
        <f t="shared" si="12"/>
        <v>40000</v>
      </c>
      <c r="P26" s="184">
        <v>100488</v>
      </c>
      <c r="Q26" s="184"/>
      <c r="R26" s="184">
        <f t="shared" si="11"/>
        <v>100488</v>
      </c>
      <c r="S26" s="235">
        <f t="shared" si="6"/>
        <v>140488</v>
      </c>
      <c r="T26" s="235">
        <f t="shared" si="6"/>
        <v>0</v>
      </c>
      <c r="U26" s="235">
        <f t="shared" si="6"/>
        <v>140488</v>
      </c>
      <c r="V26" s="184">
        <f t="shared" ref="V26:V28" si="13">D26+M26</f>
        <v>40000</v>
      </c>
      <c r="W26" s="184">
        <f t="shared" si="10"/>
        <v>0</v>
      </c>
      <c r="X26" s="184">
        <f t="shared" si="10"/>
        <v>40000</v>
      </c>
      <c r="Y26" s="184">
        <f t="shared" si="10"/>
        <v>100488</v>
      </c>
      <c r="Z26" s="184">
        <f t="shared" si="10"/>
        <v>0</v>
      </c>
      <c r="AA26" s="184">
        <f t="shared" si="10"/>
        <v>100488</v>
      </c>
      <c r="AB26" s="182">
        <f t="shared" si="5"/>
        <v>140488</v>
      </c>
      <c r="AC26" s="182">
        <f t="shared" si="5"/>
        <v>0</v>
      </c>
      <c r="AD26" s="236">
        <f t="shared" si="5"/>
        <v>140488</v>
      </c>
    </row>
    <row r="27" spans="1:30" s="243" customFormat="1" ht="15" customHeight="1" x14ac:dyDescent="0.25">
      <c r="A27" s="237" t="s">
        <v>498</v>
      </c>
      <c r="B27" s="246">
        <v>11604</v>
      </c>
      <c r="C27" s="245" t="s">
        <v>520</v>
      </c>
      <c r="D27" s="189"/>
      <c r="E27" s="189"/>
      <c r="F27" s="189"/>
      <c r="G27" s="184"/>
      <c r="H27" s="184"/>
      <c r="I27" s="184"/>
      <c r="J27" s="182">
        <f t="shared" si="4"/>
        <v>0</v>
      </c>
      <c r="K27" s="182">
        <f t="shared" si="4"/>
        <v>0</v>
      </c>
      <c r="L27" s="182">
        <f t="shared" si="4"/>
        <v>0</v>
      </c>
      <c r="M27" s="189">
        <f>264817-69881</f>
        <v>194936</v>
      </c>
      <c r="N27" s="189"/>
      <c r="O27" s="184">
        <f t="shared" si="12"/>
        <v>194936</v>
      </c>
      <c r="P27" s="184">
        <f>694638+5000</f>
        <v>699638</v>
      </c>
      <c r="Q27" s="184"/>
      <c r="R27" s="184">
        <f t="shared" si="11"/>
        <v>699638</v>
      </c>
      <c r="S27" s="235">
        <f t="shared" si="6"/>
        <v>894574</v>
      </c>
      <c r="T27" s="235">
        <f t="shared" si="6"/>
        <v>0</v>
      </c>
      <c r="U27" s="235">
        <f t="shared" si="6"/>
        <v>894574</v>
      </c>
      <c r="V27" s="184">
        <f t="shared" si="13"/>
        <v>194936</v>
      </c>
      <c r="W27" s="184">
        <f t="shared" si="10"/>
        <v>0</v>
      </c>
      <c r="X27" s="184">
        <f t="shared" si="10"/>
        <v>194936</v>
      </c>
      <c r="Y27" s="184">
        <f t="shared" si="10"/>
        <v>699638</v>
      </c>
      <c r="Z27" s="184">
        <f t="shared" si="10"/>
        <v>0</v>
      </c>
      <c r="AA27" s="184">
        <f t="shared" si="10"/>
        <v>699638</v>
      </c>
      <c r="AB27" s="182">
        <f t="shared" si="5"/>
        <v>894574</v>
      </c>
      <c r="AC27" s="182">
        <f t="shared" si="5"/>
        <v>0</v>
      </c>
      <c r="AD27" s="236">
        <f t="shared" si="5"/>
        <v>894574</v>
      </c>
    </row>
    <row r="28" spans="1:30" s="243" customFormat="1" ht="15" customHeight="1" x14ac:dyDescent="0.25">
      <c r="A28" s="237" t="s">
        <v>498</v>
      </c>
      <c r="B28" s="246">
        <v>11604</v>
      </c>
      <c r="C28" s="245" t="s">
        <v>521</v>
      </c>
      <c r="D28" s="189"/>
      <c r="E28" s="189"/>
      <c r="F28" s="189"/>
      <c r="G28" s="184"/>
      <c r="H28" s="184"/>
      <c r="I28" s="184"/>
      <c r="J28" s="182">
        <f t="shared" si="4"/>
        <v>0</v>
      </c>
      <c r="K28" s="182">
        <f t="shared" si="4"/>
        <v>0</v>
      </c>
      <c r="L28" s="182">
        <f t="shared" si="4"/>
        <v>0</v>
      </c>
      <c r="M28" s="189"/>
      <c r="N28" s="189"/>
      <c r="O28" s="189"/>
      <c r="P28" s="184">
        <v>225883</v>
      </c>
      <c r="Q28" s="184"/>
      <c r="R28" s="184">
        <f t="shared" si="11"/>
        <v>225883</v>
      </c>
      <c r="S28" s="235">
        <f t="shared" si="6"/>
        <v>225883</v>
      </c>
      <c r="T28" s="235">
        <f t="shared" si="6"/>
        <v>0</v>
      </c>
      <c r="U28" s="235">
        <f t="shared" si="6"/>
        <v>225883</v>
      </c>
      <c r="V28" s="184">
        <f t="shared" si="13"/>
        <v>0</v>
      </c>
      <c r="W28" s="184">
        <f t="shared" si="10"/>
        <v>0</v>
      </c>
      <c r="X28" s="184">
        <f t="shared" si="10"/>
        <v>0</v>
      </c>
      <c r="Y28" s="184">
        <f t="shared" si="10"/>
        <v>225883</v>
      </c>
      <c r="Z28" s="184">
        <f t="shared" si="10"/>
        <v>0</v>
      </c>
      <c r="AA28" s="184">
        <f t="shared" si="10"/>
        <v>225883</v>
      </c>
      <c r="AB28" s="182">
        <f t="shared" si="5"/>
        <v>225883</v>
      </c>
      <c r="AC28" s="182">
        <f t="shared" si="5"/>
        <v>0</v>
      </c>
      <c r="AD28" s="236">
        <f t="shared" si="5"/>
        <v>225883</v>
      </c>
    </row>
    <row r="29" spans="1:30" s="243" customFormat="1" ht="30" customHeight="1" x14ac:dyDescent="0.25">
      <c r="A29" s="237" t="s">
        <v>498</v>
      </c>
      <c r="B29" s="246">
        <v>11604</v>
      </c>
      <c r="C29" s="99" t="s">
        <v>522</v>
      </c>
      <c r="D29" s="189"/>
      <c r="E29" s="189"/>
      <c r="F29" s="189"/>
      <c r="G29" s="184"/>
      <c r="H29" s="184"/>
      <c r="I29" s="184"/>
      <c r="J29" s="182">
        <f t="shared" si="4"/>
        <v>0</v>
      </c>
      <c r="K29" s="182">
        <f t="shared" si="4"/>
        <v>0</v>
      </c>
      <c r="L29" s="182">
        <f t="shared" si="4"/>
        <v>0</v>
      </c>
      <c r="M29" s="189"/>
      <c r="N29" s="189"/>
      <c r="O29" s="189"/>
      <c r="P29" s="184">
        <f>156600+64881</f>
        <v>221481</v>
      </c>
      <c r="Q29" s="184"/>
      <c r="R29" s="184">
        <f t="shared" si="11"/>
        <v>221481</v>
      </c>
      <c r="S29" s="235">
        <f t="shared" si="6"/>
        <v>221481</v>
      </c>
      <c r="T29" s="235">
        <f t="shared" si="6"/>
        <v>0</v>
      </c>
      <c r="U29" s="235">
        <f t="shared" si="6"/>
        <v>221481</v>
      </c>
      <c r="V29" s="184"/>
      <c r="W29" s="184"/>
      <c r="X29" s="184"/>
      <c r="Y29" s="184">
        <f t="shared" si="10"/>
        <v>221481</v>
      </c>
      <c r="Z29" s="184">
        <f t="shared" si="10"/>
        <v>0</v>
      </c>
      <c r="AA29" s="184">
        <f t="shared" si="10"/>
        <v>221481</v>
      </c>
      <c r="AB29" s="182">
        <f t="shared" si="5"/>
        <v>221481</v>
      </c>
      <c r="AC29" s="182">
        <f t="shared" si="5"/>
        <v>0</v>
      </c>
      <c r="AD29" s="236">
        <f t="shared" si="5"/>
        <v>221481</v>
      </c>
    </row>
    <row r="30" spans="1:30" s="243" customFormat="1" ht="15" customHeight="1" x14ac:dyDescent="0.25">
      <c r="A30" s="237" t="s">
        <v>498</v>
      </c>
      <c r="B30" s="246">
        <v>11605</v>
      </c>
      <c r="C30" s="245" t="s">
        <v>523</v>
      </c>
      <c r="D30" s="189"/>
      <c r="E30" s="189"/>
      <c r="F30" s="189"/>
      <c r="G30" s="184"/>
      <c r="H30" s="184"/>
      <c r="I30" s="184"/>
      <c r="J30" s="182">
        <f t="shared" si="4"/>
        <v>0</v>
      </c>
      <c r="K30" s="182">
        <f t="shared" si="4"/>
        <v>0</v>
      </c>
      <c r="L30" s="182">
        <f t="shared" si="4"/>
        <v>0</v>
      </c>
      <c r="M30" s="189">
        <v>2250</v>
      </c>
      <c r="N30" s="189"/>
      <c r="O30" s="184">
        <f t="shared" ref="O30" si="14">SUM(M30:N30)</f>
        <v>2250</v>
      </c>
      <c r="P30" s="184">
        <v>45095</v>
      </c>
      <c r="Q30" s="184"/>
      <c r="R30" s="184">
        <f t="shared" si="11"/>
        <v>45095</v>
      </c>
      <c r="S30" s="235">
        <f t="shared" si="6"/>
        <v>47345</v>
      </c>
      <c r="T30" s="235">
        <f t="shared" si="6"/>
        <v>0</v>
      </c>
      <c r="U30" s="235">
        <f t="shared" si="6"/>
        <v>47345</v>
      </c>
      <c r="V30" s="184">
        <f>D30+M30</f>
        <v>2250</v>
      </c>
      <c r="W30" s="184">
        <f t="shared" ref="W30:X31" si="15">E30+N30</f>
        <v>0</v>
      </c>
      <c r="X30" s="184">
        <f t="shared" si="15"/>
        <v>2250</v>
      </c>
      <c r="Y30" s="184">
        <f t="shared" si="10"/>
        <v>45095</v>
      </c>
      <c r="Z30" s="184">
        <f t="shared" si="10"/>
        <v>0</v>
      </c>
      <c r="AA30" s="184">
        <f t="shared" si="10"/>
        <v>45095</v>
      </c>
      <c r="AB30" s="182">
        <f t="shared" si="5"/>
        <v>47345</v>
      </c>
      <c r="AC30" s="182">
        <f t="shared" si="5"/>
        <v>0</v>
      </c>
      <c r="AD30" s="236">
        <f t="shared" si="5"/>
        <v>47345</v>
      </c>
    </row>
    <row r="31" spans="1:30" s="251" customFormat="1" ht="15" customHeight="1" x14ac:dyDescent="0.25">
      <c r="A31" s="248" t="s">
        <v>495</v>
      </c>
      <c r="B31" s="249"/>
      <c r="C31" s="250" t="s">
        <v>524</v>
      </c>
      <c r="D31" s="184">
        <f>600000+56348</f>
        <v>656348</v>
      </c>
      <c r="E31" s="184"/>
      <c r="F31" s="231">
        <f>SUM(D31:E31)</f>
        <v>656348</v>
      </c>
      <c r="G31" s="184"/>
      <c r="H31" s="184"/>
      <c r="I31" s="184"/>
      <c r="J31" s="182">
        <f t="shared" si="4"/>
        <v>656348</v>
      </c>
      <c r="K31" s="182">
        <f t="shared" si="4"/>
        <v>0</v>
      </c>
      <c r="L31" s="182">
        <f t="shared" si="4"/>
        <v>656348</v>
      </c>
      <c r="M31" s="189"/>
      <c r="N31" s="189"/>
      <c r="O31" s="189"/>
      <c r="P31" s="184"/>
      <c r="Q31" s="184"/>
      <c r="R31" s="184"/>
      <c r="S31" s="235">
        <f t="shared" si="6"/>
        <v>0</v>
      </c>
      <c r="T31" s="235">
        <f t="shared" si="6"/>
        <v>0</v>
      </c>
      <c r="U31" s="235">
        <f t="shared" si="6"/>
        <v>0</v>
      </c>
      <c r="V31" s="184">
        <f>D31+M31</f>
        <v>656348</v>
      </c>
      <c r="W31" s="184">
        <f t="shared" si="15"/>
        <v>0</v>
      </c>
      <c r="X31" s="184">
        <f t="shared" si="15"/>
        <v>656348</v>
      </c>
      <c r="Y31" s="184">
        <f t="shared" si="10"/>
        <v>0</v>
      </c>
      <c r="Z31" s="184">
        <f t="shared" si="10"/>
        <v>0</v>
      </c>
      <c r="AA31" s="184">
        <f t="shared" si="10"/>
        <v>0</v>
      </c>
      <c r="AB31" s="182">
        <f t="shared" si="5"/>
        <v>656348</v>
      </c>
      <c r="AC31" s="182">
        <f t="shared" si="5"/>
        <v>0</v>
      </c>
      <c r="AD31" s="236">
        <f t="shared" si="5"/>
        <v>656348</v>
      </c>
    </row>
    <row r="32" spans="1:30" s="258" customFormat="1" ht="45" customHeight="1" x14ac:dyDescent="0.25">
      <c r="A32" s="252" t="s">
        <v>525</v>
      </c>
      <c r="B32" s="253"/>
      <c r="C32" s="254"/>
      <c r="D32" s="255">
        <f>SUM(D4:D31)</f>
        <v>707348</v>
      </c>
      <c r="E32" s="255">
        <f t="shared" ref="E32:F32" si="16">SUM(E4:E31)</f>
        <v>0</v>
      </c>
      <c r="F32" s="255">
        <f t="shared" si="16"/>
        <v>707348</v>
      </c>
      <c r="G32" s="255">
        <f>SUM(G4:G31)</f>
        <v>699020</v>
      </c>
      <c r="H32" s="255">
        <f t="shared" ref="H32:I32" si="17">SUM(H4:H31)</f>
        <v>0</v>
      </c>
      <c r="I32" s="255">
        <f t="shared" si="17"/>
        <v>699020</v>
      </c>
      <c r="J32" s="182">
        <f t="shared" si="4"/>
        <v>1406368</v>
      </c>
      <c r="K32" s="182">
        <f t="shared" si="4"/>
        <v>0</v>
      </c>
      <c r="L32" s="182">
        <f t="shared" si="4"/>
        <v>1406368</v>
      </c>
      <c r="M32" s="255">
        <f>SUM(M4:M31)</f>
        <v>317509</v>
      </c>
      <c r="N32" s="255">
        <f t="shared" ref="N32:O32" si="18">SUM(N4:N31)</f>
        <v>0</v>
      </c>
      <c r="O32" s="255">
        <f t="shared" si="18"/>
        <v>317509</v>
      </c>
      <c r="P32" s="255">
        <f>SUM(P4:P31)</f>
        <v>2673717</v>
      </c>
      <c r="Q32" s="255">
        <f t="shared" ref="Q32:U32" si="19">SUM(Q4:Q31)</f>
        <v>0</v>
      </c>
      <c r="R32" s="255">
        <f t="shared" si="19"/>
        <v>2673717</v>
      </c>
      <c r="S32" s="255">
        <f t="shared" si="19"/>
        <v>2991226</v>
      </c>
      <c r="T32" s="255">
        <f t="shared" si="19"/>
        <v>0</v>
      </c>
      <c r="U32" s="255">
        <f t="shared" si="19"/>
        <v>2991226</v>
      </c>
      <c r="V32" s="256">
        <f>SUM(V4:V31)</f>
        <v>1024857</v>
      </c>
      <c r="W32" s="256">
        <f t="shared" ref="W32:AD32" si="20">SUM(W4:W31)</f>
        <v>0</v>
      </c>
      <c r="X32" s="256">
        <f t="shared" si="20"/>
        <v>1024857</v>
      </c>
      <c r="Y32" s="256">
        <f t="shared" si="20"/>
        <v>3372737</v>
      </c>
      <c r="Z32" s="256">
        <f t="shared" si="20"/>
        <v>0</v>
      </c>
      <c r="AA32" s="256">
        <f t="shared" si="20"/>
        <v>3372737</v>
      </c>
      <c r="AB32" s="256">
        <f t="shared" si="20"/>
        <v>4397594</v>
      </c>
      <c r="AC32" s="256">
        <f t="shared" si="20"/>
        <v>0</v>
      </c>
      <c r="AD32" s="257">
        <f t="shared" si="20"/>
        <v>4397594</v>
      </c>
    </row>
    <row r="33" spans="1:30" s="264" customFormat="1" ht="15" customHeight="1" x14ac:dyDescent="0.25">
      <c r="A33" s="259" t="s">
        <v>526</v>
      </c>
      <c r="B33" s="260"/>
      <c r="C33" s="261"/>
      <c r="D33" s="262">
        <f t="shared" ref="D33:AD33" si="21">D4+D5+D31</f>
        <v>706348</v>
      </c>
      <c r="E33" s="262">
        <f t="shared" si="21"/>
        <v>0</v>
      </c>
      <c r="F33" s="262">
        <f t="shared" si="21"/>
        <v>706348</v>
      </c>
      <c r="G33" s="262">
        <f t="shared" si="21"/>
        <v>0</v>
      </c>
      <c r="H33" s="262">
        <f t="shared" si="21"/>
        <v>0</v>
      </c>
      <c r="I33" s="262">
        <f t="shared" si="21"/>
        <v>0</v>
      </c>
      <c r="J33" s="255">
        <f t="shared" si="21"/>
        <v>706348</v>
      </c>
      <c r="K33" s="255">
        <f t="shared" si="21"/>
        <v>0</v>
      </c>
      <c r="L33" s="255">
        <f t="shared" si="21"/>
        <v>706348</v>
      </c>
      <c r="M33" s="262">
        <f t="shared" si="21"/>
        <v>39985</v>
      </c>
      <c r="N33" s="262">
        <f t="shared" si="21"/>
        <v>0</v>
      </c>
      <c r="O33" s="262">
        <f t="shared" si="21"/>
        <v>39985</v>
      </c>
      <c r="P33" s="262">
        <f t="shared" si="21"/>
        <v>0</v>
      </c>
      <c r="Q33" s="262">
        <f t="shared" si="21"/>
        <v>0</v>
      </c>
      <c r="R33" s="262">
        <f t="shared" si="21"/>
        <v>0</v>
      </c>
      <c r="S33" s="255">
        <f t="shared" si="21"/>
        <v>39985</v>
      </c>
      <c r="T33" s="255">
        <f t="shared" si="21"/>
        <v>0</v>
      </c>
      <c r="U33" s="255">
        <f t="shared" si="21"/>
        <v>39985</v>
      </c>
      <c r="V33" s="262">
        <f t="shared" si="21"/>
        <v>746333</v>
      </c>
      <c r="W33" s="262">
        <f t="shared" si="21"/>
        <v>0</v>
      </c>
      <c r="X33" s="262">
        <f t="shared" si="21"/>
        <v>746333</v>
      </c>
      <c r="Y33" s="262">
        <f t="shared" si="21"/>
        <v>0</v>
      </c>
      <c r="Z33" s="262">
        <f t="shared" si="21"/>
        <v>0</v>
      </c>
      <c r="AA33" s="262">
        <f t="shared" si="21"/>
        <v>0</v>
      </c>
      <c r="AB33" s="255">
        <f t="shared" si="21"/>
        <v>746333</v>
      </c>
      <c r="AC33" s="255">
        <f t="shared" si="21"/>
        <v>0</v>
      </c>
      <c r="AD33" s="263">
        <f t="shared" si="21"/>
        <v>746333</v>
      </c>
    </row>
    <row r="34" spans="1:30" s="264" customFormat="1" ht="15" customHeight="1" thickBot="1" x14ac:dyDescent="0.3">
      <c r="A34" s="265" t="s">
        <v>527</v>
      </c>
      <c r="B34" s="266"/>
      <c r="C34" s="267"/>
      <c r="D34" s="268">
        <f>D32-D33</f>
        <v>1000</v>
      </c>
      <c r="E34" s="268">
        <f t="shared" ref="E34:AD34" si="22">E32-E33</f>
        <v>0</v>
      </c>
      <c r="F34" s="268">
        <f t="shared" si="22"/>
        <v>1000</v>
      </c>
      <c r="G34" s="268">
        <f t="shared" si="22"/>
        <v>699020</v>
      </c>
      <c r="H34" s="268">
        <f t="shared" si="22"/>
        <v>0</v>
      </c>
      <c r="I34" s="268">
        <f t="shared" si="22"/>
        <v>699020</v>
      </c>
      <c r="J34" s="269">
        <f t="shared" si="22"/>
        <v>700020</v>
      </c>
      <c r="K34" s="269">
        <f t="shared" si="22"/>
        <v>0</v>
      </c>
      <c r="L34" s="269">
        <f t="shared" si="22"/>
        <v>700020</v>
      </c>
      <c r="M34" s="268">
        <f t="shared" si="22"/>
        <v>277524</v>
      </c>
      <c r="N34" s="268">
        <f t="shared" si="22"/>
        <v>0</v>
      </c>
      <c r="O34" s="268">
        <f t="shared" si="22"/>
        <v>277524</v>
      </c>
      <c r="P34" s="268">
        <f t="shared" si="22"/>
        <v>2673717</v>
      </c>
      <c r="Q34" s="268">
        <f t="shared" si="22"/>
        <v>0</v>
      </c>
      <c r="R34" s="268">
        <f t="shared" si="22"/>
        <v>2673717</v>
      </c>
      <c r="S34" s="269">
        <f t="shared" si="22"/>
        <v>2951241</v>
      </c>
      <c r="T34" s="269">
        <f t="shared" si="22"/>
        <v>0</v>
      </c>
      <c r="U34" s="269">
        <f t="shared" si="22"/>
        <v>2951241</v>
      </c>
      <c r="V34" s="268">
        <f t="shared" si="22"/>
        <v>278524</v>
      </c>
      <c r="W34" s="268">
        <f t="shared" si="22"/>
        <v>0</v>
      </c>
      <c r="X34" s="268">
        <f t="shared" si="22"/>
        <v>278524</v>
      </c>
      <c r="Y34" s="268">
        <f t="shared" si="22"/>
        <v>3372737</v>
      </c>
      <c r="Z34" s="268">
        <f t="shared" si="22"/>
        <v>0</v>
      </c>
      <c r="AA34" s="268">
        <f t="shared" si="22"/>
        <v>3372737</v>
      </c>
      <c r="AB34" s="269">
        <f t="shared" si="22"/>
        <v>3651261</v>
      </c>
      <c r="AC34" s="269">
        <f t="shared" si="22"/>
        <v>0</v>
      </c>
      <c r="AD34" s="270">
        <f t="shared" si="22"/>
        <v>3651261</v>
      </c>
    </row>
    <row r="35" spans="1:30" s="258" customFormat="1" ht="15" customHeight="1" x14ac:dyDescent="0.25">
      <c r="A35" s="271" t="s">
        <v>528</v>
      </c>
      <c r="B35" s="272"/>
      <c r="C35" s="272"/>
      <c r="D35" s="273"/>
      <c r="E35" s="273"/>
      <c r="F35" s="273"/>
      <c r="G35" s="273"/>
      <c r="H35" s="273"/>
      <c r="I35" s="273"/>
      <c r="J35" s="273"/>
      <c r="K35" s="273"/>
      <c r="L35" s="273"/>
      <c r="M35" s="273"/>
      <c r="N35" s="273"/>
      <c r="O35" s="273"/>
      <c r="P35" s="273"/>
      <c r="Q35" s="273"/>
      <c r="R35" s="273"/>
      <c r="S35" s="273"/>
      <c r="T35" s="273"/>
      <c r="U35" s="273"/>
      <c r="V35" s="273"/>
      <c r="W35" s="273"/>
      <c r="X35" s="273"/>
      <c r="Y35" s="273"/>
      <c r="Z35" s="274"/>
      <c r="AA35" s="274"/>
      <c r="AB35" s="274"/>
      <c r="AC35" s="275"/>
      <c r="AD35" s="276"/>
    </row>
    <row r="36" spans="1:30" ht="30" customHeight="1" x14ac:dyDescent="0.25">
      <c r="A36" s="277" t="s">
        <v>498</v>
      </c>
      <c r="B36" s="163" t="s">
        <v>203</v>
      </c>
      <c r="C36" s="278" t="s">
        <v>529</v>
      </c>
      <c r="D36" s="189"/>
      <c r="E36" s="189"/>
      <c r="F36" s="189"/>
      <c r="G36" s="184"/>
      <c r="H36" s="184"/>
      <c r="I36" s="184"/>
      <c r="J36" s="182">
        <f t="shared" ref="J36:J43" si="23">SUM(D36+G36)</f>
        <v>0</v>
      </c>
      <c r="K36" s="190"/>
      <c r="L36" s="190"/>
      <c r="M36" s="189">
        <v>135042</v>
      </c>
      <c r="N36" s="189"/>
      <c r="O36" s="189">
        <f t="shared" ref="O36:O37" si="24">SUM(M36:N36)</f>
        <v>135042</v>
      </c>
      <c r="P36" s="184">
        <v>1000</v>
      </c>
      <c r="Q36" s="184"/>
      <c r="R36" s="189">
        <f t="shared" ref="R36:R38" si="25">SUM(P36:Q36)</f>
        <v>1000</v>
      </c>
      <c r="S36" s="235">
        <f t="shared" ref="S36:S43" si="26">SUM(M36+P36)</f>
        <v>136042</v>
      </c>
      <c r="T36" s="190"/>
      <c r="U36" s="190">
        <f t="shared" ref="U36:U40" si="27">SUM(S36:T36)</f>
        <v>136042</v>
      </c>
      <c r="V36" s="189">
        <f t="shared" ref="V36:V43" si="28">D36+M36</f>
        <v>135042</v>
      </c>
      <c r="W36" s="189"/>
      <c r="X36" s="189">
        <f t="shared" ref="X36:X43" si="29">SUM(V36:W36)</f>
        <v>135042</v>
      </c>
      <c r="Y36" s="184">
        <f t="shared" ref="Y36:Y43" si="30">G36+P36</f>
        <v>1000</v>
      </c>
      <c r="Z36" s="279"/>
      <c r="AA36" s="189">
        <f t="shared" ref="AA36:AA43" si="31">SUM(Y36:Z36)</f>
        <v>1000</v>
      </c>
      <c r="AB36" s="182">
        <f t="shared" ref="AB36:AD43" si="32">SUM(J36+S36)</f>
        <v>136042</v>
      </c>
      <c r="AC36" s="182">
        <f t="shared" si="32"/>
        <v>0</v>
      </c>
      <c r="AD36" s="236">
        <f t="shared" si="32"/>
        <v>136042</v>
      </c>
    </row>
    <row r="37" spans="1:30" ht="15" customHeight="1" x14ac:dyDescent="0.25">
      <c r="A37" s="277" t="s">
        <v>495</v>
      </c>
      <c r="B37" s="246">
        <v>40105</v>
      </c>
      <c r="C37" s="278" t="s">
        <v>530</v>
      </c>
      <c r="D37" s="189"/>
      <c r="E37" s="189"/>
      <c r="F37" s="189"/>
      <c r="G37" s="184"/>
      <c r="H37" s="184"/>
      <c r="I37" s="184"/>
      <c r="J37" s="182">
        <f t="shared" si="23"/>
        <v>0</v>
      </c>
      <c r="K37" s="190"/>
      <c r="L37" s="190"/>
      <c r="M37" s="189">
        <v>290</v>
      </c>
      <c r="N37" s="189"/>
      <c r="O37" s="189">
        <f t="shared" si="24"/>
        <v>290</v>
      </c>
      <c r="P37" s="184">
        <v>11500</v>
      </c>
      <c r="Q37" s="184"/>
      <c r="R37" s="189">
        <f t="shared" si="25"/>
        <v>11500</v>
      </c>
      <c r="S37" s="235">
        <f t="shared" si="26"/>
        <v>11790</v>
      </c>
      <c r="T37" s="190"/>
      <c r="U37" s="190">
        <f t="shared" si="27"/>
        <v>11790</v>
      </c>
      <c r="V37" s="189">
        <f t="shared" si="28"/>
        <v>290</v>
      </c>
      <c r="W37" s="189"/>
      <c r="X37" s="189">
        <f t="shared" si="29"/>
        <v>290</v>
      </c>
      <c r="Y37" s="184">
        <f t="shared" si="30"/>
        <v>11500</v>
      </c>
      <c r="Z37" s="279"/>
      <c r="AA37" s="189">
        <f t="shared" si="31"/>
        <v>11500</v>
      </c>
      <c r="AB37" s="182">
        <f t="shared" si="32"/>
        <v>11790</v>
      </c>
      <c r="AC37" s="182">
        <f t="shared" si="32"/>
        <v>0</v>
      </c>
      <c r="AD37" s="236">
        <f t="shared" si="32"/>
        <v>11790</v>
      </c>
    </row>
    <row r="38" spans="1:30" ht="30" customHeight="1" x14ac:dyDescent="0.25">
      <c r="A38" s="277" t="s">
        <v>495</v>
      </c>
      <c r="B38" s="246">
        <v>40106</v>
      </c>
      <c r="C38" s="172" t="s">
        <v>531</v>
      </c>
      <c r="D38" s="189"/>
      <c r="E38" s="189"/>
      <c r="F38" s="189"/>
      <c r="G38" s="184"/>
      <c r="H38" s="184"/>
      <c r="I38" s="184"/>
      <c r="J38" s="182">
        <f t="shared" si="23"/>
        <v>0</v>
      </c>
      <c r="K38" s="190"/>
      <c r="L38" s="190"/>
      <c r="M38" s="189"/>
      <c r="N38" s="189"/>
      <c r="O38" s="189"/>
      <c r="P38" s="184">
        <v>2600</v>
      </c>
      <c r="Q38" s="184"/>
      <c r="R38" s="189">
        <f t="shared" si="25"/>
        <v>2600</v>
      </c>
      <c r="S38" s="235">
        <f t="shared" si="26"/>
        <v>2600</v>
      </c>
      <c r="T38" s="190"/>
      <c r="U38" s="190">
        <f t="shared" si="27"/>
        <v>2600</v>
      </c>
      <c r="V38" s="189">
        <f t="shared" si="28"/>
        <v>0</v>
      </c>
      <c r="W38" s="189"/>
      <c r="X38" s="189">
        <f t="shared" si="29"/>
        <v>0</v>
      </c>
      <c r="Y38" s="184">
        <f t="shared" si="30"/>
        <v>2600</v>
      </c>
      <c r="Z38" s="279"/>
      <c r="AA38" s="189">
        <f t="shared" si="31"/>
        <v>2600</v>
      </c>
      <c r="AB38" s="182">
        <f t="shared" si="32"/>
        <v>2600</v>
      </c>
      <c r="AC38" s="182">
        <f t="shared" si="32"/>
        <v>0</v>
      </c>
      <c r="AD38" s="236">
        <f t="shared" si="32"/>
        <v>2600</v>
      </c>
    </row>
    <row r="39" spans="1:30" ht="30" customHeight="1" x14ac:dyDescent="0.25">
      <c r="A39" s="277" t="s">
        <v>495</v>
      </c>
      <c r="B39" s="163" t="s">
        <v>196</v>
      </c>
      <c r="C39" s="278" t="s">
        <v>532</v>
      </c>
      <c r="D39" s="189"/>
      <c r="E39" s="189"/>
      <c r="F39" s="189"/>
      <c r="G39" s="184"/>
      <c r="H39" s="184"/>
      <c r="I39" s="184"/>
      <c r="J39" s="182">
        <f t="shared" si="23"/>
        <v>0</v>
      </c>
      <c r="K39" s="190"/>
      <c r="L39" s="190"/>
      <c r="M39" s="189">
        <v>1700</v>
      </c>
      <c r="N39" s="189"/>
      <c r="O39" s="189">
        <f t="shared" ref="O39:O40" si="33">SUM(M39:N39)</f>
        <v>1700</v>
      </c>
      <c r="P39" s="184"/>
      <c r="Q39" s="184"/>
      <c r="R39" s="184"/>
      <c r="S39" s="235">
        <f t="shared" si="26"/>
        <v>1700</v>
      </c>
      <c r="T39" s="190"/>
      <c r="U39" s="190">
        <f t="shared" si="27"/>
        <v>1700</v>
      </c>
      <c r="V39" s="189">
        <f t="shared" si="28"/>
        <v>1700</v>
      </c>
      <c r="W39" s="189"/>
      <c r="X39" s="189">
        <f t="shared" si="29"/>
        <v>1700</v>
      </c>
      <c r="Y39" s="184">
        <f t="shared" si="30"/>
        <v>0</v>
      </c>
      <c r="Z39" s="279"/>
      <c r="AA39" s="189">
        <f t="shared" si="31"/>
        <v>0</v>
      </c>
      <c r="AB39" s="182">
        <f t="shared" si="32"/>
        <v>1700</v>
      </c>
      <c r="AC39" s="182">
        <f t="shared" si="32"/>
        <v>0</v>
      </c>
      <c r="AD39" s="236">
        <f t="shared" si="32"/>
        <v>1700</v>
      </c>
    </row>
    <row r="40" spans="1:30" ht="15" customHeight="1" x14ac:dyDescent="0.25">
      <c r="A40" s="280" t="s">
        <v>495</v>
      </c>
      <c r="B40" s="281" t="s">
        <v>203</v>
      </c>
      <c r="C40" s="282" t="s">
        <v>533</v>
      </c>
      <c r="D40" s="247"/>
      <c r="E40" s="247"/>
      <c r="F40" s="247"/>
      <c r="G40" s="283"/>
      <c r="H40" s="283"/>
      <c r="I40" s="283"/>
      <c r="J40" s="182">
        <f t="shared" si="23"/>
        <v>0</v>
      </c>
      <c r="K40" s="284"/>
      <c r="L40" s="284"/>
      <c r="M40" s="247">
        <v>2300</v>
      </c>
      <c r="N40" s="247"/>
      <c r="O40" s="189">
        <f t="shared" si="33"/>
        <v>2300</v>
      </c>
      <c r="P40" s="283"/>
      <c r="Q40" s="283"/>
      <c r="R40" s="283"/>
      <c r="S40" s="235">
        <f t="shared" si="26"/>
        <v>2300</v>
      </c>
      <c r="T40" s="284"/>
      <c r="U40" s="190">
        <f t="shared" si="27"/>
        <v>2300</v>
      </c>
      <c r="V40" s="247">
        <f t="shared" si="28"/>
        <v>2300</v>
      </c>
      <c r="W40" s="247"/>
      <c r="X40" s="189">
        <f t="shared" si="29"/>
        <v>2300</v>
      </c>
      <c r="Y40" s="283">
        <f t="shared" si="30"/>
        <v>0</v>
      </c>
      <c r="Z40" s="285"/>
      <c r="AA40" s="189">
        <f t="shared" si="31"/>
        <v>0</v>
      </c>
      <c r="AB40" s="182">
        <f t="shared" si="32"/>
        <v>2300</v>
      </c>
      <c r="AC40" s="182">
        <f t="shared" si="32"/>
        <v>0</v>
      </c>
      <c r="AD40" s="236">
        <f t="shared" si="32"/>
        <v>2300</v>
      </c>
    </row>
    <row r="41" spans="1:30" ht="30" customHeight="1" x14ac:dyDescent="0.25">
      <c r="A41" s="277" t="s">
        <v>495</v>
      </c>
      <c r="B41" s="163" t="s">
        <v>231</v>
      </c>
      <c r="C41" s="278" t="s">
        <v>534</v>
      </c>
      <c r="D41" s="189">
        <f>51514-8000</f>
        <v>43514</v>
      </c>
      <c r="E41" s="189"/>
      <c r="F41" s="189">
        <f>SUM(D41:E41)</f>
        <v>43514</v>
      </c>
      <c r="G41" s="184">
        <v>19168</v>
      </c>
      <c r="H41" s="184"/>
      <c r="I41" s="189">
        <f t="shared" ref="I41:I43" si="34">SUM(G41:H41)</f>
        <v>19168</v>
      </c>
      <c r="J41" s="182">
        <f t="shared" si="23"/>
        <v>62682</v>
      </c>
      <c r="K41" s="190"/>
      <c r="L41" s="190">
        <f t="shared" ref="L41:L43" si="35">SUM(J41:K41)</f>
        <v>62682</v>
      </c>
      <c r="M41" s="189"/>
      <c r="N41" s="189"/>
      <c r="O41" s="189"/>
      <c r="P41" s="184"/>
      <c r="Q41" s="184"/>
      <c r="R41" s="184"/>
      <c r="S41" s="235">
        <f t="shared" si="26"/>
        <v>0</v>
      </c>
      <c r="T41" s="284"/>
      <c r="U41" s="284"/>
      <c r="V41" s="247">
        <f t="shared" si="28"/>
        <v>43514</v>
      </c>
      <c r="W41" s="247"/>
      <c r="X41" s="189">
        <f t="shared" si="29"/>
        <v>43514</v>
      </c>
      <c r="Y41" s="283">
        <f t="shared" si="30"/>
        <v>19168</v>
      </c>
      <c r="Z41" s="285"/>
      <c r="AA41" s="189">
        <f t="shared" si="31"/>
        <v>19168</v>
      </c>
      <c r="AB41" s="182">
        <f t="shared" si="32"/>
        <v>62682</v>
      </c>
      <c r="AC41" s="182">
        <f t="shared" si="32"/>
        <v>0</v>
      </c>
      <c r="AD41" s="236">
        <f t="shared" si="32"/>
        <v>62682</v>
      </c>
    </row>
    <row r="42" spans="1:30" ht="15" customHeight="1" x14ac:dyDescent="0.25">
      <c r="A42" s="286" t="s">
        <v>535</v>
      </c>
      <c r="B42" s="163" t="s">
        <v>231</v>
      </c>
      <c r="C42" s="278" t="s">
        <v>536</v>
      </c>
      <c r="D42" s="189"/>
      <c r="E42" s="189"/>
      <c r="F42" s="189"/>
      <c r="G42" s="184">
        <v>3000</v>
      </c>
      <c r="H42" s="184"/>
      <c r="I42" s="189">
        <f t="shared" si="34"/>
        <v>3000</v>
      </c>
      <c r="J42" s="182">
        <f t="shared" si="23"/>
        <v>3000</v>
      </c>
      <c r="K42" s="190"/>
      <c r="L42" s="190">
        <f t="shared" si="35"/>
        <v>3000</v>
      </c>
      <c r="M42" s="189"/>
      <c r="N42" s="189"/>
      <c r="O42" s="189"/>
      <c r="P42" s="184"/>
      <c r="Q42" s="184"/>
      <c r="R42" s="184"/>
      <c r="S42" s="235">
        <f t="shared" si="26"/>
        <v>0</v>
      </c>
      <c r="T42" s="284"/>
      <c r="U42" s="284"/>
      <c r="V42" s="247">
        <f t="shared" si="28"/>
        <v>0</v>
      </c>
      <c r="W42" s="247"/>
      <c r="X42" s="189">
        <f t="shared" si="29"/>
        <v>0</v>
      </c>
      <c r="Y42" s="283">
        <f t="shared" si="30"/>
        <v>3000</v>
      </c>
      <c r="Z42" s="285"/>
      <c r="AA42" s="189">
        <f t="shared" si="31"/>
        <v>3000</v>
      </c>
      <c r="AB42" s="182">
        <f t="shared" si="32"/>
        <v>3000</v>
      </c>
      <c r="AC42" s="182">
        <f t="shared" si="32"/>
        <v>0</v>
      </c>
      <c r="AD42" s="236">
        <f t="shared" si="32"/>
        <v>3000</v>
      </c>
    </row>
    <row r="43" spans="1:30" ht="30" customHeight="1" x14ac:dyDescent="0.25">
      <c r="A43" s="277" t="s">
        <v>495</v>
      </c>
      <c r="B43" s="163" t="s">
        <v>255</v>
      </c>
      <c r="C43" s="278" t="s">
        <v>537</v>
      </c>
      <c r="D43" s="189">
        <v>5540</v>
      </c>
      <c r="E43" s="189"/>
      <c r="F43" s="189">
        <f>SUM(D43:E43)</f>
        <v>5540</v>
      </c>
      <c r="G43" s="184">
        <v>33410</v>
      </c>
      <c r="H43" s="184"/>
      <c r="I43" s="189">
        <f t="shared" si="34"/>
        <v>33410</v>
      </c>
      <c r="J43" s="182">
        <f t="shared" si="23"/>
        <v>38950</v>
      </c>
      <c r="K43" s="190"/>
      <c r="L43" s="190">
        <f t="shared" si="35"/>
        <v>38950</v>
      </c>
      <c r="M43" s="189"/>
      <c r="N43" s="189"/>
      <c r="O43" s="189"/>
      <c r="P43" s="184"/>
      <c r="Q43" s="184"/>
      <c r="R43" s="184"/>
      <c r="S43" s="235">
        <f t="shared" si="26"/>
        <v>0</v>
      </c>
      <c r="T43" s="284"/>
      <c r="U43" s="284"/>
      <c r="V43" s="247">
        <f t="shared" si="28"/>
        <v>5540</v>
      </c>
      <c r="W43" s="247"/>
      <c r="X43" s="189">
        <f t="shared" si="29"/>
        <v>5540</v>
      </c>
      <c r="Y43" s="283">
        <f t="shared" si="30"/>
        <v>33410</v>
      </c>
      <c r="Z43" s="285"/>
      <c r="AA43" s="189">
        <f t="shared" si="31"/>
        <v>33410</v>
      </c>
      <c r="AB43" s="182">
        <f t="shared" si="32"/>
        <v>38950</v>
      </c>
      <c r="AC43" s="182">
        <f t="shared" si="32"/>
        <v>0</v>
      </c>
      <c r="AD43" s="236">
        <f t="shared" si="32"/>
        <v>38950</v>
      </c>
    </row>
    <row r="44" spans="1:30" s="243" customFormat="1" ht="15" customHeight="1" thickBot="1" x14ac:dyDescent="0.3">
      <c r="A44" s="287" t="s">
        <v>538</v>
      </c>
      <c r="B44" s="288"/>
      <c r="C44" s="288"/>
      <c r="D44" s="289">
        <f t="shared" ref="D44:AD44" si="36">SUM(D36:D43)</f>
        <v>49054</v>
      </c>
      <c r="E44" s="289">
        <f t="shared" si="36"/>
        <v>0</v>
      </c>
      <c r="F44" s="289">
        <f t="shared" si="36"/>
        <v>49054</v>
      </c>
      <c r="G44" s="289">
        <f t="shared" si="36"/>
        <v>55578</v>
      </c>
      <c r="H44" s="289">
        <f t="shared" si="36"/>
        <v>0</v>
      </c>
      <c r="I44" s="289">
        <f t="shared" si="36"/>
        <v>55578</v>
      </c>
      <c r="J44" s="289">
        <f t="shared" si="36"/>
        <v>104632</v>
      </c>
      <c r="K44" s="289">
        <f t="shared" si="36"/>
        <v>0</v>
      </c>
      <c r="L44" s="289">
        <f t="shared" si="36"/>
        <v>104632</v>
      </c>
      <c r="M44" s="289">
        <f t="shared" si="36"/>
        <v>139332</v>
      </c>
      <c r="N44" s="289">
        <f t="shared" si="36"/>
        <v>0</v>
      </c>
      <c r="O44" s="289">
        <f t="shared" si="36"/>
        <v>139332</v>
      </c>
      <c r="P44" s="289">
        <f t="shared" si="36"/>
        <v>15100</v>
      </c>
      <c r="Q44" s="289">
        <f t="shared" si="36"/>
        <v>0</v>
      </c>
      <c r="R44" s="289">
        <f t="shared" si="36"/>
        <v>15100</v>
      </c>
      <c r="S44" s="289">
        <f t="shared" si="36"/>
        <v>154432</v>
      </c>
      <c r="T44" s="290">
        <f t="shared" si="36"/>
        <v>0</v>
      </c>
      <c r="U44" s="290">
        <f t="shared" si="36"/>
        <v>154432</v>
      </c>
      <c r="V44" s="290">
        <f t="shared" si="36"/>
        <v>188386</v>
      </c>
      <c r="W44" s="290">
        <f t="shared" si="36"/>
        <v>0</v>
      </c>
      <c r="X44" s="290">
        <f t="shared" si="36"/>
        <v>188386</v>
      </c>
      <c r="Y44" s="290">
        <f t="shared" si="36"/>
        <v>70678</v>
      </c>
      <c r="Z44" s="290">
        <f t="shared" si="36"/>
        <v>0</v>
      </c>
      <c r="AA44" s="290">
        <f t="shared" si="36"/>
        <v>70678</v>
      </c>
      <c r="AB44" s="290">
        <f t="shared" si="36"/>
        <v>259064</v>
      </c>
      <c r="AC44" s="289">
        <f t="shared" si="36"/>
        <v>0</v>
      </c>
      <c r="AD44" s="291">
        <f t="shared" si="36"/>
        <v>259064</v>
      </c>
    </row>
    <row r="45" spans="1:30" ht="15" customHeight="1" x14ac:dyDescent="0.25">
      <c r="A45" s="292" t="s">
        <v>526</v>
      </c>
      <c r="B45" s="293"/>
      <c r="C45" s="293"/>
      <c r="D45" s="294">
        <f t="shared" ref="D45:AD45" si="37">D37+D38+D39+D40+D41+D43</f>
        <v>49054</v>
      </c>
      <c r="E45" s="294">
        <f t="shared" si="37"/>
        <v>0</v>
      </c>
      <c r="F45" s="294">
        <f t="shared" si="37"/>
        <v>49054</v>
      </c>
      <c r="G45" s="294">
        <f t="shared" si="37"/>
        <v>52578</v>
      </c>
      <c r="H45" s="294">
        <f t="shared" si="37"/>
        <v>0</v>
      </c>
      <c r="I45" s="294">
        <f t="shared" si="37"/>
        <v>52578</v>
      </c>
      <c r="J45" s="295">
        <f t="shared" si="37"/>
        <v>101632</v>
      </c>
      <c r="K45" s="295">
        <f t="shared" si="37"/>
        <v>0</v>
      </c>
      <c r="L45" s="295">
        <f t="shared" si="37"/>
        <v>101632</v>
      </c>
      <c r="M45" s="294">
        <f t="shared" si="37"/>
        <v>4290</v>
      </c>
      <c r="N45" s="294">
        <f t="shared" si="37"/>
        <v>0</v>
      </c>
      <c r="O45" s="294">
        <f t="shared" si="37"/>
        <v>4290</v>
      </c>
      <c r="P45" s="294">
        <f t="shared" si="37"/>
        <v>14100</v>
      </c>
      <c r="Q45" s="294">
        <f t="shared" si="37"/>
        <v>0</v>
      </c>
      <c r="R45" s="294">
        <f t="shared" si="37"/>
        <v>14100</v>
      </c>
      <c r="S45" s="295">
        <f t="shared" si="37"/>
        <v>18390</v>
      </c>
      <c r="T45" s="295">
        <f t="shared" si="37"/>
        <v>0</v>
      </c>
      <c r="U45" s="295">
        <f t="shared" si="37"/>
        <v>18390</v>
      </c>
      <c r="V45" s="294">
        <f t="shared" si="37"/>
        <v>53344</v>
      </c>
      <c r="W45" s="294">
        <f t="shared" si="37"/>
        <v>0</v>
      </c>
      <c r="X45" s="294">
        <f t="shared" si="37"/>
        <v>53344</v>
      </c>
      <c r="Y45" s="294">
        <f t="shared" si="37"/>
        <v>66678</v>
      </c>
      <c r="Z45" s="294">
        <f t="shared" si="37"/>
        <v>0</v>
      </c>
      <c r="AA45" s="294">
        <f t="shared" si="37"/>
        <v>66678</v>
      </c>
      <c r="AB45" s="295">
        <f t="shared" si="37"/>
        <v>120022</v>
      </c>
      <c r="AC45" s="295">
        <f t="shared" si="37"/>
        <v>0</v>
      </c>
      <c r="AD45" s="296">
        <f t="shared" si="37"/>
        <v>120022</v>
      </c>
    </row>
    <row r="46" spans="1:30" ht="15" customHeight="1" thickBot="1" x14ac:dyDescent="0.3">
      <c r="A46" s="297" t="s">
        <v>527</v>
      </c>
      <c r="B46" s="298"/>
      <c r="C46" s="298"/>
      <c r="D46" s="247">
        <f>D44-D45</f>
        <v>0</v>
      </c>
      <c r="E46" s="247">
        <f t="shared" ref="E46:AD46" si="38">E44-E45</f>
        <v>0</v>
      </c>
      <c r="F46" s="247">
        <f t="shared" si="38"/>
        <v>0</v>
      </c>
      <c r="G46" s="247">
        <f t="shared" si="38"/>
        <v>3000</v>
      </c>
      <c r="H46" s="247">
        <f t="shared" si="38"/>
        <v>0</v>
      </c>
      <c r="I46" s="247">
        <f t="shared" si="38"/>
        <v>3000</v>
      </c>
      <c r="J46" s="284">
        <f t="shared" si="38"/>
        <v>3000</v>
      </c>
      <c r="K46" s="284">
        <f t="shared" si="38"/>
        <v>0</v>
      </c>
      <c r="L46" s="284">
        <f t="shared" si="38"/>
        <v>3000</v>
      </c>
      <c r="M46" s="247">
        <f t="shared" si="38"/>
        <v>135042</v>
      </c>
      <c r="N46" s="247">
        <f t="shared" si="38"/>
        <v>0</v>
      </c>
      <c r="O46" s="247">
        <f t="shared" si="38"/>
        <v>135042</v>
      </c>
      <c r="P46" s="247">
        <f t="shared" si="38"/>
        <v>1000</v>
      </c>
      <c r="Q46" s="247">
        <f t="shared" si="38"/>
        <v>0</v>
      </c>
      <c r="R46" s="247">
        <f t="shared" si="38"/>
        <v>1000</v>
      </c>
      <c r="S46" s="284">
        <f t="shared" si="38"/>
        <v>136042</v>
      </c>
      <c r="T46" s="284">
        <f t="shared" si="38"/>
        <v>0</v>
      </c>
      <c r="U46" s="284">
        <f t="shared" si="38"/>
        <v>136042</v>
      </c>
      <c r="V46" s="247">
        <f t="shared" si="38"/>
        <v>135042</v>
      </c>
      <c r="W46" s="247">
        <f t="shared" si="38"/>
        <v>0</v>
      </c>
      <c r="X46" s="247">
        <f t="shared" si="38"/>
        <v>135042</v>
      </c>
      <c r="Y46" s="247">
        <f t="shared" si="38"/>
        <v>4000</v>
      </c>
      <c r="Z46" s="247">
        <f t="shared" si="38"/>
        <v>0</v>
      </c>
      <c r="AA46" s="247">
        <f t="shared" si="38"/>
        <v>4000</v>
      </c>
      <c r="AB46" s="284">
        <f t="shared" si="38"/>
        <v>139042</v>
      </c>
      <c r="AC46" s="284">
        <f t="shared" si="38"/>
        <v>0</v>
      </c>
      <c r="AD46" s="299">
        <f t="shared" si="38"/>
        <v>139042</v>
      </c>
    </row>
    <row r="47" spans="1:30" s="243" customFormat="1" ht="15" customHeight="1" x14ac:dyDescent="0.25">
      <c r="A47" s="300" t="s">
        <v>539</v>
      </c>
      <c r="B47" s="301"/>
      <c r="C47" s="301"/>
      <c r="D47" s="295">
        <f t="shared" ref="D47:AD49" si="39">D32+D44</f>
        <v>756402</v>
      </c>
      <c r="E47" s="295">
        <f t="shared" si="39"/>
        <v>0</v>
      </c>
      <c r="F47" s="295">
        <f t="shared" si="39"/>
        <v>756402</v>
      </c>
      <c r="G47" s="295">
        <f t="shared" si="39"/>
        <v>754598</v>
      </c>
      <c r="H47" s="295">
        <f t="shared" si="39"/>
        <v>0</v>
      </c>
      <c r="I47" s="295">
        <f t="shared" si="39"/>
        <v>754598</v>
      </c>
      <c r="J47" s="295">
        <f t="shared" si="39"/>
        <v>1511000</v>
      </c>
      <c r="K47" s="295">
        <f t="shared" si="39"/>
        <v>0</v>
      </c>
      <c r="L47" s="295">
        <f t="shared" si="39"/>
        <v>1511000</v>
      </c>
      <c r="M47" s="295">
        <f t="shared" si="39"/>
        <v>456841</v>
      </c>
      <c r="N47" s="295">
        <f t="shared" si="39"/>
        <v>0</v>
      </c>
      <c r="O47" s="295">
        <f t="shared" si="39"/>
        <v>456841</v>
      </c>
      <c r="P47" s="295">
        <f t="shared" si="39"/>
        <v>2688817</v>
      </c>
      <c r="Q47" s="295">
        <f t="shared" si="39"/>
        <v>0</v>
      </c>
      <c r="R47" s="295">
        <f t="shared" si="39"/>
        <v>2688817</v>
      </c>
      <c r="S47" s="295">
        <f t="shared" si="39"/>
        <v>3145658</v>
      </c>
      <c r="T47" s="295">
        <f t="shared" si="39"/>
        <v>0</v>
      </c>
      <c r="U47" s="295">
        <f t="shared" si="39"/>
        <v>3145658</v>
      </c>
      <c r="V47" s="295">
        <f t="shared" si="39"/>
        <v>1213243</v>
      </c>
      <c r="W47" s="295">
        <f t="shared" si="39"/>
        <v>0</v>
      </c>
      <c r="X47" s="295">
        <f t="shared" si="39"/>
        <v>1213243</v>
      </c>
      <c r="Y47" s="295">
        <f t="shared" si="39"/>
        <v>3443415</v>
      </c>
      <c r="Z47" s="295">
        <f t="shared" si="39"/>
        <v>0</v>
      </c>
      <c r="AA47" s="295">
        <f t="shared" si="39"/>
        <v>3443415</v>
      </c>
      <c r="AB47" s="295">
        <f t="shared" si="39"/>
        <v>4656658</v>
      </c>
      <c r="AC47" s="295">
        <f t="shared" si="39"/>
        <v>0</v>
      </c>
      <c r="AD47" s="296">
        <f t="shared" si="39"/>
        <v>4656658</v>
      </c>
    </row>
    <row r="48" spans="1:30" ht="15" customHeight="1" x14ac:dyDescent="0.25">
      <c r="A48" s="302" t="s">
        <v>526</v>
      </c>
      <c r="B48" s="303"/>
      <c r="C48" s="303"/>
      <c r="D48" s="189">
        <f t="shared" si="39"/>
        <v>755402</v>
      </c>
      <c r="E48" s="189">
        <f t="shared" si="39"/>
        <v>0</v>
      </c>
      <c r="F48" s="189">
        <f t="shared" si="39"/>
        <v>755402</v>
      </c>
      <c r="G48" s="189">
        <f t="shared" si="39"/>
        <v>52578</v>
      </c>
      <c r="H48" s="189">
        <f t="shared" si="39"/>
        <v>0</v>
      </c>
      <c r="I48" s="189">
        <f t="shared" si="39"/>
        <v>52578</v>
      </c>
      <c r="J48" s="190">
        <f t="shared" si="39"/>
        <v>807980</v>
      </c>
      <c r="K48" s="190">
        <f t="shared" si="39"/>
        <v>0</v>
      </c>
      <c r="L48" s="190">
        <f t="shared" si="39"/>
        <v>807980</v>
      </c>
      <c r="M48" s="189">
        <f t="shared" si="39"/>
        <v>44275</v>
      </c>
      <c r="N48" s="189">
        <f t="shared" si="39"/>
        <v>0</v>
      </c>
      <c r="O48" s="189">
        <f t="shared" si="39"/>
        <v>44275</v>
      </c>
      <c r="P48" s="189">
        <f t="shared" si="39"/>
        <v>14100</v>
      </c>
      <c r="Q48" s="189">
        <f t="shared" si="39"/>
        <v>0</v>
      </c>
      <c r="R48" s="189">
        <f t="shared" si="39"/>
        <v>14100</v>
      </c>
      <c r="S48" s="190">
        <f t="shared" si="39"/>
        <v>58375</v>
      </c>
      <c r="T48" s="190">
        <f t="shared" si="39"/>
        <v>0</v>
      </c>
      <c r="U48" s="190">
        <f t="shared" si="39"/>
        <v>58375</v>
      </c>
      <c r="V48" s="189">
        <f t="shared" si="39"/>
        <v>799677</v>
      </c>
      <c r="W48" s="189">
        <f t="shared" si="39"/>
        <v>0</v>
      </c>
      <c r="X48" s="189">
        <f t="shared" si="39"/>
        <v>799677</v>
      </c>
      <c r="Y48" s="189">
        <f t="shared" si="39"/>
        <v>66678</v>
      </c>
      <c r="Z48" s="189">
        <f t="shared" si="39"/>
        <v>0</v>
      </c>
      <c r="AA48" s="189">
        <f t="shared" si="39"/>
        <v>66678</v>
      </c>
      <c r="AB48" s="190">
        <f t="shared" si="39"/>
        <v>866355</v>
      </c>
      <c r="AC48" s="190">
        <f t="shared" si="39"/>
        <v>0</v>
      </c>
      <c r="AD48" s="304">
        <f t="shared" si="39"/>
        <v>866355</v>
      </c>
    </row>
    <row r="49" spans="1:30" ht="15" customHeight="1" thickBot="1" x14ac:dyDescent="0.3">
      <c r="A49" s="305" t="s">
        <v>527</v>
      </c>
      <c r="B49" s="306"/>
      <c r="C49" s="306"/>
      <c r="D49" s="307">
        <f t="shared" si="39"/>
        <v>1000</v>
      </c>
      <c r="E49" s="307">
        <f t="shared" si="39"/>
        <v>0</v>
      </c>
      <c r="F49" s="307">
        <f t="shared" si="39"/>
        <v>1000</v>
      </c>
      <c r="G49" s="307">
        <f t="shared" si="39"/>
        <v>702020</v>
      </c>
      <c r="H49" s="307">
        <f t="shared" si="39"/>
        <v>0</v>
      </c>
      <c r="I49" s="307">
        <f t="shared" si="39"/>
        <v>702020</v>
      </c>
      <c r="J49" s="290">
        <f t="shared" si="39"/>
        <v>703020</v>
      </c>
      <c r="K49" s="290">
        <f t="shared" si="39"/>
        <v>0</v>
      </c>
      <c r="L49" s="290">
        <f t="shared" si="39"/>
        <v>703020</v>
      </c>
      <c r="M49" s="307">
        <f t="shared" si="39"/>
        <v>412566</v>
      </c>
      <c r="N49" s="307">
        <f t="shared" si="39"/>
        <v>0</v>
      </c>
      <c r="O49" s="307">
        <f t="shared" si="39"/>
        <v>412566</v>
      </c>
      <c r="P49" s="307">
        <f t="shared" si="39"/>
        <v>2674717</v>
      </c>
      <c r="Q49" s="307">
        <f t="shared" si="39"/>
        <v>0</v>
      </c>
      <c r="R49" s="307">
        <f t="shared" si="39"/>
        <v>2674717</v>
      </c>
      <c r="S49" s="290">
        <f t="shared" si="39"/>
        <v>3087283</v>
      </c>
      <c r="T49" s="290">
        <f t="shared" si="39"/>
        <v>0</v>
      </c>
      <c r="U49" s="290">
        <f t="shared" si="39"/>
        <v>3087283</v>
      </c>
      <c r="V49" s="307">
        <f t="shared" si="39"/>
        <v>413566</v>
      </c>
      <c r="W49" s="307">
        <f t="shared" si="39"/>
        <v>0</v>
      </c>
      <c r="X49" s="307">
        <f t="shared" si="39"/>
        <v>413566</v>
      </c>
      <c r="Y49" s="307">
        <f t="shared" si="39"/>
        <v>3376737</v>
      </c>
      <c r="Z49" s="307">
        <f t="shared" si="39"/>
        <v>0</v>
      </c>
      <c r="AA49" s="307">
        <f t="shared" si="39"/>
        <v>3376737</v>
      </c>
      <c r="AB49" s="290">
        <f t="shared" si="39"/>
        <v>3790303</v>
      </c>
      <c r="AC49" s="290">
        <f t="shared" si="39"/>
        <v>0</v>
      </c>
      <c r="AD49" s="308">
        <f t="shared" si="39"/>
        <v>3790303</v>
      </c>
    </row>
    <row r="50" spans="1:30" ht="12" customHeight="1" x14ac:dyDescent="0.25">
      <c r="D50" s="309"/>
      <c r="E50" s="309"/>
      <c r="F50" s="309"/>
      <c r="G50" s="310"/>
      <c r="H50" s="310"/>
      <c r="I50" s="310"/>
      <c r="J50" s="311"/>
      <c r="K50" s="311"/>
      <c r="L50" s="311"/>
      <c r="M50" s="311"/>
      <c r="N50" s="311"/>
      <c r="O50" s="311"/>
      <c r="P50" s="310"/>
      <c r="Q50" s="310"/>
      <c r="R50" s="310"/>
      <c r="S50" s="311"/>
      <c r="T50" s="311"/>
      <c r="U50" s="311"/>
      <c r="V50" s="311"/>
      <c r="W50" s="311"/>
      <c r="X50" s="311"/>
      <c r="Y50" s="310"/>
      <c r="Z50" s="310"/>
      <c r="AA50" s="310"/>
      <c r="AB50" s="309"/>
    </row>
    <row r="51" spans="1:30" ht="12" customHeight="1" x14ac:dyDescent="0.25">
      <c r="D51" s="309"/>
      <c r="E51" s="309"/>
      <c r="F51" s="309"/>
      <c r="G51" s="310"/>
      <c r="H51" s="310"/>
      <c r="I51" s="310"/>
      <c r="J51" s="311"/>
      <c r="K51" s="311"/>
      <c r="L51" s="311"/>
      <c r="M51" s="311"/>
      <c r="N51" s="311"/>
      <c r="O51" s="311"/>
      <c r="P51" s="310"/>
      <c r="Q51" s="310"/>
      <c r="R51" s="310"/>
      <c r="S51" s="311"/>
      <c r="T51" s="311"/>
      <c r="U51" s="311"/>
      <c r="V51" s="311"/>
      <c r="W51" s="311"/>
      <c r="X51" s="311"/>
      <c r="Y51" s="310"/>
      <c r="Z51" s="310"/>
      <c r="AA51" s="310"/>
      <c r="AB51" s="309"/>
    </row>
    <row r="52" spans="1:30" ht="12" customHeight="1" x14ac:dyDescent="0.25">
      <c r="G52" s="313"/>
      <c r="H52" s="313"/>
      <c r="I52" s="313"/>
      <c r="J52" s="314"/>
      <c r="K52" s="314"/>
      <c r="L52" s="314"/>
      <c r="M52" s="314"/>
      <c r="N52" s="314"/>
      <c r="O52" s="314"/>
      <c r="P52" s="315"/>
      <c r="Q52" s="315"/>
      <c r="R52" s="315"/>
      <c r="S52" s="314"/>
      <c r="T52" s="314"/>
      <c r="U52" s="314"/>
      <c r="V52" s="314"/>
      <c r="W52" s="314"/>
      <c r="X52" s="314"/>
      <c r="Y52" s="315"/>
      <c r="Z52" s="315"/>
      <c r="AA52" s="315"/>
    </row>
    <row r="53" spans="1:30" ht="12" customHeight="1" x14ac:dyDescent="0.25">
      <c r="G53" s="313"/>
      <c r="H53" s="313"/>
      <c r="I53" s="313"/>
      <c r="J53" s="314"/>
      <c r="K53" s="314"/>
      <c r="L53" s="314"/>
      <c r="M53" s="314"/>
      <c r="N53" s="314"/>
      <c r="O53" s="314"/>
      <c r="P53" s="315"/>
      <c r="Q53" s="315"/>
      <c r="R53" s="315"/>
      <c r="S53" s="314"/>
      <c r="T53" s="314"/>
      <c r="U53" s="314"/>
      <c r="V53" s="314"/>
      <c r="W53" s="314"/>
      <c r="X53" s="314"/>
      <c r="Y53" s="315"/>
      <c r="Z53" s="315"/>
      <c r="AA53" s="315"/>
    </row>
    <row r="54" spans="1:30" s="243" customFormat="1" ht="12" customHeight="1" x14ac:dyDescent="0.25">
      <c r="C54" s="316"/>
      <c r="D54" s="317"/>
      <c r="E54" s="317"/>
      <c r="F54" s="317"/>
      <c r="G54" s="92"/>
      <c r="H54" s="92"/>
      <c r="I54" s="92"/>
      <c r="J54" s="318"/>
      <c r="K54" s="318"/>
      <c r="L54" s="318"/>
      <c r="M54" s="318"/>
      <c r="N54" s="318"/>
      <c r="O54" s="318"/>
      <c r="P54" s="318"/>
      <c r="Q54" s="318"/>
      <c r="R54" s="318"/>
      <c r="S54" s="318"/>
      <c r="T54" s="318"/>
      <c r="U54" s="318"/>
      <c r="V54" s="318"/>
      <c r="W54" s="318"/>
      <c r="X54" s="318"/>
      <c r="Y54" s="318"/>
      <c r="Z54" s="318"/>
      <c r="AA54" s="318"/>
      <c r="AB54" s="317"/>
    </row>
    <row r="55" spans="1:30" ht="12" customHeight="1" x14ac:dyDescent="0.25">
      <c r="G55" s="92"/>
      <c r="H55" s="92"/>
      <c r="I55" s="92"/>
      <c r="J55" s="318"/>
      <c r="K55" s="318"/>
      <c r="L55" s="318"/>
      <c r="M55" s="318"/>
      <c r="N55" s="318"/>
      <c r="O55" s="318"/>
      <c r="P55" s="318"/>
      <c r="Q55" s="318"/>
      <c r="R55" s="318"/>
      <c r="S55" s="318"/>
      <c r="T55" s="318"/>
      <c r="U55" s="318"/>
      <c r="V55" s="318"/>
      <c r="W55" s="318"/>
      <c r="X55" s="318"/>
      <c r="Y55" s="318"/>
      <c r="Z55" s="318"/>
      <c r="AA55" s="318"/>
    </row>
    <row r="61" spans="1:30" ht="12" customHeight="1" x14ac:dyDescent="0.25">
      <c r="G61" s="319"/>
      <c r="H61" s="319"/>
      <c r="I61" s="319"/>
      <c r="J61" s="320"/>
      <c r="K61" s="320"/>
      <c r="L61" s="320"/>
      <c r="S61" s="320"/>
      <c r="T61" s="320"/>
      <c r="U61" s="320"/>
    </row>
    <row r="68" spans="3:28" s="326" customFormat="1" ht="12" customHeight="1" x14ac:dyDescent="0.25">
      <c r="C68" s="323"/>
      <c r="D68" s="324"/>
      <c r="E68" s="324"/>
      <c r="F68" s="324"/>
      <c r="G68" s="319"/>
      <c r="H68" s="319"/>
      <c r="I68" s="319"/>
      <c r="J68" s="320"/>
      <c r="K68" s="320"/>
      <c r="L68" s="320"/>
      <c r="M68" s="320"/>
      <c r="N68" s="320"/>
      <c r="O68" s="320"/>
      <c r="P68" s="325"/>
      <c r="Q68" s="325"/>
      <c r="R68" s="325"/>
      <c r="S68" s="320"/>
      <c r="T68" s="320"/>
      <c r="U68" s="320"/>
      <c r="V68" s="320"/>
      <c r="W68" s="320"/>
      <c r="X68" s="320"/>
      <c r="Y68" s="325"/>
      <c r="Z68" s="325"/>
      <c r="AA68" s="325"/>
      <c r="AB68" s="324"/>
    </row>
    <row r="69" spans="3:28" s="326" customFormat="1" ht="12" customHeight="1" x14ac:dyDescent="0.25">
      <c r="C69" s="323"/>
      <c r="D69" s="324"/>
      <c r="E69" s="324"/>
      <c r="F69" s="324"/>
      <c r="G69" s="319"/>
      <c r="H69" s="319"/>
      <c r="I69" s="319"/>
      <c r="J69" s="320"/>
      <c r="K69" s="320"/>
      <c r="L69" s="320"/>
      <c r="M69" s="320"/>
      <c r="N69" s="320"/>
      <c r="O69" s="320"/>
      <c r="P69" s="325"/>
      <c r="Q69" s="325"/>
      <c r="R69" s="325"/>
      <c r="S69" s="320"/>
      <c r="T69" s="320"/>
      <c r="U69" s="320"/>
      <c r="V69" s="320"/>
      <c r="W69" s="320"/>
      <c r="X69" s="320"/>
      <c r="Y69" s="325"/>
      <c r="Z69" s="325"/>
      <c r="AA69" s="325"/>
      <c r="AB69" s="324"/>
    </row>
  </sheetData>
  <mergeCells count="25">
    <mergeCell ref="A47:C47"/>
    <mergeCell ref="A48:C48"/>
    <mergeCell ref="A49:C49"/>
    <mergeCell ref="A33:C33"/>
    <mergeCell ref="A34:C34"/>
    <mergeCell ref="A35:C35"/>
    <mergeCell ref="A44:C44"/>
    <mergeCell ref="A45:C45"/>
    <mergeCell ref="A46:C46"/>
    <mergeCell ref="P2:R2"/>
    <mergeCell ref="S2:U2"/>
    <mergeCell ref="V2:X2"/>
    <mergeCell ref="Y2:AA2"/>
    <mergeCell ref="AB2:AD2"/>
    <mergeCell ref="A32:C32"/>
    <mergeCell ref="A1:A3"/>
    <mergeCell ref="B1:B3"/>
    <mergeCell ref="D1:L1"/>
    <mergeCell ref="M1:U1"/>
    <mergeCell ref="V1:AD1"/>
    <mergeCell ref="C2:C3"/>
    <mergeCell ref="D2:F2"/>
    <mergeCell ref="G2:I2"/>
    <mergeCell ref="J2:L2"/>
    <mergeCell ref="M2:O2"/>
  </mergeCells>
  <printOptions horizontalCentered="1"/>
  <pageMargins left="0.23622047244094491" right="3.937007874015748E-2" top="0.94488188976377963" bottom="0.98425196850393704" header="0.19685039370078741" footer="0.19685039370078741"/>
  <pageSetup paperSize="9" scale="55" orientation="landscape" r:id="rId1"/>
  <headerFooter alignWithMargins="0">
    <oddHeader>&amp;C&amp;"Times New Roman,Félkövér"
Budapest VIII. kerületi Önkormányzat 
 előző évi költségvetési maradványa feladatonként&amp;R
&amp;"Times New Roman,Félkövér dőlt"5. melléklet a /2019. () 
önkormányzati rendelethez
ezer forintban</oddHeader>
    <oddFooter>&amp;R&amp;"Times New Roman,Normál"
&amp;P</oddFooter>
  </headerFooter>
  <rowBreaks count="1" manualBreakCount="1">
    <brk id="34" max="29" man="1"/>
  </rowBreaks>
  <colBreaks count="1" manualBreakCount="1">
    <brk id="21" max="4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N1299"/>
  <sheetViews>
    <sheetView zoomScaleNormal="100" workbookViewId="0">
      <pane xSplit="4" ySplit="2" topLeftCell="H146" activePane="bottomRight" state="frozen"/>
      <selection pane="topRight" activeCell="E1" sqref="E1"/>
      <selection pane="bottomLeft" activeCell="A3" sqref="A3"/>
      <selection pane="bottomRight" activeCell="I185" sqref="I185:I216"/>
    </sheetView>
  </sheetViews>
  <sheetFormatPr defaultRowHeight="13.2" x14ac:dyDescent="0.25"/>
  <cols>
    <col min="1" max="1" width="15.6640625" style="483" customWidth="1"/>
    <col min="2" max="2" width="14.33203125" style="483" customWidth="1"/>
    <col min="3" max="3" width="1" style="484" customWidth="1"/>
    <col min="4" max="4" width="50.6640625" style="127" customWidth="1"/>
    <col min="5" max="7" width="9.6640625" style="485" customWidth="1"/>
    <col min="8" max="10" width="9.6640625" style="486" customWidth="1"/>
    <col min="11" max="19" width="9.6640625" style="311" customWidth="1"/>
    <col min="20" max="20" width="10.44140625" style="311" customWidth="1"/>
    <col min="21" max="21" width="9.6640625" style="309" customWidth="1"/>
    <col min="22" max="22" width="10.6640625" style="309" customWidth="1"/>
    <col min="23" max="251" width="8.88671875" style="449"/>
    <col min="252" max="252" width="34.6640625" style="449" customWidth="1"/>
    <col min="253" max="276" width="12.6640625" style="449" customWidth="1"/>
    <col min="277" max="277" width="10.109375" style="449" bestFit="1" customWidth="1"/>
    <col min="278" max="507" width="8.88671875" style="449"/>
    <col min="508" max="508" width="34.6640625" style="449" customWidth="1"/>
    <col min="509" max="532" width="12.6640625" style="449" customWidth="1"/>
    <col min="533" max="533" width="10.109375" style="449" bestFit="1" customWidth="1"/>
    <col min="534" max="763" width="8.88671875" style="449"/>
    <col min="764" max="764" width="34.6640625" style="449" customWidth="1"/>
    <col min="765" max="788" width="12.6640625" style="449" customWidth="1"/>
    <col min="789" max="789" width="10.109375" style="449" bestFit="1" customWidth="1"/>
    <col min="790" max="1019" width="8.88671875" style="449"/>
    <col min="1020" max="1020" width="34.6640625" style="449" customWidth="1"/>
    <col min="1021" max="1044" width="12.6640625" style="449" customWidth="1"/>
    <col min="1045" max="1045" width="10.109375" style="449" bestFit="1" customWidth="1"/>
    <col min="1046" max="1275" width="8.88671875" style="449"/>
    <col min="1276" max="1276" width="34.6640625" style="449" customWidth="1"/>
    <col min="1277" max="1300" width="12.6640625" style="449" customWidth="1"/>
    <col min="1301" max="1301" width="10.109375" style="449" bestFit="1" customWidth="1"/>
    <col min="1302" max="1531" width="8.88671875" style="449"/>
    <col min="1532" max="1532" width="34.6640625" style="449" customWidth="1"/>
    <col min="1533" max="1556" width="12.6640625" style="449" customWidth="1"/>
    <col min="1557" max="1557" width="10.109375" style="449" bestFit="1" customWidth="1"/>
    <col min="1558" max="1787" width="8.88671875" style="449"/>
    <col min="1788" max="1788" width="34.6640625" style="449" customWidth="1"/>
    <col min="1789" max="1812" width="12.6640625" style="449" customWidth="1"/>
    <col min="1813" max="1813" width="10.109375" style="449" bestFit="1" customWidth="1"/>
    <col min="1814" max="2043" width="8.88671875" style="449"/>
    <col min="2044" max="2044" width="34.6640625" style="449" customWidth="1"/>
    <col min="2045" max="2068" width="12.6640625" style="449" customWidth="1"/>
    <col min="2069" max="2069" width="10.109375" style="449" bestFit="1" customWidth="1"/>
    <col min="2070" max="2299" width="8.88671875" style="449"/>
    <col min="2300" max="2300" width="34.6640625" style="449" customWidth="1"/>
    <col min="2301" max="2324" width="12.6640625" style="449" customWidth="1"/>
    <col min="2325" max="2325" width="10.109375" style="449" bestFit="1" customWidth="1"/>
    <col min="2326" max="2555" width="8.88671875" style="449"/>
    <col min="2556" max="2556" width="34.6640625" style="449" customWidth="1"/>
    <col min="2557" max="2580" width="12.6640625" style="449" customWidth="1"/>
    <col min="2581" max="2581" width="10.109375" style="449" bestFit="1" customWidth="1"/>
    <col min="2582" max="2811" width="8.88671875" style="449"/>
    <col min="2812" max="2812" width="34.6640625" style="449" customWidth="1"/>
    <col min="2813" max="2836" width="12.6640625" style="449" customWidth="1"/>
    <col min="2837" max="2837" width="10.109375" style="449" bestFit="1" customWidth="1"/>
    <col min="2838" max="3067" width="8.88671875" style="449"/>
    <col min="3068" max="3068" width="34.6640625" style="449" customWidth="1"/>
    <col min="3069" max="3092" width="12.6640625" style="449" customWidth="1"/>
    <col min="3093" max="3093" width="10.109375" style="449" bestFit="1" customWidth="1"/>
    <col min="3094" max="3323" width="8.88671875" style="449"/>
    <col min="3324" max="3324" width="34.6640625" style="449" customWidth="1"/>
    <col min="3325" max="3348" width="12.6640625" style="449" customWidth="1"/>
    <col min="3349" max="3349" width="10.109375" style="449" bestFit="1" customWidth="1"/>
    <col min="3350" max="3579" width="8.88671875" style="449"/>
    <col min="3580" max="3580" width="34.6640625" style="449" customWidth="1"/>
    <col min="3581" max="3604" width="12.6640625" style="449" customWidth="1"/>
    <col min="3605" max="3605" width="10.109375" style="449" bestFit="1" customWidth="1"/>
    <col min="3606" max="3835" width="8.88671875" style="449"/>
    <col min="3836" max="3836" width="34.6640625" style="449" customWidth="1"/>
    <col min="3837" max="3860" width="12.6640625" style="449" customWidth="1"/>
    <col min="3861" max="3861" width="10.109375" style="449" bestFit="1" customWidth="1"/>
    <col min="3862" max="4091" width="8.88671875" style="449"/>
    <col min="4092" max="4092" width="34.6640625" style="449" customWidth="1"/>
    <col min="4093" max="4116" width="12.6640625" style="449" customWidth="1"/>
    <col min="4117" max="4117" width="10.109375" style="449" bestFit="1" customWidth="1"/>
    <col min="4118" max="4347" width="8.88671875" style="449"/>
    <col min="4348" max="4348" width="34.6640625" style="449" customWidth="1"/>
    <col min="4349" max="4372" width="12.6640625" style="449" customWidth="1"/>
    <col min="4373" max="4373" width="10.109375" style="449" bestFit="1" customWidth="1"/>
    <col min="4374" max="4603" width="8.88671875" style="449"/>
    <col min="4604" max="4604" width="34.6640625" style="449" customWidth="1"/>
    <col min="4605" max="4628" width="12.6640625" style="449" customWidth="1"/>
    <col min="4629" max="4629" width="10.109375" style="449" bestFit="1" customWidth="1"/>
    <col min="4630" max="4859" width="8.88671875" style="449"/>
    <col min="4860" max="4860" width="34.6640625" style="449" customWidth="1"/>
    <col min="4861" max="4884" width="12.6640625" style="449" customWidth="1"/>
    <col min="4885" max="4885" width="10.109375" style="449" bestFit="1" customWidth="1"/>
    <col min="4886" max="5115" width="8.88671875" style="449"/>
    <col min="5116" max="5116" width="34.6640625" style="449" customWidth="1"/>
    <col min="5117" max="5140" width="12.6640625" style="449" customWidth="1"/>
    <col min="5141" max="5141" width="10.109375" style="449" bestFit="1" customWidth="1"/>
    <col min="5142" max="5371" width="8.88671875" style="449"/>
    <col min="5372" max="5372" width="34.6640625" style="449" customWidth="1"/>
    <col min="5373" max="5396" width="12.6640625" style="449" customWidth="1"/>
    <col min="5397" max="5397" width="10.109375" style="449" bestFit="1" customWidth="1"/>
    <col min="5398" max="5627" width="8.88671875" style="449"/>
    <col min="5628" max="5628" width="34.6640625" style="449" customWidth="1"/>
    <col min="5629" max="5652" width="12.6640625" style="449" customWidth="1"/>
    <col min="5653" max="5653" width="10.109375" style="449" bestFit="1" customWidth="1"/>
    <col min="5654" max="5883" width="8.88671875" style="449"/>
    <col min="5884" max="5884" width="34.6640625" style="449" customWidth="1"/>
    <col min="5885" max="5908" width="12.6640625" style="449" customWidth="1"/>
    <col min="5909" max="5909" width="10.109375" style="449" bestFit="1" customWidth="1"/>
    <col min="5910" max="6139" width="8.88671875" style="449"/>
    <col min="6140" max="6140" width="34.6640625" style="449" customWidth="1"/>
    <col min="6141" max="6164" width="12.6640625" style="449" customWidth="1"/>
    <col min="6165" max="6165" width="10.109375" style="449" bestFit="1" customWidth="1"/>
    <col min="6166" max="6395" width="8.88671875" style="449"/>
    <col min="6396" max="6396" width="34.6640625" style="449" customWidth="1"/>
    <col min="6397" max="6420" width="12.6640625" style="449" customWidth="1"/>
    <col min="6421" max="6421" width="10.109375" style="449" bestFit="1" customWidth="1"/>
    <col min="6422" max="6651" width="8.88671875" style="449"/>
    <col min="6652" max="6652" width="34.6640625" style="449" customWidth="1"/>
    <col min="6653" max="6676" width="12.6640625" style="449" customWidth="1"/>
    <col min="6677" max="6677" width="10.109375" style="449" bestFit="1" customWidth="1"/>
    <col min="6678" max="6907" width="8.88671875" style="449"/>
    <col min="6908" max="6908" width="34.6640625" style="449" customWidth="1"/>
    <col min="6909" max="6932" width="12.6640625" style="449" customWidth="1"/>
    <col min="6933" max="6933" width="10.109375" style="449" bestFit="1" customWidth="1"/>
    <col min="6934" max="7163" width="8.88671875" style="449"/>
    <col min="7164" max="7164" width="34.6640625" style="449" customWidth="1"/>
    <col min="7165" max="7188" width="12.6640625" style="449" customWidth="1"/>
    <col min="7189" max="7189" width="10.109375" style="449" bestFit="1" customWidth="1"/>
    <col min="7190" max="7419" width="8.88671875" style="449"/>
    <col min="7420" max="7420" width="34.6640625" style="449" customWidth="1"/>
    <col min="7421" max="7444" width="12.6640625" style="449" customWidth="1"/>
    <col min="7445" max="7445" width="10.109375" style="449" bestFit="1" customWidth="1"/>
    <col min="7446" max="7675" width="8.88671875" style="449"/>
    <col min="7676" max="7676" width="34.6640625" style="449" customWidth="1"/>
    <col min="7677" max="7700" width="12.6640625" style="449" customWidth="1"/>
    <col min="7701" max="7701" width="10.109375" style="449" bestFit="1" customWidth="1"/>
    <col min="7702" max="7931" width="8.88671875" style="449"/>
    <col min="7932" max="7932" width="34.6640625" style="449" customWidth="1"/>
    <col min="7933" max="7956" width="12.6640625" style="449" customWidth="1"/>
    <col min="7957" max="7957" width="10.109375" style="449" bestFit="1" customWidth="1"/>
    <col min="7958" max="8187" width="8.88671875" style="449"/>
    <col min="8188" max="8188" width="34.6640625" style="449" customWidth="1"/>
    <col min="8189" max="8212" width="12.6640625" style="449" customWidth="1"/>
    <col min="8213" max="8213" width="10.109375" style="449" bestFit="1" customWidth="1"/>
    <col min="8214" max="8443" width="8.88671875" style="449"/>
    <col min="8444" max="8444" width="34.6640625" style="449" customWidth="1"/>
    <col min="8445" max="8468" width="12.6640625" style="449" customWidth="1"/>
    <col min="8469" max="8469" width="10.109375" style="449" bestFit="1" customWidth="1"/>
    <col min="8470" max="8699" width="8.88671875" style="449"/>
    <col min="8700" max="8700" width="34.6640625" style="449" customWidth="1"/>
    <col min="8701" max="8724" width="12.6640625" style="449" customWidth="1"/>
    <col min="8725" max="8725" width="10.109375" style="449" bestFit="1" customWidth="1"/>
    <col min="8726" max="8955" width="8.88671875" style="449"/>
    <col min="8956" max="8956" width="34.6640625" style="449" customWidth="1"/>
    <col min="8957" max="8980" width="12.6640625" style="449" customWidth="1"/>
    <col min="8981" max="8981" width="10.109375" style="449" bestFit="1" customWidth="1"/>
    <col min="8982" max="9211" width="8.88671875" style="449"/>
    <col min="9212" max="9212" width="34.6640625" style="449" customWidth="1"/>
    <col min="9213" max="9236" width="12.6640625" style="449" customWidth="1"/>
    <col min="9237" max="9237" width="10.109375" style="449" bestFit="1" customWidth="1"/>
    <col min="9238" max="9467" width="8.88671875" style="449"/>
    <col min="9468" max="9468" width="34.6640625" style="449" customWidth="1"/>
    <col min="9469" max="9492" width="12.6640625" style="449" customWidth="1"/>
    <col min="9493" max="9493" width="10.109375" style="449" bestFit="1" customWidth="1"/>
    <col min="9494" max="9723" width="8.88671875" style="449"/>
    <col min="9724" max="9724" width="34.6640625" style="449" customWidth="1"/>
    <col min="9725" max="9748" width="12.6640625" style="449" customWidth="1"/>
    <col min="9749" max="9749" width="10.109375" style="449" bestFit="1" customWidth="1"/>
    <col min="9750" max="9979" width="8.88671875" style="449"/>
    <col min="9980" max="9980" width="34.6640625" style="449" customWidth="1"/>
    <col min="9981" max="10004" width="12.6640625" style="449" customWidth="1"/>
    <col min="10005" max="10005" width="10.109375" style="449" bestFit="1" customWidth="1"/>
    <col min="10006" max="10235" width="8.88671875" style="449"/>
    <col min="10236" max="10236" width="34.6640625" style="449" customWidth="1"/>
    <col min="10237" max="10260" width="12.6640625" style="449" customWidth="1"/>
    <col min="10261" max="10261" width="10.109375" style="449" bestFit="1" customWidth="1"/>
    <col min="10262" max="10491" width="8.88671875" style="449"/>
    <col min="10492" max="10492" width="34.6640625" style="449" customWidth="1"/>
    <col min="10493" max="10516" width="12.6640625" style="449" customWidth="1"/>
    <col min="10517" max="10517" width="10.109375" style="449" bestFit="1" customWidth="1"/>
    <col min="10518" max="10747" width="8.88671875" style="449"/>
    <col min="10748" max="10748" width="34.6640625" style="449" customWidth="1"/>
    <col min="10749" max="10772" width="12.6640625" style="449" customWidth="1"/>
    <col min="10773" max="10773" width="10.109375" style="449" bestFit="1" customWidth="1"/>
    <col min="10774" max="11003" width="8.88671875" style="449"/>
    <col min="11004" max="11004" width="34.6640625" style="449" customWidth="1"/>
    <col min="11005" max="11028" width="12.6640625" style="449" customWidth="1"/>
    <col min="11029" max="11029" width="10.109375" style="449" bestFit="1" customWidth="1"/>
    <col min="11030" max="11259" width="8.88671875" style="449"/>
    <col min="11260" max="11260" width="34.6640625" style="449" customWidth="1"/>
    <col min="11261" max="11284" width="12.6640625" style="449" customWidth="1"/>
    <col min="11285" max="11285" width="10.109375" style="449" bestFit="1" customWidth="1"/>
    <col min="11286" max="11515" width="8.88671875" style="449"/>
    <col min="11516" max="11516" width="34.6640625" style="449" customWidth="1"/>
    <col min="11517" max="11540" width="12.6640625" style="449" customWidth="1"/>
    <col min="11541" max="11541" width="10.109375" style="449" bestFit="1" customWidth="1"/>
    <col min="11542" max="11771" width="8.88671875" style="449"/>
    <col min="11772" max="11772" width="34.6640625" style="449" customWidth="1"/>
    <col min="11773" max="11796" width="12.6640625" style="449" customWidth="1"/>
    <col min="11797" max="11797" width="10.109375" style="449" bestFit="1" customWidth="1"/>
    <col min="11798" max="12027" width="8.88671875" style="449"/>
    <col min="12028" max="12028" width="34.6640625" style="449" customWidth="1"/>
    <col min="12029" max="12052" width="12.6640625" style="449" customWidth="1"/>
    <col min="12053" max="12053" width="10.109375" style="449" bestFit="1" customWidth="1"/>
    <col min="12054" max="12283" width="8.88671875" style="449"/>
    <col min="12284" max="12284" width="34.6640625" style="449" customWidth="1"/>
    <col min="12285" max="12308" width="12.6640625" style="449" customWidth="1"/>
    <col min="12309" max="12309" width="10.109375" style="449" bestFit="1" customWidth="1"/>
    <col min="12310" max="12539" width="8.88671875" style="449"/>
    <col min="12540" max="12540" width="34.6640625" style="449" customWidth="1"/>
    <col min="12541" max="12564" width="12.6640625" style="449" customWidth="1"/>
    <col min="12565" max="12565" width="10.109375" style="449" bestFit="1" customWidth="1"/>
    <col min="12566" max="12795" width="8.88671875" style="449"/>
    <col min="12796" max="12796" width="34.6640625" style="449" customWidth="1"/>
    <col min="12797" max="12820" width="12.6640625" style="449" customWidth="1"/>
    <col min="12821" max="12821" width="10.109375" style="449" bestFit="1" customWidth="1"/>
    <col min="12822" max="13051" width="8.88671875" style="449"/>
    <col min="13052" max="13052" width="34.6640625" style="449" customWidth="1"/>
    <col min="13053" max="13076" width="12.6640625" style="449" customWidth="1"/>
    <col min="13077" max="13077" width="10.109375" style="449" bestFit="1" customWidth="1"/>
    <col min="13078" max="13307" width="8.88671875" style="449"/>
    <col min="13308" max="13308" width="34.6640625" style="449" customWidth="1"/>
    <col min="13309" max="13332" width="12.6640625" style="449" customWidth="1"/>
    <col min="13333" max="13333" width="10.109375" style="449" bestFit="1" customWidth="1"/>
    <col min="13334" max="13563" width="8.88671875" style="449"/>
    <col min="13564" max="13564" width="34.6640625" style="449" customWidth="1"/>
    <col min="13565" max="13588" width="12.6640625" style="449" customWidth="1"/>
    <col min="13589" max="13589" width="10.109375" style="449" bestFit="1" customWidth="1"/>
    <col min="13590" max="13819" width="8.88671875" style="449"/>
    <col min="13820" max="13820" width="34.6640625" style="449" customWidth="1"/>
    <col min="13821" max="13844" width="12.6640625" style="449" customWidth="1"/>
    <col min="13845" max="13845" width="10.109375" style="449" bestFit="1" customWidth="1"/>
    <col min="13846" max="14075" width="8.88671875" style="449"/>
    <col min="14076" max="14076" width="34.6640625" style="449" customWidth="1"/>
    <col min="14077" max="14100" width="12.6640625" style="449" customWidth="1"/>
    <col min="14101" max="14101" width="10.109375" style="449" bestFit="1" customWidth="1"/>
    <col min="14102" max="14331" width="8.88671875" style="449"/>
    <col min="14332" max="14332" width="34.6640625" style="449" customWidth="1"/>
    <col min="14333" max="14356" width="12.6640625" style="449" customWidth="1"/>
    <col min="14357" max="14357" width="10.109375" style="449" bestFit="1" customWidth="1"/>
    <col min="14358" max="14587" width="8.88671875" style="449"/>
    <col min="14588" max="14588" width="34.6640625" style="449" customWidth="1"/>
    <col min="14589" max="14612" width="12.6640625" style="449" customWidth="1"/>
    <col min="14613" max="14613" width="10.109375" style="449" bestFit="1" customWidth="1"/>
    <col min="14614" max="14843" width="8.88671875" style="449"/>
    <col min="14844" max="14844" width="34.6640625" style="449" customWidth="1"/>
    <col min="14845" max="14868" width="12.6640625" style="449" customWidth="1"/>
    <col min="14869" max="14869" width="10.109375" style="449" bestFit="1" customWidth="1"/>
    <col min="14870" max="15099" width="8.88671875" style="449"/>
    <col min="15100" max="15100" width="34.6640625" style="449" customWidth="1"/>
    <col min="15101" max="15124" width="12.6640625" style="449" customWidth="1"/>
    <col min="15125" max="15125" width="10.109375" style="449" bestFit="1" customWidth="1"/>
    <col min="15126" max="15355" width="8.88671875" style="449"/>
    <col min="15356" max="15356" width="34.6640625" style="449" customWidth="1"/>
    <col min="15357" max="15380" width="12.6640625" style="449" customWidth="1"/>
    <col min="15381" max="15381" width="10.109375" style="449" bestFit="1" customWidth="1"/>
    <col min="15382" max="15611" width="8.88671875" style="449"/>
    <col min="15612" max="15612" width="34.6640625" style="449" customWidth="1"/>
    <col min="15613" max="15636" width="12.6640625" style="449" customWidth="1"/>
    <col min="15637" max="15637" width="10.109375" style="449" bestFit="1" customWidth="1"/>
    <col min="15638" max="15867" width="8.88671875" style="449"/>
    <col min="15868" max="15868" width="34.6640625" style="449" customWidth="1"/>
    <col min="15869" max="15892" width="12.6640625" style="449" customWidth="1"/>
    <col min="15893" max="15893" width="10.109375" style="449" bestFit="1" customWidth="1"/>
    <col min="15894" max="16123" width="8.88671875" style="449"/>
    <col min="16124" max="16124" width="34.6640625" style="449" customWidth="1"/>
    <col min="16125" max="16148" width="12.6640625" style="449" customWidth="1"/>
    <col min="16149" max="16149" width="10.109375" style="449" bestFit="1" customWidth="1"/>
    <col min="16150" max="16384" width="8.88671875" style="449"/>
  </cols>
  <sheetData>
    <row r="1" spans="1:22" s="398" customFormat="1" ht="106.2" customHeight="1" thickBot="1" x14ac:dyDescent="0.3">
      <c r="A1" s="389" t="s">
        <v>486</v>
      </c>
      <c r="B1" s="390" t="s">
        <v>358</v>
      </c>
      <c r="C1" s="144" t="s">
        <v>576</v>
      </c>
      <c r="D1" s="145"/>
      <c r="E1" s="391" t="s">
        <v>394</v>
      </c>
      <c r="F1" s="392"/>
      <c r="G1" s="393"/>
      <c r="H1" s="391" t="s">
        <v>577</v>
      </c>
      <c r="I1" s="392"/>
      <c r="J1" s="393"/>
      <c r="K1" s="391" t="s">
        <v>399</v>
      </c>
      <c r="L1" s="392"/>
      <c r="M1" s="393"/>
      <c r="N1" s="391" t="s">
        <v>401</v>
      </c>
      <c r="O1" s="392"/>
      <c r="P1" s="393"/>
      <c r="Q1" s="394" t="s">
        <v>578</v>
      </c>
      <c r="R1" s="395"/>
      <c r="S1" s="396"/>
      <c r="T1" s="198" t="s">
        <v>579</v>
      </c>
      <c r="U1" s="199"/>
      <c r="V1" s="397"/>
    </row>
    <row r="2" spans="1:22" s="404" customFormat="1" ht="30" customHeight="1" x14ac:dyDescent="0.25">
      <c r="A2" s="399"/>
      <c r="B2" s="400"/>
      <c r="C2" s="400"/>
      <c r="D2" s="401"/>
      <c r="E2" s="402" t="s">
        <v>369</v>
      </c>
      <c r="F2" s="402" t="s">
        <v>290</v>
      </c>
      <c r="G2" s="402" t="s">
        <v>370</v>
      </c>
      <c r="H2" s="402" t="s">
        <v>369</v>
      </c>
      <c r="I2" s="402" t="s">
        <v>290</v>
      </c>
      <c r="J2" s="402" t="s">
        <v>370</v>
      </c>
      <c r="K2" s="402" t="s">
        <v>369</v>
      </c>
      <c r="L2" s="402" t="s">
        <v>290</v>
      </c>
      <c r="M2" s="402" t="s">
        <v>370</v>
      </c>
      <c r="N2" s="402" t="s">
        <v>369</v>
      </c>
      <c r="O2" s="402" t="s">
        <v>290</v>
      </c>
      <c r="P2" s="402" t="s">
        <v>370</v>
      </c>
      <c r="Q2" s="402" t="s">
        <v>369</v>
      </c>
      <c r="R2" s="402" t="s">
        <v>290</v>
      </c>
      <c r="S2" s="402" t="s">
        <v>370</v>
      </c>
      <c r="T2" s="402" t="s">
        <v>369</v>
      </c>
      <c r="U2" s="402" t="s">
        <v>290</v>
      </c>
      <c r="V2" s="403" t="s">
        <v>370</v>
      </c>
    </row>
    <row r="3" spans="1:22" s="409" customFormat="1" ht="15" customHeight="1" x14ac:dyDescent="0.25">
      <c r="A3" s="405"/>
      <c r="B3" s="406">
        <v>11105</v>
      </c>
      <c r="C3" s="407" t="s">
        <v>22</v>
      </c>
      <c r="D3" s="408"/>
      <c r="E3" s="189"/>
      <c r="F3" s="189"/>
      <c r="G3" s="189"/>
      <c r="H3" s="189"/>
      <c r="I3" s="189"/>
      <c r="J3" s="189"/>
      <c r="K3" s="189"/>
      <c r="L3" s="189"/>
      <c r="M3" s="189"/>
      <c r="N3" s="189"/>
      <c r="O3" s="189"/>
      <c r="P3" s="189"/>
      <c r="Q3" s="279"/>
      <c r="R3" s="184"/>
      <c r="S3" s="184"/>
      <c r="T3" s="190"/>
      <c r="U3" s="190"/>
      <c r="V3" s="304"/>
    </row>
    <row r="4" spans="1:22" s="409" customFormat="1" ht="15" customHeight="1" x14ac:dyDescent="0.25">
      <c r="A4" s="286" t="s">
        <v>498</v>
      </c>
      <c r="B4" s="406"/>
      <c r="C4" s="410"/>
      <c r="D4" s="411" t="s">
        <v>580</v>
      </c>
      <c r="E4" s="189"/>
      <c r="F4" s="189"/>
      <c r="G4" s="189"/>
      <c r="H4" s="189"/>
      <c r="I4" s="189"/>
      <c r="J4" s="189"/>
      <c r="K4" s="189"/>
      <c r="L4" s="189"/>
      <c r="M4" s="189"/>
      <c r="N4" s="189"/>
      <c r="O4" s="189"/>
      <c r="P4" s="189"/>
      <c r="Q4" s="279">
        <v>32380</v>
      </c>
      <c r="R4" s="184"/>
      <c r="S4" s="184">
        <f>SUM(Q4:R4)</f>
        <v>32380</v>
      </c>
      <c r="T4" s="190">
        <f t="shared" ref="T4:V217" si="0">E4+H4+K4+N4+Q4</f>
        <v>32380</v>
      </c>
      <c r="U4" s="190">
        <f t="shared" si="0"/>
        <v>0</v>
      </c>
      <c r="V4" s="304">
        <f t="shared" si="0"/>
        <v>32380</v>
      </c>
    </row>
    <row r="5" spans="1:22" s="409" customFormat="1" ht="30" customHeight="1" x14ac:dyDescent="0.25">
      <c r="A5" s="286" t="s">
        <v>498</v>
      </c>
      <c r="B5" s="406"/>
      <c r="C5" s="410"/>
      <c r="D5" s="411" t="s">
        <v>581</v>
      </c>
      <c r="E5" s="189"/>
      <c r="F5" s="189"/>
      <c r="G5" s="189"/>
      <c r="H5" s="189"/>
      <c r="I5" s="189"/>
      <c r="J5" s="189"/>
      <c r="K5" s="189"/>
      <c r="L5" s="189"/>
      <c r="M5" s="189"/>
      <c r="N5" s="189"/>
      <c r="O5" s="189"/>
      <c r="P5" s="189"/>
      <c r="Q5" s="184">
        <v>1000</v>
      </c>
      <c r="R5" s="184"/>
      <c r="S5" s="184">
        <f>SUM(Q5:R5)</f>
        <v>1000</v>
      </c>
      <c r="T5" s="190">
        <f t="shared" si="0"/>
        <v>1000</v>
      </c>
      <c r="U5" s="190">
        <f t="shared" si="0"/>
        <v>0</v>
      </c>
      <c r="V5" s="304">
        <f t="shared" si="0"/>
        <v>1000</v>
      </c>
    </row>
    <row r="6" spans="1:22" s="409" customFormat="1" ht="15" customHeight="1" x14ac:dyDescent="0.25">
      <c r="A6" s="286" t="s">
        <v>498</v>
      </c>
      <c r="B6" s="406"/>
      <c r="C6" s="410"/>
      <c r="D6" s="411" t="s">
        <v>582</v>
      </c>
      <c r="E6" s="189"/>
      <c r="F6" s="189"/>
      <c r="G6" s="189"/>
      <c r="H6" s="189"/>
      <c r="I6" s="189"/>
      <c r="J6" s="189"/>
      <c r="K6" s="189"/>
      <c r="L6" s="189"/>
      <c r="M6" s="189"/>
      <c r="N6" s="189"/>
      <c r="O6" s="189"/>
      <c r="P6" s="189"/>
      <c r="Q6" s="184">
        <v>15409</v>
      </c>
      <c r="R6" s="184">
        <v>1050</v>
      </c>
      <c r="S6" s="184">
        <f>SUM(Q6:R6)</f>
        <v>16459</v>
      </c>
      <c r="T6" s="190">
        <f t="shared" si="0"/>
        <v>15409</v>
      </c>
      <c r="U6" s="190">
        <f t="shared" si="0"/>
        <v>1050</v>
      </c>
      <c r="V6" s="304">
        <f t="shared" si="0"/>
        <v>16459</v>
      </c>
    </row>
    <row r="7" spans="1:22" s="409" customFormat="1" ht="15" customHeight="1" x14ac:dyDescent="0.25">
      <c r="A7" s="286" t="s">
        <v>498</v>
      </c>
      <c r="B7" s="406"/>
      <c r="C7" s="410"/>
      <c r="D7" s="412" t="s">
        <v>583</v>
      </c>
      <c r="E7" s="189"/>
      <c r="F7" s="189"/>
      <c r="G7" s="189"/>
      <c r="H7" s="189"/>
      <c r="I7" s="189"/>
      <c r="J7" s="189"/>
      <c r="K7" s="189"/>
      <c r="L7" s="189"/>
      <c r="M7" s="189"/>
      <c r="N7" s="189"/>
      <c r="O7" s="189"/>
      <c r="P7" s="189"/>
      <c r="Q7" s="184">
        <v>6000</v>
      </c>
      <c r="R7" s="184"/>
      <c r="S7" s="184">
        <f>SUM(Q7:R7)</f>
        <v>6000</v>
      </c>
      <c r="T7" s="190">
        <f t="shared" si="0"/>
        <v>6000</v>
      </c>
      <c r="U7" s="190">
        <f t="shared" si="0"/>
        <v>0</v>
      </c>
      <c r="V7" s="304">
        <f t="shared" si="0"/>
        <v>6000</v>
      </c>
    </row>
    <row r="8" spans="1:22" s="409" customFormat="1" ht="15" customHeight="1" x14ac:dyDescent="0.25">
      <c r="A8" s="286" t="s">
        <v>498</v>
      </c>
      <c r="B8" s="406"/>
      <c r="C8" s="410"/>
      <c r="D8" s="412" t="s">
        <v>584</v>
      </c>
      <c r="E8" s="189"/>
      <c r="F8" s="189"/>
      <c r="G8" s="189"/>
      <c r="H8" s="189"/>
      <c r="I8" s="189"/>
      <c r="J8" s="189"/>
      <c r="K8" s="189"/>
      <c r="L8" s="189"/>
      <c r="M8" s="189"/>
      <c r="N8" s="189">
        <v>1562</v>
      </c>
      <c r="O8" s="189"/>
      <c r="P8" s="184">
        <f>SUM(N8:O8)</f>
        <v>1562</v>
      </c>
      <c r="Q8" s="279"/>
      <c r="R8" s="184"/>
      <c r="S8" s="184">
        <f t="shared" ref="S8:S17" si="1">SUM(Q8:R8)</f>
        <v>0</v>
      </c>
      <c r="T8" s="190">
        <f t="shared" si="0"/>
        <v>1562</v>
      </c>
      <c r="U8" s="190">
        <f t="shared" si="0"/>
        <v>0</v>
      </c>
      <c r="V8" s="304">
        <f t="shared" si="0"/>
        <v>1562</v>
      </c>
    </row>
    <row r="9" spans="1:22" s="409" customFormat="1" ht="15" customHeight="1" x14ac:dyDescent="0.25">
      <c r="A9" s="286" t="s">
        <v>498</v>
      </c>
      <c r="B9" s="406"/>
      <c r="C9" s="410"/>
      <c r="D9" s="413" t="s">
        <v>585</v>
      </c>
      <c r="E9" s="189"/>
      <c r="F9" s="189"/>
      <c r="G9" s="189"/>
      <c r="H9" s="189"/>
      <c r="I9" s="189"/>
      <c r="J9" s="189"/>
      <c r="K9" s="189"/>
      <c r="L9" s="189"/>
      <c r="M9" s="189"/>
      <c r="N9" s="189"/>
      <c r="O9" s="189"/>
      <c r="P9" s="184"/>
      <c r="Q9" s="279">
        <v>1485</v>
      </c>
      <c r="R9" s="184">
        <v>100000</v>
      </c>
      <c r="S9" s="184">
        <f t="shared" si="1"/>
        <v>101485</v>
      </c>
      <c r="T9" s="190">
        <f t="shared" si="0"/>
        <v>1485</v>
      </c>
      <c r="U9" s="190">
        <f t="shared" si="0"/>
        <v>100000</v>
      </c>
      <c r="V9" s="304">
        <f t="shared" si="0"/>
        <v>101485</v>
      </c>
    </row>
    <row r="10" spans="1:22" s="409" customFormat="1" ht="15" customHeight="1" x14ac:dyDescent="0.25">
      <c r="A10" s="286" t="s">
        <v>498</v>
      </c>
      <c r="B10" s="406"/>
      <c r="C10" s="410"/>
      <c r="D10" s="413" t="s">
        <v>555</v>
      </c>
      <c r="E10" s="189"/>
      <c r="F10" s="189"/>
      <c r="G10" s="189"/>
      <c r="H10" s="189"/>
      <c r="I10" s="189"/>
      <c r="J10" s="189"/>
      <c r="K10" s="189"/>
      <c r="L10" s="189"/>
      <c r="M10" s="189"/>
      <c r="N10" s="189"/>
      <c r="O10" s="189"/>
      <c r="P10" s="184"/>
      <c r="Q10" s="279">
        <v>1900</v>
      </c>
      <c r="R10" s="184"/>
      <c r="S10" s="184">
        <f t="shared" si="1"/>
        <v>1900</v>
      </c>
      <c r="T10" s="190">
        <f t="shared" si="0"/>
        <v>1900</v>
      </c>
      <c r="U10" s="190">
        <f t="shared" si="0"/>
        <v>0</v>
      </c>
      <c r="V10" s="304">
        <f t="shared" si="0"/>
        <v>1900</v>
      </c>
    </row>
    <row r="11" spans="1:22" s="409" customFormat="1" ht="15" customHeight="1" x14ac:dyDescent="0.25">
      <c r="A11" s="286" t="s">
        <v>498</v>
      </c>
      <c r="B11" s="406"/>
      <c r="C11" s="410"/>
      <c r="D11" s="413" t="s">
        <v>558</v>
      </c>
      <c r="E11" s="189"/>
      <c r="F11" s="189"/>
      <c r="G11" s="189"/>
      <c r="H11" s="189"/>
      <c r="I11" s="189"/>
      <c r="J11" s="189"/>
      <c r="K11" s="189"/>
      <c r="L11" s="189"/>
      <c r="M11" s="189"/>
      <c r="N11" s="189"/>
      <c r="O11" s="189"/>
      <c r="P11" s="184"/>
      <c r="Q11" s="279">
        <v>150</v>
      </c>
      <c r="R11" s="184"/>
      <c r="S11" s="184">
        <f t="shared" si="1"/>
        <v>150</v>
      </c>
      <c r="T11" s="190">
        <f t="shared" si="0"/>
        <v>150</v>
      </c>
      <c r="U11" s="190">
        <f t="shared" si="0"/>
        <v>0</v>
      </c>
      <c r="V11" s="304">
        <f t="shared" si="0"/>
        <v>150</v>
      </c>
    </row>
    <row r="12" spans="1:22" s="409" customFormat="1" ht="15" customHeight="1" x14ac:dyDescent="0.25">
      <c r="A12" s="286" t="s">
        <v>498</v>
      </c>
      <c r="B12" s="406"/>
      <c r="C12" s="410"/>
      <c r="D12" s="413" t="s">
        <v>586</v>
      </c>
      <c r="E12" s="189"/>
      <c r="F12" s="189"/>
      <c r="G12" s="189"/>
      <c r="H12" s="189"/>
      <c r="I12" s="189"/>
      <c r="J12" s="189"/>
      <c r="K12" s="189"/>
      <c r="L12" s="189"/>
      <c r="M12" s="189"/>
      <c r="N12" s="189"/>
      <c r="O12" s="189"/>
      <c r="P12" s="184"/>
      <c r="Q12" s="279">
        <v>638</v>
      </c>
      <c r="R12" s="184"/>
      <c r="S12" s="184">
        <f t="shared" si="1"/>
        <v>638</v>
      </c>
      <c r="T12" s="190">
        <f t="shared" si="0"/>
        <v>638</v>
      </c>
      <c r="U12" s="190">
        <f t="shared" si="0"/>
        <v>0</v>
      </c>
      <c r="V12" s="304">
        <f t="shared" si="0"/>
        <v>638</v>
      </c>
    </row>
    <row r="13" spans="1:22" s="409" customFormat="1" ht="15" customHeight="1" x14ac:dyDescent="0.25">
      <c r="A13" s="286" t="s">
        <v>498</v>
      </c>
      <c r="B13" s="406"/>
      <c r="C13" s="410"/>
      <c r="D13" s="413" t="s">
        <v>587</v>
      </c>
      <c r="E13" s="189"/>
      <c r="F13" s="189"/>
      <c r="G13" s="189"/>
      <c r="H13" s="189"/>
      <c r="I13" s="189"/>
      <c r="J13" s="189"/>
      <c r="K13" s="189"/>
      <c r="L13" s="189"/>
      <c r="M13" s="189"/>
      <c r="N13" s="189"/>
      <c r="O13" s="189">
        <v>540</v>
      </c>
      <c r="P13" s="184">
        <f>SUM(N13:O13)</f>
        <v>540</v>
      </c>
      <c r="Q13" s="279"/>
      <c r="R13" s="184"/>
      <c r="S13" s="184"/>
      <c r="T13" s="190">
        <f t="shared" si="0"/>
        <v>0</v>
      </c>
      <c r="U13" s="190">
        <f t="shared" si="0"/>
        <v>540</v>
      </c>
      <c r="V13" s="304">
        <f t="shared" si="0"/>
        <v>540</v>
      </c>
    </row>
    <row r="14" spans="1:22" s="409" customFormat="1" ht="15" customHeight="1" x14ac:dyDescent="0.25">
      <c r="A14" s="286" t="s">
        <v>498</v>
      </c>
      <c r="B14" s="406"/>
      <c r="C14" s="410"/>
      <c r="D14" s="413" t="s">
        <v>588</v>
      </c>
      <c r="E14" s="189"/>
      <c r="F14" s="189"/>
      <c r="G14" s="189"/>
      <c r="H14" s="189"/>
      <c r="I14" s="189"/>
      <c r="J14" s="189"/>
      <c r="K14" s="189"/>
      <c r="L14" s="189"/>
      <c r="M14" s="189"/>
      <c r="N14" s="189"/>
      <c r="O14" s="189">
        <v>2220</v>
      </c>
      <c r="P14" s="184">
        <f>SUM(N14:O14)</f>
        <v>2220</v>
      </c>
      <c r="Q14" s="279"/>
      <c r="R14" s="184"/>
      <c r="S14" s="184"/>
      <c r="T14" s="190">
        <f t="shared" si="0"/>
        <v>0</v>
      </c>
      <c r="U14" s="190">
        <f t="shared" si="0"/>
        <v>2220</v>
      </c>
      <c r="V14" s="304">
        <f t="shared" si="0"/>
        <v>2220</v>
      </c>
    </row>
    <row r="15" spans="1:22" s="409" customFormat="1" ht="15" customHeight="1" x14ac:dyDescent="0.25">
      <c r="A15" s="286" t="s">
        <v>498</v>
      </c>
      <c r="B15" s="406"/>
      <c r="C15" s="410"/>
      <c r="D15" s="413" t="s">
        <v>589</v>
      </c>
      <c r="E15" s="189"/>
      <c r="F15" s="189"/>
      <c r="G15" s="189"/>
      <c r="H15" s="189"/>
      <c r="I15" s="189"/>
      <c r="J15" s="189"/>
      <c r="K15" s="189"/>
      <c r="L15" s="189"/>
      <c r="M15" s="189"/>
      <c r="N15" s="189"/>
      <c r="O15" s="189"/>
      <c r="P15" s="184"/>
      <c r="Q15" s="279">
        <v>800</v>
      </c>
      <c r="R15" s="184"/>
      <c r="S15" s="184">
        <f t="shared" si="1"/>
        <v>800</v>
      </c>
      <c r="T15" s="190">
        <f t="shared" si="0"/>
        <v>800</v>
      </c>
      <c r="U15" s="190">
        <f t="shared" si="0"/>
        <v>0</v>
      </c>
      <c r="V15" s="304">
        <f t="shared" si="0"/>
        <v>800</v>
      </c>
    </row>
    <row r="16" spans="1:22" s="409" customFormat="1" ht="15" customHeight="1" x14ac:dyDescent="0.25">
      <c r="A16" s="286" t="s">
        <v>498</v>
      </c>
      <c r="B16" s="406"/>
      <c r="C16" s="410"/>
      <c r="D16" s="413" t="s">
        <v>590</v>
      </c>
      <c r="E16" s="189"/>
      <c r="F16" s="189"/>
      <c r="G16" s="189"/>
      <c r="H16" s="189"/>
      <c r="I16" s="189"/>
      <c r="J16" s="189"/>
      <c r="K16" s="189"/>
      <c r="L16" s="189"/>
      <c r="M16" s="189"/>
      <c r="N16" s="189"/>
      <c r="O16" s="189"/>
      <c r="P16" s="184"/>
      <c r="Q16" s="279"/>
      <c r="R16" s="184">
        <v>5000</v>
      </c>
      <c r="S16" s="184">
        <f t="shared" si="1"/>
        <v>5000</v>
      </c>
      <c r="T16" s="190">
        <f t="shared" si="0"/>
        <v>0</v>
      </c>
      <c r="U16" s="190">
        <f t="shared" si="0"/>
        <v>5000</v>
      </c>
      <c r="V16" s="304">
        <f t="shared" si="0"/>
        <v>5000</v>
      </c>
    </row>
    <row r="17" spans="1:22" s="409" customFormat="1" ht="15" customHeight="1" x14ac:dyDescent="0.25">
      <c r="A17" s="286" t="s">
        <v>498</v>
      </c>
      <c r="B17" s="406"/>
      <c r="C17" s="410"/>
      <c r="D17" s="413" t="s">
        <v>591</v>
      </c>
      <c r="E17" s="189"/>
      <c r="F17" s="189"/>
      <c r="G17" s="189"/>
      <c r="H17" s="189"/>
      <c r="I17" s="189"/>
      <c r="J17" s="189"/>
      <c r="K17" s="189"/>
      <c r="L17" s="189"/>
      <c r="M17" s="189"/>
      <c r="N17" s="189"/>
      <c r="O17" s="189"/>
      <c r="P17" s="184"/>
      <c r="Q17" s="279"/>
      <c r="R17" s="184">
        <v>667</v>
      </c>
      <c r="S17" s="184">
        <f t="shared" si="1"/>
        <v>667</v>
      </c>
      <c r="T17" s="190">
        <f t="shared" si="0"/>
        <v>0</v>
      </c>
      <c r="U17" s="190">
        <f t="shared" si="0"/>
        <v>667</v>
      </c>
      <c r="V17" s="304">
        <f t="shared" si="0"/>
        <v>667</v>
      </c>
    </row>
    <row r="18" spans="1:22" s="409" customFormat="1" ht="30" customHeight="1" x14ac:dyDescent="0.25">
      <c r="A18" s="286" t="s">
        <v>498</v>
      </c>
      <c r="B18" s="406"/>
      <c r="C18" s="410"/>
      <c r="D18" s="413" t="s">
        <v>592</v>
      </c>
      <c r="E18" s="189"/>
      <c r="F18" s="189"/>
      <c r="G18" s="189"/>
      <c r="H18" s="189"/>
      <c r="I18" s="189"/>
      <c r="J18" s="189"/>
      <c r="K18" s="189"/>
      <c r="L18" s="189"/>
      <c r="M18" s="189"/>
      <c r="N18" s="189"/>
      <c r="O18" s="189">
        <v>843</v>
      </c>
      <c r="P18" s="184">
        <f>SUM(N18:O18)</f>
        <v>843</v>
      </c>
      <c r="Q18" s="279"/>
      <c r="R18" s="184"/>
      <c r="S18" s="184"/>
      <c r="T18" s="190">
        <f t="shared" si="0"/>
        <v>0</v>
      </c>
      <c r="U18" s="190">
        <f t="shared" si="0"/>
        <v>843</v>
      </c>
      <c r="V18" s="304">
        <f t="shared" si="0"/>
        <v>843</v>
      </c>
    </row>
    <row r="19" spans="1:22" s="409" customFormat="1" ht="15" customHeight="1" x14ac:dyDescent="0.25">
      <c r="A19" s="286"/>
      <c r="B19" s="406">
        <v>11401</v>
      </c>
      <c r="C19" s="410" t="s">
        <v>62</v>
      </c>
      <c r="D19" s="411"/>
      <c r="E19" s="189"/>
      <c r="F19" s="189"/>
      <c r="G19" s="189"/>
      <c r="H19" s="189"/>
      <c r="I19" s="189"/>
      <c r="J19" s="189"/>
      <c r="K19" s="189"/>
      <c r="L19" s="189"/>
      <c r="M19" s="189"/>
      <c r="N19" s="189"/>
      <c r="O19" s="189"/>
      <c r="P19" s="189"/>
      <c r="Q19" s="279"/>
      <c r="R19" s="184"/>
      <c r="S19" s="184"/>
      <c r="T19" s="190"/>
      <c r="U19" s="190"/>
      <c r="V19" s="304"/>
    </row>
    <row r="20" spans="1:22" s="409" customFormat="1" ht="15" customHeight="1" x14ac:dyDescent="0.25">
      <c r="A20" s="286" t="s">
        <v>495</v>
      </c>
      <c r="B20" s="406"/>
      <c r="C20" s="410"/>
      <c r="D20" s="411" t="s">
        <v>593</v>
      </c>
      <c r="E20" s="189">
        <v>15240</v>
      </c>
      <c r="F20" s="189"/>
      <c r="G20" s="189">
        <f>SUM(E20:F20)</f>
        <v>15240</v>
      </c>
      <c r="H20" s="189"/>
      <c r="I20" s="189"/>
      <c r="J20" s="189"/>
      <c r="K20" s="189"/>
      <c r="L20" s="189"/>
      <c r="M20" s="189"/>
      <c r="N20" s="189"/>
      <c r="O20" s="189"/>
      <c r="P20" s="189"/>
      <c r="Q20" s="279"/>
      <c r="R20" s="184"/>
      <c r="S20" s="184"/>
      <c r="T20" s="190">
        <f t="shared" si="0"/>
        <v>15240</v>
      </c>
      <c r="U20" s="190">
        <f t="shared" si="0"/>
        <v>0</v>
      </c>
      <c r="V20" s="304">
        <f t="shared" si="0"/>
        <v>15240</v>
      </c>
    </row>
    <row r="21" spans="1:22" s="409" customFormat="1" ht="15" customHeight="1" x14ac:dyDescent="0.25">
      <c r="A21" s="286" t="s">
        <v>495</v>
      </c>
      <c r="B21" s="406"/>
      <c r="C21" s="410"/>
      <c r="D21" s="411" t="s">
        <v>594</v>
      </c>
      <c r="E21" s="189">
        <v>5842</v>
      </c>
      <c r="F21" s="189"/>
      <c r="G21" s="189">
        <f t="shared" ref="G21:G23" si="2">SUM(E21:F21)</f>
        <v>5842</v>
      </c>
      <c r="H21" s="189"/>
      <c r="I21" s="189"/>
      <c r="J21" s="189"/>
      <c r="K21" s="189"/>
      <c r="L21" s="189"/>
      <c r="M21" s="189"/>
      <c r="N21" s="189"/>
      <c r="O21" s="189"/>
      <c r="P21" s="189"/>
      <c r="Q21" s="279"/>
      <c r="R21" s="184"/>
      <c r="S21" s="184"/>
      <c r="T21" s="190">
        <f t="shared" si="0"/>
        <v>5842</v>
      </c>
      <c r="U21" s="190">
        <f t="shared" si="0"/>
        <v>0</v>
      </c>
      <c r="V21" s="304">
        <f t="shared" si="0"/>
        <v>5842</v>
      </c>
    </row>
    <row r="22" spans="1:22" s="409" customFormat="1" ht="15" customHeight="1" x14ac:dyDescent="0.25">
      <c r="A22" s="286"/>
      <c r="B22" s="406"/>
      <c r="C22" s="410"/>
      <c r="D22" s="411" t="s">
        <v>595</v>
      </c>
      <c r="E22" s="189">
        <v>651</v>
      </c>
      <c r="F22" s="189"/>
      <c r="G22" s="189">
        <f t="shared" si="2"/>
        <v>651</v>
      </c>
      <c r="H22" s="189"/>
      <c r="I22" s="189"/>
      <c r="J22" s="189"/>
      <c r="K22" s="189"/>
      <c r="L22" s="189"/>
      <c r="M22" s="189"/>
      <c r="N22" s="189"/>
      <c r="O22" s="189"/>
      <c r="P22" s="189"/>
      <c r="Q22" s="279"/>
      <c r="R22" s="184"/>
      <c r="S22" s="184"/>
      <c r="T22" s="190">
        <f t="shared" si="0"/>
        <v>651</v>
      </c>
      <c r="U22" s="190">
        <f t="shared" si="0"/>
        <v>0</v>
      </c>
      <c r="V22" s="304">
        <f t="shared" si="0"/>
        <v>651</v>
      </c>
    </row>
    <row r="23" spans="1:22" s="409" customFormat="1" ht="15" customHeight="1" x14ac:dyDescent="0.25">
      <c r="A23" s="286" t="s">
        <v>498</v>
      </c>
      <c r="B23" s="406"/>
      <c r="C23" s="410"/>
      <c r="D23" s="414" t="s">
        <v>596</v>
      </c>
      <c r="E23" s="189">
        <v>8000</v>
      </c>
      <c r="F23" s="189"/>
      <c r="G23" s="189">
        <f t="shared" si="2"/>
        <v>8000</v>
      </c>
      <c r="H23" s="189"/>
      <c r="I23" s="189"/>
      <c r="J23" s="189"/>
      <c r="K23" s="189"/>
      <c r="L23" s="189"/>
      <c r="M23" s="189"/>
      <c r="N23" s="189"/>
      <c r="O23" s="189"/>
      <c r="P23" s="189"/>
      <c r="Q23" s="279"/>
      <c r="R23" s="184"/>
      <c r="S23" s="184"/>
      <c r="T23" s="190">
        <f t="shared" si="0"/>
        <v>8000</v>
      </c>
      <c r="U23" s="190">
        <f t="shared" si="0"/>
        <v>0</v>
      </c>
      <c r="V23" s="304">
        <f t="shared" si="0"/>
        <v>8000</v>
      </c>
    </row>
    <row r="24" spans="1:22" s="409" customFormat="1" ht="15" customHeight="1" x14ac:dyDescent="0.25">
      <c r="A24" s="405"/>
      <c r="B24" s="406" t="s">
        <v>69</v>
      </c>
      <c r="C24" s="407" t="s">
        <v>70</v>
      </c>
      <c r="D24" s="408"/>
      <c r="E24" s="189"/>
      <c r="F24" s="189"/>
      <c r="G24" s="189"/>
      <c r="H24" s="189"/>
      <c r="I24" s="189"/>
      <c r="J24" s="189"/>
      <c r="K24" s="189"/>
      <c r="L24" s="189"/>
      <c r="M24" s="189"/>
      <c r="N24" s="189"/>
      <c r="O24" s="189"/>
      <c r="P24" s="189"/>
      <c r="Q24" s="279"/>
      <c r="R24" s="184"/>
      <c r="S24" s="184"/>
      <c r="T24" s="190"/>
      <c r="U24" s="190"/>
      <c r="V24" s="304"/>
    </row>
    <row r="25" spans="1:22" s="409" customFormat="1" ht="15" customHeight="1" x14ac:dyDescent="0.25">
      <c r="A25" s="286" t="s">
        <v>498</v>
      </c>
      <c r="B25" s="406"/>
      <c r="C25" s="410"/>
      <c r="D25" s="411" t="s">
        <v>597</v>
      </c>
      <c r="E25" s="189"/>
      <c r="F25" s="189"/>
      <c r="G25" s="189"/>
      <c r="H25" s="189">
        <v>10000</v>
      </c>
      <c r="I25" s="189"/>
      <c r="J25" s="189">
        <f>SUM(H25:I25)</f>
        <v>10000</v>
      </c>
      <c r="K25" s="189"/>
      <c r="L25" s="189"/>
      <c r="M25" s="189"/>
      <c r="N25" s="189"/>
      <c r="O25" s="189"/>
      <c r="P25" s="189"/>
      <c r="Q25" s="279"/>
      <c r="R25" s="184"/>
      <c r="S25" s="184"/>
      <c r="T25" s="190">
        <f t="shared" si="0"/>
        <v>10000</v>
      </c>
      <c r="U25" s="190">
        <f t="shared" si="0"/>
        <v>0</v>
      </c>
      <c r="V25" s="304">
        <f t="shared" si="0"/>
        <v>10000</v>
      </c>
    </row>
    <row r="26" spans="1:22" s="409" customFormat="1" ht="15" customHeight="1" x14ac:dyDescent="0.25">
      <c r="A26" s="286" t="s">
        <v>498</v>
      </c>
      <c r="B26" s="406"/>
      <c r="C26" s="410"/>
      <c r="D26" s="411" t="s">
        <v>598</v>
      </c>
      <c r="E26" s="189"/>
      <c r="F26" s="189"/>
      <c r="G26" s="189"/>
      <c r="H26" s="189">
        <v>8500</v>
      </c>
      <c r="I26" s="189"/>
      <c r="J26" s="189">
        <f>SUM(H26:I26)</f>
        <v>8500</v>
      </c>
      <c r="K26" s="189"/>
      <c r="L26" s="189"/>
      <c r="M26" s="189"/>
      <c r="N26" s="189"/>
      <c r="O26" s="189"/>
      <c r="P26" s="189"/>
      <c r="Q26" s="279"/>
      <c r="R26" s="184"/>
      <c r="S26" s="184"/>
      <c r="T26" s="190">
        <f t="shared" si="0"/>
        <v>8500</v>
      </c>
      <c r="U26" s="190">
        <f t="shared" si="0"/>
        <v>0</v>
      </c>
      <c r="V26" s="304">
        <f t="shared" si="0"/>
        <v>8500</v>
      </c>
    </row>
    <row r="27" spans="1:22" s="409" customFormat="1" ht="15" customHeight="1" x14ac:dyDescent="0.25">
      <c r="A27" s="286"/>
      <c r="B27" s="406"/>
      <c r="C27" s="410"/>
      <c r="D27" s="411" t="s">
        <v>599</v>
      </c>
      <c r="E27" s="189">
        <v>15000</v>
      </c>
      <c r="F27" s="189"/>
      <c r="G27" s="189">
        <f t="shared" ref="G27:G29" si="3">SUM(E27:F27)</f>
        <v>15000</v>
      </c>
      <c r="H27" s="189"/>
      <c r="I27" s="189"/>
      <c r="J27" s="189"/>
      <c r="K27" s="189"/>
      <c r="L27" s="189"/>
      <c r="M27" s="189"/>
      <c r="N27" s="189"/>
      <c r="O27" s="189"/>
      <c r="P27" s="189"/>
      <c r="Q27" s="279"/>
      <c r="R27" s="184"/>
      <c r="S27" s="184"/>
      <c r="T27" s="190">
        <f t="shared" si="0"/>
        <v>15000</v>
      </c>
      <c r="U27" s="190">
        <f t="shared" si="0"/>
        <v>0</v>
      </c>
      <c r="V27" s="304">
        <f t="shared" si="0"/>
        <v>15000</v>
      </c>
    </row>
    <row r="28" spans="1:22" s="409" customFormat="1" ht="15" customHeight="1" x14ac:dyDescent="0.25">
      <c r="A28" s="286" t="s">
        <v>498</v>
      </c>
      <c r="B28" s="406"/>
      <c r="C28" s="410"/>
      <c r="D28" s="411" t="s">
        <v>600</v>
      </c>
      <c r="E28" s="189">
        <v>1500</v>
      </c>
      <c r="F28" s="189"/>
      <c r="G28" s="189">
        <f t="shared" si="3"/>
        <v>1500</v>
      </c>
      <c r="H28" s="189"/>
      <c r="I28" s="189"/>
      <c r="J28" s="189"/>
      <c r="K28" s="189"/>
      <c r="L28" s="189"/>
      <c r="M28" s="189"/>
      <c r="N28" s="189"/>
      <c r="O28" s="189"/>
      <c r="P28" s="189"/>
      <c r="Q28" s="279"/>
      <c r="R28" s="184"/>
      <c r="S28" s="184"/>
      <c r="T28" s="190">
        <f t="shared" si="0"/>
        <v>1500</v>
      </c>
      <c r="U28" s="190">
        <f t="shared" si="0"/>
        <v>0</v>
      </c>
      <c r="V28" s="304">
        <f t="shared" si="0"/>
        <v>1500</v>
      </c>
    </row>
    <row r="29" spans="1:22" s="409" customFormat="1" ht="15" customHeight="1" x14ac:dyDescent="0.25">
      <c r="A29" s="286" t="s">
        <v>498</v>
      </c>
      <c r="B29" s="406"/>
      <c r="C29" s="410"/>
      <c r="D29" s="412" t="s">
        <v>601</v>
      </c>
      <c r="E29" s="189">
        <v>31750</v>
      </c>
      <c r="F29" s="189"/>
      <c r="G29" s="189">
        <f t="shared" si="3"/>
        <v>31750</v>
      </c>
      <c r="H29" s="189"/>
      <c r="I29" s="189"/>
      <c r="J29" s="189"/>
      <c r="K29" s="189"/>
      <c r="L29" s="189"/>
      <c r="M29" s="189"/>
      <c r="N29" s="189"/>
      <c r="O29" s="189"/>
      <c r="P29" s="189"/>
      <c r="Q29" s="279"/>
      <c r="R29" s="184"/>
      <c r="S29" s="184"/>
      <c r="T29" s="190">
        <f t="shared" si="0"/>
        <v>31750</v>
      </c>
      <c r="U29" s="190">
        <f t="shared" si="0"/>
        <v>0</v>
      </c>
      <c r="V29" s="304">
        <f t="shared" si="0"/>
        <v>31750</v>
      </c>
    </row>
    <row r="30" spans="1:22" s="409" customFormat="1" ht="15" customHeight="1" x14ac:dyDescent="0.25">
      <c r="A30" s="286"/>
      <c r="B30" s="406" t="s">
        <v>74</v>
      </c>
      <c r="C30" s="407" t="s">
        <v>270</v>
      </c>
      <c r="D30" s="408"/>
      <c r="E30" s="189"/>
      <c r="F30" s="189"/>
      <c r="G30" s="189"/>
      <c r="H30" s="189"/>
      <c r="I30" s="189"/>
      <c r="J30" s="189"/>
      <c r="K30" s="189"/>
      <c r="L30" s="189"/>
      <c r="M30" s="189"/>
      <c r="N30" s="189"/>
      <c r="O30" s="189"/>
      <c r="P30" s="189"/>
      <c r="Q30" s="279"/>
      <c r="R30" s="184"/>
      <c r="S30" s="184"/>
      <c r="T30" s="190"/>
      <c r="U30" s="190"/>
      <c r="V30" s="304"/>
    </row>
    <row r="31" spans="1:22" s="409" customFormat="1" ht="30" customHeight="1" x14ac:dyDescent="0.25">
      <c r="A31" s="286" t="s">
        <v>498</v>
      </c>
      <c r="B31" s="406"/>
      <c r="C31" s="410"/>
      <c r="D31" s="411" t="s">
        <v>602</v>
      </c>
      <c r="E31" s="189"/>
      <c r="F31" s="189"/>
      <c r="G31" s="189"/>
      <c r="H31" s="189"/>
      <c r="I31" s="189"/>
      <c r="J31" s="189"/>
      <c r="K31" s="189"/>
      <c r="L31" s="189"/>
      <c r="M31" s="189"/>
      <c r="N31" s="189"/>
      <c r="O31" s="189"/>
      <c r="P31" s="189"/>
      <c r="Q31" s="279">
        <v>2520</v>
      </c>
      <c r="R31" s="184"/>
      <c r="S31" s="184">
        <f>SUM(Q31:R31)</f>
        <v>2520</v>
      </c>
      <c r="T31" s="190">
        <f t="shared" si="0"/>
        <v>2520</v>
      </c>
      <c r="U31" s="190">
        <f t="shared" si="0"/>
        <v>0</v>
      </c>
      <c r="V31" s="304">
        <f t="shared" si="0"/>
        <v>2520</v>
      </c>
    </row>
    <row r="32" spans="1:22" s="409" customFormat="1" ht="15" customHeight="1" x14ac:dyDescent="0.25">
      <c r="A32" s="286"/>
      <c r="B32" s="406">
        <v>11407</v>
      </c>
      <c r="C32" s="410"/>
      <c r="D32" s="415" t="s">
        <v>271</v>
      </c>
      <c r="E32" s="189"/>
      <c r="F32" s="189"/>
      <c r="G32" s="189"/>
      <c r="H32" s="189"/>
      <c r="I32" s="189"/>
      <c r="J32" s="189"/>
      <c r="K32" s="189"/>
      <c r="L32" s="189"/>
      <c r="M32" s="189"/>
      <c r="N32" s="189"/>
      <c r="O32" s="189"/>
      <c r="P32" s="189"/>
      <c r="Q32" s="279"/>
      <c r="R32" s="184"/>
      <c r="S32" s="184"/>
      <c r="T32" s="190"/>
      <c r="U32" s="190"/>
      <c r="V32" s="304"/>
    </row>
    <row r="33" spans="1:22" s="409" customFormat="1" ht="30" customHeight="1" x14ac:dyDescent="0.25">
      <c r="A33" s="286" t="s">
        <v>498</v>
      </c>
      <c r="B33" s="406"/>
      <c r="C33" s="410"/>
      <c r="D33" s="416" t="s">
        <v>603</v>
      </c>
      <c r="E33" s="189"/>
      <c r="F33" s="189"/>
      <c r="G33" s="189"/>
      <c r="H33" s="189">
        <v>3000</v>
      </c>
      <c r="I33" s="189"/>
      <c r="J33" s="189">
        <f>SUM(H33:I33)</f>
        <v>3000</v>
      </c>
      <c r="K33" s="189"/>
      <c r="L33" s="189"/>
      <c r="M33" s="189"/>
      <c r="N33" s="189"/>
      <c r="O33" s="189"/>
      <c r="P33" s="189"/>
      <c r="Q33" s="279"/>
      <c r="R33" s="184"/>
      <c r="S33" s="184"/>
      <c r="T33" s="190">
        <f t="shared" ref="T33:V36" si="4">E33+H33+K33+N33+Q33</f>
        <v>3000</v>
      </c>
      <c r="U33" s="190">
        <f t="shared" si="4"/>
        <v>0</v>
      </c>
      <c r="V33" s="304">
        <f t="shared" si="4"/>
        <v>3000</v>
      </c>
    </row>
    <row r="34" spans="1:22" s="409" customFormat="1" ht="45" customHeight="1" x14ac:dyDescent="0.25">
      <c r="A34" s="286" t="s">
        <v>498</v>
      </c>
      <c r="B34" s="406"/>
      <c r="C34" s="410"/>
      <c r="D34" s="416" t="s">
        <v>604</v>
      </c>
      <c r="E34" s="189"/>
      <c r="F34" s="189"/>
      <c r="G34" s="189"/>
      <c r="H34" s="189">
        <v>1200</v>
      </c>
      <c r="I34" s="189"/>
      <c r="J34" s="189">
        <f>SUM(H34:I34)</f>
        <v>1200</v>
      </c>
      <c r="K34" s="189"/>
      <c r="L34" s="189"/>
      <c r="M34" s="189"/>
      <c r="N34" s="189"/>
      <c r="O34" s="189"/>
      <c r="P34" s="189"/>
      <c r="Q34" s="279"/>
      <c r="R34" s="184"/>
      <c r="S34" s="184"/>
      <c r="T34" s="190">
        <f t="shared" si="4"/>
        <v>1200</v>
      </c>
      <c r="U34" s="190">
        <f t="shared" si="4"/>
        <v>0</v>
      </c>
      <c r="V34" s="304">
        <f t="shared" si="4"/>
        <v>1200</v>
      </c>
    </row>
    <row r="35" spans="1:22" s="409" customFormat="1" ht="30" customHeight="1" x14ac:dyDescent="0.25">
      <c r="A35" s="286" t="s">
        <v>498</v>
      </c>
      <c r="B35" s="406"/>
      <c r="C35" s="410"/>
      <c r="D35" s="416" t="s">
        <v>605</v>
      </c>
      <c r="E35" s="189">
        <v>2500</v>
      </c>
      <c r="F35" s="189"/>
      <c r="G35" s="189">
        <f t="shared" ref="G35" si="5">SUM(E35:F35)</f>
        <v>2500</v>
      </c>
      <c r="H35" s="189"/>
      <c r="I35" s="189"/>
      <c r="J35" s="189"/>
      <c r="K35" s="189"/>
      <c r="L35" s="189"/>
      <c r="M35" s="189"/>
      <c r="N35" s="189"/>
      <c r="O35" s="189"/>
      <c r="P35" s="189"/>
      <c r="Q35" s="279"/>
      <c r="R35" s="184"/>
      <c r="S35" s="184"/>
      <c r="T35" s="190">
        <f t="shared" si="4"/>
        <v>2500</v>
      </c>
      <c r="U35" s="190">
        <f t="shared" si="4"/>
        <v>0</v>
      </c>
      <c r="V35" s="304">
        <f t="shared" si="4"/>
        <v>2500</v>
      </c>
    </row>
    <row r="36" spans="1:22" s="409" customFormat="1" ht="15" customHeight="1" x14ac:dyDescent="0.25">
      <c r="A36" s="286" t="s">
        <v>498</v>
      </c>
      <c r="B36" s="406"/>
      <c r="C36" s="410"/>
      <c r="D36" s="416" t="s">
        <v>606</v>
      </c>
      <c r="E36" s="189"/>
      <c r="F36" s="189"/>
      <c r="G36" s="189"/>
      <c r="H36" s="189">
        <v>1500</v>
      </c>
      <c r="I36" s="189"/>
      <c r="J36" s="189">
        <f>SUM(H36:I36)</f>
        <v>1500</v>
      </c>
      <c r="K36" s="189"/>
      <c r="L36" s="189"/>
      <c r="M36" s="189"/>
      <c r="N36" s="189"/>
      <c r="O36" s="189"/>
      <c r="P36" s="189"/>
      <c r="Q36" s="279"/>
      <c r="R36" s="184"/>
      <c r="S36" s="184"/>
      <c r="T36" s="190">
        <f t="shared" si="4"/>
        <v>1500</v>
      </c>
      <c r="U36" s="190">
        <f t="shared" si="4"/>
        <v>0</v>
      </c>
      <c r="V36" s="304">
        <f t="shared" si="4"/>
        <v>1500</v>
      </c>
    </row>
    <row r="37" spans="1:22" s="409" customFormat="1" ht="15" customHeight="1" x14ac:dyDescent="0.25">
      <c r="A37" s="286"/>
      <c r="B37" s="406">
        <v>11502</v>
      </c>
      <c r="C37" s="407" t="s">
        <v>88</v>
      </c>
      <c r="D37" s="408"/>
      <c r="E37" s="189"/>
      <c r="F37" s="189"/>
      <c r="G37" s="189"/>
      <c r="H37" s="189"/>
      <c r="I37" s="189"/>
      <c r="J37" s="189"/>
      <c r="K37" s="189"/>
      <c r="L37" s="189"/>
      <c r="M37" s="189"/>
      <c r="N37" s="189"/>
      <c r="O37" s="189"/>
      <c r="P37" s="189"/>
      <c r="Q37" s="279"/>
      <c r="R37" s="184"/>
      <c r="S37" s="184"/>
      <c r="T37" s="190"/>
      <c r="U37" s="190"/>
      <c r="V37" s="304"/>
    </row>
    <row r="38" spans="1:22" s="409" customFormat="1" ht="30" customHeight="1" x14ac:dyDescent="0.25">
      <c r="A38" s="286" t="s">
        <v>498</v>
      </c>
      <c r="B38" s="406"/>
      <c r="C38" s="410"/>
      <c r="D38" s="411" t="s">
        <v>503</v>
      </c>
      <c r="E38" s="189">
        <v>16000</v>
      </c>
      <c r="F38" s="189"/>
      <c r="G38" s="189">
        <f>SUM(E38:F38)</f>
        <v>16000</v>
      </c>
      <c r="H38" s="189"/>
      <c r="I38" s="189"/>
      <c r="J38" s="189">
        <f>SUM(H38:I38)</f>
        <v>0</v>
      </c>
      <c r="K38" s="189"/>
      <c r="L38" s="189"/>
      <c r="M38" s="189"/>
      <c r="N38" s="189"/>
      <c r="O38" s="189"/>
      <c r="P38" s="189"/>
      <c r="Q38" s="279"/>
      <c r="R38" s="184"/>
      <c r="S38" s="184"/>
      <c r="T38" s="190">
        <f t="shared" si="0"/>
        <v>16000</v>
      </c>
      <c r="U38" s="190">
        <f t="shared" si="0"/>
        <v>0</v>
      </c>
      <c r="V38" s="304">
        <f t="shared" si="0"/>
        <v>16000</v>
      </c>
    </row>
    <row r="39" spans="1:22" s="409" customFormat="1" ht="15" customHeight="1" x14ac:dyDescent="0.25">
      <c r="A39" s="286"/>
      <c r="B39" s="406">
        <v>11601</v>
      </c>
      <c r="C39" s="407" t="s">
        <v>92</v>
      </c>
      <c r="D39" s="408"/>
      <c r="E39" s="189"/>
      <c r="F39" s="189"/>
      <c r="G39" s="189"/>
      <c r="H39" s="189"/>
      <c r="I39" s="189"/>
      <c r="J39" s="189"/>
      <c r="K39" s="189"/>
      <c r="L39" s="189"/>
      <c r="M39" s="189"/>
      <c r="N39" s="189"/>
      <c r="O39" s="189"/>
      <c r="P39" s="189"/>
      <c r="Q39" s="279"/>
      <c r="R39" s="184"/>
      <c r="S39" s="184"/>
      <c r="T39" s="190"/>
      <c r="U39" s="190"/>
      <c r="V39" s="304"/>
    </row>
    <row r="40" spans="1:22" s="409" customFormat="1" ht="15" customHeight="1" x14ac:dyDescent="0.25">
      <c r="A40" s="286" t="s">
        <v>495</v>
      </c>
      <c r="B40" s="406"/>
      <c r="C40" s="410"/>
      <c r="D40" s="411" t="s">
        <v>607</v>
      </c>
      <c r="E40" s="189">
        <f>'[1]kiadás 11601'!N9</f>
        <v>412</v>
      </c>
      <c r="F40" s="189">
        <f>'[1]kiadás 11601'!O9</f>
        <v>0</v>
      </c>
      <c r="G40" s="189">
        <f>'[1]kiadás 11601'!P9</f>
        <v>412</v>
      </c>
      <c r="H40" s="189">
        <f>'[1]kiadás 11601'!Q9</f>
        <v>0</v>
      </c>
      <c r="I40" s="189">
        <f>'[1]kiadás 11601'!R9</f>
        <v>0</v>
      </c>
      <c r="J40" s="189">
        <f>'[1]kiadás 11601'!S9</f>
        <v>0</v>
      </c>
      <c r="K40" s="189">
        <v>0</v>
      </c>
      <c r="L40" s="189"/>
      <c r="M40" s="189"/>
      <c r="N40" s="189">
        <f>'[1]kiadás 11601'!T9</f>
        <v>0</v>
      </c>
      <c r="O40" s="189">
        <f>'[1]kiadás 11601'!U9</f>
        <v>0</v>
      </c>
      <c r="P40" s="189">
        <f>'[1]kiadás 11601'!V9</f>
        <v>0</v>
      </c>
      <c r="Q40" s="417">
        <f>'[1]kiadás 11601'!W9</f>
        <v>0</v>
      </c>
      <c r="R40" s="417">
        <f>'[1]kiadás 11601'!X9</f>
        <v>0</v>
      </c>
      <c r="S40" s="417">
        <f>'[1]kiadás 11601'!Y9</f>
        <v>0</v>
      </c>
      <c r="T40" s="190">
        <f t="shared" si="0"/>
        <v>412</v>
      </c>
      <c r="U40" s="190">
        <f t="shared" si="0"/>
        <v>0</v>
      </c>
      <c r="V40" s="304">
        <f t="shared" si="0"/>
        <v>412</v>
      </c>
    </row>
    <row r="41" spans="1:22" s="409" customFormat="1" ht="15" customHeight="1" x14ac:dyDescent="0.25">
      <c r="A41" s="286" t="s">
        <v>498</v>
      </c>
      <c r="B41" s="406"/>
      <c r="C41" s="410"/>
      <c r="D41" s="411" t="s">
        <v>607</v>
      </c>
      <c r="E41" s="189">
        <f>'[1]kiadás 11601'!N107</f>
        <v>2739805</v>
      </c>
      <c r="F41" s="189">
        <f>'[1]kiadás 11601'!O107</f>
        <v>33399</v>
      </c>
      <c r="G41" s="189">
        <f>'[1]kiadás 11601'!P107</f>
        <v>2773204</v>
      </c>
      <c r="H41" s="418">
        <f>'[1]kiadás 11601'!Q107</f>
        <v>1124644</v>
      </c>
      <c r="I41" s="418">
        <f>'[1]kiadás 11601'!R107</f>
        <v>3048</v>
      </c>
      <c r="J41" s="418">
        <f>'[1]kiadás 11601'!S107</f>
        <v>1127692</v>
      </c>
      <c r="K41" s="418">
        <v>0</v>
      </c>
      <c r="L41" s="418"/>
      <c r="M41" s="418"/>
      <c r="N41" s="418">
        <f>'[1]kiadás 11601'!T107</f>
        <v>0</v>
      </c>
      <c r="O41" s="418">
        <f>'[1]kiadás 11601'!U107</f>
        <v>0</v>
      </c>
      <c r="P41" s="418">
        <f>'[1]kiadás 11601'!V107</f>
        <v>0</v>
      </c>
      <c r="Q41" s="419">
        <f>'[1]kiadás 11601'!W107</f>
        <v>417131</v>
      </c>
      <c r="R41" s="189">
        <f>'[1]kiadás 11601'!X107</f>
        <v>0</v>
      </c>
      <c r="S41" s="419">
        <f>'[1]kiadás 11601'!Y107</f>
        <v>417131</v>
      </c>
      <c r="T41" s="190">
        <f t="shared" si="0"/>
        <v>4281580</v>
      </c>
      <c r="U41" s="190">
        <f t="shared" si="0"/>
        <v>36447</v>
      </c>
      <c r="V41" s="304">
        <f t="shared" si="0"/>
        <v>4318027</v>
      </c>
    </row>
    <row r="42" spans="1:22" s="409" customFormat="1" ht="30" customHeight="1" x14ac:dyDescent="0.25">
      <c r="A42" s="286"/>
      <c r="B42" s="406" t="s">
        <v>102</v>
      </c>
      <c r="C42" s="410"/>
      <c r="D42" s="420" t="s">
        <v>103</v>
      </c>
      <c r="E42" s="189"/>
      <c r="F42" s="189"/>
      <c r="G42" s="189"/>
      <c r="H42" s="418"/>
      <c r="I42" s="418"/>
      <c r="J42" s="418"/>
      <c r="K42" s="418"/>
      <c r="L42" s="418"/>
      <c r="M42" s="418"/>
      <c r="N42" s="418"/>
      <c r="O42" s="418"/>
      <c r="P42" s="418"/>
      <c r="Q42" s="419"/>
      <c r="R42" s="189"/>
      <c r="S42" s="419"/>
      <c r="T42" s="190"/>
      <c r="U42" s="190"/>
      <c r="V42" s="304"/>
    </row>
    <row r="43" spans="1:22" s="409" customFormat="1" ht="30" customHeight="1" x14ac:dyDescent="0.25">
      <c r="A43" s="286" t="s">
        <v>498</v>
      </c>
      <c r="B43" s="406"/>
      <c r="C43" s="410"/>
      <c r="D43" s="412" t="s">
        <v>608</v>
      </c>
      <c r="E43" s="189"/>
      <c r="F43" s="189"/>
      <c r="G43" s="189"/>
      <c r="H43" s="418"/>
      <c r="I43" s="418"/>
      <c r="J43" s="418"/>
      <c r="K43" s="418"/>
      <c r="L43" s="418"/>
      <c r="M43" s="418"/>
      <c r="N43" s="418"/>
      <c r="O43" s="418"/>
      <c r="P43" s="418"/>
      <c r="Q43" s="189">
        <v>6731</v>
      </c>
      <c r="R43" s="189"/>
      <c r="S43" s="184">
        <f t="shared" ref="S43:S45" si="6">SUM(Q43:R43)</f>
        <v>6731</v>
      </c>
      <c r="T43" s="190">
        <f t="shared" ref="T43:V45" si="7">E43+H43+K43+N43+Q43</f>
        <v>6731</v>
      </c>
      <c r="U43" s="190">
        <f t="shared" si="7"/>
        <v>0</v>
      </c>
      <c r="V43" s="304">
        <f t="shared" si="7"/>
        <v>6731</v>
      </c>
    </row>
    <row r="44" spans="1:22" s="409" customFormat="1" ht="15" customHeight="1" x14ac:dyDescent="0.25">
      <c r="A44" s="286" t="s">
        <v>498</v>
      </c>
      <c r="B44" s="406"/>
      <c r="C44" s="410"/>
      <c r="D44" s="412" t="s">
        <v>609</v>
      </c>
      <c r="E44" s="189"/>
      <c r="F44" s="189"/>
      <c r="G44" s="189"/>
      <c r="H44" s="418"/>
      <c r="I44" s="418"/>
      <c r="J44" s="418"/>
      <c r="K44" s="418"/>
      <c r="L44" s="418"/>
      <c r="M44" s="418"/>
      <c r="N44" s="418"/>
      <c r="O44" s="418"/>
      <c r="P44" s="418"/>
      <c r="Q44" s="189">
        <v>2500</v>
      </c>
      <c r="R44" s="189"/>
      <c r="S44" s="184">
        <f t="shared" si="6"/>
        <v>2500</v>
      </c>
      <c r="T44" s="190">
        <f t="shared" si="7"/>
        <v>2500</v>
      </c>
      <c r="U44" s="190">
        <f t="shared" si="7"/>
        <v>0</v>
      </c>
      <c r="V44" s="304">
        <f t="shared" si="7"/>
        <v>2500</v>
      </c>
    </row>
    <row r="45" spans="1:22" s="409" customFormat="1" ht="15" customHeight="1" x14ac:dyDescent="0.25">
      <c r="A45" s="286" t="s">
        <v>498</v>
      </c>
      <c r="B45" s="406"/>
      <c r="C45" s="410"/>
      <c r="D45" s="412" t="s">
        <v>610</v>
      </c>
      <c r="E45" s="189"/>
      <c r="F45" s="189"/>
      <c r="G45" s="189"/>
      <c r="H45" s="418"/>
      <c r="I45" s="418"/>
      <c r="J45" s="418"/>
      <c r="K45" s="418"/>
      <c r="L45" s="418"/>
      <c r="M45" s="418"/>
      <c r="N45" s="418"/>
      <c r="O45" s="418"/>
      <c r="P45" s="418"/>
      <c r="Q45" s="417"/>
      <c r="R45" s="189">
        <v>1423</v>
      </c>
      <c r="S45" s="184">
        <f t="shared" si="6"/>
        <v>1423</v>
      </c>
      <c r="T45" s="190">
        <f t="shared" si="7"/>
        <v>0</v>
      </c>
      <c r="U45" s="190">
        <f t="shared" si="7"/>
        <v>1423</v>
      </c>
      <c r="V45" s="304">
        <f t="shared" si="7"/>
        <v>1423</v>
      </c>
    </row>
    <row r="46" spans="1:22" s="409" customFormat="1" ht="30" customHeight="1" x14ac:dyDescent="0.25">
      <c r="A46" s="286"/>
      <c r="B46" s="406">
        <v>11602</v>
      </c>
      <c r="C46" s="407" t="s">
        <v>107</v>
      </c>
      <c r="D46" s="408"/>
      <c r="E46" s="189"/>
      <c r="F46" s="189"/>
      <c r="G46" s="189"/>
      <c r="H46" s="189"/>
      <c r="I46" s="189"/>
      <c r="J46" s="189"/>
      <c r="K46" s="189"/>
      <c r="L46" s="189"/>
      <c r="M46" s="189"/>
      <c r="N46" s="189"/>
      <c r="O46" s="189"/>
      <c r="P46" s="189"/>
      <c r="Q46" s="279"/>
      <c r="R46" s="184"/>
      <c r="S46" s="184"/>
      <c r="T46" s="190"/>
      <c r="U46" s="190"/>
      <c r="V46" s="304"/>
    </row>
    <row r="47" spans="1:22" s="409" customFormat="1" ht="15" customHeight="1" x14ac:dyDescent="0.25">
      <c r="A47" s="286" t="s">
        <v>495</v>
      </c>
      <c r="B47" s="406"/>
      <c r="C47" s="410"/>
      <c r="D47" s="411" t="s">
        <v>607</v>
      </c>
      <c r="E47" s="189">
        <f>[1]kiadás11602!N28</f>
        <v>0</v>
      </c>
      <c r="F47" s="189">
        <f>[1]kiadás11602!O28</f>
        <v>0</v>
      </c>
      <c r="G47" s="189">
        <f>[1]kiadás11602!P28</f>
        <v>0</v>
      </c>
      <c r="H47" s="418">
        <f>[1]kiadás11602!Q28</f>
        <v>0</v>
      </c>
      <c r="I47" s="418">
        <f>[1]kiadás11602!R28</f>
        <v>0</v>
      </c>
      <c r="J47" s="418">
        <f>[1]kiadás11602!S28</f>
        <v>0</v>
      </c>
      <c r="K47" s="189"/>
      <c r="L47" s="189"/>
      <c r="M47" s="189"/>
      <c r="N47" s="189">
        <f>[1]kiadás11602!T28</f>
        <v>15300</v>
      </c>
      <c r="O47" s="189">
        <f>[1]kiadás11602!U28</f>
        <v>0</v>
      </c>
      <c r="P47" s="189">
        <f>[1]kiadás11602!V28</f>
        <v>15300</v>
      </c>
      <c r="Q47" s="417">
        <f>[1]kiadás11602!W28</f>
        <v>88000</v>
      </c>
      <c r="R47" s="417">
        <f>[1]kiadás11602!X28</f>
        <v>0</v>
      </c>
      <c r="S47" s="417">
        <f>[1]kiadás11602!Y28</f>
        <v>88000</v>
      </c>
      <c r="T47" s="190">
        <f t="shared" si="0"/>
        <v>103300</v>
      </c>
      <c r="U47" s="190">
        <f t="shared" si="0"/>
        <v>0</v>
      </c>
      <c r="V47" s="304">
        <f t="shared" si="0"/>
        <v>103300</v>
      </c>
    </row>
    <row r="48" spans="1:22" s="409" customFormat="1" ht="15" customHeight="1" x14ac:dyDescent="0.25">
      <c r="A48" s="286" t="s">
        <v>498</v>
      </c>
      <c r="B48" s="406"/>
      <c r="C48" s="410"/>
      <c r="D48" s="411" t="s">
        <v>607</v>
      </c>
      <c r="E48" s="189">
        <f>[1]kiadás11602!N75</f>
        <v>30163</v>
      </c>
      <c r="F48" s="189">
        <f>[1]kiadás11602!O75</f>
        <v>0</v>
      </c>
      <c r="G48" s="189">
        <f>[1]kiadás11602!P75</f>
        <v>30163</v>
      </c>
      <c r="H48" s="418">
        <f>[1]kiadás11602!Q75</f>
        <v>875250</v>
      </c>
      <c r="I48" s="418">
        <f>[1]kiadás11602!R75</f>
        <v>27586</v>
      </c>
      <c r="J48" s="418">
        <f>[1]kiadás11602!S75</f>
        <v>902836</v>
      </c>
      <c r="K48" s="189"/>
      <c r="L48" s="189"/>
      <c r="M48" s="189"/>
      <c r="N48" s="189">
        <f>[1]kiadás11602!T75</f>
        <v>0</v>
      </c>
      <c r="O48" s="189">
        <f>[1]kiadás11602!U75</f>
        <v>0</v>
      </c>
      <c r="P48" s="189">
        <f>[1]kiadás11602!V75</f>
        <v>0</v>
      </c>
      <c r="Q48" s="417">
        <f>[1]kiadás11602!W75</f>
        <v>186403</v>
      </c>
      <c r="R48" s="417">
        <f>[1]kiadás11602!X75</f>
        <v>0</v>
      </c>
      <c r="S48" s="417">
        <f>[1]kiadás11602!Y75</f>
        <v>186403</v>
      </c>
      <c r="T48" s="190">
        <f t="shared" si="0"/>
        <v>1091816</v>
      </c>
      <c r="U48" s="190">
        <f t="shared" si="0"/>
        <v>27586</v>
      </c>
      <c r="V48" s="304">
        <f t="shared" si="0"/>
        <v>1119402</v>
      </c>
    </row>
    <row r="49" spans="1:22" s="409" customFormat="1" ht="15" customHeight="1" x14ac:dyDescent="0.25">
      <c r="A49" s="286"/>
      <c r="B49" s="406">
        <v>11603</v>
      </c>
      <c r="C49" s="407" t="s">
        <v>273</v>
      </c>
      <c r="D49" s="408"/>
      <c r="E49" s="189"/>
      <c r="F49" s="189"/>
      <c r="G49" s="189"/>
      <c r="H49" s="189"/>
      <c r="I49" s="189"/>
      <c r="J49" s="189"/>
      <c r="K49" s="189"/>
      <c r="L49" s="189"/>
      <c r="M49" s="189"/>
      <c r="N49" s="189"/>
      <c r="O49" s="189"/>
      <c r="P49" s="189"/>
      <c r="Q49" s="279"/>
      <c r="R49" s="184"/>
      <c r="S49" s="184"/>
      <c r="T49" s="190"/>
      <c r="U49" s="190"/>
      <c r="V49" s="304"/>
    </row>
    <row r="50" spans="1:22" s="409" customFormat="1" ht="15" customHeight="1" x14ac:dyDescent="0.25">
      <c r="A50" s="286" t="s">
        <v>495</v>
      </c>
      <c r="B50" s="406"/>
      <c r="C50" s="410"/>
      <c r="D50" s="411" t="s">
        <v>607</v>
      </c>
      <c r="E50" s="189"/>
      <c r="F50" s="189"/>
      <c r="G50" s="189"/>
      <c r="H50" s="189"/>
      <c r="I50" s="189"/>
      <c r="J50" s="189"/>
      <c r="K50" s="189"/>
      <c r="L50" s="189"/>
      <c r="M50" s="189"/>
      <c r="N50" s="189"/>
      <c r="O50" s="189"/>
      <c r="P50" s="189"/>
      <c r="Q50" s="279"/>
      <c r="R50" s="184"/>
      <c r="S50" s="184"/>
      <c r="T50" s="190">
        <f t="shared" si="0"/>
        <v>0</v>
      </c>
      <c r="U50" s="190">
        <f t="shared" si="0"/>
        <v>0</v>
      </c>
      <c r="V50" s="304">
        <f t="shared" si="0"/>
        <v>0</v>
      </c>
    </row>
    <row r="51" spans="1:22" s="409" customFormat="1" ht="15" customHeight="1" x14ac:dyDescent="0.25">
      <c r="A51" s="286" t="s">
        <v>498</v>
      </c>
      <c r="B51" s="406"/>
      <c r="C51" s="410"/>
      <c r="D51" s="411" t="s">
        <v>607</v>
      </c>
      <c r="E51" s="189">
        <f>'[1]kiadás 11603'!H13</f>
        <v>0</v>
      </c>
      <c r="F51" s="189">
        <f>'[1]kiadás 11603'!I13</f>
        <v>0</v>
      </c>
      <c r="G51" s="189">
        <f>'[1]kiadás 11603'!J13</f>
        <v>0</v>
      </c>
      <c r="H51" s="418">
        <f>'[1]kiadás 11603'!K13</f>
        <v>561818</v>
      </c>
      <c r="I51" s="418">
        <f>'[1]kiadás 11603'!L13</f>
        <v>8939</v>
      </c>
      <c r="J51" s="418">
        <f>'[1]kiadás 11603'!M13</f>
        <v>570757</v>
      </c>
      <c r="K51" s="189"/>
      <c r="L51" s="189"/>
      <c r="M51" s="189"/>
      <c r="N51" s="189">
        <f>'[1]kiadás 11603'!N13</f>
        <v>0</v>
      </c>
      <c r="O51" s="189">
        <f>'[1]kiadás 11603'!O13</f>
        <v>0</v>
      </c>
      <c r="P51" s="189">
        <f>'[1]kiadás 11603'!P13</f>
        <v>0</v>
      </c>
      <c r="Q51" s="417">
        <f>'[1]kiadás 11603'!Q13</f>
        <v>0</v>
      </c>
      <c r="R51" s="417">
        <f>'[1]kiadás 11603'!R13</f>
        <v>0</v>
      </c>
      <c r="S51" s="417">
        <f>'[1]kiadás 11603'!S13</f>
        <v>0</v>
      </c>
      <c r="T51" s="190">
        <f t="shared" si="0"/>
        <v>561818</v>
      </c>
      <c r="U51" s="190">
        <f t="shared" si="0"/>
        <v>8939</v>
      </c>
      <c r="V51" s="304">
        <f t="shared" si="0"/>
        <v>570757</v>
      </c>
    </row>
    <row r="52" spans="1:22" s="409" customFormat="1" ht="15" customHeight="1" x14ac:dyDescent="0.25">
      <c r="A52" s="286"/>
      <c r="B52" s="406">
        <v>11604</v>
      </c>
      <c r="C52" s="407" t="s">
        <v>611</v>
      </c>
      <c r="D52" s="408"/>
      <c r="E52" s="189"/>
      <c r="F52" s="189"/>
      <c r="G52" s="189"/>
      <c r="H52" s="189"/>
      <c r="I52" s="189"/>
      <c r="J52" s="189"/>
      <c r="K52" s="189"/>
      <c r="L52" s="189"/>
      <c r="M52" s="189"/>
      <c r="N52" s="189"/>
      <c r="O52" s="189"/>
      <c r="P52" s="189"/>
      <c r="Q52" s="279"/>
      <c r="R52" s="184"/>
      <c r="S52" s="184"/>
      <c r="T52" s="190"/>
      <c r="U52" s="190"/>
      <c r="V52" s="304"/>
    </row>
    <row r="53" spans="1:22" s="409" customFormat="1" ht="15" customHeight="1" x14ac:dyDescent="0.25">
      <c r="A53" s="286" t="s">
        <v>495</v>
      </c>
      <c r="B53" s="406"/>
      <c r="C53" s="410"/>
      <c r="D53" s="411" t="s">
        <v>607</v>
      </c>
      <c r="E53" s="189"/>
      <c r="F53" s="189"/>
      <c r="G53" s="189"/>
      <c r="H53" s="189"/>
      <c r="I53" s="189"/>
      <c r="J53" s="189"/>
      <c r="K53" s="189"/>
      <c r="L53" s="189"/>
      <c r="M53" s="189"/>
      <c r="N53" s="189"/>
      <c r="O53" s="189"/>
      <c r="P53" s="189"/>
      <c r="Q53" s="279"/>
      <c r="R53" s="184"/>
      <c r="S53" s="184"/>
      <c r="T53" s="190">
        <f t="shared" si="0"/>
        <v>0</v>
      </c>
      <c r="U53" s="190">
        <f t="shared" si="0"/>
        <v>0</v>
      </c>
      <c r="V53" s="304">
        <f t="shared" si="0"/>
        <v>0</v>
      </c>
    </row>
    <row r="54" spans="1:22" s="409" customFormat="1" ht="15" customHeight="1" x14ac:dyDescent="0.25">
      <c r="A54" s="286" t="s">
        <v>498</v>
      </c>
      <c r="B54" s="406"/>
      <c r="C54" s="410"/>
      <c r="D54" s="411" t="s">
        <v>607</v>
      </c>
      <c r="E54" s="189">
        <f>'[1]kiadás 11604 '!Q83</f>
        <v>57491</v>
      </c>
      <c r="F54" s="189">
        <f>'[1]kiadás 11604 '!R83</f>
        <v>-7911</v>
      </c>
      <c r="G54" s="189">
        <f>'[1]kiadás 11604 '!S83</f>
        <v>49580</v>
      </c>
      <c r="H54" s="189">
        <f>'[1]kiadás 11604 '!T83</f>
        <v>987928</v>
      </c>
      <c r="I54" s="189">
        <f>'[1]kiadás 11604 '!U83</f>
        <v>45204</v>
      </c>
      <c r="J54" s="189">
        <f>'[1]kiadás 11604 '!V83</f>
        <v>1033132</v>
      </c>
      <c r="K54" s="189"/>
      <c r="L54" s="189"/>
      <c r="M54" s="189"/>
      <c r="N54" s="189">
        <f>'[1]kiadás 11604 '!W83</f>
        <v>225883</v>
      </c>
      <c r="O54" s="189">
        <f>'[1]kiadás 11604 '!X83</f>
        <v>-245</v>
      </c>
      <c r="P54" s="189">
        <f>'[1]kiadás 11604 '!Y83</f>
        <v>225638</v>
      </c>
      <c r="Q54" s="279">
        <f>'[1]kiadás 11604 '!Z83</f>
        <v>37010</v>
      </c>
      <c r="R54" s="279">
        <f>'[1]kiadás 11604 '!AA83</f>
        <v>910</v>
      </c>
      <c r="S54" s="279">
        <f>'[1]kiadás 11604 '!AB83</f>
        <v>37920</v>
      </c>
      <c r="T54" s="190">
        <f t="shared" si="0"/>
        <v>1308312</v>
      </c>
      <c r="U54" s="190">
        <f t="shared" si="0"/>
        <v>37958</v>
      </c>
      <c r="V54" s="304">
        <f t="shared" si="0"/>
        <v>1346270</v>
      </c>
    </row>
    <row r="55" spans="1:22" s="409" customFormat="1" ht="15" customHeight="1" x14ac:dyDescent="0.25">
      <c r="A55" s="286"/>
      <c r="B55" s="406">
        <v>11605</v>
      </c>
      <c r="C55" s="407" t="s">
        <v>612</v>
      </c>
      <c r="D55" s="408"/>
      <c r="E55" s="189"/>
      <c r="F55" s="189"/>
      <c r="G55" s="189"/>
      <c r="H55" s="189"/>
      <c r="I55" s="189"/>
      <c r="J55" s="189"/>
      <c r="K55" s="189"/>
      <c r="L55" s="189"/>
      <c r="M55" s="189"/>
      <c r="N55" s="189"/>
      <c r="O55" s="189"/>
      <c r="P55" s="189"/>
      <c r="Q55" s="279"/>
      <c r="R55" s="184"/>
      <c r="S55" s="184"/>
      <c r="T55" s="190"/>
      <c r="U55" s="190"/>
      <c r="V55" s="304"/>
    </row>
    <row r="56" spans="1:22" s="409" customFormat="1" ht="15" customHeight="1" x14ac:dyDescent="0.25">
      <c r="A56" s="286" t="s">
        <v>495</v>
      </c>
      <c r="B56" s="406"/>
      <c r="C56" s="410"/>
      <c r="D56" s="411" t="s">
        <v>607</v>
      </c>
      <c r="E56" s="189"/>
      <c r="F56" s="189"/>
      <c r="G56" s="189"/>
      <c r="H56" s="189"/>
      <c r="I56" s="189"/>
      <c r="J56" s="189"/>
      <c r="K56" s="189"/>
      <c r="L56" s="189"/>
      <c r="M56" s="189"/>
      <c r="N56" s="189"/>
      <c r="O56" s="189"/>
      <c r="P56" s="189"/>
      <c r="Q56" s="279"/>
      <c r="R56" s="184"/>
      <c r="S56" s="184"/>
      <c r="T56" s="190">
        <f t="shared" si="0"/>
        <v>0</v>
      </c>
      <c r="U56" s="190">
        <f t="shared" si="0"/>
        <v>0</v>
      </c>
      <c r="V56" s="304">
        <f t="shared" si="0"/>
        <v>0</v>
      </c>
    </row>
    <row r="57" spans="1:22" s="409" customFormat="1" ht="15" customHeight="1" x14ac:dyDescent="0.25">
      <c r="A57" s="286" t="s">
        <v>498</v>
      </c>
      <c r="B57" s="406"/>
      <c r="C57" s="410"/>
      <c r="D57" s="411" t="s">
        <v>607</v>
      </c>
      <c r="E57" s="189">
        <f>[1]kiadás11605projektek!Q66</f>
        <v>58484</v>
      </c>
      <c r="F57" s="189">
        <f>[1]kiadás11605projektek!R66</f>
        <v>997</v>
      </c>
      <c r="G57" s="189">
        <f>[1]kiadás11605projektek!S66</f>
        <v>59481</v>
      </c>
      <c r="H57" s="418">
        <f>[1]kiadás11605projektek!T66</f>
        <v>763484</v>
      </c>
      <c r="I57" s="418">
        <f>[1]kiadás11605projektek!U66</f>
        <v>0</v>
      </c>
      <c r="J57" s="418">
        <f>[1]kiadás11605projektek!V66</f>
        <v>763484</v>
      </c>
      <c r="K57" s="189"/>
      <c r="L57" s="189"/>
      <c r="M57" s="189"/>
      <c r="N57" s="189"/>
      <c r="O57" s="189"/>
      <c r="P57" s="189"/>
      <c r="Q57" s="279">
        <f>[1]kiadás11605projektek!W66</f>
        <v>158687</v>
      </c>
      <c r="R57" s="279">
        <f>[1]kiadás11605projektek!X66</f>
        <v>300000</v>
      </c>
      <c r="S57" s="279">
        <f>[1]kiadás11605projektek!Y66</f>
        <v>458687</v>
      </c>
      <c r="T57" s="190">
        <f t="shared" si="0"/>
        <v>980655</v>
      </c>
      <c r="U57" s="190">
        <f t="shared" si="0"/>
        <v>300997</v>
      </c>
      <c r="V57" s="304">
        <f t="shared" si="0"/>
        <v>1281652</v>
      </c>
    </row>
    <row r="58" spans="1:22" s="409" customFormat="1" ht="15" customHeight="1" x14ac:dyDescent="0.25">
      <c r="A58" s="405"/>
      <c r="B58" s="406">
        <v>11703</v>
      </c>
      <c r="C58" s="421" t="s">
        <v>123</v>
      </c>
      <c r="D58" s="422"/>
      <c r="E58" s="189"/>
      <c r="F58" s="189"/>
      <c r="G58" s="189"/>
      <c r="H58" s="189"/>
      <c r="I58" s="189"/>
      <c r="J58" s="189"/>
      <c r="K58" s="189"/>
      <c r="L58" s="189"/>
      <c r="M58" s="189"/>
      <c r="N58" s="189"/>
      <c r="O58" s="189"/>
      <c r="P58" s="189"/>
      <c r="Q58" s="279"/>
      <c r="R58" s="184"/>
      <c r="S58" s="184"/>
      <c r="T58" s="190"/>
      <c r="U58" s="190"/>
      <c r="V58" s="304"/>
    </row>
    <row r="59" spans="1:22" s="409" customFormat="1" ht="15" customHeight="1" x14ac:dyDescent="0.25">
      <c r="A59" s="286" t="s">
        <v>498</v>
      </c>
      <c r="B59" s="406"/>
      <c r="C59" s="410"/>
      <c r="D59" s="423" t="s">
        <v>613</v>
      </c>
      <c r="E59" s="189">
        <v>200</v>
      </c>
      <c r="F59" s="189"/>
      <c r="G59" s="189">
        <f>SUM(E59:F59)</f>
        <v>200</v>
      </c>
      <c r="H59" s="189"/>
      <c r="I59" s="189"/>
      <c r="J59" s="189"/>
      <c r="K59" s="189"/>
      <c r="L59" s="189"/>
      <c r="M59" s="189"/>
      <c r="N59" s="189"/>
      <c r="O59" s="189"/>
      <c r="P59" s="189"/>
      <c r="Q59" s="279"/>
      <c r="R59" s="184"/>
      <c r="S59" s="184"/>
      <c r="T59" s="190">
        <f t="shared" si="0"/>
        <v>200</v>
      </c>
      <c r="U59" s="190">
        <f t="shared" si="0"/>
        <v>0</v>
      </c>
      <c r="V59" s="304">
        <f t="shared" si="0"/>
        <v>200</v>
      </c>
    </row>
    <row r="60" spans="1:22" s="409" customFormat="1" ht="15" customHeight="1" x14ac:dyDescent="0.25">
      <c r="A60" s="286" t="s">
        <v>498</v>
      </c>
      <c r="B60" s="406"/>
      <c r="C60" s="410"/>
      <c r="D60" s="423" t="s">
        <v>614</v>
      </c>
      <c r="E60" s="189">
        <v>1500</v>
      </c>
      <c r="F60" s="189"/>
      <c r="G60" s="189">
        <f t="shared" ref="G60:G61" si="8">SUM(E60:F60)</f>
        <v>1500</v>
      </c>
      <c r="H60" s="189"/>
      <c r="I60" s="189"/>
      <c r="J60" s="189"/>
      <c r="K60" s="189"/>
      <c r="L60" s="189"/>
      <c r="M60" s="189"/>
      <c r="N60" s="189"/>
      <c r="O60" s="189"/>
      <c r="P60" s="189"/>
      <c r="Q60" s="279"/>
      <c r="R60" s="184"/>
      <c r="S60" s="184"/>
      <c r="T60" s="190">
        <f t="shared" si="0"/>
        <v>1500</v>
      </c>
      <c r="U60" s="190">
        <f t="shared" si="0"/>
        <v>0</v>
      </c>
      <c r="V60" s="304">
        <f t="shared" si="0"/>
        <v>1500</v>
      </c>
    </row>
    <row r="61" spans="1:22" s="409" customFormat="1" ht="15" customHeight="1" x14ac:dyDescent="0.25">
      <c r="A61" s="286" t="s">
        <v>498</v>
      </c>
      <c r="B61" s="406"/>
      <c r="C61" s="410"/>
      <c r="D61" s="423" t="s">
        <v>615</v>
      </c>
      <c r="E61" s="189">
        <v>100</v>
      </c>
      <c r="F61" s="189"/>
      <c r="G61" s="189">
        <f t="shared" si="8"/>
        <v>100</v>
      </c>
      <c r="H61" s="189"/>
      <c r="I61" s="189"/>
      <c r="J61" s="189"/>
      <c r="K61" s="189"/>
      <c r="L61" s="189"/>
      <c r="M61" s="189"/>
      <c r="N61" s="189"/>
      <c r="O61" s="189"/>
      <c r="P61" s="189"/>
      <c r="Q61" s="279"/>
      <c r="R61" s="184"/>
      <c r="S61" s="184"/>
      <c r="T61" s="190">
        <f t="shared" si="0"/>
        <v>100</v>
      </c>
      <c r="U61" s="190">
        <f t="shared" si="0"/>
        <v>0</v>
      </c>
      <c r="V61" s="304">
        <f t="shared" si="0"/>
        <v>100</v>
      </c>
    </row>
    <row r="62" spans="1:22" s="409" customFormat="1" ht="15" customHeight="1" x14ac:dyDescent="0.25">
      <c r="A62" s="286"/>
      <c r="B62" s="406">
        <v>11704</v>
      </c>
      <c r="C62" s="410"/>
      <c r="D62" s="424" t="s">
        <v>127</v>
      </c>
      <c r="E62" s="189"/>
      <c r="F62" s="189"/>
      <c r="G62" s="189"/>
      <c r="H62" s="189"/>
      <c r="I62" s="189"/>
      <c r="J62" s="189"/>
      <c r="K62" s="189"/>
      <c r="L62" s="189"/>
      <c r="M62" s="189"/>
      <c r="N62" s="189"/>
      <c r="O62" s="189"/>
      <c r="P62" s="189"/>
      <c r="Q62" s="279"/>
      <c r="R62" s="184"/>
      <c r="S62" s="184"/>
      <c r="T62" s="190"/>
      <c r="U62" s="190"/>
      <c r="V62" s="304"/>
    </row>
    <row r="63" spans="1:22" s="409" customFormat="1" ht="15" customHeight="1" x14ac:dyDescent="0.25">
      <c r="A63" s="286" t="s">
        <v>498</v>
      </c>
      <c r="B63" s="406"/>
      <c r="C63" s="410"/>
      <c r="D63" s="423" t="s">
        <v>616</v>
      </c>
      <c r="E63" s="189"/>
      <c r="F63" s="189"/>
      <c r="G63" s="189"/>
      <c r="H63" s="189"/>
      <c r="I63" s="189"/>
      <c r="J63" s="189"/>
      <c r="K63" s="189"/>
      <c r="L63" s="189"/>
      <c r="M63" s="189"/>
      <c r="N63" s="189"/>
      <c r="O63" s="189"/>
      <c r="P63" s="189"/>
      <c r="Q63" s="279">
        <v>393</v>
      </c>
      <c r="R63" s="184"/>
      <c r="S63" s="189">
        <f>SUM(Q63:R63)</f>
        <v>393</v>
      </c>
      <c r="T63" s="190">
        <f t="shared" ref="T63:V65" si="9">E63+H63+K63+N63+Q63</f>
        <v>393</v>
      </c>
      <c r="U63" s="190">
        <f t="shared" si="9"/>
        <v>0</v>
      </c>
      <c r="V63" s="304">
        <f t="shared" si="9"/>
        <v>393</v>
      </c>
    </row>
    <row r="64" spans="1:22" s="409" customFormat="1" ht="15" customHeight="1" x14ac:dyDescent="0.25">
      <c r="A64" s="286" t="s">
        <v>498</v>
      </c>
      <c r="B64" s="406"/>
      <c r="C64" s="410"/>
      <c r="D64" s="423" t="s">
        <v>617</v>
      </c>
      <c r="E64" s="189">
        <v>229603</v>
      </c>
      <c r="F64" s="189">
        <v>6623</v>
      </c>
      <c r="G64" s="189">
        <f t="shared" ref="G64:G65" si="10">SUM(E64:F64)</f>
        <v>236226</v>
      </c>
      <c r="H64" s="189"/>
      <c r="I64" s="189"/>
      <c r="J64" s="189"/>
      <c r="K64" s="189"/>
      <c r="L64" s="189"/>
      <c r="M64" s="189"/>
      <c r="N64" s="189"/>
      <c r="O64" s="189"/>
      <c r="P64" s="189"/>
      <c r="Q64" s="279"/>
      <c r="R64" s="184"/>
      <c r="S64" s="189"/>
      <c r="T64" s="190">
        <f t="shared" si="9"/>
        <v>229603</v>
      </c>
      <c r="U64" s="190">
        <f t="shared" si="9"/>
        <v>6623</v>
      </c>
      <c r="V64" s="304">
        <f t="shared" si="9"/>
        <v>236226</v>
      </c>
    </row>
    <row r="65" spans="1:22" s="409" customFormat="1" ht="15" customHeight="1" x14ac:dyDescent="0.25">
      <c r="A65" s="286" t="s">
        <v>498</v>
      </c>
      <c r="B65" s="406"/>
      <c r="C65" s="410"/>
      <c r="D65" s="423" t="s">
        <v>618</v>
      </c>
      <c r="E65" s="189">
        <v>590</v>
      </c>
      <c r="F65" s="189"/>
      <c r="G65" s="189">
        <f t="shared" si="10"/>
        <v>590</v>
      </c>
      <c r="H65" s="189"/>
      <c r="I65" s="189"/>
      <c r="J65" s="189"/>
      <c r="K65" s="189"/>
      <c r="L65" s="189"/>
      <c r="M65" s="189"/>
      <c r="N65" s="189"/>
      <c r="O65" s="189"/>
      <c r="P65" s="189"/>
      <c r="Q65" s="279"/>
      <c r="R65" s="184"/>
      <c r="S65" s="189"/>
      <c r="T65" s="190">
        <f t="shared" si="9"/>
        <v>590</v>
      </c>
      <c r="U65" s="190">
        <f t="shared" si="9"/>
        <v>0</v>
      </c>
      <c r="V65" s="304">
        <f t="shared" si="9"/>
        <v>590</v>
      </c>
    </row>
    <row r="66" spans="1:22" s="409" customFormat="1" ht="15" customHeight="1" x14ac:dyDescent="0.25">
      <c r="A66" s="405"/>
      <c r="B66" s="406">
        <v>11705</v>
      </c>
      <c r="C66" s="421" t="s">
        <v>131</v>
      </c>
      <c r="D66" s="422"/>
      <c r="E66" s="189"/>
      <c r="F66" s="189"/>
      <c r="G66" s="189"/>
      <c r="H66" s="189"/>
      <c r="I66" s="189"/>
      <c r="J66" s="189"/>
      <c r="K66" s="189"/>
      <c r="L66" s="189"/>
      <c r="M66" s="189"/>
      <c r="N66" s="189"/>
      <c r="O66" s="189"/>
      <c r="P66" s="189"/>
      <c r="Q66" s="279"/>
      <c r="R66" s="184"/>
      <c r="S66" s="184"/>
      <c r="T66" s="190"/>
      <c r="U66" s="190"/>
      <c r="V66" s="304"/>
    </row>
    <row r="67" spans="1:22" s="409" customFormat="1" ht="30" customHeight="1" x14ac:dyDescent="0.25">
      <c r="A67" s="286" t="s">
        <v>498</v>
      </c>
      <c r="B67" s="406"/>
      <c r="C67" s="410"/>
      <c r="D67" s="411" t="s">
        <v>619</v>
      </c>
      <c r="E67" s="189"/>
      <c r="F67" s="189"/>
      <c r="G67" s="189"/>
      <c r="H67" s="189"/>
      <c r="I67" s="189"/>
      <c r="J67" s="189"/>
      <c r="K67" s="189">
        <v>1005535</v>
      </c>
      <c r="L67" s="189">
        <f>28200</f>
        <v>28200</v>
      </c>
      <c r="M67" s="189">
        <f>SUM(K67:L67)</f>
        <v>1033735</v>
      </c>
      <c r="N67" s="189"/>
      <c r="O67" s="189"/>
      <c r="P67" s="189"/>
      <c r="Q67" s="279">
        <v>2174465</v>
      </c>
      <c r="R67" s="184">
        <f>-28200</f>
        <v>-28200</v>
      </c>
      <c r="S67" s="189">
        <f>SUM(Q67:R67)</f>
        <v>2146265</v>
      </c>
      <c r="T67" s="190">
        <f t="shared" si="0"/>
        <v>3180000</v>
      </c>
      <c r="U67" s="190">
        <f t="shared" si="0"/>
        <v>0</v>
      </c>
      <c r="V67" s="304">
        <f t="shared" si="0"/>
        <v>3180000</v>
      </c>
    </row>
    <row r="68" spans="1:22" s="409" customFormat="1" ht="15" customHeight="1" x14ac:dyDescent="0.25">
      <c r="A68" s="286" t="s">
        <v>498</v>
      </c>
      <c r="B68" s="406"/>
      <c r="C68" s="410"/>
      <c r="D68" s="411" t="s">
        <v>620</v>
      </c>
      <c r="E68" s="189">
        <v>30000</v>
      </c>
      <c r="F68" s="189"/>
      <c r="G68" s="189">
        <f t="shared" ref="G68:G71" si="11">SUM(E68:F68)</f>
        <v>30000</v>
      </c>
      <c r="H68" s="189"/>
      <c r="I68" s="189"/>
      <c r="J68" s="189"/>
      <c r="K68" s="189"/>
      <c r="L68" s="189"/>
      <c r="M68" s="189"/>
      <c r="N68" s="189"/>
      <c r="O68" s="189"/>
      <c r="P68" s="189"/>
      <c r="Q68" s="279"/>
      <c r="R68" s="184"/>
      <c r="S68" s="189"/>
      <c r="T68" s="190">
        <f t="shared" si="0"/>
        <v>30000</v>
      </c>
      <c r="U68" s="190">
        <f t="shared" si="0"/>
        <v>0</v>
      </c>
      <c r="V68" s="304">
        <f t="shared" si="0"/>
        <v>30000</v>
      </c>
    </row>
    <row r="69" spans="1:22" s="409" customFormat="1" ht="15" customHeight="1" x14ac:dyDescent="0.25">
      <c r="A69" s="286" t="s">
        <v>498</v>
      </c>
      <c r="B69" s="406"/>
      <c r="C69" s="410"/>
      <c r="D69" s="411" t="s">
        <v>621</v>
      </c>
      <c r="E69" s="189"/>
      <c r="F69" s="189"/>
      <c r="G69" s="189"/>
      <c r="H69" s="189"/>
      <c r="I69" s="189"/>
      <c r="J69" s="189"/>
      <c r="K69" s="189"/>
      <c r="L69" s="189"/>
      <c r="M69" s="189"/>
      <c r="N69" s="189"/>
      <c r="O69" s="189"/>
      <c r="P69" s="189"/>
      <c r="Q69" s="279">
        <v>124523</v>
      </c>
      <c r="R69" s="184"/>
      <c r="S69" s="189">
        <f>SUM(Q69:R69)</f>
        <v>124523</v>
      </c>
      <c r="T69" s="190">
        <f t="shared" si="0"/>
        <v>124523</v>
      </c>
      <c r="U69" s="190">
        <f t="shared" si="0"/>
        <v>0</v>
      </c>
      <c r="V69" s="304">
        <f t="shared" si="0"/>
        <v>124523</v>
      </c>
    </row>
    <row r="70" spans="1:22" s="409" customFormat="1" ht="15" customHeight="1" x14ac:dyDescent="0.25">
      <c r="A70" s="286"/>
      <c r="B70" s="406" t="s">
        <v>139</v>
      </c>
      <c r="C70" s="410"/>
      <c r="D70" s="425" t="s">
        <v>140</v>
      </c>
      <c r="E70" s="189"/>
      <c r="F70" s="189"/>
      <c r="G70" s="189"/>
      <c r="H70" s="189"/>
      <c r="I70" s="189"/>
      <c r="J70" s="189"/>
      <c r="K70" s="189"/>
      <c r="L70" s="189"/>
      <c r="M70" s="189"/>
      <c r="N70" s="189"/>
      <c r="O70" s="189"/>
      <c r="P70" s="189"/>
      <c r="Q70" s="279"/>
      <c r="R70" s="184"/>
      <c r="S70" s="189"/>
      <c r="T70" s="190"/>
      <c r="U70" s="190"/>
      <c r="V70" s="304"/>
    </row>
    <row r="71" spans="1:22" s="409" customFormat="1" ht="15" customHeight="1" x14ac:dyDescent="0.25">
      <c r="A71" s="286" t="s">
        <v>498</v>
      </c>
      <c r="B71" s="406"/>
      <c r="C71" s="410"/>
      <c r="D71" s="411" t="s">
        <v>622</v>
      </c>
      <c r="E71" s="189">
        <v>898</v>
      </c>
      <c r="F71" s="189"/>
      <c r="G71" s="189">
        <f t="shared" si="11"/>
        <v>898</v>
      </c>
      <c r="H71" s="189"/>
      <c r="I71" s="189"/>
      <c r="J71" s="189"/>
      <c r="K71" s="189"/>
      <c r="L71" s="189"/>
      <c r="M71" s="189"/>
      <c r="N71" s="189"/>
      <c r="O71" s="189"/>
      <c r="P71" s="189"/>
      <c r="Q71" s="279"/>
      <c r="R71" s="184"/>
      <c r="S71" s="189"/>
      <c r="T71" s="190">
        <f t="shared" ref="T71:V71" si="12">E71+H71+K71+N71+Q71</f>
        <v>898</v>
      </c>
      <c r="U71" s="190">
        <f t="shared" si="12"/>
        <v>0</v>
      </c>
      <c r="V71" s="304">
        <f t="shared" si="12"/>
        <v>898</v>
      </c>
    </row>
    <row r="72" spans="1:22" s="409" customFormat="1" ht="15" customHeight="1" x14ac:dyDescent="0.25">
      <c r="A72" s="405"/>
      <c r="B72" s="406">
        <v>11805</v>
      </c>
      <c r="C72" s="421" t="s">
        <v>148</v>
      </c>
      <c r="D72" s="422"/>
      <c r="E72" s="189"/>
      <c r="F72" s="189"/>
      <c r="G72" s="189"/>
      <c r="H72" s="189"/>
      <c r="I72" s="189"/>
      <c r="J72" s="189"/>
      <c r="K72" s="189"/>
      <c r="L72" s="189"/>
      <c r="M72" s="189"/>
      <c r="N72" s="189"/>
      <c r="O72" s="189"/>
      <c r="P72" s="189"/>
      <c r="Q72" s="279"/>
      <c r="R72" s="184"/>
      <c r="S72" s="184"/>
      <c r="T72" s="190"/>
      <c r="U72" s="190"/>
      <c r="V72" s="304"/>
    </row>
    <row r="73" spans="1:22" s="409" customFormat="1" ht="15" customHeight="1" thickBot="1" x14ac:dyDescent="0.3">
      <c r="A73" s="286" t="s">
        <v>498</v>
      </c>
      <c r="B73" s="406"/>
      <c r="C73" s="410"/>
      <c r="D73" s="411" t="s">
        <v>623</v>
      </c>
      <c r="E73" s="189"/>
      <c r="F73" s="189"/>
      <c r="G73" s="189"/>
      <c r="H73" s="189"/>
      <c r="I73" s="189"/>
      <c r="J73" s="189"/>
      <c r="K73" s="189"/>
      <c r="L73" s="189"/>
      <c r="M73" s="189"/>
      <c r="N73" s="189"/>
      <c r="O73" s="189"/>
      <c r="P73" s="189"/>
      <c r="Q73" s="279">
        <v>40500</v>
      </c>
      <c r="R73" s="283"/>
      <c r="S73" s="189">
        <f>SUM(Q73:R73)</f>
        <v>40500</v>
      </c>
      <c r="T73" s="284">
        <f t="shared" ref="T73:V73" si="13">E73+H73+K73+N73+Q73</f>
        <v>40500</v>
      </c>
      <c r="U73" s="284">
        <f t="shared" si="13"/>
        <v>0</v>
      </c>
      <c r="V73" s="299">
        <f t="shared" si="13"/>
        <v>40500</v>
      </c>
    </row>
    <row r="74" spans="1:22" s="432" customFormat="1" ht="15" customHeight="1" thickBot="1" x14ac:dyDescent="0.3">
      <c r="A74" s="426"/>
      <c r="B74" s="427"/>
      <c r="C74" s="428" t="s">
        <v>624</v>
      </c>
      <c r="D74" s="429"/>
      <c r="E74" s="430">
        <f t="shared" ref="E74:V74" si="14">SUM(E3:E73)</f>
        <v>3245729</v>
      </c>
      <c r="F74" s="430">
        <f t="shared" si="14"/>
        <v>33108</v>
      </c>
      <c r="G74" s="430">
        <f t="shared" si="14"/>
        <v>3278837</v>
      </c>
      <c r="H74" s="430">
        <f t="shared" si="14"/>
        <v>4337324</v>
      </c>
      <c r="I74" s="430">
        <f t="shared" si="14"/>
        <v>84777</v>
      </c>
      <c r="J74" s="430">
        <f t="shared" si="14"/>
        <v>4422101</v>
      </c>
      <c r="K74" s="430">
        <f t="shared" si="14"/>
        <v>1005535</v>
      </c>
      <c r="L74" s="430">
        <f t="shared" si="14"/>
        <v>28200</v>
      </c>
      <c r="M74" s="430">
        <f t="shared" si="14"/>
        <v>1033735</v>
      </c>
      <c r="N74" s="430">
        <f t="shared" si="14"/>
        <v>242745</v>
      </c>
      <c r="O74" s="430">
        <f t="shared" si="14"/>
        <v>3358</v>
      </c>
      <c r="P74" s="430">
        <f t="shared" si="14"/>
        <v>246103</v>
      </c>
      <c r="Q74" s="430">
        <f t="shared" si="14"/>
        <v>3298625</v>
      </c>
      <c r="R74" s="430">
        <f t="shared" si="14"/>
        <v>380850</v>
      </c>
      <c r="S74" s="430">
        <f t="shared" si="14"/>
        <v>3679475</v>
      </c>
      <c r="T74" s="430">
        <f t="shared" si="14"/>
        <v>12129958</v>
      </c>
      <c r="U74" s="430">
        <f t="shared" si="14"/>
        <v>530293</v>
      </c>
      <c r="V74" s="431">
        <f t="shared" si="14"/>
        <v>12660251</v>
      </c>
    </row>
    <row r="75" spans="1:22" s="432" customFormat="1" ht="15" customHeight="1" x14ac:dyDescent="0.25">
      <c r="A75" s="433"/>
      <c r="B75" s="434"/>
      <c r="C75" s="435" t="s">
        <v>625</v>
      </c>
      <c r="D75" s="435"/>
      <c r="E75" s="436"/>
      <c r="F75" s="436"/>
      <c r="G75" s="436"/>
      <c r="H75" s="436"/>
      <c r="I75" s="436"/>
      <c r="J75" s="436"/>
      <c r="K75" s="436"/>
      <c r="L75" s="436"/>
      <c r="M75" s="436"/>
      <c r="N75" s="436"/>
      <c r="O75" s="436"/>
      <c r="P75" s="436"/>
      <c r="Q75" s="437"/>
      <c r="R75" s="437"/>
      <c r="S75" s="437"/>
      <c r="T75" s="438"/>
      <c r="U75" s="436"/>
      <c r="V75" s="439"/>
    </row>
    <row r="76" spans="1:22" s="447" customFormat="1" ht="15" customHeight="1" x14ac:dyDescent="0.25">
      <c r="A76" s="440"/>
      <c r="B76" s="441">
        <v>12200</v>
      </c>
      <c r="C76" s="442" t="s">
        <v>360</v>
      </c>
      <c r="D76" s="443"/>
      <c r="E76" s="262"/>
      <c r="F76" s="262"/>
      <c r="G76" s="262"/>
      <c r="H76" s="262"/>
      <c r="I76" s="262"/>
      <c r="J76" s="262"/>
      <c r="K76" s="262"/>
      <c r="L76" s="262"/>
      <c r="M76" s="262"/>
      <c r="N76" s="262"/>
      <c r="O76" s="262"/>
      <c r="P76" s="262"/>
      <c r="Q76" s="444"/>
      <c r="R76" s="445"/>
      <c r="S76" s="445"/>
      <c r="T76" s="255"/>
      <c r="U76" s="262"/>
      <c r="V76" s="446"/>
    </row>
    <row r="77" spans="1:22" ht="15" customHeight="1" x14ac:dyDescent="0.25">
      <c r="A77" s="286"/>
      <c r="B77" s="406" t="s">
        <v>165</v>
      </c>
      <c r="C77" s="407" t="s">
        <v>166</v>
      </c>
      <c r="D77" s="408"/>
      <c r="E77" s="189"/>
      <c r="F77" s="189"/>
      <c r="G77" s="189"/>
      <c r="H77" s="189"/>
      <c r="I77" s="189"/>
      <c r="J77" s="189"/>
      <c r="K77" s="189"/>
      <c r="L77" s="189"/>
      <c r="M77" s="189"/>
      <c r="N77" s="189"/>
      <c r="O77" s="189"/>
      <c r="P77" s="189"/>
      <c r="Q77" s="279"/>
      <c r="R77" s="184"/>
      <c r="S77" s="184"/>
      <c r="T77" s="190"/>
      <c r="U77" s="189"/>
      <c r="V77" s="448"/>
    </row>
    <row r="78" spans="1:22" ht="15" customHeight="1" x14ac:dyDescent="0.25">
      <c r="A78" s="286" t="s">
        <v>495</v>
      </c>
      <c r="B78" s="406"/>
      <c r="C78" s="410"/>
      <c r="D78" s="411" t="s">
        <v>626</v>
      </c>
      <c r="E78" s="189">
        <v>14000</v>
      </c>
      <c r="F78" s="189"/>
      <c r="G78" s="189">
        <f t="shared" ref="G78:G80" si="15">SUM(E78:F78)</f>
        <v>14000</v>
      </c>
      <c r="H78" s="189"/>
      <c r="I78" s="189"/>
      <c r="J78" s="189"/>
      <c r="K78" s="189"/>
      <c r="L78" s="189"/>
      <c r="M78" s="189"/>
      <c r="N78" s="189"/>
      <c r="O78" s="189"/>
      <c r="P78" s="189"/>
      <c r="Q78" s="279"/>
      <c r="R78" s="184"/>
      <c r="S78" s="184"/>
      <c r="T78" s="190">
        <f t="shared" si="0"/>
        <v>14000</v>
      </c>
      <c r="U78" s="190">
        <f t="shared" si="0"/>
        <v>0</v>
      </c>
      <c r="V78" s="304">
        <f t="shared" si="0"/>
        <v>14000</v>
      </c>
    </row>
    <row r="79" spans="1:22" s="450" customFormat="1" ht="15" customHeight="1" x14ac:dyDescent="0.25">
      <c r="A79" s="286" t="s">
        <v>495</v>
      </c>
      <c r="B79" s="406"/>
      <c r="C79" s="410"/>
      <c r="D79" s="411" t="s">
        <v>627</v>
      </c>
      <c r="E79" s="189">
        <v>10000</v>
      </c>
      <c r="F79" s="189"/>
      <c r="G79" s="189">
        <f t="shared" si="15"/>
        <v>10000</v>
      </c>
      <c r="H79" s="189"/>
      <c r="I79" s="189"/>
      <c r="J79" s="189"/>
      <c r="K79" s="189"/>
      <c r="L79" s="189"/>
      <c r="M79" s="189"/>
      <c r="N79" s="189"/>
      <c r="O79" s="189"/>
      <c r="P79" s="189"/>
      <c r="Q79" s="279"/>
      <c r="R79" s="184"/>
      <c r="S79" s="184"/>
      <c r="T79" s="190">
        <f t="shared" si="0"/>
        <v>10000</v>
      </c>
      <c r="U79" s="190">
        <f t="shared" si="0"/>
        <v>0</v>
      </c>
      <c r="V79" s="304">
        <f t="shared" si="0"/>
        <v>10000</v>
      </c>
    </row>
    <row r="80" spans="1:22" s="450" customFormat="1" ht="15" customHeight="1" x14ac:dyDescent="0.25">
      <c r="A80" s="286" t="s">
        <v>495</v>
      </c>
      <c r="B80" s="406"/>
      <c r="C80" s="410"/>
      <c r="D80" s="411" t="s">
        <v>628</v>
      </c>
      <c r="E80" s="189">
        <v>5700</v>
      </c>
      <c r="F80" s="189">
        <v>-5700</v>
      </c>
      <c r="G80" s="189">
        <f t="shared" si="15"/>
        <v>0</v>
      </c>
      <c r="H80" s="189"/>
      <c r="I80" s="189"/>
      <c r="J80" s="189"/>
      <c r="K80" s="189"/>
      <c r="L80" s="189"/>
      <c r="M80" s="189"/>
      <c r="N80" s="189"/>
      <c r="O80" s="189"/>
      <c r="P80" s="189"/>
      <c r="Q80" s="279"/>
      <c r="R80" s="184"/>
      <c r="S80" s="184"/>
      <c r="T80" s="190">
        <f t="shared" si="0"/>
        <v>5700</v>
      </c>
      <c r="U80" s="190">
        <f t="shared" si="0"/>
        <v>-5700</v>
      </c>
      <c r="V80" s="304">
        <f t="shared" si="0"/>
        <v>0</v>
      </c>
    </row>
    <row r="81" spans="1:40" s="450" customFormat="1" ht="15" customHeight="1" x14ac:dyDescent="0.25">
      <c r="A81" s="286" t="s">
        <v>495</v>
      </c>
      <c r="B81" s="406"/>
      <c r="C81" s="410"/>
      <c r="D81" s="411" t="s">
        <v>629</v>
      </c>
      <c r="E81" s="189"/>
      <c r="F81" s="189"/>
      <c r="G81" s="189"/>
      <c r="H81" s="189">
        <v>11800</v>
      </c>
      <c r="I81" s="189"/>
      <c r="J81" s="189">
        <f>SUM(H81:I81)</f>
        <v>11800</v>
      </c>
      <c r="K81" s="189"/>
      <c r="L81" s="189"/>
      <c r="M81" s="189"/>
      <c r="N81" s="189"/>
      <c r="O81" s="189"/>
      <c r="P81" s="189"/>
      <c r="Q81" s="279"/>
      <c r="R81" s="184"/>
      <c r="S81" s="184"/>
      <c r="T81" s="190">
        <f t="shared" si="0"/>
        <v>11800</v>
      </c>
      <c r="U81" s="190">
        <f t="shared" si="0"/>
        <v>0</v>
      </c>
      <c r="V81" s="304">
        <f t="shared" si="0"/>
        <v>11800</v>
      </c>
    </row>
    <row r="82" spans="1:40" s="450" customFormat="1" ht="15" customHeight="1" x14ac:dyDescent="0.25">
      <c r="A82" s="286" t="s">
        <v>495</v>
      </c>
      <c r="B82" s="406"/>
      <c r="C82" s="410"/>
      <c r="D82" s="411" t="s">
        <v>630</v>
      </c>
      <c r="E82" s="189"/>
      <c r="F82" s="189"/>
      <c r="G82" s="189"/>
      <c r="H82" s="189">
        <v>10000</v>
      </c>
      <c r="I82" s="189"/>
      <c r="J82" s="189">
        <f>SUM(H82:I82)</f>
        <v>10000</v>
      </c>
      <c r="K82" s="189"/>
      <c r="L82" s="189"/>
      <c r="M82" s="189"/>
      <c r="N82" s="189"/>
      <c r="O82" s="189"/>
      <c r="P82" s="189"/>
      <c r="Q82" s="279"/>
      <c r="R82" s="184"/>
      <c r="S82" s="184"/>
      <c r="T82" s="190">
        <f t="shared" si="0"/>
        <v>10000</v>
      </c>
      <c r="U82" s="190">
        <f t="shared" si="0"/>
        <v>0</v>
      </c>
      <c r="V82" s="304">
        <f t="shared" si="0"/>
        <v>10000</v>
      </c>
    </row>
    <row r="83" spans="1:40" ht="15" customHeight="1" x14ac:dyDescent="0.25">
      <c r="A83" s="286"/>
      <c r="B83" s="406" t="s">
        <v>170</v>
      </c>
      <c r="C83" s="442" t="s">
        <v>171</v>
      </c>
      <c r="D83" s="443"/>
      <c r="E83" s="189"/>
      <c r="F83" s="189"/>
      <c r="G83" s="189"/>
      <c r="H83" s="189"/>
      <c r="I83" s="189"/>
      <c r="J83" s="189"/>
      <c r="K83" s="189"/>
      <c r="L83" s="189"/>
      <c r="M83" s="189"/>
      <c r="N83" s="189"/>
      <c r="O83" s="189"/>
      <c r="P83" s="189"/>
      <c r="Q83" s="279"/>
      <c r="R83" s="184"/>
      <c r="S83" s="184"/>
      <c r="T83" s="190"/>
      <c r="U83" s="190"/>
      <c r="V83" s="304"/>
    </row>
    <row r="84" spans="1:40" s="309" customFormat="1" ht="15" customHeight="1" x14ac:dyDescent="0.25">
      <c r="A84" s="286" t="s">
        <v>495</v>
      </c>
      <c r="B84" s="406"/>
      <c r="C84" s="410"/>
      <c r="D84" s="451" t="s">
        <v>631</v>
      </c>
      <c r="E84" s="189">
        <v>10807</v>
      </c>
      <c r="F84" s="189"/>
      <c r="G84" s="189">
        <f t="shared" ref="G84:G93" si="16">SUM(E84:F84)</f>
        <v>10807</v>
      </c>
      <c r="H84" s="189"/>
      <c r="I84" s="189"/>
      <c r="J84" s="189"/>
      <c r="K84" s="189"/>
      <c r="L84" s="189"/>
      <c r="M84" s="189"/>
      <c r="N84" s="189"/>
      <c r="O84" s="189"/>
      <c r="P84" s="189"/>
      <c r="Q84" s="279"/>
      <c r="R84" s="184"/>
      <c r="S84" s="184"/>
      <c r="T84" s="190">
        <f t="shared" si="0"/>
        <v>10807</v>
      </c>
      <c r="U84" s="190">
        <f t="shared" si="0"/>
        <v>0</v>
      </c>
      <c r="V84" s="304">
        <f t="shared" si="0"/>
        <v>10807</v>
      </c>
      <c r="W84" s="449"/>
      <c r="X84" s="449"/>
      <c r="Y84" s="449"/>
      <c r="Z84" s="449"/>
      <c r="AA84" s="449"/>
      <c r="AB84" s="449"/>
      <c r="AC84" s="449"/>
      <c r="AD84" s="449"/>
      <c r="AE84" s="449"/>
      <c r="AF84" s="449"/>
      <c r="AG84" s="449"/>
      <c r="AH84" s="449"/>
      <c r="AI84" s="449"/>
      <c r="AJ84" s="449"/>
      <c r="AK84" s="449"/>
      <c r="AL84" s="449"/>
      <c r="AM84" s="449"/>
      <c r="AN84" s="449"/>
    </row>
    <row r="85" spans="1:40" s="309" customFormat="1" ht="15" customHeight="1" x14ac:dyDescent="0.25">
      <c r="A85" s="286" t="s">
        <v>495</v>
      </c>
      <c r="B85" s="406"/>
      <c r="C85" s="410"/>
      <c r="D85" s="451" t="s">
        <v>632</v>
      </c>
      <c r="E85" s="189">
        <f>1250+9000+4600</f>
        <v>14850</v>
      </c>
      <c r="F85" s="189">
        <v>5700</v>
      </c>
      <c r="G85" s="189">
        <f t="shared" si="16"/>
        <v>20550</v>
      </c>
      <c r="H85" s="189"/>
      <c r="I85" s="189"/>
      <c r="J85" s="189"/>
      <c r="K85" s="189"/>
      <c r="L85" s="189"/>
      <c r="M85" s="189"/>
      <c r="N85" s="189"/>
      <c r="O85" s="189"/>
      <c r="P85" s="189"/>
      <c r="Q85" s="279"/>
      <c r="R85" s="184"/>
      <c r="S85" s="184"/>
      <c r="T85" s="190">
        <f t="shared" si="0"/>
        <v>14850</v>
      </c>
      <c r="U85" s="190">
        <f t="shared" si="0"/>
        <v>5700</v>
      </c>
      <c r="V85" s="304">
        <f t="shared" si="0"/>
        <v>20550</v>
      </c>
      <c r="W85" s="449"/>
      <c r="X85" s="449"/>
      <c r="Y85" s="449"/>
      <c r="Z85" s="449"/>
      <c r="AA85" s="449"/>
      <c r="AB85" s="449"/>
      <c r="AC85" s="449"/>
      <c r="AD85" s="449"/>
      <c r="AE85" s="449"/>
      <c r="AF85" s="449"/>
      <c r="AG85" s="449"/>
      <c r="AH85" s="449"/>
      <c r="AI85" s="449"/>
      <c r="AJ85" s="449"/>
      <c r="AK85" s="449"/>
      <c r="AL85" s="449"/>
      <c r="AM85" s="449"/>
      <c r="AN85" s="449"/>
    </row>
    <row r="86" spans="1:40" s="309" customFormat="1" ht="15" customHeight="1" x14ac:dyDescent="0.25">
      <c r="A86" s="286" t="s">
        <v>495</v>
      </c>
      <c r="B86" s="406"/>
      <c r="C86" s="410"/>
      <c r="D86" s="451" t="s">
        <v>633</v>
      </c>
      <c r="E86" s="189">
        <v>10000</v>
      </c>
      <c r="F86" s="189"/>
      <c r="G86" s="189">
        <f t="shared" si="16"/>
        <v>10000</v>
      </c>
      <c r="H86" s="189"/>
      <c r="I86" s="189"/>
      <c r="J86" s="189"/>
      <c r="K86" s="189"/>
      <c r="L86" s="189"/>
      <c r="M86" s="189"/>
      <c r="N86" s="189"/>
      <c r="O86" s="189"/>
      <c r="P86" s="189"/>
      <c r="Q86" s="279"/>
      <c r="R86" s="184"/>
      <c r="S86" s="184"/>
      <c r="T86" s="190">
        <f t="shared" si="0"/>
        <v>10000</v>
      </c>
      <c r="U86" s="190">
        <f t="shared" si="0"/>
        <v>0</v>
      </c>
      <c r="V86" s="304">
        <f t="shared" si="0"/>
        <v>10000</v>
      </c>
      <c r="W86" s="449"/>
      <c r="X86" s="449"/>
      <c r="Y86" s="449"/>
      <c r="Z86" s="449"/>
      <c r="AA86" s="449"/>
      <c r="AB86" s="449"/>
      <c r="AC86" s="449"/>
      <c r="AD86" s="449"/>
      <c r="AE86" s="449"/>
      <c r="AF86" s="449"/>
      <c r="AG86" s="449"/>
      <c r="AH86" s="449"/>
      <c r="AI86" s="449"/>
      <c r="AJ86" s="449"/>
      <c r="AK86" s="449"/>
      <c r="AL86" s="449"/>
      <c r="AM86" s="449"/>
      <c r="AN86" s="449"/>
    </row>
    <row r="87" spans="1:40" s="309" customFormat="1" ht="30" customHeight="1" x14ac:dyDescent="0.25">
      <c r="A87" s="286" t="s">
        <v>495</v>
      </c>
      <c r="B87" s="406"/>
      <c r="C87" s="410"/>
      <c r="D87" s="451" t="s">
        <v>634</v>
      </c>
      <c r="E87" s="189">
        <v>22000</v>
      </c>
      <c r="F87" s="189"/>
      <c r="G87" s="189">
        <f t="shared" si="16"/>
        <v>22000</v>
      </c>
      <c r="H87" s="189"/>
      <c r="I87" s="189"/>
      <c r="J87" s="189"/>
      <c r="K87" s="189"/>
      <c r="L87" s="189"/>
      <c r="M87" s="189"/>
      <c r="N87" s="189"/>
      <c r="O87" s="189"/>
      <c r="P87" s="189"/>
      <c r="Q87" s="279"/>
      <c r="R87" s="184"/>
      <c r="S87" s="184"/>
      <c r="T87" s="190">
        <f t="shared" si="0"/>
        <v>22000</v>
      </c>
      <c r="U87" s="190">
        <f t="shared" si="0"/>
        <v>0</v>
      </c>
      <c r="V87" s="304">
        <f t="shared" si="0"/>
        <v>22000</v>
      </c>
      <c r="W87" s="449"/>
      <c r="X87" s="449"/>
      <c r="Y87" s="449"/>
      <c r="Z87" s="449"/>
      <c r="AA87" s="449"/>
      <c r="AB87" s="449"/>
      <c r="AC87" s="449"/>
      <c r="AD87" s="449"/>
      <c r="AE87" s="449"/>
      <c r="AF87" s="449"/>
      <c r="AG87" s="449"/>
      <c r="AH87" s="449"/>
      <c r="AI87" s="449"/>
      <c r="AJ87" s="449"/>
      <c r="AK87" s="449"/>
      <c r="AL87" s="449"/>
      <c r="AM87" s="449"/>
      <c r="AN87" s="449"/>
    </row>
    <row r="88" spans="1:40" s="309" customFormat="1" ht="15" customHeight="1" x14ac:dyDescent="0.25">
      <c r="A88" s="286" t="s">
        <v>495</v>
      </c>
      <c r="B88" s="406"/>
      <c r="C88" s="410"/>
      <c r="D88" s="451" t="s">
        <v>635</v>
      </c>
      <c r="E88" s="189">
        <v>7000</v>
      </c>
      <c r="F88" s="189"/>
      <c r="G88" s="189">
        <f t="shared" si="16"/>
        <v>7000</v>
      </c>
      <c r="H88" s="189"/>
      <c r="I88" s="189"/>
      <c r="J88" s="189"/>
      <c r="K88" s="189"/>
      <c r="L88" s="189"/>
      <c r="M88" s="189"/>
      <c r="N88" s="189"/>
      <c r="O88" s="189"/>
      <c r="P88" s="189"/>
      <c r="Q88" s="279"/>
      <c r="R88" s="184"/>
      <c r="S88" s="184"/>
      <c r="T88" s="190">
        <f t="shared" si="0"/>
        <v>7000</v>
      </c>
      <c r="U88" s="190">
        <f t="shared" si="0"/>
        <v>0</v>
      </c>
      <c r="V88" s="304">
        <f t="shared" si="0"/>
        <v>7000</v>
      </c>
      <c r="W88" s="449"/>
      <c r="X88" s="449"/>
      <c r="Y88" s="449"/>
      <c r="Z88" s="449"/>
      <c r="AA88" s="449"/>
      <c r="AB88" s="449"/>
      <c r="AC88" s="449"/>
      <c r="AD88" s="449"/>
      <c r="AE88" s="449"/>
      <c r="AF88" s="449"/>
      <c r="AG88" s="449"/>
      <c r="AH88" s="449"/>
      <c r="AI88" s="449"/>
      <c r="AJ88" s="449"/>
      <c r="AK88" s="449"/>
      <c r="AL88" s="449"/>
      <c r="AM88" s="449"/>
      <c r="AN88" s="449"/>
    </row>
    <row r="89" spans="1:40" s="309" customFormat="1" ht="15" customHeight="1" x14ac:dyDescent="0.25">
      <c r="A89" s="286" t="s">
        <v>495</v>
      </c>
      <c r="B89" s="406"/>
      <c r="C89" s="410"/>
      <c r="D89" s="451" t="s">
        <v>636</v>
      </c>
      <c r="E89" s="189">
        <v>2400</v>
      </c>
      <c r="F89" s="189"/>
      <c r="G89" s="189">
        <f t="shared" si="16"/>
        <v>2400</v>
      </c>
      <c r="H89" s="189"/>
      <c r="I89" s="189"/>
      <c r="J89" s="189"/>
      <c r="K89" s="189"/>
      <c r="L89" s="189"/>
      <c r="M89" s="189"/>
      <c r="N89" s="189"/>
      <c r="O89" s="189"/>
      <c r="P89" s="189"/>
      <c r="Q89" s="279"/>
      <c r="R89" s="184"/>
      <c r="S89" s="184"/>
      <c r="T89" s="190">
        <f t="shared" si="0"/>
        <v>2400</v>
      </c>
      <c r="U89" s="190">
        <f t="shared" si="0"/>
        <v>0</v>
      </c>
      <c r="V89" s="304">
        <f t="shared" si="0"/>
        <v>2400</v>
      </c>
      <c r="W89" s="449"/>
      <c r="X89" s="449"/>
      <c r="Y89" s="449"/>
      <c r="Z89" s="449"/>
      <c r="AA89" s="449"/>
      <c r="AB89" s="449"/>
      <c r="AC89" s="449"/>
      <c r="AD89" s="449"/>
      <c r="AE89" s="449"/>
      <c r="AF89" s="449"/>
      <c r="AG89" s="449"/>
      <c r="AH89" s="449"/>
      <c r="AI89" s="449"/>
      <c r="AJ89" s="449"/>
      <c r="AK89" s="449"/>
      <c r="AL89" s="449"/>
      <c r="AM89" s="449"/>
      <c r="AN89" s="449"/>
    </row>
    <row r="90" spans="1:40" s="309" customFormat="1" ht="15" customHeight="1" x14ac:dyDescent="0.25">
      <c r="A90" s="286" t="s">
        <v>495</v>
      </c>
      <c r="B90" s="406"/>
      <c r="C90" s="410"/>
      <c r="D90" s="451" t="s">
        <v>637</v>
      </c>
      <c r="E90" s="189">
        <v>5000</v>
      </c>
      <c r="F90" s="189"/>
      <c r="G90" s="189">
        <f t="shared" si="16"/>
        <v>5000</v>
      </c>
      <c r="H90" s="189"/>
      <c r="I90" s="189"/>
      <c r="J90" s="189"/>
      <c r="K90" s="189"/>
      <c r="L90" s="189"/>
      <c r="M90" s="189"/>
      <c r="N90" s="189"/>
      <c r="O90" s="189"/>
      <c r="P90" s="189"/>
      <c r="Q90" s="279"/>
      <c r="R90" s="184"/>
      <c r="S90" s="184"/>
      <c r="T90" s="190">
        <f t="shared" si="0"/>
        <v>5000</v>
      </c>
      <c r="U90" s="190">
        <f t="shared" si="0"/>
        <v>0</v>
      </c>
      <c r="V90" s="304">
        <f t="shared" si="0"/>
        <v>5000</v>
      </c>
      <c r="W90" s="449"/>
      <c r="X90" s="449"/>
      <c r="Y90" s="449"/>
      <c r="Z90" s="449"/>
      <c r="AA90" s="449"/>
      <c r="AB90" s="449"/>
      <c r="AC90" s="449"/>
      <c r="AD90" s="449"/>
      <c r="AE90" s="449"/>
      <c r="AF90" s="449"/>
      <c r="AG90" s="449"/>
      <c r="AH90" s="449"/>
      <c r="AI90" s="449"/>
      <c r="AJ90" s="449"/>
      <c r="AK90" s="449"/>
      <c r="AL90" s="449"/>
      <c r="AM90" s="449"/>
      <c r="AN90" s="449"/>
    </row>
    <row r="91" spans="1:40" s="309" customFormat="1" ht="15" customHeight="1" x14ac:dyDescent="0.25">
      <c r="A91" s="286" t="s">
        <v>495</v>
      </c>
      <c r="B91" s="406"/>
      <c r="C91" s="410"/>
      <c r="D91" s="451" t="s">
        <v>638</v>
      </c>
      <c r="E91" s="189">
        <v>1270</v>
      </c>
      <c r="F91" s="189"/>
      <c r="G91" s="189">
        <f t="shared" si="16"/>
        <v>1270</v>
      </c>
      <c r="H91" s="189"/>
      <c r="I91" s="189"/>
      <c r="J91" s="189"/>
      <c r="K91" s="189"/>
      <c r="L91" s="189"/>
      <c r="M91" s="189"/>
      <c r="N91" s="189"/>
      <c r="O91" s="189"/>
      <c r="P91" s="189"/>
      <c r="Q91" s="279"/>
      <c r="R91" s="184"/>
      <c r="S91" s="184"/>
      <c r="T91" s="190">
        <f t="shared" si="0"/>
        <v>1270</v>
      </c>
      <c r="U91" s="190">
        <f t="shared" si="0"/>
        <v>0</v>
      </c>
      <c r="V91" s="304">
        <f t="shared" si="0"/>
        <v>1270</v>
      </c>
      <c r="W91" s="449"/>
      <c r="X91" s="449"/>
      <c r="Y91" s="449"/>
      <c r="Z91" s="449"/>
      <c r="AA91" s="449"/>
      <c r="AB91" s="449"/>
      <c r="AC91" s="449"/>
      <c r="AD91" s="449"/>
      <c r="AE91" s="449"/>
      <c r="AF91" s="449"/>
      <c r="AG91" s="449"/>
      <c r="AH91" s="449"/>
      <c r="AI91" s="449"/>
      <c r="AJ91" s="449"/>
      <c r="AK91" s="449"/>
      <c r="AL91" s="449"/>
      <c r="AM91" s="449"/>
      <c r="AN91" s="449"/>
    </row>
    <row r="92" spans="1:40" s="309" customFormat="1" ht="15" customHeight="1" x14ac:dyDescent="0.25">
      <c r="A92" s="286"/>
      <c r="B92" s="406" t="s">
        <v>174</v>
      </c>
      <c r="C92" s="410"/>
      <c r="D92" s="452" t="s">
        <v>175</v>
      </c>
      <c r="E92" s="189"/>
      <c r="F92" s="189"/>
      <c r="G92" s="189"/>
      <c r="H92" s="189"/>
      <c r="I92" s="189"/>
      <c r="J92" s="189"/>
      <c r="K92" s="189"/>
      <c r="L92" s="189"/>
      <c r="M92" s="189"/>
      <c r="N92" s="189"/>
      <c r="O92" s="189"/>
      <c r="P92" s="189"/>
      <c r="Q92" s="279"/>
      <c r="R92" s="184"/>
      <c r="S92" s="184"/>
      <c r="T92" s="190"/>
      <c r="U92" s="190"/>
      <c r="V92" s="304"/>
      <c r="W92" s="449"/>
      <c r="X92" s="449"/>
      <c r="Y92" s="449"/>
      <c r="Z92" s="449"/>
      <c r="AA92" s="449"/>
      <c r="AB92" s="449"/>
      <c r="AC92" s="449"/>
      <c r="AD92" s="449"/>
      <c r="AE92" s="449"/>
      <c r="AF92" s="449"/>
      <c r="AG92" s="449"/>
      <c r="AH92" s="449"/>
      <c r="AI92" s="449"/>
      <c r="AJ92" s="449"/>
      <c r="AK92" s="449"/>
      <c r="AL92" s="449"/>
      <c r="AM92" s="449"/>
      <c r="AN92" s="449"/>
    </row>
    <row r="93" spans="1:40" s="309" customFormat="1" ht="15" customHeight="1" x14ac:dyDescent="0.25">
      <c r="A93" s="286"/>
      <c r="B93" s="406"/>
      <c r="C93" s="410"/>
      <c r="D93" s="451" t="s">
        <v>639</v>
      </c>
      <c r="E93" s="189"/>
      <c r="F93" s="189">
        <v>456</v>
      </c>
      <c r="G93" s="189">
        <f t="shared" si="16"/>
        <v>456</v>
      </c>
      <c r="H93" s="189"/>
      <c r="I93" s="189"/>
      <c r="J93" s="189"/>
      <c r="K93" s="189"/>
      <c r="L93" s="189"/>
      <c r="M93" s="189"/>
      <c r="N93" s="189"/>
      <c r="O93" s="189"/>
      <c r="P93" s="189"/>
      <c r="Q93" s="279"/>
      <c r="R93" s="184"/>
      <c r="S93" s="184"/>
      <c r="T93" s="190">
        <f t="shared" ref="T93:V93" si="17">E93+H93+K93+N93+Q93</f>
        <v>0</v>
      </c>
      <c r="U93" s="190">
        <f t="shared" si="17"/>
        <v>456</v>
      </c>
      <c r="V93" s="304">
        <f t="shared" si="17"/>
        <v>456</v>
      </c>
      <c r="W93" s="449"/>
      <c r="X93" s="449"/>
      <c r="Y93" s="449"/>
      <c r="Z93" s="449"/>
      <c r="AA93" s="449"/>
      <c r="AB93" s="449"/>
      <c r="AC93" s="449"/>
      <c r="AD93" s="449"/>
      <c r="AE93" s="449"/>
      <c r="AF93" s="449"/>
      <c r="AG93" s="449"/>
      <c r="AH93" s="449"/>
      <c r="AI93" s="449"/>
      <c r="AJ93" s="449"/>
      <c r="AK93" s="449"/>
      <c r="AL93" s="449"/>
      <c r="AM93" s="449"/>
      <c r="AN93" s="449"/>
    </row>
    <row r="94" spans="1:40" s="309" customFormat="1" ht="15" customHeight="1" x14ac:dyDescent="0.25">
      <c r="A94" s="286"/>
      <c r="B94" s="406">
        <v>12203</v>
      </c>
      <c r="C94" s="442" t="s">
        <v>187</v>
      </c>
      <c r="D94" s="443"/>
      <c r="E94" s="189"/>
      <c r="F94" s="189"/>
      <c r="G94" s="189"/>
      <c r="H94" s="189"/>
      <c r="I94" s="189"/>
      <c r="J94" s="189"/>
      <c r="K94" s="189"/>
      <c r="L94" s="189"/>
      <c r="M94" s="189"/>
      <c r="N94" s="189"/>
      <c r="O94" s="189"/>
      <c r="P94" s="189"/>
      <c r="Q94" s="279"/>
      <c r="R94" s="184"/>
      <c r="S94" s="184"/>
      <c r="T94" s="190"/>
      <c r="U94" s="190"/>
      <c r="V94" s="304"/>
      <c r="W94" s="449"/>
      <c r="X94" s="449"/>
      <c r="Y94" s="449"/>
      <c r="Z94" s="449"/>
      <c r="AA94" s="449"/>
      <c r="AB94" s="449"/>
      <c r="AC94" s="449"/>
      <c r="AD94" s="449"/>
      <c r="AE94" s="449"/>
      <c r="AF94" s="449"/>
      <c r="AG94" s="449"/>
      <c r="AH94" s="449"/>
      <c r="AI94" s="449"/>
      <c r="AJ94" s="449"/>
      <c r="AK94" s="449"/>
      <c r="AL94" s="449"/>
      <c r="AM94" s="449"/>
      <c r="AN94" s="449"/>
    </row>
    <row r="95" spans="1:40" s="309" customFormat="1" ht="15" customHeight="1" x14ac:dyDescent="0.25">
      <c r="A95" s="286" t="s">
        <v>495</v>
      </c>
      <c r="B95" s="406"/>
      <c r="C95" s="410"/>
      <c r="D95" s="411" t="s">
        <v>640</v>
      </c>
      <c r="E95" s="189">
        <v>1400</v>
      </c>
      <c r="F95" s="189"/>
      <c r="G95" s="189">
        <f t="shared" ref="G95:G100" si="18">SUM(E95:F95)</f>
        <v>1400</v>
      </c>
      <c r="H95" s="189"/>
      <c r="I95" s="189"/>
      <c r="J95" s="189"/>
      <c r="K95" s="189"/>
      <c r="L95" s="189"/>
      <c r="M95" s="189"/>
      <c r="N95" s="189"/>
      <c r="O95" s="189"/>
      <c r="P95" s="189"/>
      <c r="Q95" s="279"/>
      <c r="R95" s="184"/>
      <c r="S95" s="184"/>
      <c r="T95" s="190">
        <f t="shared" si="0"/>
        <v>1400</v>
      </c>
      <c r="U95" s="190">
        <f t="shared" si="0"/>
        <v>0</v>
      </c>
      <c r="V95" s="304">
        <f t="shared" si="0"/>
        <v>1400</v>
      </c>
      <c r="W95" s="449"/>
      <c r="X95" s="449"/>
      <c r="Y95" s="449"/>
      <c r="Z95" s="449"/>
      <c r="AA95" s="449"/>
      <c r="AB95" s="449"/>
      <c r="AC95" s="449"/>
      <c r="AD95" s="449"/>
      <c r="AE95" s="449"/>
      <c r="AF95" s="449"/>
      <c r="AG95" s="449"/>
      <c r="AH95" s="449"/>
      <c r="AI95" s="449"/>
      <c r="AJ95" s="449"/>
      <c r="AK95" s="449"/>
      <c r="AL95" s="449"/>
      <c r="AM95" s="449"/>
      <c r="AN95" s="449"/>
    </row>
    <row r="96" spans="1:40" s="309" customFormat="1" ht="15" customHeight="1" x14ac:dyDescent="0.25">
      <c r="A96" s="286" t="s">
        <v>495</v>
      </c>
      <c r="B96" s="406"/>
      <c r="C96" s="410"/>
      <c r="D96" s="411" t="s">
        <v>641</v>
      </c>
      <c r="E96" s="189">
        <v>600</v>
      </c>
      <c r="F96" s="189"/>
      <c r="G96" s="189">
        <f t="shared" si="18"/>
        <v>600</v>
      </c>
      <c r="H96" s="189"/>
      <c r="I96" s="189"/>
      <c r="J96" s="189"/>
      <c r="K96" s="189"/>
      <c r="L96" s="189"/>
      <c r="M96" s="189"/>
      <c r="N96" s="189"/>
      <c r="O96" s="189"/>
      <c r="P96" s="189"/>
      <c r="Q96" s="279"/>
      <c r="R96" s="184"/>
      <c r="S96" s="184"/>
      <c r="T96" s="190">
        <f t="shared" si="0"/>
        <v>600</v>
      </c>
      <c r="U96" s="190">
        <f t="shared" si="0"/>
        <v>0</v>
      </c>
      <c r="V96" s="304">
        <f t="shared" si="0"/>
        <v>600</v>
      </c>
      <c r="W96" s="449"/>
      <c r="X96" s="449"/>
      <c r="Y96" s="449"/>
      <c r="Z96" s="449"/>
      <c r="AA96" s="449"/>
      <c r="AB96" s="449"/>
      <c r="AC96" s="449"/>
      <c r="AD96" s="449"/>
      <c r="AE96" s="449"/>
      <c r="AF96" s="449"/>
      <c r="AG96" s="449"/>
      <c r="AH96" s="449"/>
      <c r="AI96" s="449"/>
      <c r="AJ96" s="449"/>
      <c r="AK96" s="449"/>
      <c r="AL96" s="449"/>
      <c r="AM96" s="449"/>
      <c r="AN96" s="449"/>
    </row>
    <row r="97" spans="1:40" s="309" customFormat="1" ht="15" customHeight="1" x14ac:dyDescent="0.25">
      <c r="A97" s="286"/>
      <c r="B97" s="406" t="s">
        <v>196</v>
      </c>
      <c r="C97" s="410"/>
      <c r="D97" s="425" t="s">
        <v>642</v>
      </c>
      <c r="E97" s="189"/>
      <c r="F97" s="189"/>
      <c r="G97" s="189"/>
      <c r="H97" s="189"/>
      <c r="I97" s="189"/>
      <c r="J97" s="189"/>
      <c r="K97" s="189"/>
      <c r="L97" s="189"/>
      <c r="M97" s="189"/>
      <c r="N97" s="189"/>
      <c r="O97" s="189"/>
      <c r="P97" s="189"/>
      <c r="Q97" s="279"/>
      <c r="R97" s="184"/>
      <c r="S97" s="184"/>
      <c r="T97" s="190"/>
      <c r="U97" s="190"/>
      <c r="V97" s="304"/>
      <c r="W97" s="449"/>
      <c r="X97" s="449"/>
      <c r="Y97" s="449"/>
      <c r="Z97" s="449"/>
      <c r="AA97" s="449"/>
      <c r="AB97" s="449"/>
      <c r="AC97" s="449"/>
      <c r="AD97" s="449"/>
      <c r="AE97" s="449"/>
      <c r="AF97" s="449"/>
      <c r="AG97" s="449"/>
      <c r="AH97" s="449"/>
      <c r="AI97" s="449"/>
      <c r="AJ97" s="449"/>
      <c r="AK97" s="449"/>
      <c r="AL97" s="449"/>
      <c r="AM97" s="449"/>
      <c r="AN97" s="449"/>
    </row>
    <row r="98" spans="1:40" s="309" customFormat="1" ht="15" customHeight="1" x14ac:dyDescent="0.25">
      <c r="A98" s="286" t="s">
        <v>495</v>
      </c>
      <c r="B98" s="406"/>
      <c r="C98" s="410"/>
      <c r="D98" s="451" t="s">
        <v>643</v>
      </c>
      <c r="E98" s="189">
        <v>38</v>
      </c>
      <c r="F98" s="189"/>
      <c r="G98" s="189">
        <f t="shared" si="18"/>
        <v>38</v>
      </c>
      <c r="H98" s="189"/>
      <c r="I98" s="189"/>
      <c r="J98" s="189"/>
      <c r="K98" s="189"/>
      <c r="L98" s="189"/>
      <c r="M98" s="189"/>
      <c r="N98" s="189"/>
      <c r="O98" s="189"/>
      <c r="P98" s="189"/>
      <c r="Q98" s="279"/>
      <c r="R98" s="184"/>
      <c r="S98" s="184"/>
      <c r="T98" s="190">
        <f t="shared" ref="T98:V100" si="19">E98+H98+K98+N98+Q98</f>
        <v>38</v>
      </c>
      <c r="U98" s="190">
        <f t="shared" si="19"/>
        <v>0</v>
      </c>
      <c r="V98" s="304">
        <f t="shared" si="19"/>
        <v>38</v>
      </c>
      <c r="W98" s="449"/>
      <c r="X98" s="449"/>
      <c r="Y98" s="449"/>
      <c r="Z98" s="449"/>
      <c r="AA98" s="449"/>
      <c r="AB98" s="449"/>
      <c r="AC98" s="449"/>
      <c r="AD98" s="449"/>
      <c r="AE98" s="449"/>
      <c r="AF98" s="449"/>
      <c r="AG98" s="449"/>
      <c r="AH98" s="449"/>
      <c r="AI98" s="449"/>
      <c r="AJ98" s="449"/>
      <c r="AK98" s="449"/>
      <c r="AL98" s="449"/>
      <c r="AM98" s="449"/>
      <c r="AN98" s="449"/>
    </row>
    <row r="99" spans="1:40" s="309" customFormat="1" ht="15" customHeight="1" x14ac:dyDescent="0.25">
      <c r="A99" s="286"/>
      <c r="B99" s="406" t="s">
        <v>200</v>
      </c>
      <c r="C99" s="410"/>
      <c r="D99" s="452" t="s">
        <v>644</v>
      </c>
      <c r="E99" s="189"/>
      <c r="F99" s="189"/>
      <c r="G99" s="189"/>
      <c r="H99" s="189"/>
      <c r="I99" s="189"/>
      <c r="J99" s="189"/>
      <c r="K99" s="189"/>
      <c r="L99" s="189"/>
      <c r="M99" s="189"/>
      <c r="N99" s="189"/>
      <c r="O99" s="189"/>
      <c r="P99" s="189"/>
      <c r="Q99" s="279"/>
      <c r="R99" s="184"/>
      <c r="S99" s="184"/>
      <c r="T99" s="190"/>
      <c r="U99" s="190"/>
      <c r="V99" s="304"/>
      <c r="W99" s="449"/>
      <c r="X99" s="449"/>
      <c r="Y99" s="449"/>
      <c r="Z99" s="449"/>
      <c r="AA99" s="449"/>
      <c r="AB99" s="449"/>
      <c r="AC99" s="449"/>
      <c r="AD99" s="449"/>
      <c r="AE99" s="449"/>
      <c r="AF99" s="449"/>
      <c r="AG99" s="449"/>
      <c r="AH99" s="449"/>
      <c r="AI99" s="449"/>
      <c r="AJ99" s="449"/>
      <c r="AK99" s="449"/>
      <c r="AL99" s="449"/>
      <c r="AM99" s="449"/>
      <c r="AN99" s="449"/>
    </row>
    <row r="100" spans="1:40" s="309" customFormat="1" ht="15" customHeight="1" x14ac:dyDescent="0.25">
      <c r="A100" s="286" t="s">
        <v>495</v>
      </c>
      <c r="B100" s="406"/>
      <c r="C100" s="410"/>
      <c r="D100" s="451" t="s">
        <v>643</v>
      </c>
      <c r="E100" s="189">
        <v>385</v>
      </c>
      <c r="F100" s="189">
        <v>1500</v>
      </c>
      <c r="G100" s="189">
        <f t="shared" si="18"/>
        <v>1885</v>
      </c>
      <c r="H100" s="189"/>
      <c r="I100" s="189"/>
      <c r="J100" s="189"/>
      <c r="K100" s="189"/>
      <c r="L100" s="189"/>
      <c r="M100" s="189"/>
      <c r="N100" s="189"/>
      <c r="O100" s="189"/>
      <c r="P100" s="189"/>
      <c r="Q100" s="279"/>
      <c r="R100" s="184"/>
      <c r="S100" s="184"/>
      <c r="T100" s="190">
        <f t="shared" si="19"/>
        <v>385</v>
      </c>
      <c r="U100" s="190">
        <f t="shared" si="19"/>
        <v>1500</v>
      </c>
      <c r="V100" s="304">
        <f t="shared" si="19"/>
        <v>1885</v>
      </c>
      <c r="W100" s="449"/>
      <c r="X100" s="449"/>
      <c r="Y100" s="449"/>
      <c r="Z100" s="449"/>
      <c r="AA100" s="449"/>
      <c r="AB100" s="449"/>
      <c r="AC100" s="449"/>
      <c r="AD100" s="449"/>
      <c r="AE100" s="449"/>
      <c r="AF100" s="449"/>
      <c r="AG100" s="449"/>
      <c r="AH100" s="449"/>
      <c r="AI100" s="449"/>
      <c r="AJ100" s="449"/>
      <c r="AK100" s="449"/>
      <c r="AL100" s="449"/>
      <c r="AM100" s="449"/>
      <c r="AN100" s="449"/>
    </row>
    <row r="101" spans="1:40" s="309" customFormat="1" ht="15" customHeight="1" x14ac:dyDescent="0.25">
      <c r="A101" s="286" t="s">
        <v>495</v>
      </c>
      <c r="B101" s="406" t="s">
        <v>203</v>
      </c>
      <c r="C101" s="442" t="s">
        <v>204</v>
      </c>
      <c r="D101" s="443"/>
      <c r="E101" s="189"/>
      <c r="F101" s="189"/>
      <c r="G101" s="189"/>
      <c r="H101" s="189"/>
      <c r="I101" s="189"/>
      <c r="J101" s="189"/>
      <c r="K101" s="189"/>
      <c r="L101" s="189"/>
      <c r="M101" s="189"/>
      <c r="N101" s="189"/>
      <c r="O101" s="189"/>
      <c r="P101" s="189"/>
      <c r="Q101" s="279"/>
      <c r="R101" s="184"/>
      <c r="S101" s="184"/>
      <c r="T101" s="190"/>
      <c r="U101" s="190"/>
      <c r="V101" s="304"/>
      <c r="W101" s="449"/>
      <c r="X101" s="449"/>
      <c r="Y101" s="449"/>
      <c r="Z101" s="449"/>
      <c r="AA101" s="449"/>
      <c r="AB101" s="449"/>
      <c r="AC101" s="449"/>
      <c r="AD101" s="449"/>
      <c r="AE101" s="449"/>
      <c r="AF101" s="449"/>
      <c r="AG101" s="449"/>
      <c r="AH101" s="449"/>
      <c r="AI101" s="449"/>
      <c r="AJ101" s="449"/>
      <c r="AK101" s="449"/>
      <c r="AL101" s="449"/>
      <c r="AM101" s="449"/>
      <c r="AN101" s="449"/>
    </row>
    <row r="102" spans="1:40" s="309" customFormat="1" ht="15" customHeight="1" x14ac:dyDescent="0.25">
      <c r="A102" s="286" t="s">
        <v>498</v>
      </c>
      <c r="B102" s="406"/>
      <c r="C102" s="410"/>
      <c r="D102" s="451" t="s">
        <v>643</v>
      </c>
      <c r="E102" s="189">
        <v>1386</v>
      </c>
      <c r="F102" s="189"/>
      <c r="G102" s="189">
        <f t="shared" ref="G102:G111" si="20">SUM(E102:F102)</f>
        <v>1386</v>
      </c>
      <c r="H102" s="189"/>
      <c r="I102" s="189"/>
      <c r="J102" s="189"/>
      <c r="K102" s="189"/>
      <c r="L102" s="189"/>
      <c r="M102" s="189"/>
      <c r="N102" s="189"/>
      <c r="O102" s="189"/>
      <c r="P102" s="189"/>
      <c r="Q102" s="279"/>
      <c r="R102" s="184"/>
      <c r="S102" s="184"/>
      <c r="T102" s="190">
        <f t="shared" si="0"/>
        <v>1386</v>
      </c>
      <c r="U102" s="190">
        <f t="shared" si="0"/>
        <v>0</v>
      </c>
      <c r="V102" s="304">
        <f t="shared" si="0"/>
        <v>1386</v>
      </c>
      <c r="W102" s="449"/>
      <c r="X102" s="449"/>
      <c r="Y102" s="449"/>
      <c r="Z102" s="449"/>
      <c r="AA102" s="449"/>
      <c r="AB102" s="449"/>
      <c r="AC102" s="449"/>
      <c r="AD102" s="449"/>
      <c r="AE102" s="449"/>
      <c r="AF102" s="449"/>
      <c r="AG102" s="449"/>
      <c r="AH102" s="449"/>
      <c r="AI102" s="449"/>
      <c r="AJ102" s="449"/>
      <c r="AK102" s="449"/>
      <c r="AL102" s="449"/>
      <c r="AM102" s="449"/>
      <c r="AN102" s="449"/>
    </row>
    <row r="103" spans="1:40" s="309" customFormat="1" ht="15" customHeight="1" x14ac:dyDescent="0.25">
      <c r="A103" s="286" t="s">
        <v>495</v>
      </c>
      <c r="B103" s="406"/>
      <c r="C103" s="410"/>
      <c r="D103" s="451" t="s">
        <v>643</v>
      </c>
      <c r="E103" s="189"/>
      <c r="F103" s="189">
        <v>3574</v>
      </c>
      <c r="G103" s="189">
        <f t="shared" si="20"/>
        <v>3574</v>
      </c>
      <c r="H103" s="189"/>
      <c r="I103" s="189"/>
      <c r="J103" s="189"/>
      <c r="K103" s="189"/>
      <c r="L103" s="189"/>
      <c r="M103" s="189"/>
      <c r="N103" s="189"/>
      <c r="O103" s="189"/>
      <c r="P103" s="189"/>
      <c r="Q103" s="279"/>
      <c r="R103" s="184"/>
      <c r="S103" s="184"/>
      <c r="T103" s="190">
        <f t="shared" si="0"/>
        <v>0</v>
      </c>
      <c r="U103" s="190">
        <f t="shared" si="0"/>
        <v>3574</v>
      </c>
      <c r="V103" s="304">
        <f t="shared" si="0"/>
        <v>3574</v>
      </c>
      <c r="W103" s="449"/>
      <c r="X103" s="449"/>
      <c r="Y103" s="449"/>
      <c r="Z103" s="449"/>
      <c r="AA103" s="449"/>
      <c r="AB103" s="449"/>
      <c r="AC103" s="449"/>
      <c r="AD103" s="449"/>
      <c r="AE103" s="449"/>
      <c r="AF103" s="449"/>
      <c r="AG103" s="449"/>
      <c r="AH103" s="449"/>
      <c r="AI103" s="449"/>
      <c r="AJ103" s="449"/>
      <c r="AK103" s="449"/>
      <c r="AL103" s="449"/>
      <c r="AM103" s="449"/>
      <c r="AN103" s="449"/>
    </row>
    <row r="104" spans="1:40" s="309" customFormat="1" ht="15" customHeight="1" x14ac:dyDescent="0.25">
      <c r="A104" s="286" t="s">
        <v>498</v>
      </c>
      <c r="B104" s="406"/>
      <c r="C104" s="410"/>
      <c r="D104" s="451" t="s">
        <v>645</v>
      </c>
      <c r="E104" s="189">
        <v>50000</v>
      </c>
      <c r="F104" s="189">
        <v>2000</v>
      </c>
      <c r="G104" s="189">
        <f t="shared" si="20"/>
        <v>52000</v>
      </c>
      <c r="H104" s="189"/>
      <c r="I104" s="189"/>
      <c r="J104" s="189"/>
      <c r="K104" s="189"/>
      <c r="L104" s="189"/>
      <c r="M104" s="189"/>
      <c r="N104" s="189"/>
      <c r="O104" s="189"/>
      <c r="P104" s="189"/>
      <c r="Q104" s="279"/>
      <c r="R104" s="184"/>
      <c r="S104" s="184"/>
      <c r="T104" s="190">
        <f t="shared" si="0"/>
        <v>50000</v>
      </c>
      <c r="U104" s="190">
        <f t="shared" si="0"/>
        <v>2000</v>
      </c>
      <c r="V104" s="304">
        <f t="shared" si="0"/>
        <v>52000</v>
      </c>
      <c r="W104" s="449"/>
      <c r="X104" s="449"/>
      <c r="Y104" s="449"/>
      <c r="Z104" s="449"/>
      <c r="AA104" s="449"/>
      <c r="AB104" s="449"/>
      <c r="AC104" s="449"/>
      <c r="AD104" s="449"/>
      <c r="AE104" s="449"/>
      <c r="AF104" s="449"/>
      <c r="AG104" s="449"/>
      <c r="AH104" s="449"/>
      <c r="AI104" s="449"/>
      <c r="AJ104" s="449"/>
      <c r="AK104" s="449"/>
      <c r="AL104" s="449"/>
      <c r="AM104" s="449"/>
      <c r="AN104" s="449"/>
    </row>
    <row r="105" spans="1:40" s="309" customFormat="1" ht="15" customHeight="1" x14ac:dyDescent="0.25">
      <c r="A105" s="286" t="s">
        <v>495</v>
      </c>
      <c r="B105" s="406"/>
      <c r="C105" s="410"/>
      <c r="D105" s="412" t="s">
        <v>646</v>
      </c>
      <c r="E105" s="189"/>
      <c r="F105" s="189"/>
      <c r="G105" s="189"/>
      <c r="H105" s="189">
        <v>500</v>
      </c>
      <c r="I105" s="189"/>
      <c r="J105" s="189">
        <f t="shared" ref="J105:J106" si="21">SUM(H105:I105)</f>
        <v>500</v>
      </c>
      <c r="K105" s="189"/>
      <c r="L105" s="189"/>
      <c r="M105" s="189"/>
      <c r="N105" s="189"/>
      <c r="O105" s="189"/>
      <c r="P105" s="189"/>
      <c r="Q105" s="279"/>
      <c r="R105" s="184"/>
      <c r="S105" s="184"/>
      <c r="T105" s="190">
        <f t="shared" si="0"/>
        <v>500</v>
      </c>
      <c r="U105" s="190">
        <f t="shared" si="0"/>
        <v>0</v>
      </c>
      <c r="V105" s="304">
        <f t="shared" si="0"/>
        <v>500</v>
      </c>
      <c r="W105" s="449"/>
      <c r="X105" s="449"/>
      <c r="Y105" s="449"/>
      <c r="Z105" s="449"/>
      <c r="AA105" s="449"/>
      <c r="AB105" s="449"/>
      <c r="AC105" s="449"/>
      <c r="AD105" s="449"/>
      <c r="AE105" s="449"/>
      <c r="AF105" s="449"/>
      <c r="AG105" s="449"/>
      <c r="AH105" s="449"/>
      <c r="AI105" s="449"/>
      <c r="AJ105" s="449"/>
      <c r="AK105" s="449"/>
      <c r="AL105" s="449"/>
      <c r="AM105" s="449"/>
      <c r="AN105" s="449"/>
    </row>
    <row r="106" spans="1:40" s="309" customFormat="1" ht="15" customHeight="1" x14ac:dyDescent="0.25">
      <c r="A106" s="286" t="s">
        <v>495</v>
      </c>
      <c r="B106" s="406"/>
      <c r="C106" s="410"/>
      <c r="D106" s="412" t="s">
        <v>647</v>
      </c>
      <c r="E106" s="189"/>
      <c r="F106" s="189"/>
      <c r="G106" s="189"/>
      <c r="H106" s="189">
        <v>500</v>
      </c>
      <c r="I106" s="189"/>
      <c r="J106" s="189">
        <f t="shared" si="21"/>
        <v>500</v>
      </c>
      <c r="K106" s="189"/>
      <c r="L106" s="189"/>
      <c r="M106" s="189"/>
      <c r="N106" s="189"/>
      <c r="O106" s="189"/>
      <c r="P106" s="189"/>
      <c r="Q106" s="279"/>
      <c r="R106" s="184"/>
      <c r="S106" s="184"/>
      <c r="T106" s="190">
        <f t="shared" si="0"/>
        <v>500</v>
      </c>
      <c r="U106" s="190">
        <f t="shared" si="0"/>
        <v>0</v>
      </c>
      <c r="V106" s="304">
        <f t="shared" si="0"/>
        <v>500</v>
      </c>
      <c r="W106" s="449"/>
      <c r="X106" s="449"/>
      <c r="Y106" s="449"/>
      <c r="Z106" s="449"/>
      <c r="AA106" s="449"/>
      <c r="AB106" s="449"/>
      <c r="AC106" s="449"/>
      <c r="AD106" s="449"/>
      <c r="AE106" s="449"/>
      <c r="AF106" s="449"/>
      <c r="AG106" s="449"/>
      <c r="AH106" s="449"/>
      <c r="AI106" s="449"/>
      <c r="AJ106" s="449"/>
      <c r="AK106" s="449"/>
      <c r="AL106" s="449"/>
      <c r="AM106" s="449"/>
      <c r="AN106" s="449"/>
    </row>
    <row r="107" spans="1:40" s="309" customFormat="1" ht="15" customHeight="1" x14ac:dyDescent="0.25">
      <c r="A107" s="286" t="s">
        <v>498</v>
      </c>
      <c r="B107" s="406"/>
      <c r="C107" s="410"/>
      <c r="D107" s="412" t="s">
        <v>648</v>
      </c>
      <c r="E107" s="189">
        <v>150</v>
      </c>
      <c r="F107" s="189"/>
      <c r="G107" s="189">
        <f t="shared" si="20"/>
        <v>150</v>
      </c>
      <c r="H107" s="189"/>
      <c r="I107" s="189"/>
      <c r="J107" s="189"/>
      <c r="K107" s="189"/>
      <c r="L107" s="189"/>
      <c r="M107" s="189"/>
      <c r="N107" s="189"/>
      <c r="O107" s="189"/>
      <c r="P107" s="189"/>
      <c r="Q107" s="279"/>
      <c r="R107" s="184"/>
      <c r="S107" s="184"/>
      <c r="T107" s="190">
        <f t="shared" si="0"/>
        <v>150</v>
      </c>
      <c r="U107" s="190">
        <f t="shared" si="0"/>
        <v>0</v>
      </c>
      <c r="V107" s="304">
        <f t="shared" si="0"/>
        <v>150</v>
      </c>
      <c r="W107" s="449"/>
      <c r="X107" s="449"/>
      <c r="Y107" s="449"/>
      <c r="Z107" s="449"/>
      <c r="AA107" s="449"/>
      <c r="AB107" s="449"/>
      <c r="AC107" s="449"/>
      <c r="AD107" s="449"/>
      <c r="AE107" s="449"/>
      <c r="AF107" s="449"/>
      <c r="AG107" s="449"/>
      <c r="AH107" s="449"/>
      <c r="AI107" s="449"/>
      <c r="AJ107" s="449"/>
      <c r="AK107" s="449"/>
      <c r="AL107" s="449"/>
      <c r="AM107" s="449"/>
      <c r="AN107" s="449"/>
    </row>
    <row r="108" spans="1:40" s="309" customFormat="1" ht="15" customHeight="1" x14ac:dyDescent="0.25">
      <c r="A108" s="286"/>
      <c r="B108" s="406">
        <v>40103</v>
      </c>
      <c r="C108" s="410"/>
      <c r="D108" s="452" t="s">
        <v>649</v>
      </c>
      <c r="E108" s="189"/>
      <c r="F108" s="189"/>
      <c r="G108" s="189"/>
      <c r="H108" s="189"/>
      <c r="I108" s="189"/>
      <c r="J108" s="189"/>
      <c r="K108" s="189"/>
      <c r="L108" s="189"/>
      <c r="M108" s="189"/>
      <c r="N108" s="189"/>
      <c r="O108" s="189"/>
      <c r="P108" s="189"/>
      <c r="Q108" s="279"/>
      <c r="R108" s="184"/>
      <c r="S108" s="184"/>
      <c r="T108" s="190"/>
      <c r="U108" s="190"/>
      <c r="V108" s="304"/>
      <c r="W108" s="449"/>
      <c r="X108" s="449"/>
      <c r="Y108" s="449"/>
      <c r="Z108" s="449"/>
      <c r="AA108" s="449"/>
      <c r="AB108" s="449"/>
      <c r="AC108" s="449"/>
      <c r="AD108" s="449"/>
      <c r="AE108" s="449"/>
      <c r="AF108" s="449"/>
      <c r="AG108" s="449"/>
      <c r="AH108" s="449"/>
      <c r="AI108" s="449"/>
      <c r="AJ108" s="449"/>
      <c r="AK108" s="449"/>
      <c r="AL108" s="449"/>
      <c r="AM108" s="449"/>
      <c r="AN108" s="449"/>
    </row>
    <row r="109" spans="1:40" s="309" customFormat="1" ht="15" customHeight="1" x14ac:dyDescent="0.25">
      <c r="A109" s="286" t="s">
        <v>495</v>
      </c>
      <c r="B109" s="406"/>
      <c r="C109" s="410"/>
      <c r="D109" s="451" t="s">
        <v>643</v>
      </c>
      <c r="E109" s="189">
        <v>122</v>
      </c>
      <c r="F109" s="189">
        <v>1900</v>
      </c>
      <c r="G109" s="189">
        <f t="shared" si="20"/>
        <v>2022</v>
      </c>
      <c r="H109" s="189"/>
      <c r="I109" s="189"/>
      <c r="J109" s="189"/>
      <c r="K109" s="189"/>
      <c r="L109" s="189"/>
      <c r="M109" s="189"/>
      <c r="N109" s="189"/>
      <c r="O109" s="189"/>
      <c r="P109" s="189"/>
      <c r="Q109" s="279"/>
      <c r="R109" s="184"/>
      <c r="S109" s="184"/>
      <c r="T109" s="190">
        <f t="shared" ref="T109:V109" si="22">E109+H109+K109+N109+Q109</f>
        <v>122</v>
      </c>
      <c r="U109" s="190">
        <f t="shared" si="22"/>
        <v>1900</v>
      </c>
      <c r="V109" s="304">
        <f t="shared" si="22"/>
        <v>2022</v>
      </c>
      <c r="W109" s="449"/>
      <c r="X109" s="449"/>
      <c r="Y109" s="449"/>
      <c r="Z109" s="449"/>
      <c r="AA109" s="449"/>
      <c r="AB109" s="449"/>
      <c r="AC109" s="449"/>
      <c r="AD109" s="449"/>
      <c r="AE109" s="449"/>
      <c r="AF109" s="449"/>
      <c r="AG109" s="449"/>
      <c r="AH109" s="449"/>
      <c r="AI109" s="449"/>
      <c r="AJ109" s="449"/>
      <c r="AK109" s="449"/>
      <c r="AL109" s="449"/>
      <c r="AM109" s="449"/>
      <c r="AN109" s="449"/>
    </row>
    <row r="110" spans="1:40" s="309" customFormat="1" ht="15" customHeight="1" x14ac:dyDescent="0.25">
      <c r="A110" s="286"/>
      <c r="B110" s="406" t="s">
        <v>210</v>
      </c>
      <c r="C110" s="410"/>
      <c r="D110" s="420" t="s">
        <v>650</v>
      </c>
      <c r="E110" s="189"/>
      <c r="F110" s="189"/>
      <c r="G110" s="189"/>
      <c r="H110" s="189"/>
      <c r="I110" s="189"/>
      <c r="J110" s="189"/>
      <c r="K110" s="189"/>
      <c r="L110" s="189"/>
      <c r="M110" s="189"/>
      <c r="N110" s="189"/>
      <c r="O110" s="189"/>
      <c r="P110" s="189"/>
      <c r="Q110" s="279"/>
      <c r="R110" s="184"/>
      <c r="S110" s="184"/>
      <c r="T110" s="190"/>
      <c r="U110" s="190"/>
      <c r="V110" s="304"/>
      <c r="W110" s="449"/>
      <c r="X110" s="449"/>
      <c r="Y110" s="449"/>
      <c r="Z110" s="449"/>
      <c r="AA110" s="449"/>
      <c r="AB110" s="449"/>
      <c r="AC110" s="449"/>
      <c r="AD110" s="449"/>
      <c r="AE110" s="449"/>
      <c r="AF110" s="449"/>
      <c r="AG110" s="449"/>
      <c r="AH110" s="449"/>
      <c r="AI110" s="449"/>
      <c r="AJ110" s="449"/>
      <c r="AK110" s="449"/>
      <c r="AL110" s="449"/>
      <c r="AM110" s="449"/>
      <c r="AN110" s="449"/>
    </row>
    <row r="111" spans="1:40" s="309" customFormat="1" ht="15" customHeight="1" x14ac:dyDescent="0.25">
      <c r="A111" s="286" t="s">
        <v>495</v>
      </c>
      <c r="B111" s="406"/>
      <c r="C111" s="410"/>
      <c r="D111" s="412" t="s">
        <v>651</v>
      </c>
      <c r="E111" s="189">
        <v>150</v>
      </c>
      <c r="F111" s="189"/>
      <c r="G111" s="189">
        <f t="shared" si="20"/>
        <v>150</v>
      </c>
      <c r="H111" s="189"/>
      <c r="I111" s="189"/>
      <c r="J111" s="189"/>
      <c r="K111" s="189"/>
      <c r="L111" s="189"/>
      <c r="M111" s="189"/>
      <c r="N111" s="189"/>
      <c r="O111" s="189"/>
      <c r="P111" s="189"/>
      <c r="Q111" s="279"/>
      <c r="R111" s="184"/>
      <c r="S111" s="184"/>
      <c r="T111" s="190">
        <f t="shared" ref="T111:V111" si="23">E111+H111+K111+N111+Q111</f>
        <v>150</v>
      </c>
      <c r="U111" s="190">
        <f t="shared" si="23"/>
        <v>0</v>
      </c>
      <c r="V111" s="304">
        <f t="shared" si="23"/>
        <v>150</v>
      </c>
      <c r="W111" s="449"/>
      <c r="X111" s="449"/>
      <c r="Y111" s="449"/>
      <c r="Z111" s="449"/>
      <c r="AA111" s="449"/>
      <c r="AB111" s="449"/>
      <c r="AC111" s="449"/>
      <c r="AD111" s="449"/>
      <c r="AE111" s="449"/>
      <c r="AF111" s="449"/>
      <c r="AG111" s="449"/>
      <c r="AH111" s="449"/>
      <c r="AI111" s="449"/>
      <c r="AJ111" s="449"/>
      <c r="AK111" s="449"/>
      <c r="AL111" s="449"/>
      <c r="AM111" s="449"/>
      <c r="AN111" s="449"/>
    </row>
    <row r="112" spans="1:40" s="309" customFormat="1" ht="15" customHeight="1" x14ac:dyDescent="0.25">
      <c r="A112" s="286"/>
      <c r="B112" s="406" t="s">
        <v>214</v>
      </c>
      <c r="C112" s="442" t="s">
        <v>215</v>
      </c>
      <c r="D112" s="443"/>
      <c r="E112" s="189"/>
      <c r="F112" s="189"/>
      <c r="G112" s="189"/>
      <c r="H112" s="189"/>
      <c r="I112" s="189"/>
      <c r="J112" s="189"/>
      <c r="K112" s="189"/>
      <c r="L112" s="189"/>
      <c r="M112" s="189"/>
      <c r="N112" s="189"/>
      <c r="O112" s="189"/>
      <c r="P112" s="189"/>
      <c r="Q112" s="279"/>
      <c r="R112" s="184"/>
      <c r="S112" s="184"/>
      <c r="T112" s="190"/>
      <c r="U112" s="190"/>
      <c r="V112" s="304"/>
      <c r="W112" s="449"/>
      <c r="X112" s="449"/>
      <c r="Y112" s="449"/>
      <c r="Z112" s="449"/>
      <c r="AA112" s="449"/>
      <c r="AB112" s="449"/>
      <c r="AC112" s="449"/>
      <c r="AD112" s="449"/>
      <c r="AE112" s="449"/>
      <c r="AF112" s="449"/>
      <c r="AG112" s="449"/>
      <c r="AH112" s="449"/>
      <c r="AI112" s="449"/>
      <c r="AJ112" s="449"/>
      <c r="AK112" s="449"/>
      <c r="AL112" s="449"/>
      <c r="AM112" s="449"/>
      <c r="AN112" s="449"/>
    </row>
    <row r="113" spans="1:40" s="309" customFormat="1" ht="15" customHeight="1" x14ac:dyDescent="0.25">
      <c r="A113" s="286" t="s">
        <v>495</v>
      </c>
      <c r="B113" s="406"/>
      <c r="C113" s="410"/>
      <c r="D113" s="451" t="s">
        <v>643</v>
      </c>
      <c r="E113" s="189">
        <v>1060</v>
      </c>
      <c r="F113" s="189"/>
      <c r="G113" s="189">
        <f t="shared" ref="G113" si="24">SUM(E113:F113)</f>
        <v>1060</v>
      </c>
      <c r="H113" s="189"/>
      <c r="I113" s="189"/>
      <c r="J113" s="189"/>
      <c r="K113" s="189"/>
      <c r="L113" s="189"/>
      <c r="M113" s="189"/>
      <c r="N113" s="189"/>
      <c r="O113" s="189"/>
      <c r="P113" s="189"/>
      <c r="Q113" s="279"/>
      <c r="R113" s="184"/>
      <c r="S113" s="184"/>
      <c r="T113" s="190">
        <f t="shared" si="0"/>
        <v>1060</v>
      </c>
      <c r="U113" s="190">
        <f t="shared" si="0"/>
        <v>0</v>
      </c>
      <c r="V113" s="304">
        <f t="shared" si="0"/>
        <v>1060</v>
      </c>
      <c r="W113" s="449"/>
      <c r="X113" s="449"/>
      <c r="Y113" s="449"/>
      <c r="Z113" s="449"/>
      <c r="AA113" s="449"/>
      <c r="AB113" s="449"/>
      <c r="AC113" s="449"/>
      <c r="AD113" s="449"/>
      <c r="AE113" s="449"/>
      <c r="AF113" s="449"/>
      <c r="AG113" s="449"/>
      <c r="AH113" s="449"/>
      <c r="AI113" s="449"/>
      <c r="AJ113" s="449"/>
      <c r="AK113" s="449"/>
      <c r="AL113" s="449"/>
      <c r="AM113" s="449"/>
      <c r="AN113" s="449"/>
    </row>
    <row r="114" spans="1:40" s="309" customFormat="1" ht="15" customHeight="1" x14ac:dyDescent="0.25">
      <c r="A114" s="286" t="s">
        <v>495</v>
      </c>
      <c r="B114" s="406"/>
      <c r="C114" s="410"/>
      <c r="D114" s="412" t="s">
        <v>652</v>
      </c>
      <c r="E114" s="189"/>
      <c r="F114" s="189"/>
      <c r="G114" s="189"/>
      <c r="H114" s="189">
        <v>1270</v>
      </c>
      <c r="I114" s="189"/>
      <c r="J114" s="189">
        <f t="shared" ref="J114" si="25">SUM(H114:I114)</f>
        <v>1270</v>
      </c>
      <c r="K114" s="189"/>
      <c r="L114" s="189"/>
      <c r="M114" s="189"/>
      <c r="N114" s="189"/>
      <c r="O114" s="189"/>
      <c r="P114" s="189"/>
      <c r="Q114" s="279"/>
      <c r="R114" s="184"/>
      <c r="S114" s="184"/>
      <c r="T114" s="190">
        <f t="shared" si="0"/>
        <v>1270</v>
      </c>
      <c r="U114" s="190">
        <f t="shared" si="0"/>
        <v>0</v>
      </c>
      <c r="V114" s="304">
        <f t="shared" si="0"/>
        <v>1270</v>
      </c>
      <c r="W114" s="449"/>
      <c r="X114" s="449"/>
      <c r="Y114" s="449"/>
      <c r="Z114" s="449"/>
      <c r="AA114" s="449"/>
      <c r="AB114" s="449"/>
      <c r="AC114" s="449"/>
      <c r="AD114" s="449"/>
      <c r="AE114" s="449"/>
      <c r="AF114" s="449"/>
      <c r="AG114" s="449"/>
      <c r="AH114" s="449"/>
      <c r="AI114" s="449"/>
      <c r="AJ114" s="449"/>
      <c r="AK114" s="449"/>
      <c r="AL114" s="449"/>
      <c r="AM114" s="449"/>
      <c r="AN114" s="449"/>
    </row>
    <row r="115" spans="1:40" s="309" customFormat="1" ht="15" customHeight="1" x14ac:dyDescent="0.25">
      <c r="A115" s="286"/>
      <c r="B115" s="406">
        <v>40105</v>
      </c>
      <c r="C115" s="442" t="s">
        <v>218</v>
      </c>
      <c r="D115" s="443"/>
      <c r="E115" s="189"/>
      <c r="F115" s="189"/>
      <c r="G115" s="189"/>
      <c r="H115" s="189"/>
      <c r="I115" s="189"/>
      <c r="J115" s="189"/>
      <c r="K115" s="189"/>
      <c r="L115" s="189"/>
      <c r="M115" s="189"/>
      <c r="N115" s="189"/>
      <c r="O115" s="189"/>
      <c r="P115" s="189"/>
      <c r="Q115" s="279"/>
      <c r="R115" s="184"/>
      <c r="S115" s="184"/>
      <c r="T115" s="190"/>
      <c r="U115" s="190"/>
      <c r="V115" s="304"/>
      <c r="W115" s="449"/>
      <c r="X115" s="449"/>
      <c r="Y115" s="449"/>
      <c r="Z115" s="449"/>
      <c r="AA115" s="449"/>
      <c r="AB115" s="449"/>
      <c r="AC115" s="449"/>
      <c r="AD115" s="449"/>
      <c r="AE115" s="449"/>
      <c r="AF115" s="449"/>
      <c r="AG115" s="449"/>
      <c r="AH115" s="449"/>
      <c r="AI115" s="449"/>
      <c r="AJ115" s="449"/>
      <c r="AK115" s="449"/>
      <c r="AL115" s="449"/>
      <c r="AM115" s="449"/>
      <c r="AN115" s="449"/>
    </row>
    <row r="116" spans="1:40" s="309" customFormat="1" ht="15" customHeight="1" x14ac:dyDescent="0.25">
      <c r="A116" s="286" t="s">
        <v>495</v>
      </c>
      <c r="B116" s="406"/>
      <c r="C116" s="452"/>
      <c r="D116" s="451" t="s">
        <v>653</v>
      </c>
      <c r="E116" s="189"/>
      <c r="F116" s="189"/>
      <c r="G116" s="189"/>
      <c r="H116" s="189">
        <v>7700</v>
      </c>
      <c r="I116" s="189">
        <v>-3273</v>
      </c>
      <c r="J116" s="189">
        <f t="shared" ref="J116:J117" si="26">SUM(H116:I116)</f>
        <v>4427</v>
      </c>
      <c r="K116" s="189"/>
      <c r="L116" s="189"/>
      <c r="M116" s="189"/>
      <c r="N116" s="189"/>
      <c r="O116" s="189"/>
      <c r="P116" s="189"/>
      <c r="Q116" s="279"/>
      <c r="R116" s="184"/>
      <c r="S116" s="184"/>
      <c r="T116" s="190">
        <f t="shared" si="0"/>
        <v>7700</v>
      </c>
      <c r="U116" s="190">
        <f t="shared" si="0"/>
        <v>-3273</v>
      </c>
      <c r="V116" s="304">
        <f t="shared" si="0"/>
        <v>4427</v>
      </c>
      <c r="W116" s="449"/>
      <c r="X116" s="449"/>
      <c r="Y116" s="449"/>
      <c r="Z116" s="449"/>
      <c r="AA116" s="449"/>
      <c r="AB116" s="449"/>
      <c r="AC116" s="449"/>
      <c r="AD116" s="449"/>
      <c r="AE116" s="449"/>
      <c r="AF116" s="449"/>
      <c r="AG116" s="449"/>
      <c r="AH116" s="449"/>
      <c r="AI116" s="449"/>
      <c r="AJ116" s="449"/>
      <c r="AK116" s="449"/>
      <c r="AL116" s="449"/>
      <c r="AM116" s="449"/>
      <c r="AN116" s="449"/>
    </row>
    <row r="117" spans="1:40" s="309" customFormat="1" ht="15" customHeight="1" x14ac:dyDescent="0.25">
      <c r="A117" s="286" t="s">
        <v>495</v>
      </c>
      <c r="B117" s="406"/>
      <c r="C117" s="452"/>
      <c r="D117" s="451" t="s">
        <v>654</v>
      </c>
      <c r="E117" s="189"/>
      <c r="F117" s="189"/>
      <c r="G117" s="189"/>
      <c r="H117" s="189">
        <v>9000</v>
      </c>
      <c r="I117" s="189"/>
      <c r="J117" s="189">
        <f t="shared" si="26"/>
        <v>9000</v>
      </c>
      <c r="K117" s="189"/>
      <c r="L117" s="189"/>
      <c r="M117" s="189"/>
      <c r="N117" s="189"/>
      <c r="O117" s="189"/>
      <c r="P117" s="189"/>
      <c r="Q117" s="279"/>
      <c r="R117" s="184"/>
      <c r="S117" s="184"/>
      <c r="T117" s="190">
        <f t="shared" si="0"/>
        <v>9000</v>
      </c>
      <c r="U117" s="190">
        <f t="shared" si="0"/>
        <v>0</v>
      </c>
      <c r="V117" s="304">
        <f t="shared" si="0"/>
        <v>9000</v>
      </c>
      <c r="W117" s="449"/>
      <c r="X117" s="449"/>
      <c r="Y117" s="449"/>
      <c r="Z117" s="449"/>
      <c r="AA117" s="449"/>
      <c r="AB117" s="449"/>
      <c r="AC117" s="449"/>
      <c r="AD117" s="449"/>
      <c r="AE117" s="449"/>
      <c r="AF117" s="449"/>
      <c r="AG117" s="449"/>
      <c r="AH117" s="449"/>
      <c r="AI117" s="449"/>
      <c r="AJ117" s="449"/>
      <c r="AK117" s="449"/>
      <c r="AL117" s="449"/>
      <c r="AM117" s="449"/>
      <c r="AN117" s="449"/>
    </row>
    <row r="118" spans="1:40" s="309" customFormat="1" ht="15" customHeight="1" x14ac:dyDescent="0.25">
      <c r="A118" s="286" t="s">
        <v>495</v>
      </c>
      <c r="B118" s="406"/>
      <c r="C118" s="410"/>
      <c r="D118" s="451" t="s">
        <v>643</v>
      </c>
      <c r="E118" s="189">
        <v>1791</v>
      </c>
      <c r="F118" s="189"/>
      <c r="G118" s="189">
        <f t="shared" ref="G118:G119" si="27">SUM(E118:F118)</f>
        <v>1791</v>
      </c>
      <c r="H118" s="189"/>
      <c r="I118" s="189"/>
      <c r="J118" s="189"/>
      <c r="K118" s="189"/>
      <c r="L118" s="189"/>
      <c r="M118" s="189"/>
      <c r="N118" s="189"/>
      <c r="O118" s="189"/>
      <c r="P118" s="189"/>
      <c r="Q118" s="279"/>
      <c r="R118" s="184"/>
      <c r="S118" s="184"/>
      <c r="T118" s="190">
        <f t="shared" si="0"/>
        <v>1791</v>
      </c>
      <c r="U118" s="190">
        <f t="shared" si="0"/>
        <v>0</v>
      </c>
      <c r="V118" s="304">
        <f t="shared" si="0"/>
        <v>1791</v>
      </c>
      <c r="W118" s="449"/>
      <c r="X118" s="449"/>
      <c r="Y118" s="449"/>
      <c r="Z118" s="449"/>
      <c r="AA118" s="449"/>
      <c r="AB118" s="449"/>
      <c r="AC118" s="449"/>
      <c r="AD118" s="449"/>
      <c r="AE118" s="449"/>
      <c r="AF118" s="449"/>
      <c r="AG118" s="449"/>
      <c r="AH118" s="449"/>
      <c r="AI118" s="449"/>
      <c r="AJ118" s="449"/>
      <c r="AK118" s="449"/>
      <c r="AL118" s="449"/>
      <c r="AM118" s="449"/>
      <c r="AN118" s="449"/>
    </row>
    <row r="119" spans="1:40" s="309" customFormat="1" ht="15" customHeight="1" x14ac:dyDescent="0.25">
      <c r="A119" s="286" t="s">
        <v>495</v>
      </c>
      <c r="B119" s="406"/>
      <c r="C119" s="410"/>
      <c r="D119" s="451" t="s">
        <v>655</v>
      </c>
      <c r="E119" s="189">
        <v>19100</v>
      </c>
      <c r="F119" s="189"/>
      <c r="G119" s="189">
        <f t="shared" si="27"/>
        <v>19100</v>
      </c>
      <c r="H119" s="189"/>
      <c r="I119" s="189"/>
      <c r="J119" s="189"/>
      <c r="K119" s="189"/>
      <c r="L119" s="189"/>
      <c r="M119" s="189"/>
      <c r="N119" s="189"/>
      <c r="O119" s="189"/>
      <c r="P119" s="189"/>
      <c r="Q119" s="279"/>
      <c r="R119" s="184"/>
      <c r="S119" s="184"/>
      <c r="T119" s="190">
        <f t="shared" si="0"/>
        <v>19100</v>
      </c>
      <c r="U119" s="190">
        <f t="shared" si="0"/>
        <v>0</v>
      </c>
      <c r="V119" s="304">
        <f t="shared" si="0"/>
        <v>19100</v>
      </c>
      <c r="W119" s="449"/>
      <c r="X119" s="449"/>
      <c r="Y119" s="449"/>
      <c r="Z119" s="449"/>
      <c r="AA119" s="449"/>
      <c r="AB119" s="449"/>
      <c r="AC119" s="449"/>
      <c r="AD119" s="449"/>
      <c r="AE119" s="449"/>
      <c r="AF119" s="449"/>
      <c r="AG119" s="449"/>
      <c r="AH119" s="449"/>
      <c r="AI119" s="449"/>
      <c r="AJ119" s="449"/>
      <c r="AK119" s="449"/>
      <c r="AL119" s="449"/>
      <c r="AM119" s="449"/>
      <c r="AN119" s="449"/>
    </row>
    <row r="120" spans="1:40" s="309" customFormat="1" ht="15" customHeight="1" x14ac:dyDescent="0.25">
      <c r="A120" s="286"/>
      <c r="B120" s="406">
        <v>40106</v>
      </c>
      <c r="C120" s="442" t="s">
        <v>220</v>
      </c>
      <c r="D120" s="443"/>
      <c r="E120" s="189"/>
      <c r="F120" s="189"/>
      <c r="G120" s="189"/>
      <c r="H120" s="189"/>
      <c r="I120" s="189"/>
      <c r="J120" s="189"/>
      <c r="K120" s="189"/>
      <c r="L120" s="189"/>
      <c r="M120" s="189"/>
      <c r="N120" s="189"/>
      <c r="O120" s="189"/>
      <c r="P120" s="189"/>
      <c r="Q120" s="279"/>
      <c r="R120" s="184"/>
      <c r="S120" s="184"/>
      <c r="T120" s="190"/>
      <c r="U120" s="190"/>
      <c r="V120" s="304"/>
      <c r="W120" s="449"/>
      <c r="X120" s="449"/>
      <c r="Y120" s="449"/>
      <c r="Z120" s="449"/>
      <c r="AA120" s="449"/>
      <c r="AB120" s="449"/>
      <c r="AC120" s="449"/>
      <c r="AD120" s="449"/>
      <c r="AE120" s="449"/>
      <c r="AF120" s="449"/>
      <c r="AG120" s="449"/>
      <c r="AH120" s="449"/>
      <c r="AI120" s="449"/>
      <c r="AJ120" s="449"/>
      <c r="AK120" s="449"/>
      <c r="AL120" s="449"/>
      <c r="AM120" s="449"/>
      <c r="AN120" s="449"/>
    </row>
    <row r="121" spans="1:40" s="309" customFormat="1" ht="15" customHeight="1" x14ac:dyDescent="0.25">
      <c r="A121" s="286" t="s">
        <v>495</v>
      </c>
      <c r="B121" s="406"/>
      <c r="C121" s="452"/>
      <c r="D121" s="451" t="s">
        <v>656</v>
      </c>
      <c r="E121" s="189"/>
      <c r="F121" s="189"/>
      <c r="G121" s="189"/>
      <c r="H121" s="189">
        <v>2600</v>
      </c>
      <c r="I121" s="189"/>
      <c r="J121" s="189">
        <f>SUM(H121:I121)</f>
        <v>2600</v>
      </c>
      <c r="K121" s="189"/>
      <c r="L121" s="189"/>
      <c r="M121" s="189"/>
      <c r="N121" s="189"/>
      <c r="O121" s="189"/>
      <c r="P121" s="189"/>
      <c r="Q121" s="279"/>
      <c r="R121" s="184"/>
      <c r="S121" s="184"/>
      <c r="T121" s="190">
        <f t="shared" si="0"/>
        <v>2600</v>
      </c>
      <c r="U121" s="190">
        <f t="shared" si="0"/>
        <v>0</v>
      </c>
      <c r="V121" s="304">
        <f t="shared" si="0"/>
        <v>2600</v>
      </c>
      <c r="W121" s="449"/>
      <c r="X121" s="449"/>
      <c r="Y121" s="449"/>
      <c r="Z121" s="449"/>
      <c r="AA121" s="449"/>
      <c r="AB121" s="449"/>
      <c r="AC121" s="449"/>
      <c r="AD121" s="449"/>
      <c r="AE121" s="449"/>
      <c r="AF121" s="449"/>
      <c r="AG121" s="449"/>
      <c r="AH121" s="449"/>
      <c r="AI121" s="449"/>
      <c r="AJ121" s="449"/>
      <c r="AK121" s="449"/>
      <c r="AL121" s="449"/>
      <c r="AM121" s="449"/>
      <c r="AN121" s="449"/>
    </row>
    <row r="122" spans="1:40" s="309" customFormat="1" ht="15" customHeight="1" x14ac:dyDescent="0.25">
      <c r="A122" s="286" t="s">
        <v>495</v>
      </c>
      <c r="B122" s="406"/>
      <c r="C122" s="410"/>
      <c r="D122" s="451" t="s">
        <v>643</v>
      </c>
      <c r="E122" s="189">
        <v>797</v>
      </c>
      <c r="F122" s="189"/>
      <c r="G122" s="189">
        <f t="shared" ref="G122" si="28">SUM(E122:F122)</f>
        <v>797</v>
      </c>
      <c r="H122" s="189"/>
      <c r="I122" s="189"/>
      <c r="J122" s="189"/>
      <c r="K122" s="189"/>
      <c r="L122" s="189"/>
      <c r="M122" s="189"/>
      <c r="N122" s="189"/>
      <c r="O122" s="189"/>
      <c r="P122" s="189"/>
      <c r="Q122" s="279"/>
      <c r="R122" s="184"/>
      <c r="S122" s="184"/>
      <c r="T122" s="190">
        <f t="shared" si="0"/>
        <v>797</v>
      </c>
      <c r="U122" s="190">
        <f t="shared" si="0"/>
        <v>0</v>
      </c>
      <c r="V122" s="304">
        <f t="shared" si="0"/>
        <v>797</v>
      </c>
      <c r="W122" s="449"/>
      <c r="X122" s="449"/>
      <c r="Y122" s="449"/>
      <c r="Z122" s="449"/>
      <c r="AA122" s="449"/>
      <c r="AB122" s="449"/>
      <c r="AC122" s="449"/>
      <c r="AD122" s="449"/>
      <c r="AE122" s="449"/>
      <c r="AF122" s="449"/>
      <c r="AG122" s="449"/>
      <c r="AH122" s="449"/>
      <c r="AI122" s="449"/>
      <c r="AJ122" s="449"/>
      <c r="AK122" s="449"/>
      <c r="AL122" s="449"/>
      <c r="AM122" s="449"/>
      <c r="AN122" s="449"/>
    </row>
    <row r="123" spans="1:40" s="309" customFormat="1" ht="15" customHeight="1" x14ac:dyDescent="0.25">
      <c r="A123" s="286" t="s">
        <v>495</v>
      </c>
      <c r="B123" s="406"/>
      <c r="C123" s="410"/>
      <c r="D123" s="451" t="s">
        <v>657</v>
      </c>
      <c r="E123" s="189"/>
      <c r="F123" s="189"/>
      <c r="G123" s="189"/>
      <c r="H123" s="189">
        <v>1000</v>
      </c>
      <c r="I123" s="189"/>
      <c r="J123" s="189">
        <f>SUM(H123:I123)</f>
        <v>1000</v>
      </c>
      <c r="K123" s="189"/>
      <c r="L123" s="189"/>
      <c r="M123" s="189"/>
      <c r="N123" s="189"/>
      <c r="O123" s="189"/>
      <c r="P123" s="189"/>
      <c r="Q123" s="279"/>
      <c r="R123" s="184"/>
      <c r="S123" s="184"/>
      <c r="T123" s="190">
        <f t="shared" si="0"/>
        <v>1000</v>
      </c>
      <c r="U123" s="190">
        <f t="shared" si="0"/>
        <v>0</v>
      </c>
      <c r="V123" s="304">
        <f t="shared" si="0"/>
        <v>1000</v>
      </c>
      <c r="W123" s="449"/>
      <c r="X123" s="449"/>
      <c r="Y123" s="449"/>
      <c r="Z123" s="449"/>
      <c r="AA123" s="449"/>
      <c r="AB123" s="449"/>
      <c r="AC123" s="449"/>
      <c r="AD123" s="449"/>
      <c r="AE123" s="449"/>
      <c r="AF123" s="449"/>
      <c r="AG123" s="449"/>
      <c r="AH123" s="449"/>
      <c r="AI123" s="449"/>
      <c r="AJ123" s="449"/>
      <c r="AK123" s="449"/>
      <c r="AL123" s="449"/>
      <c r="AM123" s="449"/>
      <c r="AN123" s="449"/>
    </row>
    <row r="124" spans="1:40" s="309" customFormat="1" ht="15" customHeight="1" x14ac:dyDescent="0.25">
      <c r="A124" s="286"/>
      <c r="B124" s="406">
        <v>40108</v>
      </c>
      <c r="C124" s="442" t="s">
        <v>281</v>
      </c>
      <c r="D124" s="443"/>
      <c r="E124" s="189"/>
      <c r="F124" s="189"/>
      <c r="G124" s="189"/>
      <c r="H124" s="189"/>
      <c r="I124" s="189"/>
      <c r="J124" s="189"/>
      <c r="K124" s="189"/>
      <c r="L124" s="189"/>
      <c r="M124" s="189"/>
      <c r="N124" s="189"/>
      <c r="O124" s="189"/>
      <c r="P124" s="189"/>
      <c r="Q124" s="279"/>
      <c r="R124" s="184"/>
      <c r="S124" s="184"/>
      <c r="T124" s="190"/>
      <c r="U124" s="190"/>
      <c r="V124" s="304"/>
      <c r="W124" s="449"/>
      <c r="X124" s="449"/>
      <c r="Y124" s="449"/>
      <c r="Z124" s="449"/>
      <c r="AA124" s="449"/>
      <c r="AB124" s="449"/>
      <c r="AC124" s="449"/>
      <c r="AD124" s="449"/>
      <c r="AE124" s="449"/>
      <c r="AF124" s="449"/>
      <c r="AG124" s="449"/>
      <c r="AH124" s="449"/>
      <c r="AI124" s="449"/>
      <c r="AJ124" s="449"/>
      <c r="AK124" s="449"/>
      <c r="AL124" s="449"/>
      <c r="AM124" s="449"/>
      <c r="AN124" s="449"/>
    </row>
    <row r="125" spans="1:40" s="309" customFormat="1" ht="15" customHeight="1" x14ac:dyDescent="0.25">
      <c r="A125" s="286" t="s">
        <v>495</v>
      </c>
      <c r="B125" s="406"/>
      <c r="C125" s="410"/>
      <c r="D125" s="451" t="s">
        <v>643</v>
      </c>
      <c r="E125" s="189">
        <v>2774</v>
      </c>
      <c r="F125" s="189"/>
      <c r="G125" s="189">
        <f t="shared" ref="G125:G130" si="29">SUM(E125:F125)</f>
        <v>2774</v>
      </c>
      <c r="H125" s="189"/>
      <c r="I125" s="189"/>
      <c r="J125" s="189"/>
      <c r="K125" s="189"/>
      <c r="L125" s="189"/>
      <c r="M125" s="189"/>
      <c r="N125" s="189"/>
      <c r="O125" s="189"/>
      <c r="P125" s="189"/>
      <c r="Q125" s="279"/>
      <c r="R125" s="184"/>
      <c r="S125" s="184"/>
      <c r="T125" s="190">
        <f t="shared" si="0"/>
        <v>2774</v>
      </c>
      <c r="U125" s="190">
        <f t="shared" si="0"/>
        <v>0</v>
      </c>
      <c r="V125" s="304">
        <f t="shared" si="0"/>
        <v>2774</v>
      </c>
      <c r="W125" s="449"/>
      <c r="X125" s="449"/>
      <c r="Y125" s="449"/>
      <c r="Z125" s="449"/>
      <c r="AA125" s="449"/>
      <c r="AB125" s="449"/>
      <c r="AC125" s="449"/>
      <c r="AD125" s="449"/>
      <c r="AE125" s="449"/>
      <c r="AF125" s="449"/>
      <c r="AG125" s="449"/>
      <c r="AH125" s="449"/>
      <c r="AI125" s="449"/>
      <c r="AJ125" s="449"/>
      <c r="AK125" s="449"/>
      <c r="AL125" s="449"/>
      <c r="AM125" s="449"/>
      <c r="AN125" s="449"/>
    </row>
    <row r="126" spans="1:40" s="309" customFormat="1" ht="15" customHeight="1" x14ac:dyDescent="0.25">
      <c r="A126" s="286" t="s">
        <v>495</v>
      </c>
      <c r="B126" s="406"/>
      <c r="C126" s="410"/>
      <c r="D126" s="412" t="s">
        <v>658</v>
      </c>
      <c r="E126" s="189"/>
      <c r="F126" s="189"/>
      <c r="G126" s="189"/>
      <c r="H126" s="189">
        <v>2159</v>
      </c>
      <c r="I126" s="189"/>
      <c r="J126" s="189">
        <f>SUM(H126:I126)</f>
        <v>2159</v>
      </c>
      <c r="K126" s="189"/>
      <c r="L126" s="189"/>
      <c r="M126" s="189"/>
      <c r="N126" s="189"/>
      <c r="O126" s="189"/>
      <c r="P126" s="189"/>
      <c r="Q126" s="279"/>
      <c r="R126" s="184"/>
      <c r="S126" s="184"/>
      <c r="T126" s="190">
        <f t="shared" si="0"/>
        <v>2159</v>
      </c>
      <c r="U126" s="190">
        <f t="shared" si="0"/>
        <v>0</v>
      </c>
      <c r="V126" s="304">
        <f t="shared" si="0"/>
        <v>2159</v>
      </c>
      <c r="W126" s="449"/>
      <c r="X126" s="449"/>
      <c r="Y126" s="449"/>
      <c r="Z126" s="449"/>
      <c r="AA126" s="449"/>
      <c r="AB126" s="449"/>
      <c r="AC126" s="449"/>
      <c r="AD126" s="449"/>
      <c r="AE126" s="449"/>
      <c r="AF126" s="449"/>
      <c r="AG126" s="449"/>
      <c r="AH126" s="449"/>
      <c r="AI126" s="449"/>
      <c r="AJ126" s="449"/>
      <c r="AK126" s="449"/>
      <c r="AL126" s="449"/>
      <c r="AM126" s="449"/>
      <c r="AN126" s="449"/>
    </row>
    <row r="127" spans="1:40" s="309" customFormat="1" ht="15" customHeight="1" x14ac:dyDescent="0.25">
      <c r="A127" s="286" t="s">
        <v>495</v>
      </c>
      <c r="B127" s="406"/>
      <c r="C127" s="410"/>
      <c r="D127" s="412" t="s">
        <v>659</v>
      </c>
      <c r="E127" s="189"/>
      <c r="F127" s="189"/>
      <c r="G127" s="189"/>
      <c r="H127" s="189">
        <v>3074</v>
      </c>
      <c r="I127" s="189"/>
      <c r="J127" s="189">
        <f>SUM(H127:I127)</f>
        <v>3074</v>
      </c>
      <c r="K127" s="189"/>
      <c r="L127" s="189"/>
      <c r="M127" s="189"/>
      <c r="N127" s="189"/>
      <c r="O127" s="189"/>
      <c r="P127" s="189"/>
      <c r="Q127" s="279"/>
      <c r="R127" s="184"/>
      <c r="S127" s="184"/>
      <c r="T127" s="190">
        <f t="shared" si="0"/>
        <v>3074</v>
      </c>
      <c r="U127" s="190">
        <f t="shared" si="0"/>
        <v>0</v>
      </c>
      <c r="V127" s="304">
        <f t="shared" si="0"/>
        <v>3074</v>
      </c>
      <c r="W127" s="449"/>
      <c r="X127" s="449"/>
      <c r="Y127" s="449"/>
      <c r="Z127" s="449"/>
      <c r="AA127" s="449"/>
      <c r="AB127" s="449"/>
      <c r="AC127" s="449"/>
      <c r="AD127" s="449"/>
      <c r="AE127" s="449"/>
      <c r="AF127" s="449"/>
      <c r="AG127" s="449"/>
      <c r="AH127" s="449"/>
      <c r="AI127" s="449"/>
      <c r="AJ127" s="449"/>
      <c r="AK127" s="449"/>
      <c r="AL127" s="449"/>
      <c r="AM127" s="449"/>
      <c r="AN127" s="449"/>
    </row>
    <row r="128" spans="1:40" s="309" customFormat="1" ht="15" customHeight="1" x14ac:dyDescent="0.25">
      <c r="A128" s="286"/>
      <c r="B128" s="406">
        <v>40109</v>
      </c>
      <c r="C128" s="410"/>
      <c r="D128" s="452" t="s">
        <v>660</v>
      </c>
      <c r="E128" s="189"/>
      <c r="F128" s="189"/>
      <c r="G128" s="189"/>
      <c r="H128" s="189"/>
      <c r="I128" s="189"/>
      <c r="J128" s="189"/>
      <c r="K128" s="189"/>
      <c r="L128" s="189"/>
      <c r="M128" s="189"/>
      <c r="N128" s="189"/>
      <c r="O128" s="189"/>
      <c r="P128" s="189"/>
      <c r="Q128" s="279"/>
      <c r="R128" s="184"/>
      <c r="S128" s="184"/>
      <c r="T128" s="190"/>
      <c r="U128" s="190"/>
      <c r="V128" s="304"/>
      <c r="W128" s="449"/>
      <c r="X128" s="449"/>
      <c r="Y128" s="449"/>
      <c r="Z128" s="449"/>
      <c r="AA128" s="449"/>
      <c r="AB128" s="449"/>
      <c r="AC128" s="449"/>
      <c r="AD128" s="449"/>
      <c r="AE128" s="449"/>
      <c r="AF128" s="449"/>
      <c r="AG128" s="449"/>
      <c r="AH128" s="449"/>
      <c r="AI128" s="449"/>
      <c r="AJ128" s="449"/>
      <c r="AK128" s="449"/>
      <c r="AL128" s="449"/>
      <c r="AM128" s="449"/>
      <c r="AN128" s="449"/>
    </row>
    <row r="129" spans="1:40" s="309" customFormat="1" ht="15" customHeight="1" x14ac:dyDescent="0.25">
      <c r="A129" s="286" t="s">
        <v>495</v>
      </c>
      <c r="B129" s="406"/>
      <c r="C129" s="410"/>
      <c r="D129" s="451" t="s">
        <v>643</v>
      </c>
      <c r="E129" s="189">
        <v>52</v>
      </c>
      <c r="F129" s="189">
        <f>717+3273</f>
        <v>3990</v>
      </c>
      <c r="G129" s="189">
        <f t="shared" si="29"/>
        <v>4042</v>
      </c>
      <c r="H129" s="189"/>
      <c r="I129" s="189"/>
      <c r="J129" s="189"/>
      <c r="K129" s="189"/>
      <c r="L129" s="189"/>
      <c r="M129" s="189"/>
      <c r="N129" s="189"/>
      <c r="O129" s="189"/>
      <c r="P129" s="189"/>
      <c r="Q129" s="279"/>
      <c r="R129" s="184"/>
      <c r="S129" s="184"/>
      <c r="T129" s="190">
        <f t="shared" ref="T129:V130" si="30">E129+H129+K129+N129+Q129</f>
        <v>52</v>
      </c>
      <c r="U129" s="190">
        <f t="shared" si="30"/>
        <v>3990</v>
      </c>
      <c r="V129" s="304">
        <f t="shared" si="30"/>
        <v>4042</v>
      </c>
      <c r="W129" s="449"/>
      <c r="X129" s="449"/>
      <c r="Y129" s="449"/>
      <c r="Z129" s="449"/>
      <c r="AA129" s="449"/>
      <c r="AB129" s="449"/>
      <c r="AC129" s="449"/>
      <c r="AD129" s="449"/>
      <c r="AE129" s="449"/>
      <c r="AF129" s="449"/>
      <c r="AG129" s="449"/>
      <c r="AH129" s="449"/>
      <c r="AI129" s="449"/>
      <c r="AJ129" s="449"/>
      <c r="AK129" s="449"/>
      <c r="AL129" s="449"/>
      <c r="AM129" s="449"/>
      <c r="AN129" s="449"/>
    </row>
    <row r="130" spans="1:40" s="309" customFormat="1" ht="15" customHeight="1" x14ac:dyDescent="0.25">
      <c r="A130" s="286" t="s">
        <v>495</v>
      </c>
      <c r="B130" s="406"/>
      <c r="C130" s="410"/>
      <c r="D130" s="453" t="s">
        <v>661</v>
      </c>
      <c r="E130" s="189">
        <v>3300</v>
      </c>
      <c r="F130" s="189"/>
      <c r="G130" s="189">
        <f t="shared" si="29"/>
        <v>3300</v>
      </c>
      <c r="H130" s="189"/>
      <c r="I130" s="189"/>
      <c r="J130" s="189"/>
      <c r="K130" s="189"/>
      <c r="L130" s="189"/>
      <c r="M130" s="189"/>
      <c r="N130" s="189"/>
      <c r="O130" s="189"/>
      <c r="P130" s="189"/>
      <c r="Q130" s="279"/>
      <c r="R130" s="184"/>
      <c r="S130" s="184"/>
      <c r="T130" s="190">
        <f t="shared" si="30"/>
        <v>3300</v>
      </c>
      <c r="U130" s="190">
        <f t="shared" si="30"/>
        <v>0</v>
      </c>
      <c r="V130" s="304">
        <f t="shared" si="30"/>
        <v>3300</v>
      </c>
      <c r="W130" s="449"/>
      <c r="X130" s="449"/>
      <c r="Y130" s="449"/>
      <c r="Z130" s="449"/>
      <c r="AA130" s="449"/>
      <c r="AB130" s="449"/>
      <c r="AC130" s="449"/>
      <c r="AD130" s="449"/>
      <c r="AE130" s="449"/>
      <c r="AF130" s="449"/>
      <c r="AG130" s="449"/>
      <c r="AH130" s="449"/>
      <c r="AI130" s="449"/>
      <c r="AJ130" s="449"/>
      <c r="AK130" s="449"/>
      <c r="AL130" s="449"/>
      <c r="AM130" s="449"/>
      <c r="AN130" s="449"/>
    </row>
    <row r="131" spans="1:40" s="309" customFormat="1" ht="15" customHeight="1" x14ac:dyDescent="0.25">
      <c r="A131" s="286"/>
      <c r="B131" s="406">
        <v>40110</v>
      </c>
      <c r="C131" s="442" t="s">
        <v>229</v>
      </c>
      <c r="D131" s="443"/>
      <c r="E131" s="189"/>
      <c r="F131" s="189"/>
      <c r="G131" s="189"/>
      <c r="H131" s="189"/>
      <c r="I131" s="189"/>
      <c r="J131" s="189"/>
      <c r="K131" s="189"/>
      <c r="L131" s="189"/>
      <c r="M131" s="189"/>
      <c r="N131" s="189"/>
      <c r="O131" s="189"/>
      <c r="P131" s="189"/>
      <c r="Q131" s="279"/>
      <c r="R131" s="184"/>
      <c r="S131" s="184"/>
      <c r="T131" s="190"/>
      <c r="U131" s="190"/>
      <c r="V131" s="304"/>
      <c r="W131" s="449"/>
      <c r="X131" s="449"/>
      <c r="Y131" s="449"/>
      <c r="Z131" s="449"/>
      <c r="AA131" s="449"/>
      <c r="AB131" s="449"/>
      <c r="AC131" s="449"/>
      <c r="AD131" s="449"/>
      <c r="AE131" s="449"/>
      <c r="AF131" s="449"/>
      <c r="AG131" s="449"/>
      <c r="AH131" s="449"/>
      <c r="AI131" s="449"/>
      <c r="AJ131" s="449"/>
      <c r="AK131" s="449"/>
      <c r="AL131" s="449"/>
      <c r="AM131" s="449"/>
      <c r="AN131" s="449"/>
    </row>
    <row r="132" spans="1:40" s="309" customFormat="1" ht="15" customHeight="1" x14ac:dyDescent="0.25">
      <c r="A132" s="286" t="s">
        <v>495</v>
      </c>
      <c r="B132" s="406"/>
      <c r="C132" s="410"/>
      <c r="D132" s="451" t="s">
        <v>643</v>
      </c>
      <c r="E132" s="189">
        <v>1585</v>
      </c>
      <c r="F132" s="189"/>
      <c r="G132" s="189">
        <f t="shared" ref="G132" si="31">SUM(E132:F132)</f>
        <v>1585</v>
      </c>
      <c r="H132" s="189"/>
      <c r="I132" s="189"/>
      <c r="J132" s="189"/>
      <c r="K132" s="189"/>
      <c r="L132" s="189"/>
      <c r="M132" s="189"/>
      <c r="N132" s="189"/>
      <c r="O132" s="189"/>
      <c r="P132" s="189"/>
      <c r="Q132" s="279"/>
      <c r="R132" s="184"/>
      <c r="S132" s="184"/>
      <c r="T132" s="190">
        <f t="shared" ref="T132:V132" si="32">E132+H132+K132+N132+Q132</f>
        <v>1585</v>
      </c>
      <c r="U132" s="190">
        <f t="shared" si="32"/>
        <v>0</v>
      </c>
      <c r="V132" s="304">
        <f t="shared" si="32"/>
        <v>1585</v>
      </c>
      <c r="W132" s="449"/>
      <c r="X132" s="449"/>
      <c r="Y132" s="449"/>
      <c r="Z132" s="449"/>
      <c r="AA132" s="449"/>
      <c r="AB132" s="449"/>
      <c r="AC132" s="449"/>
      <c r="AD132" s="449"/>
      <c r="AE132" s="449"/>
      <c r="AF132" s="449"/>
      <c r="AG132" s="449"/>
      <c r="AH132" s="449"/>
      <c r="AI132" s="449"/>
      <c r="AJ132" s="449"/>
      <c r="AK132" s="449"/>
      <c r="AL132" s="449"/>
      <c r="AM132" s="449"/>
      <c r="AN132" s="449"/>
    </row>
    <row r="133" spans="1:40" s="309" customFormat="1" ht="15" customHeight="1" x14ac:dyDescent="0.25">
      <c r="A133" s="286"/>
      <c r="B133" s="406" t="s">
        <v>231</v>
      </c>
      <c r="C133" s="442" t="s">
        <v>662</v>
      </c>
      <c r="D133" s="443"/>
      <c r="E133" s="189"/>
      <c r="F133" s="189"/>
      <c r="G133" s="189"/>
      <c r="H133" s="189"/>
      <c r="I133" s="189"/>
      <c r="J133" s="189"/>
      <c r="K133" s="189"/>
      <c r="L133" s="189"/>
      <c r="M133" s="189"/>
      <c r="N133" s="189"/>
      <c r="O133" s="189"/>
      <c r="P133" s="189"/>
      <c r="Q133" s="279"/>
      <c r="R133" s="184"/>
      <c r="S133" s="184"/>
      <c r="T133" s="190"/>
      <c r="U133" s="190"/>
      <c r="V133" s="304"/>
      <c r="W133" s="449"/>
      <c r="X133" s="449"/>
      <c r="Y133" s="449"/>
      <c r="Z133" s="449"/>
      <c r="AA133" s="449"/>
      <c r="AB133" s="449"/>
      <c r="AC133" s="449"/>
      <c r="AD133" s="449"/>
      <c r="AE133" s="449"/>
      <c r="AF133" s="449"/>
      <c r="AG133" s="449"/>
      <c r="AH133" s="449"/>
      <c r="AI133" s="449"/>
      <c r="AJ133" s="449"/>
      <c r="AK133" s="449"/>
      <c r="AL133" s="449"/>
      <c r="AM133" s="449"/>
      <c r="AN133" s="449"/>
    </row>
    <row r="134" spans="1:40" s="309" customFormat="1" ht="15" customHeight="1" x14ac:dyDescent="0.25">
      <c r="A134" s="286" t="s">
        <v>495</v>
      </c>
      <c r="B134" s="406" t="s">
        <v>663</v>
      </c>
      <c r="C134" s="410"/>
      <c r="D134" s="454" t="s">
        <v>664</v>
      </c>
      <c r="E134" s="189">
        <v>9368</v>
      </c>
      <c r="F134" s="189">
        <f>337</f>
        <v>337</v>
      </c>
      <c r="G134" s="189">
        <f t="shared" ref="G134:G138" si="33">SUM(E134:F134)</f>
        <v>9705</v>
      </c>
      <c r="H134" s="189"/>
      <c r="I134" s="189"/>
      <c r="J134" s="189"/>
      <c r="K134" s="189"/>
      <c r="L134" s="189"/>
      <c r="M134" s="189"/>
      <c r="N134" s="189"/>
      <c r="O134" s="189"/>
      <c r="P134" s="189"/>
      <c r="Q134" s="279"/>
      <c r="R134" s="184"/>
      <c r="S134" s="184"/>
      <c r="T134" s="190">
        <f t="shared" si="0"/>
        <v>9368</v>
      </c>
      <c r="U134" s="190">
        <f t="shared" si="0"/>
        <v>337</v>
      </c>
      <c r="V134" s="304">
        <f t="shared" si="0"/>
        <v>9705</v>
      </c>
      <c r="W134" s="449"/>
      <c r="X134" s="449"/>
      <c r="Y134" s="449"/>
      <c r="Z134" s="449"/>
      <c r="AA134" s="449"/>
      <c r="AB134" s="449"/>
      <c r="AC134" s="449"/>
      <c r="AD134" s="449"/>
      <c r="AE134" s="449"/>
      <c r="AF134" s="449"/>
      <c r="AG134" s="449"/>
      <c r="AH134" s="449"/>
      <c r="AI134" s="449"/>
      <c r="AJ134" s="449"/>
      <c r="AK134" s="449"/>
      <c r="AL134" s="449"/>
      <c r="AM134" s="449"/>
      <c r="AN134" s="449"/>
    </row>
    <row r="135" spans="1:40" s="309" customFormat="1" ht="15" customHeight="1" x14ac:dyDescent="0.25">
      <c r="A135" s="286" t="s">
        <v>498</v>
      </c>
      <c r="B135" s="406" t="s">
        <v>663</v>
      </c>
      <c r="C135" s="410"/>
      <c r="D135" s="454" t="s">
        <v>665</v>
      </c>
      <c r="E135" s="189"/>
      <c r="F135" s="189">
        <v>1407</v>
      </c>
      <c r="G135" s="189">
        <f t="shared" si="33"/>
        <v>1407</v>
      </c>
      <c r="H135" s="189"/>
      <c r="I135" s="189"/>
      <c r="J135" s="189"/>
      <c r="K135" s="189"/>
      <c r="L135" s="189"/>
      <c r="M135" s="189"/>
      <c r="N135" s="189"/>
      <c r="O135" s="189"/>
      <c r="P135" s="189"/>
      <c r="Q135" s="279"/>
      <c r="R135" s="184"/>
      <c r="S135" s="184"/>
      <c r="T135" s="190">
        <f t="shared" si="0"/>
        <v>0</v>
      </c>
      <c r="U135" s="190">
        <f t="shared" si="0"/>
        <v>1407</v>
      </c>
      <c r="V135" s="304">
        <f t="shared" si="0"/>
        <v>1407</v>
      </c>
      <c r="W135" s="449"/>
      <c r="X135" s="449"/>
      <c r="Y135" s="449"/>
      <c r="Z135" s="449"/>
      <c r="AA135" s="449"/>
      <c r="AB135" s="449"/>
      <c r="AC135" s="449"/>
      <c r="AD135" s="449"/>
      <c r="AE135" s="449"/>
      <c r="AF135" s="449"/>
      <c r="AG135" s="449"/>
      <c r="AH135" s="449"/>
      <c r="AI135" s="449"/>
      <c r="AJ135" s="449"/>
      <c r="AK135" s="449"/>
      <c r="AL135" s="449"/>
      <c r="AM135" s="449"/>
      <c r="AN135" s="449"/>
    </row>
    <row r="136" spans="1:40" s="309" customFormat="1" ht="15" customHeight="1" x14ac:dyDescent="0.25">
      <c r="A136" s="286" t="s">
        <v>498</v>
      </c>
      <c r="B136" s="406" t="s">
        <v>666</v>
      </c>
      <c r="C136" s="410"/>
      <c r="D136" s="454" t="s">
        <v>664</v>
      </c>
      <c r="E136" s="189">
        <v>2257</v>
      </c>
      <c r="F136" s="189"/>
      <c r="G136" s="189">
        <f t="shared" si="33"/>
        <v>2257</v>
      </c>
      <c r="H136" s="189"/>
      <c r="I136" s="189"/>
      <c r="J136" s="189"/>
      <c r="K136" s="189"/>
      <c r="L136" s="189"/>
      <c r="M136" s="189"/>
      <c r="N136" s="189"/>
      <c r="O136" s="189"/>
      <c r="P136" s="189"/>
      <c r="Q136" s="279"/>
      <c r="R136" s="184"/>
      <c r="S136" s="184"/>
      <c r="T136" s="190">
        <f t="shared" si="0"/>
        <v>2257</v>
      </c>
      <c r="U136" s="190">
        <f t="shared" si="0"/>
        <v>0</v>
      </c>
      <c r="V136" s="304">
        <f t="shared" si="0"/>
        <v>2257</v>
      </c>
      <c r="W136" s="449"/>
      <c r="X136" s="449"/>
      <c r="Y136" s="449"/>
      <c r="Z136" s="449"/>
      <c r="AA136" s="449"/>
      <c r="AB136" s="449"/>
      <c r="AC136" s="449"/>
      <c r="AD136" s="449"/>
      <c r="AE136" s="449"/>
      <c r="AF136" s="449"/>
      <c r="AG136" s="449"/>
      <c r="AH136" s="449"/>
      <c r="AI136" s="449"/>
      <c r="AJ136" s="449"/>
      <c r="AK136" s="449"/>
      <c r="AL136" s="449"/>
      <c r="AM136" s="449"/>
      <c r="AN136" s="449"/>
    </row>
    <row r="137" spans="1:40" s="309" customFormat="1" ht="15" customHeight="1" x14ac:dyDescent="0.25">
      <c r="A137" s="286" t="s">
        <v>495</v>
      </c>
      <c r="B137" s="406" t="s">
        <v>667</v>
      </c>
      <c r="C137" s="410"/>
      <c r="D137" s="454" t="s">
        <v>668</v>
      </c>
      <c r="E137" s="189">
        <v>2000</v>
      </c>
      <c r="F137" s="189">
        <v>-1400</v>
      </c>
      <c r="G137" s="189">
        <f t="shared" si="33"/>
        <v>600</v>
      </c>
      <c r="H137" s="189"/>
      <c r="I137" s="189"/>
      <c r="J137" s="189"/>
      <c r="K137" s="189"/>
      <c r="L137" s="189"/>
      <c r="M137" s="189"/>
      <c r="N137" s="189"/>
      <c r="O137" s="189"/>
      <c r="P137" s="189"/>
      <c r="Q137" s="279"/>
      <c r="R137" s="184"/>
      <c r="S137" s="184"/>
      <c r="T137" s="190">
        <f t="shared" si="0"/>
        <v>2000</v>
      </c>
      <c r="U137" s="190">
        <f t="shared" si="0"/>
        <v>-1400</v>
      </c>
      <c r="V137" s="304">
        <f t="shared" si="0"/>
        <v>600</v>
      </c>
      <c r="W137" s="449"/>
      <c r="X137" s="449"/>
      <c r="Y137" s="449"/>
      <c r="Z137" s="449"/>
      <c r="AA137" s="449"/>
      <c r="AB137" s="449"/>
      <c r="AC137" s="449"/>
      <c r="AD137" s="449"/>
      <c r="AE137" s="449"/>
      <c r="AF137" s="449"/>
      <c r="AG137" s="449"/>
      <c r="AH137" s="449"/>
      <c r="AI137" s="449"/>
      <c r="AJ137" s="449"/>
      <c r="AK137" s="449"/>
      <c r="AL137" s="449"/>
      <c r="AM137" s="449"/>
      <c r="AN137" s="449"/>
    </row>
    <row r="138" spans="1:40" s="309" customFormat="1" ht="15" customHeight="1" x14ac:dyDescent="0.25">
      <c r="A138" s="286" t="s">
        <v>495</v>
      </c>
      <c r="B138" s="406" t="s">
        <v>667</v>
      </c>
      <c r="C138" s="410"/>
      <c r="D138" s="455" t="s">
        <v>669</v>
      </c>
      <c r="E138" s="189">
        <v>800</v>
      </c>
      <c r="F138" s="189">
        <v>-175</v>
      </c>
      <c r="G138" s="189">
        <f t="shared" si="33"/>
        <v>625</v>
      </c>
      <c r="H138" s="189"/>
      <c r="I138" s="189"/>
      <c r="J138" s="189"/>
      <c r="K138" s="189"/>
      <c r="L138" s="189"/>
      <c r="M138" s="189"/>
      <c r="N138" s="189"/>
      <c r="O138" s="189"/>
      <c r="P138" s="189"/>
      <c r="Q138" s="279"/>
      <c r="R138" s="184"/>
      <c r="S138" s="184"/>
      <c r="T138" s="190">
        <f t="shared" si="0"/>
        <v>800</v>
      </c>
      <c r="U138" s="190">
        <f t="shared" si="0"/>
        <v>-175</v>
      </c>
      <c r="V138" s="304">
        <f t="shared" si="0"/>
        <v>625</v>
      </c>
      <c r="W138" s="449"/>
      <c r="X138" s="449"/>
      <c r="Y138" s="449"/>
      <c r="Z138" s="449"/>
      <c r="AA138" s="449"/>
      <c r="AB138" s="449"/>
      <c r="AC138" s="449"/>
      <c r="AD138" s="449"/>
      <c r="AE138" s="449"/>
      <c r="AF138" s="449"/>
      <c r="AG138" s="449"/>
      <c r="AH138" s="449"/>
      <c r="AI138" s="449"/>
      <c r="AJ138" s="449"/>
      <c r="AK138" s="449"/>
      <c r="AL138" s="449"/>
      <c r="AM138" s="449"/>
      <c r="AN138" s="449"/>
    </row>
    <row r="139" spans="1:40" s="309" customFormat="1" ht="15" customHeight="1" x14ac:dyDescent="0.25">
      <c r="A139" s="286" t="s">
        <v>495</v>
      </c>
      <c r="B139" s="406" t="s">
        <v>670</v>
      </c>
      <c r="C139" s="410"/>
      <c r="D139" s="454" t="s">
        <v>671</v>
      </c>
      <c r="E139" s="189"/>
      <c r="F139" s="189"/>
      <c r="G139" s="189"/>
      <c r="H139" s="189">
        <v>8500</v>
      </c>
      <c r="I139" s="189">
        <v>-584</v>
      </c>
      <c r="J139" s="189">
        <f>SUM(H139:I139)</f>
        <v>7916</v>
      </c>
      <c r="K139" s="189"/>
      <c r="L139" s="189"/>
      <c r="M139" s="189"/>
      <c r="N139" s="189"/>
      <c r="O139" s="189"/>
      <c r="P139" s="189"/>
      <c r="Q139" s="279"/>
      <c r="R139" s="184"/>
      <c r="S139" s="184"/>
      <c r="T139" s="190">
        <f t="shared" si="0"/>
        <v>8500</v>
      </c>
      <c r="U139" s="190">
        <f t="shared" si="0"/>
        <v>-584</v>
      </c>
      <c r="V139" s="304">
        <f t="shared" si="0"/>
        <v>7916</v>
      </c>
      <c r="W139" s="449"/>
      <c r="X139" s="449"/>
      <c r="Y139" s="449"/>
      <c r="Z139" s="449"/>
      <c r="AA139" s="449"/>
      <c r="AB139" s="449"/>
      <c r="AC139" s="449"/>
      <c r="AD139" s="449"/>
      <c r="AE139" s="449"/>
      <c r="AF139" s="449"/>
      <c r="AG139" s="449"/>
      <c r="AH139" s="449"/>
      <c r="AI139" s="449"/>
      <c r="AJ139" s="449"/>
      <c r="AK139" s="449"/>
      <c r="AL139" s="449"/>
      <c r="AM139" s="449"/>
      <c r="AN139" s="449"/>
    </row>
    <row r="140" spans="1:40" s="309" customFormat="1" ht="15" customHeight="1" x14ac:dyDescent="0.25">
      <c r="A140" s="286" t="s">
        <v>495</v>
      </c>
      <c r="B140" s="406" t="s">
        <v>670</v>
      </c>
      <c r="C140" s="410"/>
      <c r="D140" s="455" t="s">
        <v>672</v>
      </c>
      <c r="E140" s="189">
        <v>3000</v>
      </c>
      <c r="F140" s="189">
        <f>1024+400+303</f>
        <v>1727</v>
      </c>
      <c r="G140" s="189">
        <f t="shared" ref="G140:G147" si="34">SUM(E140:F140)</f>
        <v>4727</v>
      </c>
      <c r="H140" s="189"/>
      <c r="I140" s="189"/>
      <c r="J140" s="189"/>
      <c r="K140" s="189"/>
      <c r="L140" s="189"/>
      <c r="M140" s="189"/>
      <c r="N140" s="189"/>
      <c r="O140" s="189"/>
      <c r="P140" s="189"/>
      <c r="Q140" s="279"/>
      <c r="R140" s="184"/>
      <c r="S140" s="184"/>
      <c r="T140" s="190">
        <f t="shared" si="0"/>
        <v>3000</v>
      </c>
      <c r="U140" s="190">
        <f t="shared" si="0"/>
        <v>1727</v>
      </c>
      <c r="V140" s="304">
        <f t="shared" si="0"/>
        <v>4727</v>
      </c>
      <c r="W140" s="449"/>
      <c r="X140" s="449"/>
      <c r="Y140" s="449"/>
      <c r="Z140" s="449"/>
      <c r="AA140" s="449"/>
      <c r="AB140" s="449"/>
      <c r="AC140" s="449"/>
      <c r="AD140" s="449"/>
      <c r="AE140" s="449"/>
      <c r="AF140" s="449"/>
      <c r="AG140" s="449"/>
      <c r="AH140" s="449"/>
      <c r="AI140" s="449"/>
      <c r="AJ140" s="449"/>
      <c r="AK140" s="449"/>
      <c r="AL140" s="449"/>
      <c r="AM140" s="449"/>
      <c r="AN140" s="449"/>
    </row>
    <row r="141" spans="1:40" s="309" customFormat="1" ht="15" customHeight="1" x14ac:dyDescent="0.25">
      <c r="A141" s="286" t="s">
        <v>498</v>
      </c>
      <c r="B141" s="406" t="s">
        <v>670</v>
      </c>
      <c r="C141" s="410"/>
      <c r="D141" s="455" t="s">
        <v>673</v>
      </c>
      <c r="E141" s="189">
        <v>0</v>
      </c>
      <c r="F141" s="189">
        <v>1383</v>
      </c>
      <c r="G141" s="189">
        <f t="shared" si="34"/>
        <v>1383</v>
      </c>
      <c r="H141" s="189"/>
      <c r="I141" s="189"/>
      <c r="J141" s="189"/>
      <c r="K141" s="189"/>
      <c r="L141" s="189"/>
      <c r="M141" s="189"/>
      <c r="N141" s="189"/>
      <c r="O141" s="189"/>
      <c r="P141" s="189"/>
      <c r="Q141" s="279"/>
      <c r="R141" s="184"/>
      <c r="S141" s="184"/>
      <c r="T141" s="190">
        <f t="shared" si="0"/>
        <v>0</v>
      </c>
      <c r="U141" s="190">
        <f t="shared" si="0"/>
        <v>1383</v>
      </c>
      <c r="V141" s="304">
        <f t="shared" si="0"/>
        <v>1383</v>
      </c>
      <c r="W141" s="449"/>
      <c r="X141" s="449"/>
      <c r="Y141" s="449"/>
      <c r="Z141" s="449"/>
      <c r="AA141" s="449"/>
      <c r="AB141" s="449"/>
      <c r="AC141" s="449"/>
      <c r="AD141" s="449"/>
      <c r="AE141" s="449"/>
      <c r="AF141" s="449"/>
      <c r="AG141" s="449"/>
      <c r="AH141" s="449"/>
      <c r="AI141" s="449"/>
      <c r="AJ141" s="449"/>
      <c r="AK141" s="449"/>
      <c r="AL141" s="449"/>
      <c r="AM141" s="449"/>
      <c r="AN141" s="449"/>
    </row>
    <row r="142" spans="1:40" s="309" customFormat="1" ht="15" customHeight="1" x14ac:dyDescent="0.25">
      <c r="A142" s="286" t="s">
        <v>495</v>
      </c>
      <c r="B142" s="406" t="s">
        <v>670</v>
      </c>
      <c r="C142" s="410"/>
      <c r="D142" s="455" t="s">
        <v>674</v>
      </c>
      <c r="E142" s="189">
        <v>552</v>
      </c>
      <c r="F142" s="189"/>
      <c r="G142" s="189">
        <f t="shared" si="34"/>
        <v>552</v>
      </c>
      <c r="H142" s="189"/>
      <c r="I142" s="189"/>
      <c r="J142" s="189"/>
      <c r="K142" s="189"/>
      <c r="L142" s="189"/>
      <c r="M142" s="189"/>
      <c r="N142" s="189"/>
      <c r="O142" s="189"/>
      <c r="P142" s="189"/>
      <c r="Q142" s="279"/>
      <c r="R142" s="184"/>
      <c r="S142" s="184"/>
      <c r="T142" s="190">
        <f t="shared" si="0"/>
        <v>552</v>
      </c>
      <c r="U142" s="190">
        <f t="shared" si="0"/>
        <v>0</v>
      </c>
      <c r="V142" s="304">
        <f t="shared" si="0"/>
        <v>552</v>
      </c>
      <c r="W142" s="449"/>
      <c r="X142" s="449"/>
      <c r="Y142" s="449"/>
      <c r="Z142" s="449"/>
      <c r="AA142" s="449"/>
      <c r="AB142" s="449"/>
      <c r="AC142" s="449"/>
      <c r="AD142" s="449"/>
      <c r="AE142" s="449"/>
      <c r="AF142" s="449"/>
      <c r="AG142" s="449"/>
      <c r="AH142" s="449"/>
      <c r="AI142" s="449"/>
      <c r="AJ142" s="449"/>
      <c r="AK142" s="449"/>
      <c r="AL142" s="449"/>
      <c r="AM142" s="449"/>
      <c r="AN142" s="449"/>
    </row>
    <row r="143" spans="1:40" s="309" customFormat="1" ht="15" customHeight="1" x14ac:dyDescent="0.25">
      <c r="A143" s="286" t="s">
        <v>495</v>
      </c>
      <c r="B143" s="406" t="s">
        <v>675</v>
      </c>
      <c r="C143" s="410"/>
      <c r="D143" s="455" t="s">
        <v>676</v>
      </c>
      <c r="E143" s="189"/>
      <c r="F143" s="189"/>
      <c r="G143" s="189"/>
      <c r="H143" s="189">
        <v>1068</v>
      </c>
      <c r="I143" s="189">
        <v>963</v>
      </c>
      <c r="J143" s="189">
        <f>SUM(H143:I143)</f>
        <v>2031</v>
      </c>
      <c r="K143" s="189"/>
      <c r="L143" s="189"/>
      <c r="M143" s="189"/>
      <c r="N143" s="189"/>
      <c r="O143" s="189"/>
      <c r="P143" s="189"/>
      <c r="Q143" s="279"/>
      <c r="R143" s="184"/>
      <c r="S143" s="184"/>
      <c r="T143" s="190">
        <f t="shared" si="0"/>
        <v>1068</v>
      </c>
      <c r="U143" s="190">
        <f t="shared" si="0"/>
        <v>963</v>
      </c>
      <c r="V143" s="304">
        <f t="shared" si="0"/>
        <v>2031</v>
      </c>
      <c r="W143" s="449"/>
      <c r="X143" s="449"/>
      <c r="Y143" s="449"/>
      <c r="Z143" s="449"/>
      <c r="AA143" s="449"/>
      <c r="AB143" s="449"/>
      <c r="AC143" s="449"/>
      <c r="AD143" s="449"/>
      <c r="AE143" s="449"/>
      <c r="AF143" s="449"/>
      <c r="AG143" s="449"/>
      <c r="AH143" s="449"/>
      <c r="AI143" s="449"/>
      <c r="AJ143" s="449"/>
      <c r="AK143" s="449"/>
      <c r="AL143" s="449"/>
      <c r="AM143" s="449"/>
      <c r="AN143" s="449"/>
    </row>
    <row r="144" spans="1:40" s="309" customFormat="1" ht="15" customHeight="1" x14ac:dyDescent="0.25">
      <c r="A144" s="286" t="s">
        <v>495</v>
      </c>
      <c r="B144" s="406" t="s">
        <v>675</v>
      </c>
      <c r="C144" s="410"/>
      <c r="D144" s="455" t="s">
        <v>674</v>
      </c>
      <c r="E144" s="189">
        <v>201</v>
      </c>
      <c r="F144" s="189">
        <v>476</v>
      </c>
      <c r="G144" s="189">
        <f t="shared" si="34"/>
        <v>677</v>
      </c>
      <c r="H144" s="189"/>
      <c r="I144" s="189"/>
      <c r="J144" s="189"/>
      <c r="K144" s="189"/>
      <c r="L144" s="189"/>
      <c r="M144" s="189"/>
      <c r="N144" s="189"/>
      <c r="O144" s="189"/>
      <c r="P144" s="189"/>
      <c r="Q144" s="279"/>
      <c r="R144" s="184"/>
      <c r="S144" s="184"/>
      <c r="T144" s="190">
        <f t="shared" ref="T144:V158" si="35">E144+H144+K144+N144+Q144</f>
        <v>201</v>
      </c>
      <c r="U144" s="190">
        <f t="shared" si="35"/>
        <v>476</v>
      </c>
      <c r="V144" s="304">
        <f t="shared" si="35"/>
        <v>677</v>
      </c>
      <c r="W144" s="449"/>
      <c r="X144" s="449"/>
      <c r="Y144" s="449"/>
      <c r="Z144" s="449"/>
      <c r="AA144" s="449"/>
      <c r="AB144" s="449"/>
      <c r="AC144" s="449"/>
      <c r="AD144" s="449"/>
      <c r="AE144" s="449"/>
      <c r="AF144" s="449"/>
      <c r="AG144" s="449"/>
      <c r="AH144" s="449"/>
      <c r="AI144" s="449"/>
      <c r="AJ144" s="449"/>
      <c r="AK144" s="449"/>
      <c r="AL144" s="449"/>
      <c r="AM144" s="449"/>
      <c r="AN144" s="449"/>
    </row>
    <row r="145" spans="1:40" s="309" customFormat="1" ht="15" customHeight="1" x14ac:dyDescent="0.25">
      <c r="A145" s="286" t="s">
        <v>495</v>
      </c>
      <c r="B145" s="406" t="s">
        <v>675</v>
      </c>
      <c r="C145" s="410"/>
      <c r="D145" s="455" t="s">
        <v>677</v>
      </c>
      <c r="E145" s="189"/>
      <c r="F145" s="189"/>
      <c r="G145" s="189"/>
      <c r="H145" s="189">
        <v>5300</v>
      </c>
      <c r="I145" s="189">
        <v>-679</v>
      </c>
      <c r="J145" s="189">
        <f>SUM(H145:I145)</f>
        <v>4621</v>
      </c>
      <c r="K145" s="189"/>
      <c r="L145" s="189"/>
      <c r="M145" s="189"/>
      <c r="N145" s="189"/>
      <c r="O145" s="189"/>
      <c r="P145" s="189"/>
      <c r="Q145" s="279"/>
      <c r="R145" s="184"/>
      <c r="S145" s="184"/>
      <c r="T145" s="190">
        <f t="shared" si="35"/>
        <v>5300</v>
      </c>
      <c r="U145" s="190">
        <f t="shared" si="35"/>
        <v>-679</v>
      </c>
      <c r="V145" s="304">
        <f t="shared" si="35"/>
        <v>4621</v>
      </c>
      <c r="W145" s="449"/>
      <c r="X145" s="449"/>
      <c r="Y145" s="449"/>
      <c r="Z145" s="449"/>
      <c r="AA145" s="449"/>
      <c r="AB145" s="449"/>
      <c r="AC145" s="449"/>
      <c r="AD145" s="449"/>
      <c r="AE145" s="449"/>
      <c r="AF145" s="449"/>
      <c r="AG145" s="449"/>
      <c r="AH145" s="449"/>
      <c r="AI145" s="449"/>
      <c r="AJ145" s="449"/>
      <c r="AK145" s="449"/>
      <c r="AL145" s="449"/>
      <c r="AM145" s="449"/>
      <c r="AN145" s="449"/>
    </row>
    <row r="146" spans="1:40" s="309" customFormat="1" ht="15" customHeight="1" x14ac:dyDescent="0.25">
      <c r="A146" s="286" t="s">
        <v>495</v>
      </c>
      <c r="B146" s="406" t="s">
        <v>675</v>
      </c>
      <c r="C146" s="410"/>
      <c r="D146" s="455" t="s">
        <v>678</v>
      </c>
      <c r="E146" s="189">
        <v>3051</v>
      </c>
      <c r="F146" s="189">
        <f>24+131</f>
        <v>155</v>
      </c>
      <c r="G146" s="189">
        <f t="shared" si="34"/>
        <v>3206</v>
      </c>
      <c r="H146" s="189"/>
      <c r="I146" s="189"/>
      <c r="J146" s="189"/>
      <c r="K146" s="189"/>
      <c r="L146" s="189"/>
      <c r="M146" s="189"/>
      <c r="N146" s="189"/>
      <c r="O146" s="189"/>
      <c r="P146" s="189"/>
      <c r="Q146" s="279"/>
      <c r="R146" s="184"/>
      <c r="S146" s="184"/>
      <c r="T146" s="190">
        <f t="shared" si="35"/>
        <v>3051</v>
      </c>
      <c r="U146" s="190">
        <f t="shared" si="35"/>
        <v>155</v>
      </c>
      <c r="V146" s="304">
        <f t="shared" si="35"/>
        <v>3206</v>
      </c>
      <c r="W146" s="449"/>
      <c r="X146" s="449"/>
      <c r="Y146" s="449"/>
      <c r="Z146" s="449"/>
      <c r="AA146" s="449"/>
      <c r="AB146" s="449"/>
      <c r="AC146" s="449"/>
      <c r="AD146" s="449"/>
      <c r="AE146" s="449"/>
      <c r="AF146" s="449"/>
      <c r="AG146" s="449"/>
      <c r="AH146" s="449"/>
      <c r="AI146" s="449"/>
      <c r="AJ146" s="449"/>
      <c r="AK146" s="449"/>
      <c r="AL146" s="449"/>
      <c r="AM146" s="449"/>
      <c r="AN146" s="449"/>
    </row>
    <row r="147" spans="1:40" s="309" customFormat="1" ht="15" customHeight="1" x14ac:dyDescent="0.25">
      <c r="A147" s="286" t="s">
        <v>495</v>
      </c>
      <c r="B147" s="406" t="s">
        <v>679</v>
      </c>
      <c r="C147" s="410"/>
      <c r="D147" s="455" t="s">
        <v>669</v>
      </c>
      <c r="E147" s="189">
        <v>800</v>
      </c>
      <c r="F147" s="189">
        <v>-403</v>
      </c>
      <c r="G147" s="189">
        <f t="shared" si="34"/>
        <v>397</v>
      </c>
      <c r="H147" s="189"/>
      <c r="I147" s="189"/>
      <c r="J147" s="189"/>
      <c r="K147" s="189"/>
      <c r="L147" s="189"/>
      <c r="M147" s="189"/>
      <c r="N147" s="189"/>
      <c r="O147" s="189"/>
      <c r="P147" s="189"/>
      <c r="Q147" s="279"/>
      <c r="R147" s="184"/>
      <c r="S147" s="184"/>
      <c r="T147" s="190">
        <f t="shared" si="35"/>
        <v>800</v>
      </c>
      <c r="U147" s="190">
        <f t="shared" si="35"/>
        <v>-403</v>
      </c>
      <c r="V147" s="304">
        <f t="shared" si="35"/>
        <v>397</v>
      </c>
      <c r="W147" s="449"/>
      <c r="X147" s="449"/>
      <c r="Y147" s="449"/>
      <c r="Z147" s="449"/>
      <c r="AA147" s="449"/>
      <c r="AB147" s="449"/>
      <c r="AC147" s="449"/>
      <c r="AD147" s="449"/>
      <c r="AE147" s="449"/>
      <c r="AF147" s="449"/>
      <c r="AG147" s="449"/>
      <c r="AH147" s="449"/>
      <c r="AI147" s="449"/>
      <c r="AJ147" s="449"/>
      <c r="AK147" s="449"/>
      <c r="AL147" s="449"/>
      <c r="AM147" s="449"/>
      <c r="AN147" s="449"/>
    </row>
    <row r="148" spans="1:40" s="309" customFormat="1" ht="15" customHeight="1" x14ac:dyDescent="0.25">
      <c r="A148" s="286" t="s">
        <v>495</v>
      </c>
      <c r="B148" s="406" t="s">
        <v>679</v>
      </c>
      <c r="C148" s="410"/>
      <c r="D148" s="412" t="s">
        <v>680</v>
      </c>
      <c r="E148" s="189"/>
      <c r="F148" s="189"/>
      <c r="G148" s="189"/>
      <c r="H148" s="189">
        <v>6000</v>
      </c>
      <c r="I148" s="189">
        <f>9869+2706</f>
        <v>12575</v>
      </c>
      <c r="J148" s="189">
        <f t="shared" ref="J148:J149" si="36">SUM(H148:I148)</f>
        <v>18575</v>
      </c>
      <c r="K148" s="189"/>
      <c r="L148" s="189"/>
      <c r="M148" s="189"/>
      <c r="N148" s="189"/>
      <c r="O148" s="189"/>
      <c r="P148" s="189"/>
      <c r="Q148" s="279"/>
      <c r="R148" s="184"/>
      <c r="S148" s="184"/>
      <c r="T148" s="190">
        <f t="shared" si="35"/>
        <v>6000</v>
      </c>
      <c r="U148" s="190">
        <f t="shared" si="35"/>
        <v>12575</v>
      </c>
      <c r="V148" s="304">
        <f t="shared" si="35"/>
        <v>18575</v>
      </c>
      <c r="W148" s="449"/>
      <c r="X148" s="449"/>
      <c r="Y148" s="449"/>
      <c r="Z148" s="449"/>
      <c r="AA148" s="449"/>
      <c r="AB148" s="449"/>
      <c r="AC148" s="449"/>
      <c r="AD148" s="449"/>
      <c r="AE148" s="449"/>
      <c r="AF148" s="449"/>
      <c r="AG148" s="449"/>
      <c r="AH148" s="449"/>
      <c r="AI148" s="449"/>
      <c r="AJ148" s="449"/>
      <c r="AK148" s="449"/>
      <c r="AL148" s="449"/>
      <c r="AM148" s="449"/>
      <c r="AN148" s="449"/>
    </row>
    <row r="149" spans="1:40" s="309" customFormat="1" ht="15" customHeight="1" x14ac:dyDescent="0.25">
      <c r="A149" s="286" t="s">
        <v>495</v>
      </c>
      <c r="B149" s="406" t="s">
        <v>679</v>
      </c>
      <c r="C149" s="410"/>
      <c r="D149" s="412" t="s">
        <v>681</v>
      </c>
      <c r="E149" s="189"/>
      <c r="F149" s="189"/>
      <c r="G149" s="189"/>
      <c r="H149" s="189">
        <v>3000</v>
      </c>
      <c r="I149" s="189">
        <v>-2176</v>
      </c>
      <c r="J149" s="189">
        <f t="shared" si="36"/>
        <v>824</v>
      </c>
      <c r="K149" s="189"/>
      <c r="L149" s="189"/>
      <c r="M149" s="189"/>
      <c r="N149" s="189"/>
      <c r="O149" s="189"/>
      <c r="P149" s="189"/>
      <c r="Q149" s="279"/>
      <c r="R149" s="184"/>
      <c r="S149" s="184"/>
      <c r="T149" s="190">
        <f t="shared" si="35"/>
        <v>3000</v>
      </c>
      <c r="U149" s="190">
        <f t="shared" si="35"/>
        <v>-2176</v>
      </c>
      <c r="V149" s="304">
        <f t="shared" si="35"/>
        <v>824</v>
      </c>
      <c r="W149" s="449"/>
      <c r="X149" s="449"/>
      <c r="Y149" s="449"/>
      <c r="Z149" s="449"/>
      <c r="AA149" s="449"/>
      <c r="AB149" s="449"/>
      <c r="AC149" s="449"/>
      <c r="AD149" s="449"/>
      <c r="AE149" s="449"/>
      <c r="AF149" s="449"/>
      <c r="AG149" s="449"/>
      <c r="AH149" s="449"/>
      <c r="AI149" s="449"/>
      <c r="AJ149" s="449"/>
      <c r="AK149" s="449"/>
      <c r="AL149" s="449"/>
      <c r="AM149" s="449"/>
      <c r="AN149" s="449"/>
    </row>
    <row r="150" spans="1:40" s="309" customFormat="1" ht="15" customHeight="1" x14ac:dyDescent="0.25">
      <c r="A150" s="286" t="s">
        <v>495</v>
      </c>
      <c r="B150" s="406" t="s">
        <v>663</v>
      </c>
      <c r="C150" s="410"/>
      <c r="D150" s="455" t="s">
        <v>682</v>
      </c>
      <c r="E150" s="189"/>
      <c r="F150" s="189"/>
      <c r="G150" s="189"/>
      <c r="H150" s="189">
        <v>14971</v>
      </c>
      <c r="I150" s="189"/>
      <c r="J150" s="189">
        <f>SUM(H150:I150)</f>
        <v>14971</v>
      </c>
      <c r="K150" s="189"/>
      <c r="L150" s="189"/>
      <c r="M150" s="189"/>
      <c r="N150" s="189"/>
      <c r="O150" s="189"/>
      <c r="P150" s="189"/>
      <c r="Q150" s="279"/>
      <c r="R150" s="184"/>
      <c r="S150" s="184"/>
      <c r="T150" s="190">
        <f t="shared" si="35"/>
        <v>14971</v>
      </c>
      <c r="U150" s="190">
        <f t="shared" si="35"/>
        <v>0</v>
      </c>
      <c r="V150" s="304">
        <f t="shared" si="35"/>
        <v>14971</v>
      </c>
      <c r="W150" s="449"/>
      <c r="X150" s="449"/>
      <c r="Y150" s="449"/>
      <c r="Z150" s="449"/>
      <c r="AA150" s="449"/>
      <c r="AB150" s="449"/>
      <c r="AC150" s="449"/>
      <c r="AD150" s="449"/>
      <c r="AE150" s="449"/>
      <c r="AF150" s="449"/>
      <c r="AG150" s="449"/>
      <c r="AH150" s="449"/>
      <c r="AI150" s="449"/>
      <c r="AJ150" s="449"/>
      <c r="AK150" s="449"/>
      <c r="AL150" s="449"/>
      <c r="AM150" s="449"/>
      <c r="AN150" s="449"/>
    </row>
    <row r="151" spans="1:40" s="309" customFormat="1" ht="15" customHeight="1" x14ac:dyDescent="0.25">
      <c r="A151" s="286" t="s">
        <v>495</v>
      </c>
      <c r="B151" s="406" t="s">
        <v>663</v>
      </c>
      <c r="C151" s="410"/>
      <c r="D151" s="455" t="s">
        <v>683</v>
      </c>
      <c r="E151" s="189">
        <v>300</v>
      </c>
      <c r="F151" s="189">
        <v>-3</v>
      </c>
      <c r="G151" s="189">
        <f t="shared" ref="G151:G153" si="37">SUM(E151:F151)</f>
        <v>297</v>
      </c>
      <c r="H151" s="189"/>
      <c r="I151" s="189"/>
      <c r="J151" s="189"/>
      <c r="K151" s="189"/>
      <c r="L151" s="189"/>
      <c r="M151" s="189"/>
      <c r="N151" s="189"/>
      <c r="O151" s="189"/>
      <c r="P151" s="189"/>
      <c r="Q151" s="279"/>
      <c r="R151" s="184"/>
      <c r="S151" s="184"/>
      <c r="T151" s="190">
        <f t="shared" si="35"/>
        <v>300</v>
      </c>
      <c r="U151" s="190">
        <f t="shared" si="35"/>
        <v>-3</v>
      </c>
      <c r="V151" s="304">
        <f t="shared" si="35"/>
        <v>297</v>
      </c>
      <c r="W151" s="449"/>
      <c r="X151" s="449"/>
      <c r="Y151" s="449"/>
      <c r="Z151" s="449"/>
      <c r="AA151" s="449"/>
      <c r="AB151" s="449"/>
      <c r="AC151" s="449"/>
      <c r="AD151" s="449"/>
      <c r="AE151" s="449"/>
      <c r="AF151" s="449"/>
      <c r="AG151" s="449"/>
      <c r="AH151" s="449"/>
      <c r="AI151" s="449"/>
      <c r="AJ151" s="449"/>
      <c r="AK151" s="449"/>
      <c r="AL151" s="449"/>
      <c r="AM151" s="449"/>
      <c r="AN151" s="449"/>
    </row>
    <row r="152" spans="1:40" s="309" customFormat="1" ht="15" customHeight="1" x14ac:dyDescent="0.25">
      <c r="A152" s="286" t="s">
        <v>495</v>
      </c>
      <c r="B152" s="406" t="s">
        <v>663</v>
      </c>
      <c r="C152" s="410"/>
      <c r="D152" s="455" t="s">
        <v>684</v>
      </c>
      <c r="E152" s="189">
        <v>2667</v>
      </c>
      <c r="F152" s="189"/>
      <c r="G152" s="189">
        <f t="shared" si="37"/>
        <v>2667</v>
      </c>
      <c r="H152" s="189"/>
      <c r="I152" s="189"/>
      <c r="J152" s="189"/>
      <c r="K152" s="189"/>
      <c r="L152" s="189"/>
      <c r="M152" s="189"/>
      <c r="N152" s="189"/>
      <c r="O152" s="189"/>
      <c r="P152" s="189"/>
      <c r="Q152" s="279"/>
      <c r="R152" s="184"/>
      <c r="S152" s="184"/>
      <c r="T152" s="190">
        <f t="shared" si="35"/>
        <v>2667</v>
      </c>
      <c r="U152" s="190">
        <f t="shared" si="35"/>
        <v>0</v>
      </c>
      <c r="V152" s="304">
        <f t="shared" si="35"/>
        <v>2667</v>
      </c>
      <c r="W152" s="449"/>
      <c r="X152" s="449"/>
      <c r="Y152" s="449"/>
      <c r="Z152" s="449"/>
      <c r="AA152" s="449"/>
      <c r="AB152" s="449"/>
      <c r="AC152" s="449"/>
      <c r="AD152" s="449"/>
      <c r="AE152" s="449"/>
      <c r="AF152" s="449"/>
      <c r="AG152" s="449"/>
      <c r="AH152" s="449"/>
      <c r="AI152" s="449"/>
      <c r="AJ152" s="449"/>
      <c r="AK152" s="449"/>
      <c r="AL152" s="449"/>
      <c r="AM152" s="449"/>
      <c r="AN152" s="449"/>
    </row>
    <row r="153" spans="1:40" s="309" customFormat="1" ht="15" customHeight="1" x14ac:dyDescent="0.25">
      <c r="A153" s="286" t="s">
        <v>498</v>
      </c>
      <c r="B153" s="406" t="s">
        <v>685</v>
      </c>
      <c r="C153" s="410"/>
      <c r="D153" s="455" t="s">
        <v>686</v>
      </c>
      <c r="E153" s="189"/>
      <c r="F153" s="189">
        <f>889+75</f>
        <v>964</v>
      </c>
      <c r="G153" s="189">
        <f t="shared" si="37"/>
        <v>964</v>
      </c>
      <c r="H153" s="189">
        <v>3000</v>
      </c>
      <c r="I153" s="189"/>
      <c r="J153" s="189">
        <f t="shared" ref="J153:J154" si="38">SUM(H153:I153)</f>
        <v>3000</v>
      </c>
      <c r="K153" s="189"/>
      <c r="L153" s="189"/>
      <c r="M153" s="189"/>
      <c r="N153" s="189"/>
      <c r="O153" s="189"/>
      <c r="P153" s="189"/>
      <c r="Q153" s="279"/>
      <c r="R153" s="184"/>
      <c r="S153" s="184"/>
      <c r="T153" s="190">
        <f t="shared" si="35"/>
        <v>3000</v>
      </c>
      <c r="U153" s="190">
        <f t="shared" si="35"/>
        <v>964</v>
      </c>
      <c r="V153" s="304">
        <f t="shared" si="35"/>
        <v>3964</v>
      </c>
      <c r="W153" s="449"/>
      <c r="X153" s="449"/>
      <c r="Y153" s="449"/>
      <c r="Z153" s="449"/>
      <c r="AA153" s="449"/>
      <c r="AB153" s="449"/>
      <c r="AC153" s="449"/>
      <c r="AD153" s="449"/>
      <c r="AE153" s="449"/>
      <c r="AF153" s="449"/>
      <c r="AG153" s="449"/>
      <c r="AH153" s="449"/>
      <c r="AI153" s="449"/>
      <c r="AJ153" s="449"/>
      <c r="AK153" s="449"/>
      <c r="AL153" s="449"/>
      <c r="AM153" s="449"/>
      <c r="AN153" s="449"/>
    </row>
    <row r="154" spans="1:40" s="309" customFormat="1" ht="15" customHeight="1" x14ac:dyDescent="0.25">
      <c r="A154" s="286" t="s">
        <v>495</v>
      </c>
      <c r="B154" s="406" t="s">
        <v>685</v>
      </c>
      <c r="C154" s="410"/>
      <c r="D154" s="455" t="s">
        <v>687</v>
      </c>
      <c r="E154" s="189"/>
      <c r="F154" s="189"/>
      <c r="G154" s="189"/>
      <c r="H154" s="189">
        <v>698</v>
      </c>
      <c r="I154" s="189"/>
      <c r="J154" s="189">
        <f t="shared" si="38"/>
        <v>698</v>
      </c>
      <c r="K154" s="189"/>
      <c r="L154" s="189"/>
      <c r="M154" s="189"/>
      <c r="N154" s="189"/>
      <c r="O154" s="189"/>
      <c r="P154" s="189"/>
      <c r="Q154" s="279"/>
      <c r="R154" s="184"/>
      <c r="S154" s="184"/>
      <c r="T154" s="190">
        <f t="shared" si="35"/>
        <v>698</v>
      </c>
      <c r="U154" s="190">
        <f t="shared" si="35"/>
        <v>0</v>
      </c>
      <c r="V154" s="304">
        <f t="shared" si="35"/>
        <v>698</v>
      </c>
      <c r="W154" s="449"/>
      <c r="X154" s="449"/>
      <c r="Y154" s="449"/>
      <c r="Z154" s="449"/>
      <c r="AA154" s="449"/>
      <c r="AB154" s="449"/>
      <c r="AC154" s="449"/>
      <c r="AD154" s="449"/>
      <c r="AE154" s="449"/>
      <c r="AF154" s="449"/>
      <c r="AG154" s="449"/>
      <c r="AH154" s="449"/>
      <c r="AI154" s="449"/>
      <c r="AJ154" s="449"/>
      <c r="AK154" s="449"/>
      <c r="AL154" s="449"/>
      <c r="AM154" s="449"/>
      <c r="AN154" s="449"/>
    </row>
    <row r="155" spans="1:40" s="309" customFormat="1" ht="30" customHeight="1" x14ac:dyDescent="0.25">
      <c r="A155" s="286" t="s">
        <v>495</v>
      </c>
      <c r="B155" s="406" t="s">
        <v>685</v>
      </c>
      <c r="C155" s="410"/>
      <c r="D155" s="455" t="s">
        <v>688</v>
      </c>
      <c r="E155" s="189"/>
      <c r="F155" s="189">
        <v>1328</v>
      </c>
      <c r="G155" s="189">
        <f t="shared" ref="G155:G158" si="39">SUM(E155:F155)</f>
        <v>1328</v>
      </c>
      <c r="H155" s="189"/>
      <c r="I155" s="189"/>
      <c r="J155" s="189"/>
      <c r="K155" s="189"/>
      <c r="L155" s="189"/>
      <c r="M155" s="189"/>
      <c r="N155" s="189"/>
      <c r="O155" s="189"/>
      <c r="P155" s="189"/>
      <c r="Q155" s="279"/>
      <c r="R155" s="184"/>
      <c r="S155" s="184"/>
      <c r="T155" s="190">
        <f t="shared" si="35"/>
        <v>0</v>
      </c>
      <c r="U155" s="190">
        <f t="shared" si="35"/>
        <v>1328</v>
      </c>
      <c r="V155" s="304">
        <f t="shared" si="35"/>
        <v>1328</v>
      </c>
      <c r="W155" s="449"/>
      <c r="X155" s="449"/>
      <c r="Y155" s="449"/>
      <c r="Z155" s="449"/>
      <c r="AA155" s="449"/>
      <c r="AB155" s="449"/>
      <c r="AC155" s="449"/>
      <c r="AD155" s="449"/>
      <c r="AE155" s="449"/>
      <c r="AF155" s="449"/>
      <c r="AG155" s="449"/>
      <c r="AH155" s="449"/>
      <c r="AI155" s="449"/>
      <c r="AJ155" s="449"/>
      <c r="AK155" s="449"/>
      <c r="AL155" s="449"/>
      <c r="AM155" s="449"/>
      <c r="AN155" s="449"/>
    </row>
    <row r="156" spans="1:40" s="309" customFormat="1" ht="15" customHeight="1" x14ac:dyDescent="0.25">
      <c r="A156" s="286" t="s">
        <v>495</v>
      </c>
      <c r="B156" s="406" t="s">
        <v>685</v>
      </c>
      <c r="C156" s="410"/>
      <c r="D156" s="455" t="s">
        <v>689</v>
      </c>
      <c r="E156" s="189"/>
      <c r="F156" s="189">
        <v>3715</v>
      </c>
      <c r="G156" s="189">
        <f t="shared" si="39"/>
        <v>3715</v>
      </c>
      <c r="H156" s="189"/>
      <c r="I156" s="189"/>
      <c r="J156" s="189"/>
      <c r="K156" s="189"/>
      <c r="L156" s="189"/>
      <c r="M156" s="189"/>
      <c r="N156" s="189"/>
      <c r="O156" s="189"/>
      <c r="P156" s="189"/>
      <c r="Q156" s="279"/>
      <c r="R156" s="184"/>
      <c r="S156" s="184"/>
      <c r="T156" s="190">
        <f t="shared" si="35"/>
        <v>0</v>
      </c>
      <c r="U156" s="190">
        <f t="shared" si="35"/>
        <v>3715</v>
      </c>
      <c r="V156" s="304">
        <f t="shared" si="35"/>
        <v>3715</v>
      </c>
      <c r="W156" s="449"/>
      <c r="X156" s="449"/>
      <c r="Y156" s="449"/>
      <c r="Z156" s="449"/>
      <c r="AA156" s="449"/>
      <c r="AB156" s="449"/>
      <c r="AC156" s="449"/>
      <c r="AD156" s="449"/>
      <c r="AE156" s="449"/>
      <c r="AF156" s="449"/>
      <c r="AG156" s="449"/>
      <c r="AH156" s="449"/>
      <c r="AI156" s="449"/>
      <c r="AJ156" s="449"/>
      <c r="AK156" s="449"/>
      <c r="AL156" s="449"/>
      <c r="AM156" s="449"/>
      <c r="AN156" s="449"/>
    </row>
    <row r="157" spans="1:40" s="309" customFormat="1" ht="15" customHeight="1" x14ac:dyDescent="0.25">
      <c r="A157" s="286" t="s">
        <v>495</v>
      </c>
      <c r="B157" s="406" t="s">
        <v>690</v>
      </c>
      <c r="C157" s="410"/>
      <c r="D157" s="455" t="s">
        <v>674</v>
      </c>
      <c r="E157" s="189">
        <v>551</v>
      </c>
      <c r="F157" s="189"/>
      <c r="G157" s="189">
        <f t="shared" si="39"/>
        <v>551</v>
      </c>
      <c r="H157" s="189"/>
      <c r="I157" s="189"/>
      <c r="J157" s="189"/>
      <c r="K157" s="189"/>
      <c r="L157" s="189"/>
      <c r="M157" s="189"/>
      <c r="N157" s="189"/>
      <c r="O157" s="189"/>
      <c r="P157" s="189"/>
      <c r="Q157" s="279"/>
      <c r="R157" s="184"/>
      <c r="S157" s="184"/>
      <c r="T157" s="190">
        <f t="shared" si="35"/>
        <v>551</v>
      </c>
      <c r="U157" s="190">
        <f t="shared" si="35"/>
        <v>0</v>
      </c>
      <c r="V157" s="304">
        <f t="shared" si="35"/>
        <v>551</v>
      </c>
      <c r="W157" s="449"/>
      <c r="X157" s="449"/>
      <c r="Y157" s="449"/>
      <c r="Z157" s="449"/>
      <c r="AA157" s="449"/>
      <c r="AB157" s="449"/>
      <c r="AC157" s="449"/>
      <c r="AD157" s="449"/>
      <c r="AE157" s="449"/>
      <c r="AF157" s="449"/>
      <c r="AG157" s="449"/>
      <c r="AH157" s="449"/>
      <c r="AI157" s="449"/>
      <c r="AJ157" s="449"/>
      <c r="AK157" s="449"/>
      <c r="AL157" s="449"/>
      <c r="AM157" s="449"/>
      <c r="AN157" s="449"/>
    </row>
    <row r="158" spans="1:40" s="309" customFormat="1" ht="15" customHeight="1" x14ac:dyDescent="0.25">
      <c r="A158" s="286" t="s">
        <v>495</v>
      </c>
      <c r="B158" s="406" t="s">
        <v>691</v>
      </c>
      <c r="C158" s="410"/>
      <c r="D158" s="455" t="s">
        <v>674</v>
      </c>
      <c r="E158" s="189">
        <v>435</v>
      </c>
      <c r="F158" s="189"/>
      <c r="G158" s="189">
        <f t="shared" si="39"/>
        <v>435</v>
      </c>
      <c r="H158" s="189"/>
      <c r="I158" s="189"/>
      <c r="J158" s="189"/>
      <c r="K158" s="189"/>
      <c r="L158" s="189"/>
      <c r="M158" s="189"/>
      <c r="N158" s="189"/>
      <c r="O158" s="189"/>
      <c r="P158" s="189"/>
      <c r="Q158" s="279"/>
      <c r="R158" s="184"/>
      <c r="S158" s="184"/>
      <c r="T158" s="190">
        <f t="shared" si="35"/>
        <v>435</v>
      </c>
      <c r="U158" s="190">
        <f t="shared" si="35"/>
        <v>0</v>
      </c>
      <c r="V158" s="304">
        <f t="shared" si="35"/>
        <v>435</v>
      </c>
      <c r="W158" s="449"/>
      <c r="X158" s="449"/>
      <c r="Y158" s="449"/>
      <c r="Z158" s="449"/>
      <c r="AA158" s="449"/>
      <c r="AB158" s="449"/>
      <c r="AC158" s="449"/>
      <c r="AD158" s="449"/>
      <c r="AE158" s="449"/>
      <c r="AF158" s="449"/>
      <c r="AG158" s="449"/>
      <c r="AH158" s="449"/>
      <c r="AI158" s="449"/>
      <c r="AJ158" s="449"/>
      <c r="AK158" s="449"/>
      <c r="AL158" s="449"/>
      <c r="AM158" s="449"/>
      <c r="AN158" s="449"/>
    </row>
    <row r="159" spans="1:40" s="309" customFormat="1" ht="15" customHeight="1" x14ac:dyDescent="0.25">
      <c r="A159" s="286"/>
      <c r="B159" s="406">
        <v>50100</v>
      </c>
      <c r="C159" s="410"/>
      <c r="D159" s="456" t="s">
        <v>236</v>
      </c>
      <c r="E159" s="189"/>
      <c r="F159" s="189"/>
      <c r="G159" s="189"/>
      <c r="H159" s="189"/>
      <c r="I159" s="189"/>
      <c r="J159" s="189"/>
      <c r="K159" s="189"/>
      <c r="L159" s="189"/>
      <c r="M159" s="189"/>
      <c r="N159" s="189"/>
      <c r="O159" s="189"/>
      <c r="P159" s="189"/>
      <c r="Q159" s="279"/>
      <c r="R159" s="184"/>
      <c r="S159" s="184"/>
      <c r="T159" s="190"/>
      <c r="U159" s="190"/>
      <c r="V159" s="304"/>
      <c r="W159" s="449"/>
      <c r="X159" s="449"/>
      <c r="Y159" s="449"/>
      <c r="Z159" s="449"/>
      <c r="AA159" s="449"/>
      <c r="AB159" s="449"/>
      <c r="AC159" s="449"/>
      <c r="AD159" s="449"/>
      <c r="AE159" s="449"/>
      <c r="AF159" s="449"/>
      <c r="AG159" s="449"/>
      <c r="AH159" s="449"/>
      <c r="AI159" s="449"/>
      <c r="AJ159" s="449"/>
      <c r="AK159" s="449"/>
      <c r="AL159" s="449"/>
      <c r="AM159" s="449"/>
      <c r="AN159" s="449"/>
    </row>
    <row r="160" spans="1:40" s="309" customFormat="1" ht="15" customHeight="1" x14ac:dyDescent="0.25">
      <c r="A160" s="286" t="s">
        <v>495</v>
      </c>
      <c r="B160" s="406"/>
      <c r="C160" s="410"/>
      <c r="D160" s="455" t="s">
        <v>692</v>
      </c>
      <c r="E160" s="189">
        <v>1215</v>
      </c>
      <c r="F160" s="189">
        <v>9000</v>
      </c>
      <c r="G160" s="189">
        <f t="shared" ref="G160:G180" si="40">SUM(E160:F160)</f>
        <v>10215</v>
      </c>
      <c r="H160" s="189"/>
      <c r="I160" s="189"/>
      <c r="J160" s="189"/>
      <c r="K160" s="189"/>
      <c r="L160" s="189"/>
      <c r="M160" s="189"/>
      <c r="N160" s="189"/>
      <c r="O160" s="189"/>
      <c r="P160" s="189"/>
      <c r="Q160" s="279"/>
      <c r="R160" s="184"/>
      <c r="S160" s="184"/>
      <c r="T160" s="190">
        <f t="shared" ref="T160:V165" si="41">E160+H160+K160+N160+Q160</f>
        <v>1215</v>
      </c>
      <c r="U160" s="190">
        <f t="shared" si="41"/>
        <v>9000</v>
      </c>
      <c r="V160" s="304">
        <f t="shared" si="41"/>
        <v>10215</v>
      </c>
      <c r="W160" s="449"/>
      <c r="X160" s="449"/>
      <c r="Y160" s="449"/>
      <c r="Z160" s="449"/>
      <c r="AA160" s="449"/>
      <c r="AB160" s="449"/>
      <c r="AC160" s="449"/>
      <c r="AD160" s="449"/>
      <c r="AE160" s="449"/>
      <c r="AF160" s="449"/>
      <c r="AG160" s="449"/>
      <c r="AH160" s="449"/>
      <c r="AI160" s="449"/>
      <c r="AJ160" s="449"/>
      <c r="AK160" s="449"/>
      <c r="AL160" s="449"/>
      <c r="AM160" s="449"/>
      <c r="AN160" s="449"/>
    </row>
    <row r="161" spans="1:40" s="309" customFormat="1" ht="15" customHeight="1" x14ac:dyDescent="0.25">
      <c r="A161" s="286" t="s">
        <v>495</v>
      </c>
      <c r="B161" s="406"/>
      <c r="C161" s="410"/>
      <c r="D161" s="455" t="s">
        <v>665</v>
      </c>
      <c r="E161" s="189">
        <v>5300</v>
      </c>
      <c r="F161" s="189"/>
      <c r="G161" s="189">
        <f t="shared" si="40"/>
        <v>5300</v>
      </c>
      <c r="H161" s="189"/>
      <c r="I161" s="189"/>
      <c r="J161" s="189"/>
      <c r="K161" s="189"/>
      <c r="L161" s="189"/>
      <c r="M161" s="189"/>
      <c r="N161" s="189"/>
      <c r="O161" s="189"/>
      <c r="P161" s="189"/>
      <c r="Q161" s="279"/>
      <c r="R161" s="184"/>
      <c r="S161" s="184"/>
      <c r="T161" s="190">
        <f t="shared" si="41"/>
        <v>5300</v>
      </c>
      <c r="U161" s="190">
        <f t="shared" si="41"/>
        <v>0</v>
      </c>
      <c r="V161" s="304">
        <f t="shared" si="41"/>
        <v>5300</v>
      </c>
      <c r="W161" s="449"/>
      <c r="X161" s="449"/>
      <c r="Y161" s="449"/>
      <c r="Z161" s="449"/>
      <c r="AA161" s="449"/>
      <c r="AB161" s="449"/>
      <c r="AC161" s="449"/>
      <c r="AD161" s="449"/>
      <c r="AE161" s="449"/>
      <c r="AF161" s="449"/>
      <c r="AG161" s="449"/>
      <c r="AH161" s="449"/>
      <c r="AI161" s="449"/>
      <c r="AJ161" s="449"/>
      <c r="AK161" s="449"/>
      <c r="AL161" s="449"/>
      <c r="AM161" s="449"/>
      <c r="AN161" s="449"/>
    </row>
    <row r="162" spans="1:40" s="309" customFormat="1" ht="15" customHeight="1" x14ac:dyDescent="0.25">
      <c r="A162" s="457" t="s">
        <v>498</v>
      </c>
      <c r="B162" s="406"/>
      <c r="C162" s="410"/>
      <c r="D162" s="455" t="s">
        <v>693</v>
      </c>
      <c r="E162" s="189">
        <v>8382</v>
      </c>
      <c r="F162" s="189"/>
      <c r="G162" s="189">
        <f t="shared" si="40"/>
        <v>8382</v>
      </c>
      <c r="H162" s="189"/>
      <c r="I162" s="189"/>
      <c r="J162" s="189"/>
      <c r="K162" s="189"/>
      <c r="L162" s="189"/>
      <c r="M162" s="189"/>
      <c r="N162" s="189"/>
      <c r="O162" s="189"/>
      <c r="P162" s="189"/>
      <c r="Q162" s="279"/>
      <c r="R162" s="184"/>
      <c r="S162" s="184"/>
      <c r="T162" s="190">
        <f t="shared" si="41"/>
        <v>8382</v>
      </c>
      <c r="U162" s="190">
        <f t="shared" si="41"/>
        <v>0</v>
      </c>
      <c r="V162" s="304">
        <f t="shared" si="41"/>
        <v>8382</v>
      </c>
      <c r="W162" s="449"/>
      <c r="X162" s="449"/>
      <c r="Y162" s="449"/>
      <c r="Z162" s="449"/>
      <c r="AA162" s="449"/>
      <c r="AB162" s="449"/>
      <c r="AC162" s="449"/>
      <c r="AD162" s="449"/>
      <c r="AE162" s="449"/>
      <c r="AF162" s="449"/>
      <c r="AG162" s="449"/>
      <c r="AH162" s="449"/>
      <c r="AI162" s="449"/>
      <c r="AJ162" s="449"/>
      <c r="AK162" s="449"/>
      <c r="AL162" s="449"/>
      <c r="AM162" s="449"/>
      <c r="AN162" s="449"/>
    </row>
    <row r="163" spans="1:40" s="309" customFormat="1" ht="15" customHeight="1" x14ac:dyDescent="0.25">
      <c r="A163" s="457" t="s">
        <v>498</v>
      </c>
      <c r="B163" s="406"/>
      <c r="C163" s="410"/>
      <c r="D163" s="455" t="s">
        <v>694</v>
      </c>
      <c r="E163" s="189">
        <v>2020</v>
      </c>
      <c r="F163" s="189"/>
      <c r="G163" s="189">
        <f t="shared" si="40"/>
        <v>2020</v>
      </c>
      <c r="H163" s="189"/>
      <c r="I163" s="189"/>
      <c r="J163" s="189"/>
      <c r="K163" s="189"/>
      <c r="L163" s="189"/>
      <c r="M163" s="189"/>
      <c r="N163" s="189"/>
      <c r="O163" s="189"/>
      <c r="P163" s="189"/>
      <c r="Q163" s="279"/>
      <c r="R163" s="184"/>
      <c r="S163" s="184"/>
      <c r="T163" s="190">
        <f t="shared" si="41"/>
        <v>2020</v>
      </c>
      <c r="U163" s="190">
        <f t="shared" si="41"/>
        <v>0</v>
      </c>
      <c r="V163" s="304">
        <f t="shared" si="41"/>
        <v>2020</v>
      </c>
      <c r="W163" s="449"/>
      <c r="X163" s="449"/>
      <c r="Y163" s="449"/>
      <c r="Z163" s="449"/>
      <c r="AA163" s="449"/>
      <c r="AB163" s="449"/>
      <c r="AC163" s="449"/>
      <c r="AD163" s="449"/>
      <c r="AE163" s="449"/>
      <c r="AF163" s="449"/>
      <c r="AG163" s="449"/>
      <c r="AH163" s="449"/>
      <c r="AI163" s="449"/>
      <c r="AJ163" s="449"/>
      <c r="AK163" s="449"/>
      <c r="AL163" s="449"/>
      <c r="AM163" s="449"/>
      <c r="AN163" s="449"/>
    </row>
    <row r="164" spans="1:40" s="309" customFormat="1" ht="15" customHeight="1" x14ac:dyDescent="0.25">
      <c r="A164" s="286" t="s">
        <v>498</v>
      </c>
      <c r="B164" s="406"/>
      <c r="C164" s="410"/>
      <c r="D164" s="455" t="s">
        <v>695</v>
      </c>
      <c r="E164" s="189">
        <v>203</v>
      </c>
      <c r="F164" s="189"/>
      <c r="G164" s="189">
        <f t="shared" si="40"/>
        <v>203</v>
      </c>
      <c r="H164" s="189"/>
      <c r="I164" s="189"/>
      <c r="J164" s="189"/>
      <c r="K164" s="189"/>
      <c r="L164" s="189"/>
      <c r="M164" s="189"/>
      <c r="N164" s="189"/>
      <c r="O164" s="189"/>
      <c r="P164" s="189"/>
      <c r="Q164" s="279"/>
      <c r="R164" s="184"/>
      <c r="S164" s="184"/>
      <c r="T164" s="190">
        <f t="shared" si="41"/>
        <v>203</v>
      </c>
      <c r="U164" s="190">
        <f t="shared" si="41"/>
        <v>0</v>
      </c>
      <c r="V164" s="304">
        <f t="shared" si="41"/>
        <v>203</v>
      </c>
      <c r="W164" s="449"/>
      <c r="X164" s="449"/>
      <c r="Y164" s="449"/>
      <c r="Z164" s="449"/>
      <c r="AA164" s="449"/>
      <c r="AB164" s="449"/>
      <c r="AC164" s="449"/>
      <c r="AD164" s="449"/>
      <c r="AE164" s="449"/>
      <c r="AF164" s="449"/>
      <c r="AG164" s="449"/>
      <c r="AH164" s="449"/>
      <c r="AI164" s="449"/>
      <c r="AJ164" s="449"/>
      <c r="AK164" s="449"/>
      <c r="AL164" s="449"/>
      <c r="AM164" s="449"/>
      <c r="AN164" s="449"/>
    </row>
    <row r="165" spans="1:40" s="309" customFormat="1" ht="15" customHeight="1" x14ac:dyDescent="0.25">
      <c r="A165" s="286" t="s">
        <v>495</v>
      </c>
      <c r="B165" s="406"/>
      <c r="C165" s="410"/>
      <c r="D165" s="455" t="s">
        <v>696</v>
      </c>
      <c r="E165" s="189"/>
      <c r="F165" s="189">
        <v>6000</v>
      </c>
      <c r="G165" s="189">
        <f t="shared" si="40"/>
        <v>6000</v>
      </c>
      <c r="H165" s="189"/>
      <c r="I165" s="189"/>
      <c r="J165" s="189"/>
      <c r="K165" s="189"/>
      <c r="L165" s="189"/>
      <c r="M165" s="189"/>
      <c r="N165" s="189"/>
      <c r="O165" s="189"/>
      <c r="P165" s="189"/>
      <c r="Q165" s="279"/>
      <c r="R165" s="184"/>
      <c r="S165" s="184"/>
      <c r="T165" s="190">
        <f t="shared" si="41"/>
        <v>0</v>
      </c>
      <c r="U165" s="190">
        <f t="shared" si="41"/>
        <v>6000</v>
      </c>
      <c r="V165" s="304">
        <f t="shared" si="41"/>
        <v>6000</v>
      </c>
      <c r="W165" s="449"/>
      <c r="X165" s="449"/>
      <c r="Y165" s="449"/>
      <c r="Z165" s="449"/>
      <c r="AA165" s="449"/>
      <c r="AB165" s="449"/>
      <c r="AC165" s="449"/>
      <c r="AD165" s="449"/>
      <c r="AE165" s="449"/>
      <c r="AF165" s="449"/>
      <c r="AG165" s="449"/>
      <c r="AH165" s="449"/>
      <c r="AI165" s="449"/>
      <c r="AJ165" s="449"/>
      <c r="AK165" s="449"/>
      <c r="AL165" s="449"/>
      <c r="AM165" s="449"/>
      <c r="AN165" s="449"/>
    </row>
    <row r="166" spans="1:40" ht="15" customHeight="1" x14ac:dyDescent="0.25">
      <c r="A166" s="286"/>
      <c r="B166" s="406" t="s">
        <v>255</v>
      </c>
      <c r="C166" s="442" t="s">
        <v>697</v>
      </c>
      <c r="D166" s="443"/>
      <c r="E166" s="189"/>
      <c r="F166" s="189"/>
      <c r="G166" s="189"/>
      <c r="H166" s="189"/>
      <c r="I166" s="189"/>
      <c r="J166" s="189"/>
      <c r="K166" s="189"/>
      <c r="L166" s="189"/>
      <c r="M166" s="189"/>
      <c r="N166" s="189"/>
      <c r="O166" s="189"/>
      <c r="P166" s="189"/>
      <c r="Q166" s="279"/>
      <c r="R166" s="184"/>
      <c r="S166" s="184"/>
      <c r="T166" s="190"/>
      <c r="U166" s="190"/>
      <c r="V166" s="304"/>
    </row>
    <row r="167" spans="1:40" ht="15" customHeight="1" x14ac:dyDescent="0.25">
      <c r="A167" s="457" t="s">
        <v>498</v>
      </c>
      <c r="B167" s="458" t="s">
        <v>698</v>
      </c>
      <c r="C167" s="459"/>
      <c r="D167" s="412" t="s">
        <v>699</v>
      </c>
      <c r="E167" s="247">
        <v>2475</v>
      </c>
      <c r="F167" s="247"/>
      <c r="G167" s="189">
        <f t="shared" si="40"/>
        <v>2475</v>
      </c>
      <c r="H167" s="247"/>
      <c r="I167" s="247"/>
      <c r="J167" s="189"/>
      <c r="K167" s="247"/>
      <c r="L167" s="247"/>
      <c r="M167" s="247"/>
      <c r="N167" s="247"/>
      <c r="O167" s="247"/>
      <c r="P167" s="247"/>
      <c r="Q167" s="285"/>
      <c r="R167" s="184"/>
      <c r="S167" s="184"/>
      <c r="T167" s="190">
        <f t="shared" ref="T167:V182" si="42">E167+H167+K167+N167+Q167</f>
        <v>2475</v>
      </c>
      <c r="U167" s="190">
        <f t="shared" si="42"/>
        <v>0</v>
      </c>
      <c r="V167" s="304">
        <f t="shared" si="42"/>
        <v>2475</v>
      </c>
    </row>
    <row r="168" spans="1:40" ht="15" customHeight="1" x14ac:dyDescent="0.25">
      <c r="A168" s="457" t="s">
        <v>495</v>
      </c>
      <c r="B168" s="458" t="s">
        <v>698</v>
      </c>
      <c r="C168" s="459"/>
      <c r="D168" s="412" t="s">
        <v>700</v>
      </c>
      <c r="E168" s="247">
        <v>2000</v>
      </c>
      <c r="F168" s="247"/>
      <c r="G168" s="189">
        <f t="shared" si="40"/>
        <v>2000</v>
      </c>
      <c r="H168" s="247"/>
      <c r="I168" s="247"/>
      <c r="J168" s="189"/>
      <c r="K168" s="247"/>
      <c r="L168" s="247"/>
      <c r="M168" s="247"/>
      <c r="N168" s="247"/>
      <c r="O168" s="247"/>
      <c r="P168" s="247"/>
      <c r="Q168" s="285"/>
      <c r="R168" s="184"/>
      <c r="S168" s="184"/>
      <c r="T168" s="190">
        <f t="shared" si="42"/>
        <v>2000</v>
      </c>
      <c r="U168" s="190">
        <f t="shared" si="42"/>
        <v>0</v>
      </c>
      <c r="V168" s="304">
        <f t="shared" si="42"/>
        <v>2000</v>
      </c>
    </row>
    <row r="169" spans="1:40" ht="15" customHeight="1" x14ac:dyDescent="0.25">
      <c r="A169" s="457" t="s">
        <v>495</v>
      </c>
      <c r="B169" s="458" t="s">
        <v>698</v>
      </c>
      <c r="C169" s="459"/>
      <c r="D169" s="412" t="s">
        <v>701</v>
      </c>
      <c r="E169" s="247">
        <v>1300</v>
      </c>
      <c r="F169" s="247"/>
      <c r="G169" s="189">
        <f t="shared" si="40"/>
        <v>1300</v>
      </c>
      <c r="H169" s="247"/>
      <c r="I169" s="247"/>
      <c r="J169" s="189"/>
      <c r="K169" s="247"/>
      <c r="L169" s="247"/>
      <c r="M169" s="247"/>
      <c r="N169" s="247"/>
      <c r="O169" s="247"/>
      <c r="P169" s="247"/>
      <c r="Q169" s="285"/>
      <c r="R169" s="184"/>
      <c r="S169" s="184"/>
      <c r="T169" s="190">
        <f t="shared" si="42"/>
        <v>1300</v>
      </c>
      <c r="U169" s="190">
        <f t="shared" si="42"/>
        <v>0</v>
      </c>
      <c r="V169" s="304">
        <f t="shared" si="42"/>
        <v>1300</v>
      </c>
    </row>
    <row r="170" spans="1:40" ht="15" customHeight="1" x14ac:dyDescent="0.25">
      <c r="A170" s="457" t="s">
        <v>498</v>
      </c>
      <c r="B170" s="458" t="s">
        <v>698</v>
      </c>
      <c r="C170" s="459"/>
      <c r="D170" s="412" t="s">
        <v>702</v>
      </c>
      <c r="E170" s="247">
        <v>2520</v>
      </c>
      <c r="F170" s="247"/>
      <c r="G170" s="189">
        <f t="shared" si="40"/>
        <v>2520</v>
      </c>
      <c r="H170" s="247"/>
      <c r="I170" s="247"/>
      <c r="J170" s="189"/>
      <c r="K170" s="247"/>
      <c r="L170" s="247"/>
      <c r="M170" s="247"/>
      <c r="N170" s="247"/>
      <c r="O170" s="247"/>
      <c r="P170" s="247"/>
      <c r="Q170" s="285"/>
      <c r="R170" s="184"/>
      <c r="S170" s="184"/>
      <c r="T170" s="190">
        <f t="shared" si="42"/>
        <v>2520</v>
      </c>
      <c r="U170" s="190">
        <f t="shared" si="42"/>
        <v>0</v>
      </c>
      <c r="V170" s="304">
        <f t="shared" si="42"/>
        <v>2520</v>
      </c>
    </row>
    <row r="171" spans="1:40" ht="45" customHeight="1" x14ac:dyDescent="0.25">
      <c r="A171" s="457" t="s">
        <v>498</v>
      </c>
      <c r="B171" s="460" t="s">
        <v>703</v>
      </c>
      <c r="C171" s="452"/>
      <c r="D171" s="412" t="s">
        <v>704</v>
      </c>
      <c r="E171" s="247">
        <v>1200</v>
      </c>
      <c r="F171" s="247"/>
      <c r="G171" s="189">
        <f t="shared" si="40"/>
        <v>1200</v>
      </c>
      <c r="H171" s="247"/>
      <c r="I171" s="247"/>
      <c r="J171" s="189"/>
      <c r="K171" s="247"/>
      <c r="L171" s="247"/>
      <c r="M171" s="247"/>
      <c r="N171" s="247"/>
      <c r="O171" s="247"/>
      <c r="P171" s="247"/>
      <c r="Q171" s="285"/>
      <c r="R171" s="184"/>
      <c r="S171" s="184"/>
      <c r="T171" s="190">
        <f t="shared" si="42"/>
        <v>1200</v>
      </c>
      <c r="U171" s="190">
        <f t="shared" si="42"/>
        <v>0</v>
      </c>
      <c r="V171" s="304">
        <f t="shared" si="42"/>
        <v>1200</v>
      </c>
    </row>
    <row r="172" spans="1:40" ht="75" customHeight="1" x14ac:dyDescent="0.25">
      <c r="A172" s="457" t="s">
        <v>495</v>
      </c>
      <c r="B172" s="460" t="s">
        <v>705</v>
      </c>
      <c r="C172" s="459"/>
      <c r="D172" s="412" t="s">
        <v>706</v>
      </c>
      <c r="E172" s="247">
        <v>8500</v>
      </c>
      <c r="F172" s="247"/>
      <c r="G172" s="189">
        <f t="shared" si="40"/>
        <v>8500</v>
      </c>
      <c r="H172" s="247"/>
      <c r="I172" s="247"/>
      <c r="J172" s="189"/>
      <c r="K172" s="247"/>
      <c r="L172" s="247"/>
      <c r="M172" s="247"/>
      <c r="N172" s="247"/>
      <c r="O172" s="247"/>
      <c r="P172" s="247"/>
      <c r="Q172" s="285"/>
      <c r="R172" s="184"/>
      <c r="S172" s="184"/>
      <c r="T172" s="190">
        <f t="shared" si="42"/>
        <v>8500</v>
      </c>
      <c r="U172" s="190">
        <f t="shared" si="42"/>
        <v>0</v>
      </c>
      <c r="V172" s="304">
        <f t="shared" si="42"/>
        <v>8500</v>
      </c>
    </row>
    <row r="173" spans="1:40" ht="60" customHeight="1" x14ac:dyDescent="0.25">
      <c r="A173" s="457" t="s">
        <v>498</v>
      </c>
      <c r="B173" s="460" t="s">
        <v>707</v>
      </c>
      <c r="C173" s="452"/>
      <c r="D173" s="412" t="s">
        <v>708</v>
      </c>
      <c r="E173" s="247">
        <v>1080</v>
      </c>
      <c r="F173" s="247"/>
      <c r="G173" s="189">
        <f t="shared" si="40"/>
        <v>1080</v>
      </c>
      <c r="H173" s="247"/>
      <c r="I173" s="247"/>
      <c r="J173" s="189"/>
      <c r="K173" s="247"/>
      <c r="L173" s="247"/>
      <c r="M173" s="247"/>
      <c r="N173" s="247"/>
      <c r="O173" s="247"/>
      <c r="P173" s="247"/>
      <c r="Q173" s="285"/>
      <c r="R173" s="184"/>
      <c r="S173" s="184"/>
      <c r="T173" s="190">
        <f t="shared" si="42"/>
        <v>1080</v>
      </c>
      <c r="U173" s="190">
        <f t="shared" si="42"/>
        <v>0</v>
      </c>
      <c r="V173" s="304">
        <f t="shared" si="42"/>
        <v>1080</v>
      </c>
    </row>
    <row r="174" spans="1:40" ht="45" customHeight="1" x14ac:dyDescent="0.25">
      <c r="A174" s="457" t="s">
        <v>498</v>
      </c>
      <c r="B174" s="460" t="s">
        <v>709</v>
      </c>
      <c r="C174" s="459"/>
      <c r="D174" s="412" t="s">
        <v>710</v>
      </c>
      <c r="E174" s="247"/>
      <c r="F174" s="247"/>
      <c r="G174" s="189"/>
      <c r="H174" s="247">
        <v>3000</v>
      </c>
      <c r="I174" s="247">
        <f>919</f>
        <v>919</v>
      </c>
      <c r="J174" s="189">
        <f t="shared" ref="J174" si="43">SUM(H174:I174)</f>
        <v>3919</v>
      </c>
      <c r="K174" s="247"/>
      <c r="L174" s="247"/>
      <c r="M174" s="247"/>
      <c r="N174" s="247"/>
      <c r="O174" s="247"/>
      <c r="P174" s="247"/>
      <c r="Q174" s="285"/>
      <c r="R174" s="184"/>
      <c r="S174" s="184"/>
      <c r="T174" s="190">
        <f t="shared" si="42"/>
        <v>3000</v>
      </c>
      <c r="U174" s="190">
        <f t="shared" si="42"/>
        <v>919</v>
      </c>
      <c r="V174" s="304">
        <f t="shared" si="42"/>
        <v>3919</v>
      </c>
    </row>
    <row r="175" spans="1:40" ht="90" customHeight="1" x14ac:dyDescent="0.25">
      <c r="A175" s="457" t="s">
        <v>498</v>
      </c>
      <c r="B175" s="460" t="s">
        <v>711</v>
      </c>
      <c r="C175" s="459"/>
      <c r="D175" s="412" t="s">
        <v>712</v>
      </c>
      <c r="E175" s="247">
        <v>552</v>
      </c>
      <c r="F175" s="247"/>
      <c r="G175" s="189">
        <f t="shared" si="40"/>
        <v>552</v>
      </c>
      <c r="H175" s="247"/>
      <c r="I175" s="247"/>
      <c r="J175" s="189"/>
      <c r="K175" s="247"/>
      <c r="L175" s="247"/>
      <c r="M175" s="247"/>
      <c r="N175" s="247"/>
      <c r="O175" s="247"/>
      <c r="P175" s="247"/>
      <c r="Q175" s="285"/>
      <c r="R175" s="184"/>
      <c r="S175" s="184"/>
      <c r="T175" s="190">
        <f t="shared" si="42"/>
        <v>552</v>
      </c>
      <c r="U175" s="190">
        <f t="shared" si="42"/>
        <v>0</v>
      </c>
      <c r="V175" s="304">
        <f t="shared" si="42"/>
        <v>552</v>
      </c>
    </row>
    <row r="176" spans="1:40" ht="15" customHeight="1" x14ac:dyDescent="0.25">
      <c r="A176" s="457" t="s">
        <v>495</v>
      </c>
      <c r="B176" s="458" t="s">
        <v>713</v>
      </c>
      <c r="C176" s="459"/>
      <c r="D176" s="461" t="s">
        <v>714</v>
      </c>
      <c r="E176" s="247"/>
      <c r="F176" s="247"/>
      <c r="G176" s="189"/>
      <c r="H176" s="247">
        <v>1842</v>
      </c>
      <c r="I176" s="247"/>
      <c r="J176" s="189">
        <f t="shared" ref="J176" si="44">SUM(H176:I176)</f>
        <v>1842</v>
      </c>
      <c r="K176" s="247"/>
      <c r="L176" s="247"/>
      <c r="M176" s="247"/>
      <c r="N176" s="247"/>
      <c r="O176" s="247"/>
      <c r="P176" s="247"/>
      <c r="Q176" s="285"/>
      <c r="R176" s="184"/>
      <c r="S176" s="184"/>
      <c r="T176" s="190">
        <f t="shared" si="42"/>
        <v>1842</v>
      </c>
      <c r="U176" s="190">
        <f t="shared" si="42"/>
        <v>0</v>
      </c>
      <c r="V176" s="304">
        <f t="shared" si="42"/>
        <v>1842</v>
      </c>
    </row>
    <row r="177" spans="1:22" ht="15" customHeight="1" x14ac:dyDescent="0.25">
      <c r="A177" s="457" t="s">
        <v>498</v>
      </c>
      <c r="B177" s="458" t="s">
        <v>713</v>
      </c>
      <c r="C177" s="459"/>
      <c r="D177" s="461" t="s">
        <v>715</v>
      </c>
      <c r="E177" s="247">
        <v>460</v>
      </c>
      <c r="F177" s="247"/>
      <c r="G177" s="189">
        <f t="shared" si="40"/>
        <v>460</v>
      </c>
      <c r="H177" s="247"/>
      <c r="I177" s="247"/>
      <c r="J177" s="189"/>
      <c r="K177" s="247"/>
      <c r="L177" s="247"/>
      <c r="M177" s="247"/>
      <c r="N177" s="247"/>
      <c r="O177" s="247"/>
      <c r="P177" s="247"/>
      <c r="Q177" s="285"/>
      <c r="R177" s="184"/>
      <c r="S177" s="184"/>
      <c r="T177" s="190">
        <f t="shared" si="42"/>
        <v>460</v>
      </c>
      <c r="U177" s="190">
        <f t="shared" si="42"/>
        <v>0</v>
      </c>
      <c r="V177" s="304">
        <f t="shared" si="42"/>
        <v>460</v>
      </c>
    </row>
    <row r="178" spans="1:22" ht="15" customHeight="1" x14ac:dyDescent="0.25">
      <c r="A178" s="286" t="s">
        <v>495</v>
      </c>
      <c r="B178" s="406" t="s">
        <v>713</v>
      </c>
      <c r="C178" s="462"/>
      <c r="D178" s="451" t="s">
        <v>664</v>
      </c>
      <c r="E178" s="189">
        <v>6202</v>
      </c>
      <c r="F178" s="189"/>
      <c r="G178" s="189">
        <f t="shared" si="40"/>
        <v>6202</v>
      </c>
      <c r="H178" s="189"/>
      <c r="I178" s="189"/>
      <c r="J178" s="189"/>
      <c r="K178" s="189"/>
      <c r="L178" s="189"/>
      <c r="M178" s="189"/>
      <c r="N178" s="189"/>
      <c r="O178" s="189"/>
      <c r="P178" s="189"/>
      <c r="Q178" s="279"/>
      <c r="R178" s="184"/>
      <c r="S178" s="184"/>
      <c r="T178" s="190">
        <f t="shared" si="42"/>
        <v>6202</v>
      </c>
      <c r="U178" s="190">
        <f t="shared" si="42"/>
        <v>0</v>
      </c>
      <c r="V178" s="304">
        <f t="shared" si="42"/>
        <v>6202</v>
      </c>
    </row>
    <row r="179" spans="1:22" ht="15" customHeight="1" x14ac:dyDescent="0.25">
      <c r="A179" s="457" t="s">
        <v>498</v>
      </c>
      <c r="B179" s="458" t="s">
        <v>713</v>
      </c>
      <c r="C179" s="459"/>
      <c r="D179" s="412" t="s">
        <v>716</v>
      </c>
      <c r="E179" s="247"/>
      <c r="F179" s="247">
        <v>3190</v>
      </c>
      <c r="G179" s="189">
        <f t="shared" si="40"/>
        <v>3190</v>
      </c>
      <c r="H179" s="247"/>
      <c r="I179" s="247"/>
      <c r="J179" s="189"/>
      <c r="K179" s="247"/>
      <c r="L179" s="247"/>
      <c r="M179" s="247"/>
      <c r="N179" s="247"/>
      <c r="O179" s="247"/>
      <c r="P179" s="247"/>
      <c r="Q179" s="285"/>
      <c r="R179" s="184"/>
      <c r="S179" s="184"/>
      <c r="T179" s="190">
        <f t="shared" si="42"/>
        <v>0</v>
      </c>
      <c r="U179" s="190">
        <f t="shared" si="42"/>
        <v>3190</v>
      </c>
      <c r="V179" s="304">
        <f t="shared" si="42"/>
        <v>3190</v>
      </c>
    </row>
    <row r="180" spans="1:22" ht="15" customHeight="1" x14ac:dyDescent="0.25">
      <c r="A180" s="286" t="s">
        <v>495</v>
      </c>
      <c r="B180" s="458" t="s">
        <v>713</v>
      </c>
      <c r="C180" s="459"/>
      <c r="D180" s="413" t="s">
        <v>717</v>
      </c>
      <c r="E180" s="247"/>
      <c r="F180" s="247">
        <v>3000</v>
      </c>
      <c r="G180" s="189">
        <f t="shared" si="40"/>
        <v>3000</v>
      </c>
      <c r="H180" s="247"/>
      <c r="I180" s="247"/>
      <c r="J180" s="189"/>
      <c r="K180" s="247"/>
      <c r="L180" s="247"/>
      <c r="M180" s="247"/>
      <c r="N180" s="247"/>
      <c r="O180" s="247"/>
      <c r="P180" s="247"/>
      <c r="Q180" s="285"/>
      <c r="R180" s="184"/>
      <c r="S180" s="184"/>
      <c r="T180" s="190">
        <f t="shared" si="42"/>
        <v>0</v>
      </c>
      <c r="U180" s="190">
        <f t="shared" si="42"/>
        <v>3000</v>
      </c>
      <c r="V180" s="304">
        <f t="shared" si="42"/>
        <v>3000</v>
      </c>
    </row>
    <row r="181" spans="1:22" ht="15" customHeight="1" x14ac:dyDescent="0.25">
      <c r="A181" s="286" t="s">
        <v>498</v>
      </c>
      <c r="B181" s="406" t="s">
        <v>718</v>
      </c>
      <c r="C181" s="462"/>
      <c r="D181" s="451" t="s">
        <v>719</v>
      </c>
      <c r="E181" s="189"/>
      <c r="F181" s="189"/>
      <c r="G181" s="189"/>
      <c r="H181" s="189">
        <v>3500</v>
      </c>
      <c r="I181" s="189"/>
      <c r="J181" s="189">
        <f t="shared" ref="J181:J217" si="45">SUM(H181:I181)</f>
        <v>3500</v>
      </c>
      <c r="K181" s="189"/>
      <c r="L181" s="189"/>
      <c r="M181" s="189"/>
      <c r="N181" s="189"/>
      <c r="O181" s="189"/>
      <c r="P181" s="189"/>
      <c r="Q181" s="279"/>
      <c r="R181" s="184"/>
      <c r="S181" s="184"/>
      <c r="T181" s="190">
        <f t="shared" si="42"/>
        <v>3500</v>
      </c>
      <c r="U181" s="190">
        <f t="shared" si="42"/>
        <v>0</v>
      </c>
      <c r="V181" s="304">
        <f t="shared" si="42"/>
        <v>3500</v>
      </c>
    </row>
    <row r="182" spans="1:22" ht="15" customHeight="1" x14ac:dyDescent="0.25">
      <c r="A182" s="286" t="s">
        <v>495</v>
      </c>
      <c r="B182" s="406" t="s">
        <v>720</v>
      </c>
      <c r="C182" s="452"/>
      <c r="D182" s="454" t="s">
        <v>721</v>
      </c>
      <c r="E182" s="189"/>
      <c r="F182" s="189"/>
      <c r="G182" s="189"/>
      <c r="H182" s="189">
        <v>7400</v>
      </c>
      <c r="I182" s="189"/>
      <c r="J182" s="189">
        <f t="shared" si="45"/>
        <v>7400</v>
      </c>
      <c r="K182" s="189"/>
      <c r="L182" s="189"/>
      <c r="M182" s="189"/>
      <c r="N182" s="189"/>
      <c r="O182" s="189"/>
      <c r="P182" s="189"/>
      <c r="Q182" s="279"/>
      <c r="R182" s="184"/>
      <c r="S182" s="184"/>
      <c r="T182" s="190">
        <f t="shared" si="42"/>
        <v>7400</v>
      </c>
      <c r="U182" s="190">
        <f t="shared" si="42"/>
        <v>0</v>
      </c>
      <c r="V182" s="304">
        <f t="shared" si="42"/>
        <v>7400</v>
      </c>
    </row>
    <row r="183" spans="1:22" ht="15" customHeight="1" x14ac:dyDescent="0.25">
      <c r="A183" s="286" t="s">
        <v>495</v>
      </c>
      <c r="B183" s="406" t="s">
        <v>720</v>
      </c>
      <c r="C183" s="463"/>
      <c r="D183" s="464" t="s">
        <v>722</v>
      </c>
      <c r="E183" s="465">
        <v>1238</v>
      </c>
      <c r="F183" s="465"/>
      <c r="G183" s="189">
        <f t="shared" ref="G183" si="46">SUM(E183:F183)</f>
        <v>1238</v>
      </c>
      <c r="H183" s="465">
        <v>0</v>
      </c>
      <c r="I183" s="465"/>
      <c r="J183" s="242">
        <f t="shared" si="45"/>
        <v>0</v>
      </c>
      <c r="K183" s="465"/>
      <c r="L183" s="465"/>
      <c r="M183" s="465"/>
      <c r="N183" s="465"/>
      <c r="O183" s="465"/>
      <c r="P183" s="465"/>
      <c r="Q183" s="466"/>
      <c r="R183" s="241"/>
      <c r="S183" s="241"/>
      <c r="T183" s="190">
        <f t="shared" ref="T183:V198" si="47">E183+H183+K183+N183+Q183</f>
        <v>1238</v>
      </c>
      <c r="U183" s="190">
        <f t="shared" si="47"/>
        <v>0</v>
      </c>
      <c r="V183" s="304">
        <f t="shared" si="47"/>
        <v>1238</v>
      </c>
    </row>
    <row r="184" spans="1:22" ht="15" customHeight="1" x14ac:dyDescent="0.25">
      <c r="A184" s="457" t="s">
        <v>495</v>
      </c>
      <c r="B184" s="460" t="s">
        <v>723</v>
      </c>
      <c r="C184" s="452"/>
      <c r="D184" s="412" t="s">
        <v>724</v>
      </c>
      <c r="E184" s="247"/>
      <c r="F184" s="247"/>
      <c r="G184" s="247"/>
      <c r="H184" s="247">
        <v>5993</v>
      </c>
      <c r="I184" s="247"/>
      <c r="J184" s="189">
        <f t="shared" si="45"/>
        <v>5993</v>
      </c>
      <c r="K184" s="247"/>
      <c r="L184" s="247"/>
      <c r="M184" s="247"/>
      <c r="N184" s="247"/>
      <c r="O184" s="247"/>
      <c r="P184" s="247"/>
      <c r="Q184" s="285"/>
      <c r="R184" s="184"/>
      <c r="S184" s="184"/>
      <c r="T184" s="190">
        <f t="shared" si="47"/>
        <v>5993</v>
      </c>
      <c r="U184" s="190">
        <f t="shared" si="47"/>
        <v>0</v>
      </c>
      <c r="V184" s="304">
        <f t="shared" si="47"/>
        <v>5993</v>
      </c>
    </row>
    <row r="185" spans="1:22" ht="15" customHeight="1" x14ac:dyDescent="0.25">
      <c r="A185" s="457" t="s">
        <v>495</v>
      </c>
      <c r="B185" s="458" t="s">
        <v>720</v>
      </c>
      <c r="C185" s="459"/>
      <c r="D185" s="467" t="s">
        <v>725</v>
      </c>
      <c r="E185" s="247"/>
      <c r="F185" s="247"/>
      <c r="G185" s="247"/>
      <c r="H185" s="247">
        <v>0</v>
      </c>
      <c r="I185" s="468">
        <v>1071</v>
      </c>
      <c r="J185" s="189">
        <f>SUM(H185:I185)</f>
        <v>1071</v>
      </c>
      <c r="K185" s="247"/>
      <c r="L185" s="247"/>
      <c r="M185" s="247"/>
      <c r="N185" s="247"/>
      <c r="O185" s="247"/>
      <c r="P185" s="247"/>
      <c r="Q185" s="285"/>
      <c r="R185" s="184"/>
      <c r="S185" s="184"/>
      <c r="T185" s="190">
        <f t="shared" si="47"/>
        <v>0</v>
      </c>
      <c r="U185" s="190">
        <f t="shared" si="47"/>
        <v>1071</v>
      </c>
      <c r="V185" s="304">
        <f t="shared" si="47"/>
        <v>1071</v>
      </c>
    </row>
    <row r="186" spans="1:22" ht="15" customHeight="1" x14ac:dyDescent="0.25">
      <c r="A186" s="457" t="s">
        <v>495</v>
      </c>
      <c r="B186" s="458" t="s">
        <v>720</v>
      </c>
      <c r="C186" s="459"/>
      <c r="D186" s="467" t="s">
        <v>726</v>
      </c>
      <c r="E186" s="247">
        <v>1100</v>
      </c>
      <c r="F186" s="247"/>
      <c r="G186" s="189">
        <f t="shared" ref="G186" si="48">SUM(E186:F186)</f>
        <v>1100</v>
      </c>
      <c r="H186" s="247"/>
      <c r="I186" s="468"/>
      <c r="J186" s="247"/>
      <c r="K186" s="247"/>
      <c r="L186" s="247"/>
      <c r="M186" s="247"/>
      <c r="N186" s="247"/>
      <c r="O186" s="247"/>
      <c r="P186" s="247"/>
      <c r="Q186" s="285"/>
      <c r="R186" s="184"/>
      <c r="S186" s="184"/>
      <c r="T186" s="190">
        <f t="shared" si="47"/>
        <v>1100</v>
      </c>
      <c r="U186" s="190">
        <f t="shared" si="47"/>
        <v>0</v>
      </c>
      <c r="V186" s="304">
        <f t="shared" si="47"/>
        <v>1100</v>
      </c>
    </row>
    <row r="187" spans="1:22" ht="15" customHeight="1" x14ac:dyDescent="0.25">
      <c r="A187" s="457" t="s">
        <v>495</v>
      </c>
      <c r="B187" s="458" t="s">
        <v>720</v>
      </c>
      <c r="C187" s="459"/>
      <c r="D187" s="467" t="s">
        <v>727</v>
      </c>
      <c r="E187" s="247"/>
      <c r="F187" s="247"/>
      <c r="G187" s="247"/>
      <c r="H187" s="247">
        <v>2750</v>
      </c>
      <c r="I187" s="468"/>
      <c r="J187" s="189">
        <f>SUM(H187:I187)</f>
        <v>2750</v>
      </c>
      <c r="K187" s="247"/>
      <c r="L187" s="247"/>
      <c r="M187" s="247"/>
      <c r="N187" s="247"/>
      <c r="O187" s="247"/>
      <c r="P187" s="247"/>
      <c r="Q187" s="285"/>
      <c r="R187" s="184"/>
      <c r="S187" s="184"/>
      <c r="T187" s="190">
        <f t="shared" si="47"/>
        <v>2750</v>
      </c>
      <c r="U187" s="190">
        <f t="shared" si="47"/>
        <v>0</v>
      </c>
      <c r="V187" s="304">
        <f t="shared" si="47"/>
        <v>2750</v>
      </c>
    </row>
    <row r="188" spans="1:22" ht="30" customHeight="1" x14ac:dyDescent="0.25">
      <c r="A188" s="457" t="s">
        <v>495</v>
      </c>
      <c r="B188" s="458" t="s">
        <v>720</v>
      </c>
      <c r="C188" s="459"/>
      <c r="D188" s="467" t="s">
        <v>728</v>
      </c>
      <c r="E188" s="247"/>
      <c r="F188" s="247"/>
      <c r="G188" s="247"/>
      <c r="H188" s="247">
        <v>31747</v>
      </c>
      <c r="I188" s="468"/>
      <c r="J188" s="189">
        <f>SUM(H188:I188)</f>
        <v>31747</v>
      </c>
      <c r="K188" s="247"/>
      <c r="L188" s="247"/>
      <c r="M188" s="247"/>
      <c r="N188" s="247"/>
      <c r="O188" s="247"/>
      <c r="P188" s="247"/>
      <c r="Q188" s="285"/>
      <c r="R188" s="184"/>
      <c r="S188" s="184"/>
      <c r="T188" s="190">
        <f t="shared" si="47"/>
        <v>31747</v>
      </c>
      <c r="U188" s="190">
        <f t="shared" si="47"/>
        <v>0</v>
      </c>
      <c r="V188" s="304">
        <f t="shared" si="47"/>
        <v>31747</v>
      </c>
    </row>
    <row r="189" spans="1:22" ht="15" customHeight="1" x14ac:dyDescent="0.25">
      <c r="A189" s="457" t="s">
        <v>498</v>
      </c>
      <c r="B189" s="458" t="s">
        <v>729</v>
      </c>
      <c r="C189" s="459"/>
      <c r="D189" s="461" t="s">
        <v>730</v>
      </c>
      <c r="E189" s="247"/>
      <c r="F189" s="247"/>
      <c r="G189" s="247"/>
      <c r="H189" s="247">
        <v>621</v>
      </c>
      <c r="I189" s="468"/>
      <c r="J189" s="189">
        <f t="shared" si="45"/>
        <v>621</v>
      </c>
      <c r="K189" s="247"/>
      <c r="L189" s="247"/>
      <c r="M189" s="247"/>
      <c r="N189" s="247"/>
      <c r="O189" s="247"/>
      <c r="P189" s="247"/>
      <c r="Q189" s="285"/>
      <c r="R189" s="184"/>
      <c r="S189" s="184"/>
      <c r="T189" s="190">
        <f t="shared" si="47"/>
        <v>621</v>
      </c>
      <c r="U189" s="190">
        <f t="shared" si="47"/>
        <v>0</v>
      </c>
      <c r="V189" s="304">
        <f t="shared" si="47"/>
        <v>621</v>
      </c>
    </row>
    <row r="190" spans="1:22" ht="30" customHeight="1" x14ac:dyDescent="0.25">
      <c r="A190" s="457" t="s">
        <v>495</v>
      </c>
      <c r="B190" s="458" t="s">
        <v>729</v>
      </c>
      <c r="C190" s="459"/>
      <c r="D190" s="412" t="s">
        <v>731</v>
      </c>
      <c r="E190" s="469"/>
      <c r="F190" s="469"/>
      <c r="G190" s="189">
        <f t="shared" ref="G190" si="49">SUM(E190:F190)</f>
        <v>0</v>
      </c>
      <c r="H190" s="470">
        <v>2800</v>
      </c>
      <c r="I190" s="471"/>
      <c r="J190" s="189">
        <f t="shared" si="45"/>
        <v>2800</v>
      </c>
      <c r="K190" s="472"/>
      <c r="L190" s="472"/>
      <c r="M190" s="472"/>
      <c r="N190" s="247"/>
      <c r="O190" s="247"/>
      <c r="P190" s="247"/>
      <c r="Q190" s="285"/>
      <c r="R190" s="184"/>
      <c r="S190" s="184"/>
      <c r="T190" s="190">
        <f t="shared" si="47"/>
        <v>2800</v>
      </c>
      <c r="U190" s="190">
        <f t="shared" si="47"/>
        <v>0</v>
      </c>
      <c r="V190" s="304">
        <f t="shared" si="47"/>
        <v>2800</v>
      </c>
    </row>
    <row r="191" spans="1:22" ht="15" customHeight="1" x14ac:dyDescent="0.25">
      <c r="A191" s="457" t="s">
        <v>495</v>
      </c>
      <c r="B191" s="458" t="s">
        <v>729</v>
      </c>
      <c r="C191" s="459"/>
      <c r="D191" s="412" t="s">
        <v>732</v>
      </c>
      <c r="E191" s="469"/>
      <c r="F191" s="469"/>
      <c r="G191" s="469"/>
      <c r="H191" s="473">
        <v>4500</v>
      </c>
      <c r="I191" s="471">
        <v>-4500</v>
      </c>
      <c r="J191" s="189">
        <f t="shared" si="45"/>
        <v>0</v>
      </c>
      <c r="K191" s="472"/>
      <c r="L191" s="472"/>
      <c r="M191" s="472"/>
      <c r="N191" s="247"/>
      <c r="O191" s="247"/>
      <c r="P191" s="247"/>
      <c r="Q191" s="285"/>
      <c r="R191" s="184"/>
      <c r="S191" s="184"/>
      <c r="T191" s="190">
        <f t="shared" si="47"/>
        <v>4500</v>
      </c>
      <c r="U191" s="190">
        <f t="shared" si="47"/>
        <v>-4500</v>
      </c>
      <c r="V191" s="304">
        <f t="shared" si="47"/>
        <v>0</v>
      </c>
    </row>
    <row r="192" spans="1:22" ht="15" customHeight="1" x14ac:dyDescent="0.25">
      <c r="A192" s="457" t="s">
        <v>495</v>
      </c>
      <c r="B192" s="458" t="s">
        <v>729</v>
      </c>
      <c r="C192" s="459"/>
      <c r="D192" s="474" t="s">
        <v>733</v>
      </c>
      <c r="E192" s="469"/>
      <c r="F192" s="469"/>
      <c r="G192" s="469"/>
      <c r="H192" s="473">
        <v>3846</v>
      </c>
      <c r="I192" s="471"/>
      <c r="J192" s="189">
        <f t="shared" si="45"/>
        <v>3846</v>
      </c>
      <c r="K192" s="472"/>
      <c r="L192" s="472"/>
      <c r="M192" s="472"/>
      <c r="N192" s="247"/>
      <c r="O192" s="247"/>
      <c r="P192" s="247"/>
      <c r="Q192" s="285"/>
      <c r="R192" s="184"/>
      <c r="S192" s="184"/>
      <c r="T192" s="190">
        <f t="shared" si="47"/>
        <v>3846</v>
      </c>
      <c r="U192" s="190">
        <f t="shared" si="47"/>
        <v>0</v>
      </c>
      <c r="V192" s="304">
        <f t="shared" si="47"/>
        <v>3846</v>
      </c>
    </row>
    <row r="193" spans="1:22" ht="30" customHeight="1" x14ac:dyDescent="0.25">
      <c r="A193" s="457" t="s">
        <v>498</v>
      </c>
      <c r="B193" s="458" t="s">
        <v>685</v>
      </c>
      <c r="C193" s="459"/>
      <c r="D193" s="461" t="s">
        <v>734</v>
      </c>
      <c r="E193" s="247"/>
      <c r="F193" s="247"/>
      <c r="G193" s="247"/>
      <c r="H193" s="247">
        <v>26156</v>
      </c>
      <c r="I193" s="468"/>
      <c r="J193" s="189">
        <f t="shared" si="45"/>
        <v>26156</v>
      </c>
      <c r="K193" s="247"/>
      <c r="L193" s="247"/>
      <c r="M193" s="247"/>
      <c r="N193" s="247"/>
      <c r="O193" s="247"/>
      <c r="P193" s="247"/>
      <c r="Q193" s="285"/>
      <c r="R193" s="184"/>
      <c r="S193" s="184"/>
      <c r="T193" s="190">
        <f t="shared" si="47"/>
        <v>26156</v>
      </c>
      <c r="U193" s="190">
        <f t="shared" si="47"/>
        <v>0</v>
      </c>
      <c r="V193" s="304">
        <f t="shared" si="47"/>
        <v>26156</v>
      </c>
    </row>
    <row r="194" spans="1:22" ht="15" customHeight="1" x14ac:dyDescent="0.25">
      <c r="A194" s="457" t="s">
        <v>498</v>
      </c>
      <c r="B194" s="458" t="s">
        <v>685</v>
      </c>
      <c r="C194" s="459"/>
      <c r="D194" s="461" t="s">
        <v>735</v>
      </c>
      <c r="E194" s="247"/>
      <c r="F194" s="247"/>
      <c r="G194" s="247"/>
      <c r="H194" s="247"/>
      <c r="I194" s="468">
        <v>4650</v>
      </c>
      <c r="J194" s="189">
        <f t="shared" si="45"/>
        <v>4650</v>
      </c>
      <c r="K194" s="247"/>
      <c r="L194" s="247"/>
      <c r="M194" s="247"/>
      <c r="N194" s="247"/>
      <c r="O194" s="247"/>
      <c r="P194" s="247"/>
      <c r="Q194" s="285"/>
      <c r="R194" s="184"/>
      <c r="S194" s="184"/>
      <c r="T194" s="190">
        <f t="shared" si="47"/>
        <v>0</v>
      </c>
      <c r="U194" s="190">
        <f t="shared" si="47"/>
        <v>4650</v>
      </c>
      <c r="V194" s="304">
        <f t="shared" si="47"/>
        <v>4650</v>
      </c>
    </row>
    <row r="195" spans="1:22" ht="15" customHeight="1" x14ac:dyDescent="0.25">
      <c r="A195" s="457" t="s">
        <v>495</v>
      </c>
      <c r="B195" s="458" t="s">
        <v>736</v>
      </c>
      <c r="C195" s="459"/>
      <c r="D195" s="461" t="s">
        <v>737</v>
      </c>
      <c r="E195" s="247"/>
      <c r="F195" s="247"/>
      <c r="G195" s="247"/>
      <c r="H195" s="247">
        <v>5250</v>
      </c>
      <c r="I195" s="468">
        <v>692</v>
      </c>
      <c r="J195" s="189">
        <f t="shared" si="45"/>
        <v>5942</v>
      </c>
      <c r="K195" s="247"/>
      <c r="L195" s="247"/>
      <c r="M195" s="247"/>
      <c r="N195" s="247"/>
      <c r="O195" s="247"/>
      <c r="P195" s="247"/>
      <c r="Q195" s="285"/>
      <c r="R195" s="184"/>
      <c r="S195" s="184"/>
      <c r="T195" s="190">
        <f t="shared" si="47"/>
        <v>5250</v>
      </c>
      <c r="U195" s="190">
        <f t="shared" si="47"/>
        <v>692</v>
      </c>
      <c r="V195" s="304">
        <f t="shared" si="47"/>
        <v>5942</v>
      </c>
    </row>
    <row r="196" spans="1:22" ht="15" customHeight="1" x14ac:dyDescent="0.25">
      <c r="A196" s="457" t="s">
        <v>495</v>
      </c>
      <c r="B196" s="458" t="s">
        <v>738</v>
      </c>
      <c r="C196" s="459"/>
      <c r="D196" s="474" t="s">
        <v>739</v>
      </c>
      <c r="E196" s="247"/>
      <c r="F196" s="247"/>
      <c r="G196" s="247"/>
      <c r="H196" s="247">
        <v>26088</v>
      </c>
      <c r="I196" s="468"/>
      <c r="J196" s="189">
        <f t="shared" si="45"/>
        <v>26088</v>
      </c>
      <c r="K196" s="247"/>
      <c r="L196" s="247"/>
      <c r="M196" s="247"/>
      <c r="N196" s="247"/>
      <c r="O196" s="247"/>
      <c r="P196" s="247"/>
      <c r="Q196" s="285"/>
      <c r="R196" s="184"/>
      <c r="S196" s="184"/>
      <c r="T196" s="190">
        <f t="shared" si="47"/>
        <v>26088</v>
      </c>
      <c r="U196" s="190">
        <f t="shared" si="47"/>
        <v>0</v>
      </c>
      <c r="V196" s="304">
        <f t="shared" si="47"/>
        <v>26088</v>
      </c>
    </row>
    <row r="197" spans="1:22" ht="15" customHeight="1" x14ac:dyDescent="0.25">
      <c r="A197" s="286" t="s">
        <v>495</v>
      </c>
      <c r="B197" s="406" t="s">
        <v>738</v>
      </c>
      <c r="C197" s="452"/>
      <c r="D197" s="474" t="s">
        <v>727</v>
      </c>
      <c r="E197" s="189"/>
      <c r="F197" s="189"/>
      <c r="G197" s="189"/>
      <c r="H197" s="189">
        <v>2500</v>
      </c>
      <c r="I197" s="262">
        <v>648</v>
      </c>
      <c r="J197" s="189">
        <f t="shared" si="45"/>
        <v>3148</v>
      </c>
      <c r="K197" s="189"/>
      <c r="L197" s="189"/>
      <c r="M197" s="189"/>
      <c r="N197" s="189"/>
      <c r="O197" s="189"/>
      <c r="P197" s="189"/>
      <c r="Q197" s="279"/>
      <c r="R197" s="184"/>
      <c r="S197" s="184"/>
      <c r="T197" s="190">
        <f t="shared" si="47"/>
        <v>2500</v>
      </c>
      <c r="U197" s="190">
        <f t="shared" si="47"/>
        <v>648</v>
      </c>
      <c r="V197" s="304">
        <f t="shared" si="47"/>
        <v>3148</v>
      </c>
    </row>
    <row r="198" spans="1:22" ht="30" customHeight="1" x14ac:dyDescent="0.25">
      <c r="A198" s="286" t="s">
        <v>495</v>
      </c>
      <c r="B198" s="406" t="s">
        <v>740</v>
      </c>
      <c r="C198" s="452"/>
      <c r="D198" s="412" t="s">
        <v>741</v>
      </c>
      <c r="E198" s="418"/>
      <c r="F198" s="418"/>
      <c r="G198" s="418"/>
      <c r="H198" s="189">
        <v>2900</v>
      </c>
      <c r="I198" s="262"/>
      <c r="J198" s="189">
        <f t="shared" si="45"/>
        <v>2900</v>
      </c>
      <c r="K198" s="189"/>
      <c r="L198" s="189"/>
      <c r="M198" s="189"/>
      <c r="N198" s="189"/>
      <c r="O198" s="189"/>
      <c r="P198" s="189"/>
      <c r="Q198" s="279"/>
      <c r="R198" s="184"/>
      <c r="S198" s="184"/>
      <c r="T198" s="190">
        <f t="shared" si="47"/>
        <v>2900</v>
      </c>
      <c r="U198" s="190">
        <f t="shared" si="47"/>
        <v>0</v>
      </c>
      <c r="V198" s="304">
        <f t="shared" si="47"/>
        <v>2900</v>
      </c>
    </row>
    <row r="199" spans="1:22" ht="15" customHeight="1" x14ac:dyDescent="0.25">
      <c r="A199" s="457" t="s">
        <v>495</v>
      </c>
      <c r="B199" s="458" t="s">
        <v>740</v>
      </c>
      <c r="C199" s="459"/>
      <c r="D199" s="412" t="s">
        <v>742</v>
      </c>
      <c r="E199" s="472"/>
      <c r="F199" s="472"/>
      <c r="G199" s="472"/>
      <c r="H199" s="247">
        <v>0</v>
      </c>
      <c r="I199" s="468"/>
      <c r="J199" s="189">
        <f t="shared" si="45"/>
        <v>0</v>
      </c>
      <c r="K199" s="247"/>
      <c r="L199" s="247"/>
      <c r="M199" s="247"/>
      <c r="N199" s="247"/>
      <c r="O199" s="247"/>
      <c r="P199" s="247"/>
      <c r="Q199" s="285"/>
      <c r="R199" s="184"/>
      <c r="S199" s="184"/>
      <c r="T199" s="190">
        <f t="shared" ref="T199:V412" si="50">E199+H199+K199+N199+Q199</f>
        <v>0</v>
      </c>
      <c r="U199" s="190">
        <f t="shared" si="50"/>
        <v>0</v>
      </c>
      <c r="V199" s="304">
        <f t="shared" si="50"/>
        <v>0</v>
      </c>
    </row>
    <row r="200" spans="1:22" ht="15" customHeight="1" x14ac:dyDescent="0.25">
      <c r="A200" s="457" t="s">
        <v>495</v>
      </c>
      <c r="B200" s="458" t="s">
        <v>736</v>
      </c>
      <c r="C200" s="459"/>
      <c r="D200" s="475" t="s">
        <v>743</v>
      </c>
      <c r="E200" s="472"/>
      <c r="F200" s="472"/>
      <c r="G200" s="472"/>
      <c r="H200" s="247">
        <v>7500</v>
      </c>
      <c r="I200" s="468">
        <v>-2839</v>
      </c>
      <c r="J200" s="189">
        <f t="shared" si="45"/>
        <v>4661</v>
      </c>
      <c r="K200" s="247"/>
      <c r="L200" s="247"/>
      <c r="M200" s="247"/>
      <c r="N200" s="247"/>
      <c r="O200" s="247"/>
      <c r="P200" s="247"/>
      <c r="Q200" s="285"/>
      <c r="R200" s="184"/>
      <c r="S200" s="184"/>
      <c r="T200" s="190">
        <f t="shared" si="50"/>
        <v>7500</v>
      </c>
      <c r="U200" s="190">
        <f t="shared" si="50"/>
        <v>-2839</v>
      </c>
      <c r="V200" s="304">
        <f t="shared" si="50"/>
        <v>4661</v>
      </c>
    </row>
    <row r="201" spans="1:22" ht="15" customHeight="1" x14ac:dyDescent="0.25">
      <c r="A201" s="457" t="s">
        <v>495</v>
      </c>
      <c r="B201" s="458" t="s">
        <v>736</v>
      </c>
      <c r="C201" s="459"/>
      <c r="D201" s="475" t="s">
        <v>744</v>
      </c>
      <c r="E201" s="472"/>
      <c r="F201" s="472"/>
      <c r="G201" s="472"/>
      <c r="H201" s="247">
        <v>2286</v>
      </c>
      <c r="I201" s="468"/>
      <c r="J201" s="189">
        <f t="shared" si="45"/>
        <v>2286</v>
      </c>
      <c r="K201" s="247"/>
      <c r="L201" s="247"/>
      <c r="M201" s="247"/>
      <c r="N201" s="247"/>
      <c r="O201" s="247"/>
      <c r="P201" s="247"/>
      <c r="Q201" s="285"/>
      <c r="R201" s="184"/>
      <c r="S201" s="184"/>
      <c r="T201" s="190">
        <f t="shared" si="50"/>
        <v>2286</v>
      </c>
      <c r="U201" s="190">
        <f t="shared" si="50"/>
        <v>0</v>
      </c>
      <c r="V201" s="304">
        <f t="shared" si="50"/>
        <v>2286</v>
      </c>
    </row>
    <row r="202" spans="1:22" ht="15" customHeight="1" x14ac:dyDescent="0.25">
      <c r="A202" s="457" t="s">
        <v>495</v>
      </c>
      <c r="B202" s="476" t="s">
        <v>745</v>
      </c>
      <c r="C202" s="459"/>
      <c r="D202" s="412" t="s">
        <v>746</v>
      </c>
      <c r="E202" s="472"/>
      <c r="F202" s="472"/>
      <c r="G202" s="472"/>
      <c r="H202" s="247">
        <v>11996</v>
      </c>
      <c r="I202" s="468">
        <v>1920</v>
      </c>
      <c r="J202" s="189">
        <f t="shared" si="45"/>
        <v>13916</v>
      </c>
      <c r="K202" s="247"/>
      <c r="L202" s="247"/>
      <c r="M202" s="247"/>
      <c r="N202" s="247"/>
      <c r="O202" s="247"/>
      <c r="P202" s="247"/>
      <c r="Q202" s="285"/>
      <c r="R202" s="184"/>
      <c r="S202" s="184"/>
      <c r="T202" s="190">
        <f t="shared" si="50"/>
        <v>11996</v>
      </c>
      <c r="U202" s="190">
        <f t="shared" si="50"/>
        <v>1920</v>
      </c>
      <c r="V202" s="304">
        <f t="shared" si="50"/>
        <v>13916</v>
      </c>
    </row>
    <row r="203" spans="1:22" ht="15" customHeight="1" x14ac:dyDescent="0.25">
      <c r="A203" s="457" t="s">
        <v>495</v>
      </c>
      <c r="B203" s="476" t="s">
        <v>745</v>
      </c>
      <c r="C203" s="459"/>
      <c r="D203" s="416" t="s">
        <v>747</v>
      </c>
      <c r="E203" s="472">
        <v>1400</v>
      </c>
      <c r="F203" s="472"/>
      <c r="G203" s="189">
        <f t="shared" ref="G203" si="51">SUM(E203:F203)</f>
        <v>1400</v>
      </c>
      <c r="H203" s="247"/>
      <c r="I203" s="468"/>
      <c r="J203" s="247"/>
      <c r="K203" s="247"/>
      <c r="L203" s="247"/>
      <c r="M203" s="247"/>
      <c r="N203" s="247"/>
      <c r="O203" s="247"/>
      <c r="P203" s="247"/>
      <c r="Q203" s="285"/>
      <c r="R203" s="184"/>
      <c r="S203" s="184"/>
      <c r="T203" s="190">
        <f t="shared" si="50"/>
        <v>1400</v>
      </c>
      <c r="U203" s="190">
        <f t="shared" si="50"/>
        <v>0</v>
      </c>
      <c r="V203" s="304">
        <f t="shared" si="50"/>
        <v>1400</v>
      </c>
    </row>
    <row r="204" spans="1:22" ht="15" customHeight="1" x14ac:dyDescent="0.25">
      <c r="A204" s="457" t="s">
        <v>495</v>
      </c>
      <c r="B204" s="476" t="s">
        <v>745</v>
      </c>
      <c r="C204" s="452"/>
      <c r="D204" s="474" t="s">
        <v>748</v>
      </c>
      <c r="E204" s="472"/>
      <c r="F204" s="472"/>
      <c r="G204" s="472"/>
      <c r="H204" s="247">
        <v>0</v>
      </c>
      <c r="I204" s="468"/>
      <c r="J204" s="189">
        <f t="shared" si="45"/>
        <v>0</v>
      </c>
      <c r="K204" s="247"/>
      <c r="L204" s="247"/>
      <c r="M204" s="247"/>
      <c r="N204" s="247"/>
      <c r="O204" s="247"/>
      <c r="P204" s="247"/>
      <c r="Q204" s="285"/>
      <c r="R204" s="184"/>
      <c r="S204" s="184"/>
      <c r="T204" s="190">
        <f t="shared" si="50"/>
        <v>0</v>
      </c>
      <c r="U204" s="190">
        <f t="shared" si="50"/>
        <v>0</v>
      </c>
      <c r="V204" s="304">
        <f t="shared" si="50"/>
        <v>0</v>
      </c>
    </row>
    <row r="205" spans="1:22" ht="15" customHeight="1" x14ac:dyDescent="0.25">
      <c r="A205" s="457" t="s">
        <v>495</v>
      </c>
      <c r="B205" s="476" t="s">
        <v>749</v>
      </c>
      <c r="C205" s="459"/>
      <c r="D205" s="412" t="s">
        <v>750</v>
      </c>
      <c r="E205" s="247"/>
      <c r="F205" s="247"/>
      <c r="G205" s="247"/>
      <c r="H205" s="247">
        <v>12451</v>
      </c>
      <c r="I205" s="468"/>
      <c r="J205" s="189">
        <f t="shared" si="45"/>
        <v>12451</v>
      </c>
      <c r="K205" s="247"/>
      <c r="L205" s="247"/>
      <c r="M205" s="247"/>
      <c r="N205" s="247"/>
      <c r="O205" s="247"/>
      <c r="P205" s="247"/>
      <c r="Q205" s="285"/>
      <c r="R205" s="184"/>
      <c r="S205" s="184"/>
      <c r="T205" s="190">
        <f t="shared" si="50"/>
        <v>12451</v>
      </c>
      <c r="U205" s="190">
        <f t="shared" si="50"/>
        <v>0</v>
      </c>
      <c r="V205" s="304">
        <f t="shared" si="50"/>
        <v>12451</v>
      </c>
    </row>
    <row r="206" spans="1:22" ht="15" customHeight="1" x14ac:dyDescent="0.25">
      <c r="A206" s="457" t="s">
        <v>495</v>
      </c>
      <c r="B206" s="476" t="s">
        <v>749</v>
      </c>
      <c r="C206" s="459"/>
      <c r="D206" s="412" t="s">
        <v>751</v>
      </c>
      <c r="E206" s="247"/>
      <c r="F206" s="247"/>
      <c r="G206" s="247"/>
      <c r="H206" s="247">
        <v>4500</v>
      </c>
      <c r="I206" s="468"/>
      <c r="J206" s="189">
        <f t="shared" si="45"/>
        <v>4500</v>
      </c>
      <c r="K206" s="247"/>
      <c r="L206" s="247"/>
      <c r="M206" s="247"/>
      <c r="N206" s="247"/>
      <c r="O206" s="247"/>
      <c r="P206" s="247"/>
      <c r="Q206" s="285"/>
      <c r="R206" s="184"/>
      <c r="S206" s="184"/>
      <c r="T206" s="190">
        <f t="shared" si="50"/>
        <v>4500</v>
      </c>
      <c r="U206" s="190">
        <f t="shared" si="50"/>
        <v>0</v>
      </c>
      <c r="V206" s="304">
        <f t="shared" si="50"/>
        <v>4500</v>
      </c>
    </row>
    <row r="207" spans="1:22" ht="15" customHeight="1" x14ac:dyDescent="0.25">
      <c r="A207" s="457" t="s">
        <v>495</v>
      </c>
      <c r="B207" s="476" t="s">
        <v>752</v>
      </c>
      <c r="C207" s="459"/>
      <c r="D207" s="412" t="s">
        <v>753</v>
      </c>
      <c r="E207" s="247"/>
      <c r="F207" s="247"/>
      <c r="G207" s="247"/>
      <c r="H207" s="247">
        <v>3200</v>
      </c>
      <c r="I207" s="468"/>
      <c r="J207" s="189">
        <f t="shared" si="45"/>
        <v>3200</v>
      </c>
      <c r="K207" s="247"/>
      <c r="L207" s="247"/>
      <c r="M207" s="247"/>
      <c r="N207" s="247"/>
      <c r="O207" s="247"/>
      <c r="P207" s="247"/>
      <c r="Q207" s="285"/>
      <c r="R207" s="184"/>
      <c r="S207" s="184"/>
      <c r="T207" s="190">
        <f t="shared" si="50"/>
        <v>3200</v>
      </c>
      <c r="U207" s="190">
        <f t="shared" si="50"/>
        <v>0</v>
      </c>
      <c r="V207" s="304">
        <f t="shared" si="50"/>
        <v>3200</v>
      </c>
    </row>
    <row r="208" spans="1:22" ht="15" customHeight="1" x14ac:dyDescent="0.25">
      <c r="A208" s="457" t="s">
        <v>495</v>
      </c>
      <c r="B208" s="476" t="s">
        <v>752</v>
      </c>
      <c r="C208" s="459"/>
      <c r="D208" s="416" t="s">
        <v>747</v>
      </c>
      <c r="E208" s="247">
        <v>1500</v>
      </c>
      <c r="F208" s="247"/>
      <c r="G208" s="189">
        <f t="shared" ref="G208:G209" si="52">SUM(E208:F208)</f>
        <v>1500</v>
      </c>
      <c r="H208" s="247"/>
      <c r="I208" s="468"/>
      <c r="J208" s="247"/>
      <c r="K208" s="247"/>
      <c r="L208" s="247"/>
      <c r="M208" s="247"/>
      <c r="N208" s="247"/>
      <c r="O208" s="247"/>
      <c r="P208" s="247"/>
      <c r="Q208" s="285"/>
      <c r="R208" s="184"/>
      <c r="S208" s="184"/>
      <c r="T208" s="190">
        <f t="shared" si="50"/>
        <v>1500</v>
      </c>
      <c r="U208" s="190">
        <f t="shared" si="50"/>
        <v>0</v>
      </c>
      <c r="V208" s="304">
        <f t="shared" si="50"/>
        <v>1500</v>
      </c>
    </row>
    <row r="209" spans="1:22" ht="15" customHeight="1" x14ac:dyDescent="0.25">
      <c r="A209" s="457" t="s">
        <v>495</v>
      </c>
      <c r="B209" s="476" t="s">
        <v>752</v>
      </c>
      <c r="C209" s="459"/>
      <c r="D209" s="416" t="s">
        <v>754</v>
      </c>
      <c r="E209" s="247"/>
      <c r="F209" s="247"/>
      <c r="G209" s="189">
        <f t="shared" si="52"/>
        <v>0</v>
      </c>
      <c r="H209" s="247"/>
      <c r="I209" s="468"/>
      <c r="J209" s="189">
        <f t="shared" si="45"/>
        <v>0</v>
      </c>
      <c r="K209" s="247"/>
      <c r="L209" s="247"/>
      <c r="M209" s="247"/>
      <c r="N209" s="247"/>
      <c r="O209" s="247"/>
      <c r="P209" s="247"/>
      <c r="Q209" s="285"/>
      <c r="R209" s="184"/>
      <c r="S209" s="184"/>
      <c r="T209" s="190">
        <f t="shared" si="50"/>
        <v>0</v>
      </c>
      <c r="U209" s="190">
        <f t="shared" si="50"/>
        <v>0</v>
      </c>
      <c r="V209" s="304">
        <f t="shared" si="50"/>
        <v>0</v>
      </c>
    </row>
    <row r="210" spans="1:22" ht="30" customHeight="1" x14ac:dyDescent="0.25">
      <c r="A210" s="457" t="s">
        <v>495</v>
      </c>
      <c r="B210" s="476" t="s">
        <v>755</v>
      </c>
      <c r="C210" s="459"/>
      <c r="D210" s="412" t="s">
        <v>756</v>
      </c>
      <c r="E210" s="247"/>
      <c r="F210" s="247"/>
      <c r="G210" s="247"/>
      <c r="H210" s="247">
        <v>6900</v>
      </c>
      <c r="I210" s="468">
        <v>-3940</v>
      </c>
      <c r="J210" s="189">
        <f t="shared" si="45"/>
        <v>2960</v>
      </c>
      <c r="K210" s="247"/>
      <c r="L210" s="247"/>
      <c r="M210" s="247"/>
      <c r="N210" s="247"/>
      <c r="O210" s="247"/>
      <c r="P210" s="247"/>
      <c r="Q210" s="285"/>
      <c r="R210" s="184"/>
      <c r="S210" s="184"/>
      <c r="T210" s="190">
        <f t="shared" si="50"/>
        <v>6900</v>
      </c>
      <c r="U210" s="190">
        <f t="shared" si="50"/>
        <v>-3940</v>
      </c>
      <c r="V210" s="304">
        <f t="shared" si="50"/>
        <v>2960</v>
      </c>
    </row>
    <row r="211" spans="1:22" ht="15" customHeight="1" x14ac:dyDescent="0.25">
      <c r="A211" s="457" t="s">
        <v>495</v>
      </c>
      <c r="B211" s="476" t="s">
        <v>755</v>
      </c>
      <c r="C211" s="459"/>
      <c r="D211" s="412" t="s">
        <v>727</v>
      </c>
      <c r="E211" s="247"/>
      <c r="F211" s="247"/>
      <c r="G211" s="247"/>
      <c r="H211" s="247">
        <v>4082</v>
      </c>
      <c r="I211" s="468">
        <v>-1</v>
      </c>
      <c r="J211" s="189">
        <f t="shared" si="45"/>
        <v>4081</v>
      </c>
      <c r="K211" s="247"/>
      <c r="L211" s="247"/>
      <c r="M211" s="247"/>
      <c r="N211" s="247"/>
      <c r="O211" s="247"/>
      <c r="P211" s="247"/>
      <c r="Q211" s="285"/>
      <c r="R211" s="184"/>
      <c r="S211" s="184"/>
      <c r="T211" s="190">
        <f t="shared" si="50"/>
        <v>4082</v>
      </c>
      <c r="U211" s="190">
        <f t="shared" si="50"/>
        <v>-1</v>
      </c>
      <c r="V211" s="304">
        <f t="shared" si="50"/>
        <v>4081</v>
      </c>
    </row>
    <row r="212" spans="1:22" ht="15" customHeight="1" x14ac:dyDescent="0.25">
      <c r="A212" s="457" t="s">
        <v>495</v>
      </c>
      <c r="B212" s="476" t="s">
        <v>755</v>
      </c>
      <c r="C212" s="459"/>
      <c r="D212" s="477" t="s">
        <v>757</v>
      </c>
      <c r="E212" s="247"/>
      <c r="F212" s="247"/>
      <c r="G212" s="247"/>
      <c r="H212" s="247"/>
      <c r="I212" s="468"/>
      <c r="J212" s="189">
        <f t="shared" si="45"/>
        <v>0</v>
      </c>
      <c r="K212" s="247"/>
      <c r="L212" s="247"/>
      <c r="M212" s="247"/>
      <c r="N212" s="247"/>
      <c r="O212" s="247"/>
      <c r="P212" s="247"/>
      <c r="Q212" s="285"/>
      <c r="R212" s="184"/>
      <c r="S212" s="184"/>
      <c r="T212" s="190">
        <f t="shared" si="50"/>
        <v>0</v>
      </c>
      <c r="U212" s="190">
        <f t="shared" si="50"/>
        <v>0</v>
      </c>
      <c r="V212" s="304">
        <f t="shared" si="50"/>
        <v>0</v>
      </c>
    </row>
    <row r="213" spans="1:22" ht="15" customHeight="1" x14ac:dyDescent="0.25">
      <c r="A213" s="457" t="s">
        <v>498</v>
      </c>
      <c r="B213" s="458" t="s">
        <v>755</v>
      </c>
      <c r="C213" s="459"/>
      <c r="D213" s="461" t="s">
        <v>758</v>
      </c>
      <c r="E213" s="247">
        <v>567</v>
      </c>
      <c r="F213" s="247"/>
      <c r="G213" s="189">
        <f t="shared" ref="G213:G215" si="53">SUM(E213:F213)</f>
        <v>567</v>
      </c>
      <c r="H213" s="247"/>
      <c r="I213" s="468"/>
      <c r="J213" s="247"/>
      <c r="K213" s="247"/>
      <c r="L213" s="247"/>
      <c r="M213" s="247"/>
      <c r="N213" s="247"/>
      <c r="O213" s="247"/>
      <c r="P213" s="247"/>
      <c r="Q213" s="285"/>
      <c r="R213" s="184"/>
      <c r="S213" s="184"/>
      <c r="T213" s="190">
        <f t="shared" si="50"/>
        <v>567</v>
      </c>
      <c r="U213" s="190">
        <f t="shared" si="50"/>
        <v>0</v>
      </c>
      <c r="V213" s="304">
        <f t="shared" si="50"/>
        <v>567</v>
      </c>
    </row>
    <row r="214" spans="1:22" ht="15" customHeight="1" x14ac:dyDescent="0.25">
      <c r="A214" s="457" t="s">
        <v>498</v>
      </c>
      <c r="B214" s="458" t="s">
        <v>759</v>
      </c>
      <c r="C214" s="459"/>
      <c r="D214" s="461" t="s">
        <v>760</v>
      </c>
      <c r="E214" s="247"/>
      <c r="F214" s="247"/>
      <c r="G214" s="247"/>
      <c r="H214" s="247">
        <v>621</v>
      </c>
      <c r="I214" s="468"/>
      <c r="J214" s="189">
        <f t="shared" ref="J214" si="54">SUM(H214:I214)</f>
        <v>621</v>
      </c>
      <c r="K214" s="247"/>
      <c r="L214" s="247"/>
      <c r="M214" s="247"/>
      <c r="N214" s="247"/>
      <c r="O214" s="247"/>
      <c r="P214" s="247"/>
      <c r="Q214" s="285"/>
      <c r="R214" s="184"/>
      <c r="S214" s="184"/>
      <c r="T214" s="190">
        <f t="shared" si="50"/>
        <v>621</v>
      </c>
      <c r="U214" s="190">
        <f t="shared" si="50"/>
        <v>0</v>
      </c>
      <c r="V214" s="304">
        <f t="shared" si="50"/>
        <v>621</v>
      </c>
    </row>
    <row r="215" spans="1:22" ht="30" customHeight="1" x14ac:dyDescent="0.25">
      <c r="A215" s="457" t="s">
        <v>495</v>
      </c>
      <c r="B215" s="476" t="s">
        <v>759</v>
      </c>
      <c r="C215" s="459"/>
      <c r="D215" s="412" t="s">
        <v>731</v>
      </c>
      <c r="E215" s="247"/>
      <c r="F215" s="247"/>
      <c r="G215" s="189">
        <f t="shared" si="53"/>
        <v>0</v>
      </c>
      <c r="H215" s="247">
        <v>2800</v>
      </c>
      <c r="I215" s="468"/>
      <c r="J215" s="189">
        <f t="shared" si="45"/>
        <v>2800</v>
      </c>
      <c r="K215" s="247"/>
      <c r="L215" s="247"/>
      <c r="M215" s="247"/>
      <c r="N215" s="247"/>
      <c r="O215" s="247"/>
      <c r="P215" s="247"/>
      <c r="Q215" s="285"/>
      <c r="R215" s="184"/>
      <c r="S215" s="184"/>
      <c r="T215" s="190">
        <f t="shared" si="50"/>
        <v>2800</v>
      </c>
      <c r="U215" s="190">
        <f t="shared" si="50"/>
        <v>0</v>
      </c>
      <c r="V215" s="304">
        <f t="shared" si="50"/>
        <v>2800</v>
      </c>
    </row>
    <row r="216" spans="1:22" ht="15" customHeight="1" x14ac:dyDescent="0.25">
      <c r="A216" s="457" t="s">
        <v>495</v>
      </c>
      <c r="B216" s="476" t="s">
        <v>759</v>
      </c>
      <c r="C216" s="459"/>
      <c r="D216" s="412" t="s">
        <v>761</v>
      </c>
      <c r="E216" s="247"/>
      <c r="F216" s="247"/>
      <c r="G216" s="247"/>
      <c r="H216" s="247">
        <v>4500</v>
      </c>
      <c r="I216" s="468">
        <v>-150</v>
      </c>
      <c r="J216" s="189">
        <f t="shared" si="45"/>
        <v>4350</v>
      </c>
      <c r="K216" s="247"/>
      <c r="L216" s="247"/>
      <c r="M216" s="247"/>
      <c r="N216" s="247"/>
      <c r="O216" s="247"/>
      <c r="P216" s="247"/>
      <c r="Q216" s="285"/>
      <c r="R216" s="184"/>
      <c r="S216" s="184"/>
      <c r="T216" s="190">
        <f t="shared" si="50"/>
        <v>4500</v>
      </c>
      <c r="U216" s="190">
        <f t="shared" si="50"/>
        <v>-150</v>
      </c>
      <c r="V216" s="304">
        <f t="shared" si="50"/>
        <v>4350</v>
      </c>
    </row>
    <row r="217" spans="1:22" ht="15" customHeight="1" thickBot="1" x14ac:dyDescent="0.3">
      <c r="A217" s="457" t="s">
        <v>495</v>
      </c>
      <c r="B217" s="476" t="s">
        <v>759</v>
      </c>
      <c r="C217" s="452"/>
      <c r="D217" s="474" t="s">
        <v>727</v>
      </c>
      <c r="E217" s="247"/>
      <c r="F217" s="247"/>
      <c r="G217" s="247"/>
      <c r="H217" s="247">
        <v>3846</v>
      </c>
      <c r="I217" s="247"/>
      <c r="J217" s="189">
        <f t="shared" si="45"/>
        <v>3846</v>
      </c>
      <c r="K217" s="247"/>
      <c r="L217" s="247"/>
      <c r="M217" s="247"/>
      <c r="N217" s="247"/>
      <c r="O217" s="247"/>
      <c r="P217" s="247"/>
      <c r="Q217" s="285"/>
      <c r="R217" s="184"/>
      <c r="S217" s="184"/>
      <c r="T217" s="190">
        <f t="shared" si="50"/>
        <v>3846</v>
      </c>
      <c r="U217" s="190">
        <f t="shared" si="50"/>
        <v>0</v>
      </c>
      <c r="V217" s="304">
        <f t="shared" si="50"/>
        <v>3846</v>
      </c>
    </row>
    <row r="218" spans="1:22" s="432" customFormat="1" ht="15" customHeight="1" thickBot="1" x14ac:dyDescent="0.3">
      <c r="A218" s="478"/>
      <c r="B218" s="479"/>
      <c r="C218" s="428" t="s">
        <v>762</v>
      </c>
      <c r="D218" s="428"/>
      <c r="E218" s="480">
        <f t="shared" ref="E218:V218" si="55">SUM(E78:E217)</f>
        <v>262913</v>
      </c>
      <c r="F218" s="481">
        <f t="shared" si="55"/>
        <v>44121</v>
      </c>
      <c r="G218" s="481">
        <f t="shared" si="55"/>
        <v>307034</v>
      </c>
      <c r="H218" s="481">
        <f t="shared" si="55"/>
        <v>287715</v>
      </c>
      <c r="I218" s="481">
        <f t="shared" si="55"/>
        <v>5296</v>
      </c>
      <c r="J218" s="481">
        <f t="shared" si="55"/>
        <v>293011</v>
      </c>
      <c r="K218" s="481">
        <f t="shared" si="55"/>
        <v>0</v>
      </c>
      <c r="L218" s="481">
        <f t="shared" si="55"/>
        <v>0</v>
      </c>
      <c r="M218" s="481">
        <f t="shared" si="55"/>
        <v>0</v>
      </c>
      <c r="N218" s="481">
        <f t="shared" si="55"/>
        <v>0</v>
      </c>
      <c r="O218" s="481">
        <f t="shared" si="55"/>
        <v>0</v>
      </c>
      <c r="P218" s="481">
        <f t="shared" si="55"/>
        <v>0</v>
      </c>
      <c r="Q218" s="481">
        <f t="shared" si="55"/>
        <v>0</v>
      </c>
      <c r="R218" s="481">
        <f t="shared" si="55"/>
        <v>0</v>
      </c>
      <c r="S218" s="481">
        <f t="shared" si="55"/>
        <v>0</v>
      </c>
      <c r="T218" s="480">
        <f t="shared" si="55"/>
        <v>550628</v>
      </c>
      <c r="U218" s="481">
        <f t="shared" si="55"/>
        <v>49417</v>
      </c>
      <c r="V218" s="482">
        <f t="shared" si="55"/>
        <v>600045</v>
      </c>
    </row>
    <row r="219" spans="1:22" s="432" customFormat="1" ht="15" customHeight="1" thickBot="1" x14ac:dyDescent="0.3">
      <c r="A219" s="478"/>
      <c r="B219" s="479"/>
      <c r="C219" s="428" t="s">
        <v>579</v>
      </c>
      <c r="D219" s="428"/>
      <c r="E219" s="480">
        <f t="shared" ref="E219:V219" si="56">E218+E74</f>
        <v>3508642</v>
      </c>
      <c r="F219" s="480">
        <f t="shared" si="56"/>
        <v>77229</v>
      </c>
      <c r="G219" s="480">
        <f t="shared" si="56"/>
        <v>3585871</v>
      </c>
      <c r="H219" s="480">
        <f t="shared" si="56"/>
        <v>4625039</v>
      </c>
      <c r="I219" s="480">
        <f t="shared" si="56"/>
        <v>90073</v>
      </c>
      <c r="J219" s="480">
        <f t="shared" si="56"/>
        <v>4715112</v>
      </c>
      <c r="K219" s="480">
        <f t="shared" si="56"/>
        <v>1005535</v>
      </c>
      <c r="L219" s="480">
        <f t="shared" si="56"/>
        <v>28200</v>
      </c>
      <c r="M219" s="480">
        <f t="shared" si="56"/>
        <v>1033735</v>
      </c>
      <c r="N219" s="480">
        <f t="shared" si="56"/>
        <v>242745</v>
      </c>
      <c r="O219" s="480">
        <f t="shared" si="56"/>
        <v>3358</v>
      </c>
      <c r="P219" s="480">
        <f t="shared" si="56"/>
        <v>246103</v>
      </c>
      <c r="Q219" s="480">
        <f t="shared" si="56"/>
        <v>3298625</v>
      </c>
      <c r="R219" s="480">
        <f t="shared" si="56"/>
        <v>380850</v>
      </c>
      <c r="S219" s="480">
        <f t="shared" si="56"/>
        <v>3679475</v>
      </c>
      <c r="T219" s="480">
        <f t="shared" si="56"/>
        <v>12680586</v>
      </c>
      <c r="U219" s="480">
        <f t="shared" si="56"/>
        <v>579710</v>
      </c>
      <c r="V219" s="431">
        <f t="shared" si="56"/>
        <v>13260296</v>
      </c>
    </row>
    <row r="220" spans="1:22" x14ac:dyDescent="0.25">
      <c r="Q220" s="486"/>
      <c r="R220" s="486"/>
      <c r="S220" s="486"/>
    </row>
    <row r="221" spans="1:22" x14ac:dyDescent="0.25">
      <c r="Q221" s="486"/>
      <c r="R221" s="486"/>
      <c r="S221" s="486"/>
    </row>
    <row r="222" spans="1:22" ht="13.8" x14ac:dyDescent="0.25">
      <c r="D222" s="487"/>
      <c r="E222" s="488"/>
      <c r="F222" s="488"/>
      <c r="G222" s="488"/>
      <c r="Q222" s="486"/>
      <c r="R222" s="486"/>
      <c r="S222" s="486"/>
    </row>
    <row r="223" spans="1:22" x14ac:dyDescent="0.25">
      <c r="D223" s="131"/>
      <c r="Q223" s="486"/>
      <c r="R223" s="486"/>
      <c r="S223" s="486"/>
    </row>
    <row r="224" spans="1:22" x14ac:dyDescent="0.25">
      <c r="Q224" s="486"/>
      <c r="R224" s="486"/>
      <c r="S224" s="486"/>
    </row>
    <row r="225" spans="4:22" x14ac:dyDescent="0.25">
      <c r="Q225" s="486"/>
      <c r="R225" s="486"/>
      <c r="S225" s="486"/>
    </row>
    <row r="226" spans="4:22" x14ac:dyDescent="0.25">
      <c r="Q226" s="486"/>
      <c r="R226" s="486"/>
      <c r="S226" s="486"/>
    </row>
    <row r="227" spans="4:22" x14ac:dyDescent="0.25">
      <c r="D227" s="489"/>
      <c r="E227" s="488"/>
      <c r="F227" s="488"/>
      <c r="G227" s="488"/>
      <c r="Q227" s="486"/>
      <c r="R227" s="486"/>
      <c r="S227" s="486"/>
    </row>
    <row r="228" spans="4:22" ht="13.8" x14ac:dyDescent="0.25">
      <c r="D228" s="487"/>
      <c r="Q228" s="486"/>
      <c r="R228" s="486"/>
      <c r="S228" s="486"/>
    </row>
    <row r="229" spans="4:22" x14ac:dyDescent="0.25">
      <c r="Q229" s="486"/>
      <c r="R229" s="486"/>
      <c r="S229" s="486"/>
    </row>
    <row r="230" spans="4:22" x14ac:dyDescent="0.25">
      <c r="Q230" s="486"/>
      <c r="R230" s="486"/>
      <c r="S230" s="486"/>
    </row>
    <row r="231" spans="4:22" x14ac:dyDescent="0.25">
      <c r="Q231" s="486"/>
      <c r="R231" s="486"/>
      <c r="S231" s="486"/>
    </row>
    <row r="232" spans="4:22" x14ac:dyDescent="0.25">
      <c r="Q232" s="486"/>
      <c r="R232" s="486"/>
      <c r="S232" s="486"/>
      <c r="V232" s="449"/>
    </row>
    <row r="233" spans="4:22" x14ac:dyDescent="0.25">
      <c r="Q233" s="486"/>
      <c r="R233" s="486"/>
      <c r="S233" s="486"/>
      <c r="V233" s="449"/>
    </row>
    <row r="234" spans="4:22" x14ac:dyDescent="0.25">
      <c r="Q234" s="486"/>
      <c r="R234" s="486"/>
      <c r="S234" s="486"/>
      <c r="V234" s="449"/>
    </row>
    <row r="235" spans="4:22" x14ac:dyDescent="0.25">
      <c r="Q235" s="486"/>
      <c r="R235" s="486"/>
      <c r="S235" s="486"/>
      <c r="V235" s="449"/>
    </row>
    <row r="236" spans="4:22" x14ac:dyDescent="0.25">
      <c r="Q236" s="486"/>
      <c r="R236" s="486"/>
      <c r="S236" s="486"/>
      <c r="V236" s="449"/>
    </row>
    <row r="237" spans="4:22" x14ac:dyDescent="0.25">
      <c r="Q237" s="486"/>
      <c r="R237" s="486"/>
      <c r="S237" s="486"/>
      <c r="V237" s="449"/>
    </row>
    <row r="238" spans="4:22" x14ac:dyDescent="0.25">
      <c r="Q238" s="486"/>
      <c r="R238" s="486"/>
      <c r="S238" s="486"/>
      <c r="V238" s="449"/>
    </row>
    <row r="239" spans="4:22" x14ac:dyDescent="0.25">
      <c r="Q239" s="486"/>
      <c r="R239" s="486"/>
      <c r="S239" s="486"/>
      <c r="V239" s="449"/>
    </row>
    <row r="240" spans="4:22" x14ac:dyDescent="0.25">
      <c r="Q240" s="486"/>
      <c r="R240" s="486"/>
      <c r="S240" s="486"/>
      <c r="V240" s="449"/>
    </row>
    <row r="241" spans="17:22" x14ac:dyDescent="0.25">
      <c r="Q241" s="486"/>
      <c r="R241" s="486"/>
      <c r="S241" s="486"/>
      <c r="V241" s="449"/>
    </row>
    <row r="242" spans="17:22" x14ac:dyDescent="0.25">
      <c r="Q242" s="486"/>
      <c r="R242" s="486"/>
      <c r="S242" s="486"/>
      <c r="V242" s="449"/>
    </row>
    <row r="243" spans="17:22" x14ac:dyDescent="0.25">
      <c r="Q243" s="486"/>
      <c r="R243" s="486"/>
      <c r="S243" s="486"/>
      <c r="V243" s="449"/>
    </row>
    <row r="244" spans="17:22" x14ac:dyDescent="0.25">
      <c r="Q244" s="486"/>
      <c r="R244" s="486"/>
      <c r="S244" s="486"/>
      <c r="V244" s="449"/>
    </row>
    <row r="245" spans="17:22" x14ac:dyDescent="0.25">
      <c r="Q245" s="486"/>
      <c r="R245" s="486"/>
      <c r="S245" s="486"/>
      <c r="V245" s="449"/>
    </row>
    <row r="246" spans="17:22" x14ac:dyDescent="0.25">
      <c r="Q246" s="486"/>
      <c r="R246" s="486"/>
      <c r="S246" s="486"/>
      <c r="V246" s="449"/>
    </row>
    <row r="247" spans="17:22" x14ac:dyDescent="0.25">
      <c r="Q247" s="486"/>
      <c r="R247" s="486"/>
      <c r="S247" s="486"/>
      <c r="V247" s="449"/>
    </row>
    <row r="248" spans="17:22" x14ac:dyDescent="0.25">
      <c r="Q248" s="486"/>
      <c r="R248" s="486"/>
      <c r="S248" s="486"/>
      <c r="V248" s="449"/>
    </row>
    <row r="249" spans="17:22" x14ac:dyDescent="0.25">
      <c r="Q249" s="486"/>
      <c r="R249" s="486"/>
      <c r="S249" s="486"/>
      <c r="V249" s="449"/>
    </row>
    <row r="250" spans="17:22" x14ac:dyDescent="0.25">
      <c r="Q250" s="486"/>
      <c r="R250" s="486"/>
      <c r="S250" s="486"/>
      <c r="V250" s="449"/>
    </row>
    <row r="251" spans="17:22" x14ac:dyDescent="0.25">
      <c r="Q251" s="486"/>
      <c r="R251" s="486"/>
      <c r="S251" s="486"/>
      <c r="V251" s="449"/>
    </row>
    <row r="252" spans="17:22" x14ac:dyDescent="0.25">
      <c r="Q252" s="486"/>
      <c r="R252" s="486"/>
      <c r="S252" s="486"/>
      <c r="V252" s="449"/>
    </row>
    <row r="253" spans="17:22" x14ac:dyDescent="0.25">
      <c r="Q253" s="486"/>
      <c r="R253" s="486"/>
      <c r="S253" s="486"/>
      <c r="V253" s="449"/>
    </row>
    <row r="254" spans="17:22" x14ac:dyDescent="0.25">
      <c r="Q254" s="486"/>
      <c r="R254" s="486"/>
      <c r="S254" s="486"/>
      <c r="V254" s="449"/>
    </row>
    <row r="255" spans="17:22" x14ac:dyDescent="0.25">
      <c r="Q255" s="486"/>
      <c r="R255" s="486"/>
      <c r="S255" s="486"/>
      <c r="V255" s="449"/>
    </row>
    <row r="256" spans="17:22" x14ac:dyDescent="0.25">
      <c r="Q256" s="486"/>
      <c r="R256" s="486"/>
      <c r="S256" s="486"/>
      <c r="V256" s="449"/>
    </row>
    <row r="257" spans="17:22" x14ac:dyDescent="0.25">
      <c r="Q257" s="486"/>
      <c r="R257" s="486"/>
      <c r="S257" s="486"/>
      <c r="V257" s="449"/>
    </row>
    <row r="258" spans="17:22" x14ac:dyDescent="0.25">
      <c r="Q258" s="486"/>
      <c r="R258" s="486"/>
      <c r="S258" s="486"/>
      <c r="V258" s="449"/>
    </row>
    <row r="259" spans="17:22" x14ac:dyDescent="0.25">
      <c r="Q259" s="486"/>
      <c r="R259" s="486"/>
      <c r="S259" s="486"/>
      <c r="V259" s="449"/>
    </row>
    <row r="260" spans="17:22" x14ac:dyDescent="0.25">
      <c r="Q260" s="486"/>
      <c r="R260" s="486"/>
      <c r="S260" s="486"/>
      <c r="V260" s="449"/>
    </row>
    <row r="261" spans="17:22" x14ac:dyDescent="0.25">
      <c r="Q261" s="486"/>
      <c r="R261" s="486"/>
      <c r="S261" s="486"/>
      <c r="V261" s="449"/>
    </row>
    <row r="262" spans="17:22" x14ac:dyDescent="0.25">
      <c r="Q262" s="486"/>
      <c r="R262" s="486"/>
      <c r="S262" s="486"/>
      <c r="V262" s="449"/>
    </row>
    <row r="263" spans="17:22" x14ac:dyDescent="0.25">
      <c r="Q263" s="486"/>
      <c r="R263" s="486"/>
      <c r="S263" s="486"/>
      <c r="V263" s="449"/>
    </row>
    <row r="264" spans="17:22" x14ac:dyDescent="0.25">
      <c r="Q264" s="486"/>
      <c r="R264" s="486"/>
      <c r="S264" s="486"/>
      <c r="V264" s="449"/>
    </row>
    <row r="265" spans="17:22" x14ac:dyDescent="0.25">
      <c r="Q265" s="486"/>
      <c r="R265" s="486"/>
      <c r="S265" s="486"/>
      <c r="V265" s="449"/>
    </row>
    <row r="266" spans="17:22" x14ac:dyDescent="0.25">
      <c r="Q266" s="486"/>
      <c r="R266" s="486"/>
      <c r="S266" s="486"/>
      <c r="V266" s="449"/>
    </row>
    <row r="267" spans="17:22" x14ac:dyDescent="0.25">
      <c r="Q267" s="486"/>
      <c r="R267" s="486"/>
      <c r="S267" s="486"/>
      <c r="V267" s="449"/>
    </row>
    <row r="268" spans="17:22" x14ac:dyDescent="0.25">
      <c r="Q268" s="486"/>
      <c r="R268" s="486"/>
      <c r="S268" s="486"/>
      <c r="V268" s="449"/>
    </row>
    <row r="269" spans="17:22" x14ac:dyDescent="0.25">
      <c r="Q269" s="486"/>
      <c r="R269" s="486"/>
      <c r="S269" s="486"/>
      <c r="V269" s="449"/>
    </row>
    <row r="270" spans="17:22" x14ac:dyDescent="0.25">
      <c r="Q270" s="486"/>
      <c r="R270" s="486"/>
      <c r="S270" s="486"/>
      <c r="V270" s="449"/>
    </row>
    <row r="271" spans="17:22" x14ac:dyDescent="0.25">
      <c r="Q271" s="486"/>
      <c r="R271" s="486"/>
      <c r="S271" s="486"/>
      <c r="V271" s="449"/>
    </row>
    <row r="272" spans="17:22" x14ac:dyDescent="0.25">
      <c r="Q272" s="486"/>
      <c r="R272" s="486"/>
      <c r="S272" s="486"/>
      <c r="V272" s="449"/>
    </row>
    <row r="273" spans="17:22" x14ac:dyDescent="0.25">
      <c r="Q273" s="486"/>
      <c r="R273" s="486"/>
      <c r="S273" s="486"/>
      <c r="V273" s="449"/>
    </row>
    <row r="274" spans="17:22" x14ac:dyDescent="0.25">
      <c r="Q274" s="486"/>
      <c r="R274" s="486"/>
      <c r="S274" s="486"/>
      <c r="V274" s="449"/>
    </row>
    <row r="275" spans="17:22" x14ac:dyDescent="0.25">
      <c r="Q275" s="486"/>
      <c r="R275" s="486"/>
      <c r="S275" s="486"/>
      <c r="V275" s="449"/>
    </row>
    <row r="276" spans="17:22" x14ac:dyDescent="0.25">
      <c r="Q276" s="486"/>
      <c r="R276" s="486"/>
      <c r="S276" s="486"/>
      <c r="V276" s="449"/>
    </row>
    <row r="277" spans="17:22" x14ac:dyDescent="0.25">
      <c r="Q277" s="486"/>
      <c r="R277" s="486"/>
      <c r="S277" s="486"/>
      <c r="V277" s="449"/>
    </row>
    <row r="278" spans="17:22" x14ac:dyDescent="0.25">
      <c r="Q278" s="486"/>
      <c r="R278" s="486"/>
      <c r="S278" s="486"/>
      <c r="V278" s="449"/>
    </row>
    <row r="279" spans="17:22" x14ac:dyDescent="0.25">
      <c r="Q279" s="486"/>
      <c r="R279" s="486"/>
      <c r="S279" s="486"/>
      <c r="V279" s="449"/>
    </row>
    <row r="280" spans="17:22" x14ac:dyDescent="0.25">
      <c r="Q280" s="486"/>
      <c r="R280" s="486"/>
      <c r="S280" s="486"/>
      <c r="V280" s="449"/>
    </row>
    <row r="281" spans="17:22" x14ac:dyDescent="0.25">
      <c r="Q281" s="486"/>
      <c r="R281" s="486"/>
      <c r="S281" s="486"/>
      <c r="V281" s="449"/>
    </row>
    <row r="282" spans="17:22" x14ac:dyDescent="0.25">
      <c r="Q282" s="486"/>
      <c r="R282" s="486"/>
      <c r="S282" s="486"/>
      <c r="V282" s="449"/>
    </row>
    <row r="283" spans="17:22" x14ac:dyDescent="0.25">
      <c r="Q283" s="486"/>
      <c r="R283" s="486"/>
      <c r="S283" s="486"/>
      <c r="V283" s="449"/>
    </row>
    <row r="284" spans="17:22" x14ac:dyDescent="0.25">
      <c r="Q284" s="486"/>
      <c r="R284" s="486"/>
      <c r="S284" s="486"/>
      <c r="V284" s="449"/>
    </row>
    <row r="285" spans="17:22" x14ac:dyDescent="0.25">
      <c r="Q285" s="486"/>
      <c r="R285" s="486"/>
      <c r="S285" s="486"/>
      <c r="V285" s="449"/>
    </row>
    <row r="286" spans="17:22" x14ac:dyDescent="0.25">
      <c r="Q286" s="486"/>
      <c r="R286" s="486"/>
      <c r="S286" s="486"/>
      <c r="V286" s="449"/>
    </row>
    <row r="287" spans="17:22" x14ac:dyDescent="0.25">
      <c r="Q287" s="486"/>
      <c r="R287" s="486"/>
      <c r="S287" s="486"/>
      <c r="V287" s="449"/>
    </row>
    <row r="288" spans="17:22" x14ac:dyDescent="0.25">
      <c r="Q288" s="486"/>
      <c r="R288" s="486"/>
      <c r="S288" s="486"/>
      <c r="V288" s="449"/>
    </row>
    <row r="289" spans="17:22" x14ac:dyDescent="0.25">
      <c r="Q289" s="486"/>
      <c r="R289" s="486"/>
      <c r="S289" s="486"/>
      <c r="V289" s="449"/>
    </row>
    <row r="290" spans="17:22" x14ac:dyDescent="0.25">
      <c r="Q290" s="486"/>
      <c r="R290" s="486"/>
      <c r="S290" s="486"/>
      <c r="V290" s="449"/>
    </row>
    <row r="291" spans="17:22" x14ac:dyDescent="0.25">
      <c r="Q291" s="486"/>
      <c r="R291" s="486"/>
      <c r="S291" s="486"/>
      <c r="V291" s="449"/>
    </row>
    <row r="292" spans="17:22" x14ac:dyDescent="0.25">
      <c r="Q292" s="486"/>
      <c r="R292" s="486"/>
      <c r="S292" s="486"/>
      <c r="V292" s="449"/>
    </row>
    <row r="293" spans="17:22" x14ac:dyDescent="0.25">
      <c r="Q293" s="486"/>
      <c r="R293" s="486"/>
      <c r="S293" s="486"/>
      <c r="V293" s="449"/>
    </row>
    <row r="294" spans="17:22" x14ac:dyDescent="0.25">
      <c r="Q294" s="486"/>
      <c r="R294" s="486"/>
      <c r="S294" s="486"/>
      <c r="V294" s="449"/>
    </row>
    <row r="295" spans="17:22" x14ac:dyDescent="0.25">
      <c r="Q295" s="486"/>
      <c r="R295" s="486"/>
      <c r="S295" s="486"/>
      <c r="V295" s="449"/>
    </row>
    <row r="296" spans="17:22" x14ac:dyDescent="0.25">
      <c r="Q296" s="486"/>
      <c r="R296" s="486"/>
      <c r="S296" s="486"/>
      <c r="V296" s="449"/>
    </row>
    <row r="297" spans="17:22" x14ac:dyDescent="0.25">
      <c r="Q297" s="486"/>
      <c r="R297" s="486"/>
      <c r="S297" s="486"/>
      <c r="V297" s="449"/>
    </row>
    <row r="298" spans="17:22" x14ac:dyDescent="0.25">
      <c r="Q298" s="486"/>
      <c r="R298" s="486"/>
      <c r="S298" s="486"/>
      <c r="V298" s="449"/>
    </row>
    <row r="299" spans="17:22" x14ac:dyDescent="0.25">
      <c r="Q299" s="486"/>
      <c r="R299" s="486"/>
      <c r="S299" s="486"/>
      <c r="V299" s="449"/>
    </row>
    <row r="300" spans="17:22" x14ac:dyDescent="0.25">
      <c r="Q300" s="486"/>
      <c r="R300" s="486"/>
      <c r="S300" s="486"/>
      <c r="V300" s="449"/>
    </row>
    <row r="301" spans="17:22" x14ac:dyDescent="0.25">
      <c r="Q301" s="486"/>
      <c r="R301" s="486"/>
      <c r="S301" s="486"/>
      <c r="V301" s="449"/>
    </row>
    <row r="302" spans="17:22" x14ac:dyDescent="0.25">
      <c r="Q302" s="486"/>
      <c r="R302" s="486"/>
      <c r="S302" s="486"/>
      <c r="V302" s="449"/>
    </row>
    <row r="303" spans="17:22" x14ac:dyDescent="0.25">
      <c r="Q303" s="486"/>
      <c r="R303" s="486"/>
      <c r="S303" s="486"/>
      <c r="V303" s="449"/>
    </row>
    <row r="304" spans="17:22" x14ac:dyDescent="0.25">
      <c r="Q304" s="486"/>
      <c r="R304" s="486"/>
      <c r="S304" s="486"/>
      <c r="V304" s="449"/>
    </row>
    <row r="305" spans="17:22" x14ac:dyDescent="0.25">
      <c r="Q305" s="486"/>
      <c r="R305" s="486"/>
      <c r="S305" s="486"/>
      <c r="V305" s="449"/>
    </row>
    <row r="306" spans="17:22" x14ac:dyDescent="0.25">
      <c r="Q306" s="486"/>
      <c r="R306" s="486"/>
      <c r="S306" s="486"/>
      <c r="V306" s="449"/>
    </row>
    <row r="307" spans="17:22" x14ac:dyDescent="0.25">
      <c r="Q307" s="486"/>
      <c r="R307" s="486"/>
      <c r="S307" s="486"/>
      <c r="V307" s="449"/>
    </row>
    <row r="308" spans="17:22" x14ac:dyDescent="0.25">
      <c r="Q308" s="486"/>
      <c r="R308" s="486"/>
      <c r="S308" s="486"/>
      <c r="V308" s="449"/>
    </row>
    <row r="309" spans="17:22" x14ac:dyDescent="0.25">
      <c r="Q309" s="486"/>
      <c r="R309" s="486"/>
      <c r="S309" s="486"/>
      <c r="V309" s="449"/>
    </row>
    <row r="310" spans="17:22" x14ac:dyDescent="0.25">
      <c r="Q310" s="486"/>
      <c r="R310" s="486"/>
      <c r="S310" s="486"/>
      <c r="V310" s="449"/>
    </row>
    <row r="311" spans="17:22" x14ac:dyDescent="0.25">
      <c r="Q311" s="486"/>
      <c r="R311" s="486"/>
      <c r="S311" s="486"/>
      <c r="V311" s="449"/>
    </row>
    <row r="312" spans="17:22" x14ac:dyDescent="0.25">
      <c r="Q312" s="486"/>
      <c r="R312" s="486"/>
      <c r="S312" s="486"/>
      <c r="V312" s="449"/>
    </row>
    <row r="313" spans="17:22" x14ac:dyDescent="0.25">
      <c r="Q313" s="486"/>
      <c r="R313" s="486"/>
      <c r="S313" s="486"/>
      <c r="V313" s="449"/>
    </row>
    <row r="314" spans="17:22" x14ac:dyDescent="0.25">
      <c r="Q314" s="486"/>
      <c r="R314" s="486"/>
      <c r="S314" s="486"/>
      <c r="V314" s="449"/>
    </row>
    <row r="315" spans="17:22" x14ac:dyDescent="0.25">
      <c r="Q315" s="486"/>
      <c r="R315" s="486"/>
      <c r="S315" s="486"/>
      <c r="V315" s="449"/>
    </row>
    <row r="316" spans="17:22" x14ac:dyDescent="0.25">
      <c r="Q316" s="486"/>
      <c r="R316" s="486"/>
      <c r="S316" s="486"/>
      <c r="V316" s="449"/>
    </row>
    <row r="317" spans="17:22" x14ac:dyDescent="0.25">
      <c r="Q317" s="486"/>
      <c r="R317" s="486"/>
      <c r="S317" s="486"/>
      <c r="V317" s="449"/>
    </row>
    <row r="318" spans="17:22" x14ac:dyDescent="0.25">
      <c r="Q318" s="486"/>
      <c r="R318" s="486"/>
      <c r="S318" s="486"/>
      <c r="V318" s="449"/>
    </row>
    <row r="319" spans="17:22" x14ac:dyDescent="0.25">
      <c r="Q319" s="486"/>
      <c r="R319" s="486"/>
      <c r="S319" s="486"/>
      <c r="V319" s="449"/>
    </row>
    <row r="320" spans="17:22" x14ac:dyDescent="0.25">
      <c r="Q320" s="486"/>
      <c r="R320" s="486"/>
      <c r="S320" s="486"/>
      <c r="V320" s="449"/>
    </row>
    <row r="321" spans="17:22" x14ac:dyDescent="0.25">
      <c r="Q321" s="486"/>
      <c r="R321" s="486"/>
      <c r="S321" s="486"/>
      <c r="V321" s="449"/>
    </row>
    <row r="322" spans="17:22" x14ac:dyDescent="0.25">
      <c r="Q322" s="486"/>
      <c r="R322" s="486"/>
      <c r="S322" s="486"/>
      <c r="V322" s="449"/>
    </row>
    <row r="323" spans="17:22" x14ac:dyDescent="0.25">
      <c r="Q323" s="486"/>
      <c r="R323" s="486"/>
      <c r="S323" s="486"/>
      <c r="V323" s="449"/>
    </row>
    <row r="324" spans="17:22" x14ac:dyDescent="0.25">
      <c r="Q324" s="486"/>
      <c r="R324" s="486"/>
      <c r="S324" s="486"/>
      <c r="V324" s="449"/>
    </row>
    <row r="325" spans="17:22" x14ac:dyDescent="0.25">
      <c r="Q325" s="486"/>
      <c r="R325" s="486"/>
      <c r="S325" s="486"/>
      <c r="V325" s="449"/>
    </row>
    <row r="326" spans="17:22" x14ac:dyDescent="0.25">
      <c r="Q326" s="486"/>
      <c r="R326" s="486"/>
      <c r="S326" s="486"/>
      <c r="V326" s="449"/>
    </row>
    <row r="327" spans="17:22" x14ac:dyDescent="0.25">
      <c r="Q327" s="486"/>
      <c r="R327" s="486"/>
      <c r="S327" s="486"/>
      <c r="V327" s="449"/>
    </row>
    <row r="328" spans="17:22" x14ac:dyDescent="0.25">
      <c r="Q328" s="486"/>
      <c r="R328" s="486"/>
      <c r="S328" s="486"/>
      <c r="V328" s="449"/>
    </row>
    <row r="329" spans="17:22" x14ac:dyDescent="0.25">
      <c r="Q329" s="486"/>
      <c r="R329" s="486"/>
      <c r="S329" s="486"/>
      <c r="V329" s="449"/>
    </row>
    <row r="330" spans="17:22" x14ac:dyDescent="0.25">
      <c r="Q330" s="486"/>
      <c r="R330" s="486"/>
      <c r="S330" s="486"/>
      <c r="V330" s="449"/>
    </row>
    <row r="331" spans="17:22" x14ac:dyDescent="0.25">
      <c r="Q331" s="486"/>
      <c r="R331" s="486"/>
      <c r="S331" s="486"/>
      <c r="V331" s="449"/>
    </row>
    <row r="332" spans="17:22" x14ac:dyDescent="0.25">
      <c r="Q332" s="486"/>
      <c r="R332" s="486"/>
      <c r="S332" s="486"/>
      <c r="V332" s="449"/>
    </row>
    <row r="333" spans="17:22" x14ac:dyDescent="0.25">
      <c r="Q333" s="486"/>
      <c r="R333" s="486"/>
      <c r="S333" s="486"/>
      <c r="V333" s="449"/>
    </row>
    <row r="334" spans="17:22" x14ac:dyDescent="0.25">
      <c r="Q334" s="486"/>
      <c r="R334" s="486"/>
      <c r="S334" s="486"/>
      <c r="V334" s="449"/>
    </row>
    <row r="335" spans="17:22" x14ac:dyDescent="0.25">
      <c r="Q335" s="486"/>
      <c r="R335" s="486"/>
      <c r="S335" s="486"/>
      <c r="V335" s="449"/>
    </row>
    <row r="336" spans="17:22" x14ac:dyDescent="0.25">
      <c r="Q336" s="486"/>
      <c r="R336" s="486"/>
      <c r="S336" s="486"/>
      <c r="V336" s="449"/>
    </row>
    <row r="337" spans="17:22" x14ac:dyDescent="0.25">
      <c r="Q337" s="486"/>
      <c r="R337" s="486"/>
      <c r="S337" s="486"/>
      <c r="V337" s="449"/>
    </row>
    <row r="338" spans="17:22" x14ac:dyDescent="0.25">
      <c r="Q338" s="486"/>
      <c r="R338" s="486"/>
      <c r="S338" s="486"/>
      <c r="V338" s="449"/>
    </row>
    <row r="339" spans="17:22" x14ac:dyDescent="0.25">
      <c r="Q339" s="486"/>
      <c r="R339" s="486"/>
      <c r="S339" s="486"/>
      <c r="V339" s="449"/>
    </row>
    <row r="340" spans="17:22" x14ac:dyDescent="0.25">
      <c r="Q340" s="486"/>
      <c r="R340" s="486"/>
      <c r="S340" s="486"/>
      <c r="V340" s="449"/>
    </row>
    <row r="341" spans="17:22" x14ac:dyDescent="0.25">
      <c r="Q341" s="486"/>
      <c r="R341" s="486"/>
      <c r="S341" s="486"/>
      <c r="V341" s="449"/>
    </row>
    <row r="342" spans="17:22" x14ac:dyDescent="0.25">
      <c r="Q342" s="486"/>
      <c r="R342" s="486"/>
      <c r="S342" s="486"/>
      <c r="V342" s="449"/>
    </row>
    <row r="343" spans="17:22" x14ac:dyDescent="0.25">
      <c r="Q343" s="486"/>
      <c r="R343" s="486"/>
      <c r="S343" s="486"/>
      <c r="V343" s="449"/>
    </row>
    <row r="344" spans="17:22" x14ac:dyDescent="0.25">
      <c r="Q344" s="486"/>
      <c r="R344" s="486"/>
      <c r="S344" s="486"/>
      <c r="V344" s="449"/>
    </row>
    <row r="345" spans="17:22" x14ac:dyDescent="0.25">
      <c r="Q345" s="486"/>
      <c r="R345" s="486"/>
      <c r="S345" s="486"/>
      <c r="V345" s="449"/>
    </row>
    <row r="346" spans="17:22" x14ac:dyDescent="0.25">
      <c r="Q346" s="486"/>
      <c r="R346" s="486"/>
      <c r="S346" s="486"/>
      <c r="V346" s="449"/>
    </row>
    <row r="347" spans="17:22" x14ac:dyDescent="0.25">
      <c r="Q347" s="486"/>
      <c r="R347" s="486"/>
      <c r="S347" s="486"/>
      <c r="V347" s="449"/>
    </row>
    <row r="348" spans="17:22" x14ac:dyDescent="0.25">
      <c r="Q348" s="486"/>
      <c r="R348" s="486"/>
      <c r="S348" s="486"/>
      <c r="V348" s="449"/>
    </row>
    <row r="349" spans="17:22" x14ac:dyDescent="0.25">
      <c r="Q349" s="486"/>
      <c r="R349" s="486"/>
      <c r="S349" s="486"/>
      <c r="V349" s="449"/>
    </row>
    <row r="350" spans="17:22" x14ac:dyDescent="0.25">
      <c r="Q350" s="486"/>
      <c r="R350" s="486"/>
      <c r="S350" s="486"/>
      <c r="V350" s="449"/>
    </row>
    <row r="351" spans="17:22" x14ac:dyDescent="0.25">
      <c r="Q351" s="486"/>
      <c r="R351" s="486"/>
      <c r="S351" s="486"/>
      <c r="V351" s="449"/>
    </row>
    <row r="352" spans="17:22" x14ac:dyDescent="0.25">
      <c r="Q352" s="486"/>
      <c r="R352" s="486"/>
      <c r="S352" s="486"/>
      <c r="V352" s="449"/>
    </row>
    <row r="353" spans="17:22" x14ac:dyDescent="0.25">
      <c r="Q353" s="486"/>
      <c r="R353" s="486"/>
      <c r="S353" s="486"/>
      <c r="V353" s="449"/>
    </row>
    <row r="354" spans="17:22" x14ac:dyDescent="0.25">
      <c r="Q354" s="486"/>
      <c r="R354" s="486"/>
      <c r="S354" s="486"/>
      <c r="V354" s="449"/>
    </row>
    <row r="355" spans="17:22" x14ac:dyDescent="0.25">
      <c r="Q355" s="486"/>
      <c r="R355" s="486"/>
      <c r="S355" s="486"/>
      <c r="V355" s="449"/>
    </row>
    <row r="356" spans="17:22" x14ac:dyDescent="0.25">
      <c r="Q356" s="486"/>
      <c r="R356" s="486"/>
      <c r="S356" s="486"/>
      <c r="V356" s="449"/>
    </row>
    <row r="357" spans="17:22" x14ac:dyDescent="0.25">
      <c r="Q357" s="486"/>
      <c r="R357" s="486"/>
      <c r="S357" s="486"/>
      <c r="V357" s="449"/>
    </row>
    <row r="358" spans="17:22" x14ac:dyDescent="0.25">
      <c r="Q358" s="486"/>
      <c r="R358" s="486"/>
      <c r="S358" s="486"/>
      <c r="V358" s="449"/>
    </row>
    <row r="359" spans="17:22" x14ac:dyDescent="0.25">
      <c r="Q359" s="486"/>
      <c r="R359" s="486"/>
      <c r="S359" s="486"/>
      <c r="V359" s="449"/>
    </row>
    <row r="360" spans="17:22" x14ac:dyDescent="0.25">
      <c r="Q360" s="486"/>
      <c r="R360" s="486"/>
      <c r="S360" s="486"/>
      <c r="V360" s="449"/>
    </row>
    <row r="361" spans="17:22" x14ac:dyDescent="0.25">
      <c r="Q361" s="486"/>
      <c r="R361" s="486"/>
      <c r="S361" s="486"/>
      <c r="V361" s="449"/>
    </row>
    <row r="362" spans="17:22" x14ac:dyDescent="0.25">
      <c r="Q362" s="486"/>
      <c r="R362" s="486"/>
      <c r="S362" s="486"/>
      <c r="V362" s="449"/>
    </row>
    <row r="363" spans="17:22" x14ac:dyDescent="0.25">
      <c r="Q363" s="486"/>
      <c r="R363" s="486"/>
      <c r="S363" s="486"/>
      <c r="V363" s="449"/>
    </row>
    <row r="364" spans="17:22" x14ac:dyDescent="0.25">
      <c r="Q364" s="486"/>
      <c r="R364" s="486"/>
      <c r="S364" s="486"/>
      <c r="V364" s="449"/>
    </row>
    <row r="365" spans="17:22" x14ac:dyDescent="0.25">
      <c r="Q365" s="486"/>
      <c r="R365" s="486"/>
      <c r="S365" s="486"/>
      <c r="V365" s="449"/>
    </row>
    <row r="366" spans="17:22" x14ac:dyDescent="0.25">
      <c r="Q366" s="486"/>
      <c r="R366" s="486"/>
      <c r="S366" s="486"/>
      <c r="V366" s="449"/>
    </row>
    <row r="367" spans="17:22" x14ac:dyDescent="0.25">
      <c r="Q367" s="486"/>
      <c r="R367" s="486"/>
      <c r="S367" s="486"/>
      <c r="V367" s="449"/>
    </row>
    <row r="368" spans="17:22" x14ac:dyDescent="0.25">
      <c r="Q368" s="486"/>
      <c r="R368" s="486"/>
      <c r="S368" s="486"/>
      <c r="V368" s="449"/>
    </row>
    <row r="369" spans="17:22" x14ac:dyDescent="0.25">
      <c r="Q369" s="486"/>
      <c r="R369" s="486"/>
      <c r="S369" s="486"/>
      <c r="V369" s="449"/>
    </row>
    <row r="370" spans="17:22" x14ac:dyDescent="0.25">
      <c r="Q370" s="486"/>
      <c r="R370" s="486"/>
      <c r="S370" s="486"/>
      <c r="V370" s="449"/>
    </row>
    <row r="371" spans="17:22" x14ac:dyDescent="0.25">
      <c r="Q371" s="486"/>
      <c r="R371" s="486"/>
      <c r="S371" s="486"/>
      <c r="V371" s="449"/>
    </row>
    <row r="372" spans="17:22" x14ac:dyDescent="0.25">
      <c r="Q372" s="486"/>
      <c r="R372" s="486"/>
      <c r="S372" s="486"/>
      <c r="V372" s="449"/>
    </row>
    <row r="373" spans="17:22" x14ac:dyDescent="0.25">
      <c r="Q373" s="486"/>
      <c r="R373" s="486"/>
      <c r="S373" s="486"/>
      <c r="V373" s="449"/>
    </row>
    <row r="374" spans="17:22" x14ac:dyDescent="0.25">
      <c r="Q374" s="486"/>
      <c r="R374" s="486"/>
      <c r="S374" s="486"/>
      <c r="V374" s="449"/>
    </row>
    <row r="375" spans="17:22" x14ac:dyDescent="0.25">
      <c r="Q375" s="486"/>
      <c r="R375" s="486"/>
      <c r="S375" s="486"/>
      <c r="V375" s="449"/>
    </row>
    <row r="376" spans="17:22" x14ac:dyDescent="0.25">
      <c r="Q376" s="486"/>
      <c r="R376" s="486"/>
      <c r="S376" s="486"/>
      <c r="V376" s="449"/>
    </row>
    <row r="377" spans="17:22" x14ac:dyDescent="0.25">
      <c r="Q377" s="486"/>
      <c r="R377" s="486"/>
      <c r="S377" s="486"/>
      <c r="V377" s="449"/>
    </row>
    <row r="378" spans="17:22" x14ac:dyDescent="0.25">
      <c r="Q378" s="486"/>
      <c r="R378" s="486"/>
      <c r="S378" s="486"/>
      <c r="V378" s="449"/>
    </row>
    <row r="379" spans="17:22" x14ac:dyDescent="0.25">
      <c r="Q379" s="486"/>
      <c r="R379" s="486"/>
      <c r="S379" s="486"/>
      <c r="V379" s="449"/>
    </row>
    <row r="380" spans="17:22" x14ac:dyDescent="0.25">
      <c r="Q380" s="486"/>
      <c r="R380" s="486"/>
      <c r="S380" s="486"/>
      <c r="V380" s="449"/>
    </row>
    <row r="381" spans="17:22" x14ac:dyDescent="0.25">
      <c r="Q381" s="486"/>
      <c r="R381" s="486"/>
      <c r="S381" s="486"/>
      <c r="V381" s="449"/>
    </row>
    <row r="382" spans="17:22" x14ac:dyDescent="0.25">
      <c r="Q382" s="486"/>
      <c r="R382" s="486"/>
      <c r="S382" s="486"/>
      <c r="V382" s="449"/>
    </row>
    <row r="383" spans="17:22" x14ac:dyDescent="0.25">
      <c r="Q383" s="486"/>
      <c r="R383" s="486"/>
      <c r="S383" s="486"/>
      <c r="V383" s="449"/>
    </row>
    <row r="384" spans="17:22" x14ac:dyDescent="0.25">
      <c r="Q384" s="486"/>
      <c r="R384" s="486"/>
      <c r="S384" s="486"/>
      <c r="V384" s="449"/>
    </row>
    <row r="385" spans="17:22" x14ac:dyDescent="0.25">
      <c r="Q385" s="486"/>
      <c r="R385" s="486"/>
      <c r="S385" s="486"/>
      <c r="V385" s="449"/>
    </row>
    <row r="386" spans="17:22" x14ac:dyDescent="0.25">
      <c r="Q386" s="486"/>
      <c r="R386" s="486"/>
      <c r="S386" s="486"/>
      <c r="V386" s="449"/>
    </row>
    <row r="387" spans="17:22" x14ac:dyDescent="0.25">
      <c r="Q387" s="486"/>
      <c r="R387" s="486"/>
      <c r="S387" s="486"/>
      <c r="V387" s="449"/>
    </row>
    <row r="388" spans="17:22" x14ac:dyDescent="0.25">
      <c r="Q388" s="486"/>
      <c r="R388" s="486"/>
      <c r="S388" s="486"/>
      <c r="V388" s="449"/>
    </row>
    <row r="389" spans="17:22" x14ac:dyDescent="0.25">
      <c r="Q389" s="486"/>
      <c r="R389" s="486"/>
      <c r="S389" s="486"/>
      <c r="V389" s="449"/>
    </row>
    <row r="390" spans="17:22" x14ac:dyDescent="0.25">
      <c r="Q390" s="486"/>
      <c r="R390" s="486"/>
      <c r="S390" s="486"/>
      <c r="V390" s="449"/>
    </row>
    <row r="391" spans="17:22" x14ac:dyDescent="0.25">
      <c r="Q391" s="486"/>
      <c r="R391" s="486"/>
      <c r="S391" s="486"/>
      <c r="V391" s="449"/>
    </row>
    <row r="392" spans="17:22" x14ac:dyDescent="0.25">
      <c r="Q392" s="486"/>
      <c r="R392" s="486"/>
      <c r="S392" s="486"/>
      <c r="V392" s="449"/>
    </row>
    <row r="393" spans="17:22" x14ac:dyDescent="0.25">
      <c r="Q393" s="486"/>
      <c r="R393" s="486"/>
      <c r="S393" s="486"/>
      <c r="V393" s="449"/>
    </row>
    <row r="394" spans="17:22" x14ac:dyDescent="0.25">
      <c r="Q394" s="486"/>
      <c r="R394" s="486"/>
      <c r="S394" s="486"/>
      <c r="V394" s="449"/>
    </row>
    <row r="395" spans="17:22" x14ac:dyDescent="0.25">
      <c r="Q395" s="486"/>
      <c r="R395" s="486"/>
      <c r="S395" s="486"/>
      <c r="V395" s="449"/>
    </row>
    <row r="396" spans="17:22" x14ac:dyDescent="0.25">
      <c r="Q396" s="486"/>
      <c r="R396" s="486"/>
      <c r="S396" s="486"/>
      <c r="V396" s="449"/>
    </row>
    <row r="397" spans="17:22" x14ac:dyDescent="0.25">
      <c r="Q397" s="486"/>
      <c r="R397" s="486"/>
      <c r="S397" s="486"/>
      <c r="V397" s="449"/>
    </row>
    <row r="398" spans="17:22" x14ac:dyDescent="0.25">
      <c r="Q398" s="486"/>
      <c r="R398" s="486"/>
      <c r="S398" s="486"/>
      <c r="V398" s="449"/>
    </row>
    <row r="399" spans="17:22" x14ac:dyDescent="0.25">
      <c r="Q399" s="486"/>
      <c r="R399" s="486"/>
      <c r="S399" s="486"/>
      <c r="V399" s="449"/>
    </row>
    <row r="400" spans="17:22" x14ac:dyDescent="0.25">
      <c r="Q400" s="486"/>
      <c r="R400" s="486"/>
      <c r="S400" s="486"/>
      <c r="V400" s="449"/>
    </row>
    <row r="401" spans="17:22" x14ac:dyDescent="0.25">
      <c r="Q401" s="486"/>
      <c r="R401" s="486"/>
      <c r="S401" s="486"/>
      <c r="V401" s="449"/>
    </row>
    <row r="402" spans="17:22" x14ac:dyDescent="0.25">
      <c r="Q402" s="486"/>
      <c r="R402" s="486"/>
      <c r="S402" s="486"/>
      <c r="V402" s="449"/>
    </row>
    <row r="403" spans="17:22" x14ac:dyDescent="0.25">
      <c r="Q403" s="486"/>
      <c r="R403" s="486"/>
      <c r="S403" s="486"/>
      <c r="V403" s="449"/>
    </row>
    <row r="404" spans="17:22" x14ac:dyDescent="0.25">
      <c r="Q404" s="486"/>
      <c r="R404" s="486"/>
      <c r="S404" s="486"/>
      <c r="V404" s="449"/>
    </row>
    <row r="405" spans="17:22" x14ac:dyDescent="0.25">
      <c r="Q405" s="486"/>
      <c r="R405" s="486"/>
      <c r="S405" s="486"/>
      <c r="V405" s="449"/>
    </row>
    <row r="406" spans="17:22" x14ac:dyDescent="0.25">
      <c r="Q406" s="486"/>
      <c r="R406" s="486"/>
      <c r="S406" s="486"/>
      <c r="V406" s="449"/>
    </row>
    <row r="407" spans="17:22" x14ac:dyDescent="0.25">
      <c r="Q407" s="486"/>
      <c r="R407" s="486"/>
      <c r="S407" s="486"/>
      <c r="V407" s="449"/>
    </row>
    <row r="408" spans="17:22" x14ac:dyDescent="0.25">
      <c r="Q408" s="486"/>
      <c r="R408" s="486"/>
      <c r="S408" s="486"/>
      <c r="V408" s="449"/>
    </row>
    <row r="409" spans="17:22" x14ac:dyDescent="0.25">
      <c r="Q409" s="486"/>
      <c r="R409" s="486"/>
      <c r="S409" s="486"/>
      <c r="V409" s="449"/>
    </row>
    <row r="410" spans="17:22" x14ac:dyDescent="0.25">
      <c r="Q410" s="486"/>
      <c r="R410" s="486"/>
      <c r="S410" s="486"/>
      <c r="V410" s="449"/>
    </row>
    <row r="411" spans="17:22" x14ac:dyDescent="0.25">
      <c r="Q411" s="486"/>
      <c r="R411" s="486"/>
      <c r="S411" s="486"/>
      <c r="V411" s="449"/>
    </row>
    <row r="412" spans="17:22" x14ac:dyDescent="0.25">
      <c r="Q412" s="486"/>
      <c r="R412" s="486"/>
      <c r="S412" s="486"/>
      <c r="V412" s="449"/>
    </row>
    <row r="413" spans="17:22" x14ac:dyDescent="0.25">
      <c r="Q413" s="486"/>
      <c r="R413" s="486"/>
      <c r="S413" s="486"/>
      <c r="V413" s="449"/>
    </row>
    <row r="414" spans="17:22" x14ac:dyDescent="0.25">
      <c r="Q414" s="486"/>
      <c r="R414" s="486"/>
      <c r="S414" s="486"/>
      <c r="V414" s="449"/>
    </row>
    <row r="415" spans="17:22" x14ac:dyDescent="0.25">
      <c r="Q415" s="486"/>
      <c r="R415" s="486"/>
      <c r="S415" s="486"/>
      <c r="V415" s="449"/>
    </row>
    <row r="416" spans="17:22" x14ac:dyDescent="0.25">
      <c r="Q416" s="486"/>
      <c r="R416" s="486"/>
      <c r="S416" s="486"/>
      <c r="V416" s="449"/>
    </row>
    <row r="417" spans="17:22" x14ac:dyDescent="0.25">
      <c r="Q417" s="486"/>
      <c r="R417" s="486"/>
      <c r="S417" s="486"/>
      <c r="V417" s="449"/>
    </row>
    <row r="418" spans="17:22" x14ac:dyDescent="0.25">
      <c r="Q418" s="486"/>
      <c r="R418" s="486"/>
      <c r="S418" s="486"/>
      <c r="V418" s="449"/>
    </row>
    <row r="419" spans="17:22" x14ac:dyDescent="0.25">
      <c r="Q419" s="486"/>
      <c r="R419" s="486"/>
      <c r="S419" s="486"/>
      <c r="V419" s="449"/>
    </row>
    <row r="420" spans="17:22" x14ac:dyDescent="0.25">
      <c r="Q420" s="486"/>
      <c r="R420" s="486"/>
      <c r="S420" s="486"/>
      <c r="V420" s="449"/>
    </row>
    <row r="421" spans="17:22" x14ac:dyDescent="0.25">
      <c r="Q421" s="486"/>
      <c r="R421" s="486"/>
      <c r="S421" s="486"/>
      <c r="V421" s="449"/>
    </row>
    <row r="422" spans="17:22" x14ac:dyDescent="0.25">
      <c r="Q422" s="486"/>
      <c r="R422" s="486"/>
      <c r="S422" s="486"/>
      <c r="V422" s="449"/>
    </row>
    <row r="423" spans="17:22" x14ac:dyDescent="0.25">
      <c r="Q423" s="486"/>
      <c r="R423" s="486"/>
      <c r="S423" s="486"/>
      <c r="V423" s="449"/>
    </row>
    <row r="424" spans="17:22" x14ac:dyDescent="0.25">
      <c r="Q424" s="486"/>
      <c r="R424" s="486"/>
      <c r="S424" s="486"/>
      <c r="V424" s="449"/>
    </row>
    <row r="425" spans="17:22" x14ac:dyDescent="0.25">
      <c r="Q425" s="486"/>
      <c r="R425" s="486"/>
      <c r="S425" s="486"/>
      <c r="V425" s="449"/>
    </row>
    <row r="426" spans="17:22" x14ac:dyDescent="0.25">
      <c r="Q426" s="486"/>
      <c r="R426" s="486"/>
      <c r="S426" s="486"/>
      <c r="V426" s="449"/>
    </row>
    <row r="427" spans="17:22" x14ac:dyDescent="0.25">
      <c r="Q427" s="486"/>
      <c r="R427" s="486"/>
      <c r="S427" s="486"/>
      <c r="V427" s="449"/>
    </row>
    <row r="428" spans="17:22" x14ac:dyDescent="0.25">
      <c r="Q428" s="486"/>
      <c r="R428" s="486"/>
      <c r="S428" s="486"/>
      <c r="V428" s="449"/>
    </row>
    <row r="429" spans="17:22" x14ac:dyDescent="0.25">
      <c r="Q429" s="486"/>
      <c r="R429" s="486"/>
      <c r="S429" s="486"/>
      <c r="V429" s="449"/>
    </row>
    <row r="430" spans="17:22" x14ac:dyDescent="0.25">
      <c r="Q430" s="486"/>
      <c r="R430" s="486"/>
      <c r="S430" s="486"/>
      <c r="V430" s="449"/>
    </row>
    <row r="431" spans="17:22" x14ac:dyDescent="0.25">
      <c r="Q431" s="486"/>
      <c r="R431" s="486"/>
      <c r="S431" s="486"/>
      <c r="V431" s="449"/>
    </row>
    <row r="432" spans="17:22" x14ac:dyDescent="0.25">
      <c r="Q432" s="486"/>
      <c r="R432" s="486"/>
      <c r="S432" s="486"/>
      <c r="V432" s="449"/>
    </row>
    <row r="433" spans="17:22" x14ac:dyDescent="0.25">
      <c r="Q433" s="486"/>
      <c r="R433" s="486"/>
      <c r="S433" s="486"/>
      <c r="V433" s="449"/>
    </row>
    <row r="434" spans="17:22" x14ac:dyDescent="0.25">
      <c r="Q434" s="486"/>
      <c r="R434" s="486"/>
      <c r="S434" s="486"/>
      <c r="V434" s="449"/>
    </row>
    <row r="435" spans="17:22" x14ac:dyDescent="0.25">
      <c r="Q435" s="486"/>
      <c r="R435" s="486"/>
      <c r="S435" s="486"/>
      <c r="V435" s="449"/>
    </row>
    <row r="436" spans="17:22" x14ac:dyDescent="0.25">
      <c r="Q436" s="486"/>
      <c r="R436" s="486"/>
      <c r="S436" s="486"/>
      <c r="V436" s="449"/>
    </row>
    <row r="437" spans="17:22" x14ac:dyDescent="0.25">
      <c r="Q437" s="486"/>
      <c r="R437" s="486"/>
      <c r="S437" s="486"/>
      <c r="V437" s="449"/>
    </row>
    <row r="438" spans="17:22" x14ac:dyDescent="0.25">
      <c r="Q438" s="486"/>
      <c r="R438" s="486"/>
      <c r="S438" s="486"/>
      <c r="V438" s="449"/>
    </row>
    <row r="439" spans="17:22" x14ac:dyDescent="0.25">
      <c r="Q439" s="486"/>
      <c r="R439" s="486"/>
      <c r="S439" s="486"/>
      <c r="V439" s="449"/>
    </row>
    <row r="440" spans="17:22" x14ac:dyDescent="0.25">
      <c r="Q440" s="486"/>
      <c r="R440" s="486"/>
      <c r="S440" s="486"/>
      <c r="V440" s="449"/>
    </row>
    <row r="441" spans="17:22" x14ac:dyDescent="0.25">
      <c r="Q441" s="486"/>
      <c r="R441" s="486"/>
      <c r="S441" s="486"/>
      <c r="V441" s="449"/>
    </row>
    <row r="442" spans="17:22" x14ac:dyDescent="0.25">
      <c r="Q442" s="486"/>
      <c r="R442" s="486"/>
      <c r="S442" s="486"/>
      <c r="V442" s="449"/>
    </row>
    <row r="443" spans="17:22" x14ac:dyDescent="0.25">
      <c r="Q443" s="486"/>
      <c r="R443" s="486"/>
      <c r="S443" s="486"/>
      <c r="V443" s="449"/>
    </row>
    <row r="444" spans="17:22" x14ac:dyDescent="0.25">
      <c r="Q444" s="486"/>
      <c r="R444" s="486"/>
      <c r="S444" s="486"/>
      <c r="V444" s="449"/>
    </row>
    <row r="445" spans="17:22" x14ac:dyDescent="0.25">
      <c r="Q445" s="486"/>
      <c r="R445" s="486"/>
      <c r="S445" s="486"/>
      <c r="V445" s="449"/>
    </row>
    <row r="446" spans="17:22" x14ac:dyDescent="0.25">
      <c r="Q446" s="486"/>
      <c r="R446" s="486"/>
      <c r="S446" s="486"/>
      <c r="V446" s="449"/>
    </row>
    <row r="447" spans="17:22" x14ac:dyDescent="0.25">
      <c r="Q447" s="486"/>
      <c r="R447" s="486"/>
      <c r="S447" s="486"/>
      <c r="V447" s="449"/>
    </row>
    <row r="448" spans="17:22" x14ac:dyDescent="0.25">
      <c r="Q448" s="486"/>
      <c r="R448" s="486"/>
      <c r="S448" s="486"/>
      <c r="V448" s="449"/>
    </row>
    <row r="449" spans="17:22" x14ac:dyDescent="0.25">
      <c r="Q449" s="486"/>
      <c r="R449" s="486"/>
      <c r="S449" s="486"/>
      <c r="V449" s="449"/>
    </row>
    <row r="450" spans="17:22" x14ac:dyDescent="0.25">
      <c r="Q450" s="486"/>
      <c r="R450" s="486"/>
      <c r="S450" s="486"/>
      <c r="V450" s="449"/>
    </row>
    <row r="451" spans="17:22" x14ac:dyDescent="0.25">
      <c r="Q451" s="486"/>
      <c r="R451" s="486"/>
      <c r="S451" s="486"/>
      <c r="V451" s="449"/>
    </row>
    <row r="452" spans="17:22" x14ac:dyDescent="0.25">
      <c r="Q452" s="486"/>
      <c r="R452" s="486"/>
      <c r="S452" s="486"/>
      <c r="V452" s="449"/>
    </row>
    <row r="453" spans="17:22" x14ac:dyDescent="0.25">
      <c r="Q453" s="486"/>
      <c r="R453" s="486"/>
      <c r="S453" s="486"/>
      <c r="V453" s="449"/>
    </row>
    <row r="454" spans="17:22" x14ac:dyDescent="0.25">
      <c r="Q454" s="486"/>
      <c r="R454" s="486"/>
      <c r="S454" s="486"/>
      <c r="V454" s="449"/>
    </row>
    <row r="455" spans="17:22" x14ac:dyDescent="0.25">
      <c r="Q455" s="486"/>
      <c r="R455" s="486"/>
      <c r="S455" s="486"/>
      <c r="V455" s="449"/>
    </row>
    <row r="456" spans="17:22" x14ac:dyDescent="0.25">
      <c r="Q456" s="486"/>
      <c r="R456" s="486"/>
      <c r="S456" s="486"/>
      <c r="V456" s="449"/>
    </row>
    <row r="457" spans="17:22" x14ac:dyDescent="0.25">
      <c r="Q457" s="486"/>
      <c r="R457" s="486"/>
      <c r="S457" s="486"/>
      <c r="V457" s="449"/>
    </row>
    <row r="458" spans="17:22" x14ac:dyDescent="0.25">
      <c r="Q458" s="486"/>
      <c r="R458" s="486"/>
      <c r="S458" s="486"/>
      <c r="V458" s="449"/>
    </row>
    <row r="459" spans="17:22" x14ac:dyDescent="0.25">
      <c r="Q459" s="486"/>
      <c r="R459" s="486"/>
      <c r="S459" s="486"/>
      <c r="V459" s="449"/>
    </row>
    <row r="460" spans="17:22" x14ac:dyDescent="0.25">
      <c r="Q460" s="486"/>
      <c r="R460" s="486"/>
      <c r="S460" s="486"/>
      <c r="V460" s="449"/>
    </row>
    <row r="461" spans="17:22" x14ac:dyDescent="0.25">
      <c r="Q461" s="486"/>
      <c r="R461" s="486"/>
      <c r="S461" s="486"/>
      <c r="V461" s="449"/>
    </row>
    <row r="462" spans="17:22" x14ac:dyDescent="0.25">
      <c r="Q462" s="486"/>
      <c r="R462" s="486"/>
      <c r="S462" s="486"/>
      <c r="V462" s="449"/>
    </row>
    <row r="463" spans="17:22" x14ac:dyDescent="0.25">
      <c r="Q463" s="486"/>
      <c r="R463" s="486"/>
      <c r="S463" s="486"/>
      <c r="V463" s="449"/>
    </row>
    <row r="464" spans="17:22" x14ac:dyDescent="0.25">
      <c r="Q464" s="486"/>
      <c r="R464" s="486"/>
      <c r="S464" s="486"/>
      <c r="V464" s="449"/>
    </row>
    <row r="465" spans="17:22" x14ac:dyDescent="0.25">
      <c r="Q465" s="486"/>
      <c r="R465" s="486"/>
      <c r="S465" s="486"/>
      <c r="V465" s="449"/>
    </row>
    <row r="466" spans="17:22" x14ac:dyDescent="0.25">
      <c r="Q466" s="486"/>
      <c r="R466" s="486"/>
      <c r="S466" s="486"/>
      <c r="V466" s="449"/>
    </row>
    <row r="467" spans="17:22" x14ac:dyDescent="0.25">
      <c r="Q467" s="486"/>
      <c r="R467" s="486"/>
      <c r="S467" s="486"/>
      <c r="V467" s="449"/>
    </row>
    <row r="468" spans="17:22" x14ac:dyDescent="0.25">
      <c r="Q468" s="486"/>
      <c r="R468" s="486"/>
      <c r="S468" s="486"/>
      <c r="V468" s="449"/>
    </row>
    <row r="469" spans="17:22" x14ac:dyDescent="0.25">
      <c r="Q469" s="486"/>
      <c r="R469" s="486"/>
      <c r="S469" s="486"/>
      <c r="V469" s="449"/>
    </row>
    <row r="470" spans="17:22" x14ac:dyDescent="0.25">
      <c r="Q470" s="486"/>
      <c r="R470" s="486"/>
      <c r="S470" s="486"/>
      <c r="V470" s="449"/>
    </row>
    <row r="471" spans="17:22" x14ac:dyDescent="0.25">
      <c r="Q471" s="486"/>
      <c r="R471" s="486"/>
      <c r="S471" s="486"/>
      <c r="V471" s="449"/>
    </row>
    <row r="472" spans="17:22" x14ac:dyDescent="0.25">
      <c r="Q472" s="486"/>
      <c r="R472" s="486"/>
      <c r="S472" s="486"/>
      <c r="V472" s="449"/>
    </row>
    <row r="473" spans="17:22" x14ac:dyDescent="0.25">
      <c r="Q473" s="486"/>
      <c r="R473" s="486"/>
      <c r="S473" s="486"/>
      <c r="V473" s="449"/>
    </row>
    <row r="474" spans="17:22" x14ac:dyDescent="0.25">
      <c r="Q474" s="486"/>
      <c r="R474" s="486"/>
      <c r="S474" s="486"/>
      <c r="V474" s="449"/>
    </row>
    <row r="475" spans="17:22" x14ac:dyDescent="0.25">
      <c r="Q475" s="486"/>
      <c r="R475" s="486"/>
      <c r="S475" s="486"/>
      <c r="V475" s="449"/>
    </row>
    <row r="476" spans="17:22" x14ac:dyDescent="0.25">
      <c r="Q476" s="486"/>
      <c r="R476" s="486"/>
      <c r="S476" s="486"/>
      <c r="V476" s="449"/>
    </row>
    <row r="477" spans="17:22" x14ac:dyDescent="0.25">
      <c r="Q477" s="486"/>
      <c r="R477" s="486"/>
      <c r="S477" s="486"/>
      <c r="V477" s="449"/>
    </row>
    <row r="478" spans="17:22" x14ac:dyDescent="0.25">
      <c r="Q478" s="486"/>
      <c r="R478" s="486"/>
      <c r="S478" s="486"/>
      <c r="V478" s="449"/>
    </row>
    <row r="479" spans="17:22" x14ac:dyDescent="0.25">
      <c r="Q479" s="486"/>
      <c r="R479" s="486"/>
      <c r="S479" s="486"/>
      <c r="V479" s="449"/>
    </row>
    <row r="480" spans="17:22" x14ac:dyDescent="0.25">
      <c r="Q480" s="486"/>
      <c r="R480" s="486"/>
      <c r="S480" s="486"/>
      <c r="V480" s="449"/>
    </row>
    <row r="481" spans="17:22" x14ac:dyDescent="0.25">
      <c r="Q481" s="486"/>
      <c r="R481" s="486"/>
      <c r="S481" s="486"/>
      <c r="V481" s="449"/>
    </row>
    <row r="482" spans="17:22" x14ac:dyDescent="0.25">
      <c r="Q482" s="486"/>
      <c r="R482" s="486"/>
      <c r="S482" s="486"/>
      <c r="V482" s="449"/>
    </row>
    <row r="483" spans="17:22" x14ac:dyDescent="0.25">
      <c r="Q483" s="486"/>
      <c r="R483" s="486"/>
      <c r="S483" s="486"/>
      <c r="V483" s="449"/>
    </row>
    <row r="484" spans="17:22" x14ac:dyDescent="0.25">
      <c r="Q484" s="486"/>
      <c r="R484" s="486"/>
      <c r="S484" s="486"/>
      <c r="V484" s="449"/>
    </row>
    <row r="485" spans="17:22" x14ac:dyDescent="0.25">
      <c r="Q485" s="486"/>
      <c r="R485" s="486"/>
      <c r="S485" s="486"/>
      <c r="V485" s="449"/>
    </row>
    <row r="486" spans="17:22" x14ac:dyDescent="0.25">
      <c r="Q486" s="486"/>
      <c r="R486" s="486"/>
      <c r="S486" s="486"/>
      <c r="V486" s="449"/>
    </row>
    <row r="487" spans="17:22" x14ac:dyDescent="0.25">
      <c r="Q487" s="486"/>
      <c r="R487" s="486"/>
      <c r="S487" s="486"/>
      <c r="V487" s="449"/>
    </row>
    <row r="488" spans="17:22" x14ac:dyDescent="0.25">
      <c r="Q488" s="486"/>
      <c r="R488" s="486"/>
      <c r="S488" s="486"/>
      <c r="V488" s="449"/>
    </row>
    <row r="489" spans="17:22" x14ac:dyDescent="0.25">
      <c r="Q489" s="486"/>
      <c r="R489" s="486"/>
      <c r="S489" s="486"/>
      <c r="V489" s="449"/>
    </row>
    <row r="490" spans="17:22" x14ac:dyDescent="0.25">
      <c r="Q490" s="486"/>
      <c r="R490" s="486"/>
      <c r="S490" s="486"/>
      <c r="V490" s="449"/>
    </row>
    <row r="491" spans="17:22" x14ac:dyDescent="0.25">
      <c r="Q491" s="486"/>
      <c r="R491" s="486"/>
      <c r="S491" s="486"/>
      <c r="V491" s="449"/>
    </row>
    <row r="492" spans="17:22" x14ac:dyDescent="0.25">
      <c r="Q492" s="486"/>
      <c r="R492" s="486"/>
      <c r="S492" s="486"/>
      <c r="V492" s="449"/>
    </row>
    <row r="493" spans="17:22" x14ac:dyDescent="0.25">
      <c r="Q493" s="486"/>
      <c r="R493" s="486"/>
      <c r="S493" s="486"/>
      <c r="V493" s="449"/>
    </row>
    <row r="494" spans="17:22" x14ac:dyDescent="0.25">
      <c r="Q494" s="486"/>
      <c r="R494" s="486"/>
      <c r="S494" s="486"/>
      <c r="V494" s="449"/>
    </row>
    <row r="495" spans="17:22" x14ac:dyDescent="0.25">
      <c r="Q495" s="486"/>
      <c r="R495" s="486"/>
      <c r="S495" s="486"/>
      <c r="V495" s="449"/>
    </row>
    <row r="496" spans="17:22" x14ac:dyDescent="0.25">
      <c r="Q496" s="486"/>
      <c r="R496" s="486"/>
      <c r="S496" s="486"/>
      <c r="V496" s="449"/>
    </row>
    <row r="497" spans="17:22" x14ac:dyDescent="0.25">
      <c r="Q497" s="486"/>
      <c r="R497" s="486"/>
      <c r="S497" s="486"/>
      <c r="V497" s="449"/>
    </row>
    <row r="498" spans="17:22" x14ac:dyDescent="0.25">
      <c r="Q498" s="486"/>
      <c r="R498" s="486"/>
      <c r="S498" s="486"/>
      <c r="V498" s="449"/>
    </row>
    <row r="499" spans="17:22" x14ac:dyDescent="0.25">
      <c r="Q499" s="486"/>
      <c r="R499" s="486"/>
      <c r="S499" s="486"/>
      <c r="V499" s="449"/>
    </row>
    <row r="500" spans="17:22" x14ac:dyDescent="0.25">
      <c r="Q500" s="486"/>
      <c r="R500" s="486"/>
      <c r="S500" s="486"/>
      <c r="V500" s="449"/>
    </row>
    <row r="501" spans="17:22" x14ac:dyDescent="0.25">
      <c r="Q501" s="486"/>
      <c r="R501" s="486"/>
      <c r="S501" s="486"/>
      <c r="V501" s="449"/>
    </row>
    <row r="502" spans="17:22" x14ac:dyDescent="0.25">
      <c r="Q502" s="486"/>
      <c r="R502" s="486"/>
      <c r="S502" s="486"/>
      <c r="V502" s="449"/>
    </row>
    <row r="503" spans="17:22" x14ac:dyDescent="0.25">
      <c r="Q503" s="486"/>
      <c r="R503" s="486"/>
      <c r="S503" s="486"/>
      <c r="V503" s="449"/>
    </row>
    <row r="504" spans="17:22" x14ac:dyDescent="0.25">
      <c r="Q504" s="486"/>
      <c r="R504" s="486"/>
      <c r="S504" s="486"/>
      <c r="V504" s="449"/>
    </row>
    <row r="505" spans="17:22" x14ac:dyDescent="0.25">
      <c r="Q505" s="486"/>
      <c r="R505" s="486"/>
      <c r="S505" s="486"/>
      <c r="V505" s="449"/>
    </row>
    <row r="506" spans="17:22" x14ac:dyDescent="0.25">
      <c r="Q506" s="486"/>
      <c r="R506" s="486"/>
      <c r="S506" s="486"/>
      <c r="V506" s="449"/>
    </row>
    <row r="507" spans="17:22" x14ac:dyDescent="0.25">
      <c r="Q507" s="486"/>
      <c r="R507" s="486"/>
      <c r="S507" s="486"/>
      <c r="V507" s="449"/>
    </row>
    <row r="508" spans="17:22" x14ac:dyDescent="0.25">
      <c r="Q508" s="486"/>
      <c r="R508" s="486"/>
      <c r="S508" s="486"/>
      <c r="V508" s="449"/>
    </row>
    <row r="509" spans="17:22" x14ac:dyDescent="0.25">
      <c r="Q509" s="486"/>
      <c r="R509" s="486"/>
      <c r="S509" s="486"/>
      <c r="V509" s="449"/>
    </row>
    <row r="510" spans="17:22" x14ac:dyDescent="0.25">
      <c r="Q510" s="486"/>
      <c r="R510" s="486"/>
      <c r="S510" s="486"/>
      <c r="V510" s="449"/>
    </row>
    <row r="511" spans="17:22" x14ac:dyDescent="0.25">
      <c r="Q511" s="486"/>
      <c r="R511" s="486"/>
      <c r="S511" s="486"/>
      <c r="V511" s="449"/>
    </row>
    <row r="512" spans="17:22" x14ac:dyDescent="0.25">
      <c r="Q512" s="486"/>
      <c r="R512" s="486"/>
      <c r="S512" s="486"/>
      <c r="V512" s="449"/>
    </row>
    <row r="513" spans="17:22" x14ac:dyDescent="0.25">
      <c r="Q513" s="486"/>
      <c r="R513" s="486"/>
      <c r="S513" s="486"/>
      <c r="V513" s="449"/>
    </row>
    <row r="514" spans="17:22" x14ac:dyDescent="0.25">
      <c r="Q514" s="486"/>
      <c r="R514" s="486"/>
      <c r="S514" s="486"/>
      <c r="V514" s="449"/>
    </row>
    <row r="515" spans="17:22" x14ac:dyDescent="0.25">
      <c r="Q515" s="486"/>
      <c r="R515" s="486"/>
      <c r="S515" s="486"/>
      <c r="V515" s="449"/>
    </row>
    <row r="516" spans="17:22" x14ac:dyDescent="0.25">
      <c r="Q516" s="486"/>
      <c r="R516" s="486"/>
      <c r="S516" s="486"/>
      <c r="V516" s="449"/>
    </row>
    <row r="517" spans="17:22" x14ac:dyDescent="0.25">
      <c r="Q517" s="486"/>
      <c r="R517" s="486"/>
      <c r="S517" s="486"/>
      <c r="V517" s="449"/>
    </row>
    <row r="518" spans="17:22" x14ac:dyDescent="0.25">
      <c r="Q518" s="486"/>
      <c r="R518" s="486"/>
      <c r="S518" s="486"/>
      <c r="V518" s="449"/>
    </row>
    <row r="519" spans="17:22" x14ac:dyDescent="0.25">
      <c r="Q519" s="486"/>
      <c r="R519" s="486"/>
      <c r="S519" s="486"/>
      <c r="V519" s="449"/>
    </row>
    <row r="520" spans="17:22" x14ac:dyDescent="0.25">
      <c r="Q520" s="486"/>
      <c r="R520" s="486"/>
      <c r="S520" s="486"/>
      <c r="V520" s="449"/>
    </row>
    <row r="521" spans="17:22" x14ac:dyDescent="0.25">
      <c r="Q521" s="486"/>
      <c r="R521" s="486"/>
      <c r="S521" s="486"/>
      <c r="V521" s="449"/>
    </row>
    <row r="522" spans="17:22" x14ac:dyDescent="0.25">
      <c r="Q522" s="486"/>
      <c r="R522" s="486"/>
      <c r="S522" s="486"/>
      <c r="V522" s="449"/>
    </row>
    <row r="523" spans="17:22" x14ac:dyDescent="0.25">
      <c r="Q523" s="486"/>
      <c r="R523" s="486"/>
      <c r="S523" s="486"/>
      <c r="V523" s="449"/>
    </row>
    <row r="524" spans="17:22" x14ac:dyDescent="0.25">
      <c r="Q524" s="486"/>
      <c r="R524" s="486"/>
      <c r="S524" s="486"/>
      <c r="V524" s="449"/>
    </row>
    <row r="525" spans="17:22" x14ac:dyDescent="0.25">
      <c r="Q525" s="486"/>
      <c r="R525" s="486"/>
      <c r="S525" s="486"/>
      <c r="V525" s="449"/>
    </row>
    <row r="526" spans="17:22" x14ac:dyDescent="0.25">
      <c r="Q526" s="486"/>
      <c r="R526" s="486"/>
      <c r="S526" s="486"/>
      <c r="V526" s="449"/>
    </row>
    <row r="527" spans="17:22" x14ac:dyDescent="0.25">
      <c r="Q527" s="486"/>
      <c r="R527" s="486"/>
      <c r="S527" s="486"/>
      <c r="V527" s="449"/>
    </row>
    <row r="528" spans="17:22" x14ac:dyDescent="0.25">
      <c r="Q528" s="486"/>
      <c r="R528" s="486"/>
      <c r="S528" s="486"/>
      <c r="V528" s="449"/>
    </row>
    <row r="529" spans="17:22" x14ac:dyDescent="0.25">
      <c r="Q529" s="486"/>
      <c r="R529" s="486"/>
      <c r="S529" s="486"/>
      <c r="V529" s="449"/>
    </row>
    <row r="530" spans="17:22" x14ac:dyDescent="0.25">
      <c r="Q530" s="486"/>
      <c r="R530" s="486"/>
      <c r="S530" s="486"/>
      <c r="V530" s="449"/>
    </row>
    <row r="531" spans="17:22" x14ac:dyDescent="0.25">
      <c r="Q531" s="486"/>
      <c r="R531" s="486"/>
      <c r="S531" s="486"/>
      <c r="V531" s="449"/>
    </row>
    <row r="532" spans="17:22" x14ac:dyDescent="0.25">
      <c r="Q532" s="486"/>
      <c r="R532" s="486"/>
      <c r="S532" s="486"/>
      <c r="V532" s="449"/>
    </row>
    <row r="533" spans="17:22" x14ac:dyDescent="0.25">
      <c r="Q533" s="486"/>
      <c r="R533" s="486"/>
      <c r="S533" s="486"/>
      <c r="V533" s="449"/>
    </row>
    <row r="534" spans="17:22" x14ac:dyDescent="0.25">
      <c r="Q534" s="486"/>
      <c r="R534" s="486"/>
      <c r="S534" s="486"/>
      <c r="V534" s="449"/>
    </row>
    <row r="535" spans="17:22" x14ac:dyDescent="0.25">
      <c r="Q535" s="486"/>
      <c r="R535" s="486"/>
      <c r="S535" s="486"/>
      <c r="V535" s="449"/>
    </row>
    <row r="536" spans="17:22" x14ac:dyDescent="0.25">
      <c r="Q536" s="486"/>
      <c r="R536" s="486"/>
      <c r="S536" s="486"/>
      <c r="V536" s="449"/>
    </row>
    <row r="537" spans="17:22" x14ac:dyDescent="0.25">
      <c r="Q537" s="486"/>
      <c r="R537" s="486"/>
      <c r="S537" s="486"/>
      <c r="V537" s="449"/>
    </row>
    <row r="538" spans="17:22" x14ac:dyDescent="0.25">
      <c r="Q538" s="486"/>
      <c r="R538" s="486"/>
      <c r="S538" s="486"/>
      <c r="V538" s="449"/>
    </row>
    <row r="539" spans="17:22" x14ac:dyDescent="0.25">
      <c r="Q539" s="486"/>
      <c r="R539" s="486"/>
      <c r="S539" s="486"/>
      <c r="V539" s="449"/>
    </row>
    <row r="540" spans="17:22" x14ac:dyDescent="0.25">
      <c r="Q540" s="486"/>
      <c r="R540" s="486"/>
      <c r="S540" s="486"/>
      <c r="V540" s="449"/>
    </row>
    <row r="541" spans="17:22" x14ac:dyDescent="0.25">
      <c r="Q541" s="486"/>
      <c r="R541" s="486"/>
      <c r="S541" s="486"/>
      <c r="V541" s="449"/>
    </row>
    <row r="542" spans="17:22" x14ac:dyDescent="0.25">
      <c r="Q542" s="486"/>
      <c r="R542" s="486"/>
      <c r="S542" s="486"/>
      <c r="V542" s="449"/>
    </row>
    <row r="543" spans="17:22" x14ac:dyDescent="0.25">
      <c r="Q543" s="486"/>
      <c r="R543" s="486"/>
      <c r="S543" s="486"/>
      <c r="V543" s="449"/>
    </row>
    <row r="544" spans="17:22" x14ac:dyDescent="0.25">
      <c r="Q544" s="486"/>
      <c r="R544" s="486"/>
      <c r="S544" s="486"/>
      <c r="V544" s="449"/>
    </row>
    <row r="545" spans="17:22" x14ac:dyDescent="0.25">
      <c r="Q545" s="486"/>
      <c r="R545" s="486"/>
      <c r="S545" s="486"/>
      <c r="V545" s="449"/>
    </row>
    <row r="546" spans="17:22" x14ac:dyDescent="0.25">
      <c r="Q546" s="486"/>
      <c r="R546" s="486"/>
      <c r="S546" s="486"/>
      <c r="V546" s="449"/>
    </row>
    <row r="547" spans="17:22" x14ac:dyDescent="0.25">
      <c r="Q547" s="486"/>
      <c r="R547" s="486"/>
      <c r="S547" s="486"/>
      <c r="V547" s="449"/>
    </row>
    <row r="548" spans="17:22" x14ac:dyDescent="0.25">
      <c r="Q548" s="486"/>
      <c r="R548" s="486"/>
      <c r="S548" s="486"/>
      <c r="V548" s="449"/>
    </row>
    <row r="549" spans="17:22" x14ac:dyDescent="0.25">
      <c r="Q549" s="486"/>
      <c r="R549" s="486"/>
      <c r="S549" s="486"/>
      <c r="V549" s="449"/>
    </row>
    <row r="550" spans="17:22" x14ac:dyDescent="0.25">
      <c r="Q550" s="486"/>
      <c r="R550" s="486"/>
      <c r="S550" s="486"/>
      <c r="V550" s="449"/>
    </row>
    <row r="551" spans="17:22" x14ac:dyDescent="0.25">
      <c r="Q551" s="486"/>
      <c r="R551" s="486"/>
      <c r="S551" s="486"/>
      <c r="V551" s="449"/>
    </row>
    <row r="552" spans="17:22" x14ac:dyDescent="0.25">
      <c r="Q552" s="486"/>
      <c r="R552" s="486"/>
      <c r="S552" s="486"/>
      <c r="V552" s="449"/>
    </row>
    <row r="553" spans="17:22" x14ac:dyDescent="0.25">
      <c r="Q553" s="486"/>
      <c r="R553" s="486"/>
      <c r="S553" s="486"/>
      <c r="V553" s="449"/>
    </row>
    <row r="554" spans="17:22" x14ac:dyDescent="0.25">
      <c r="Q554" s="486"/>
      <c r="R554" s="486"/>
      <c r="S554" s="486"/>
      <c r="V554" s="449"/>
    </row>
    <row r="555" spans="17:22" x14ac:dyDescent="0.25">
      <c r="Q555" s="486"/>
      <c r="R555" s="486"/>
      <c r="S555" s="486"/>
      <c r="V555" s="449"/>
    </row>
    <row r="556" spans="17:22" x14ac:dyDescent="0.25">
      <c r="Q556" s="486"/>
      <c r="R556" s="486"/>
      <c r="S556" s="486"/>
      <c r="V556" s="449"/>
    </row>
    <row r="557" spans="17:22" x14ac:dyDescent="0.25">
      <c r="Q557" s="486"/>
      <c r="R557" s="486"/>
      <c r="S557" s="486"/>
      <c r="V557" s="449"/>
    </row>
    <row r="558" spans="17:22" x14ac:dyDescent="0.25">
      <c r="Q558" s="486"/>
      <c r="R558" s="486"/>
      <c r="S558" s="486"/>
      <c r="V558" s="449"/>
    </row>
    <row r="559" spans="17:22" x14ac:dyDescent="0.25">
      <c r="Q559" s="486"/>
      <c r="R559" s="486"/>
      <c r="S559" s="486"/>
      <c r="V559" s="449"/>
    </row>
    <row r="560" spans="17:22" x14ac:dyDescent="0.25">
      <c r="Q560" s="486"/>
      <c r="R560" s="486"/>
      <c r="S560" s="486"/>
      <c r="V560" s="449"/>
    </row>
    <row r="561" spans="17:22" x14ac:dyDescent="0.25">
      <c r="Q561" s="486"/>
      <c r="R561" s="486"/>
      <c r="S561" s="486"/>
      <c r="V561" s="449"/>
    </row>
    <row r="562" spans="17:22" x14ac:dyDescent="0.25">
      <c r="Q562" s="486"/>
      <c r="R562" s="486"/>
      <c r="S562" s="486"/>
      <c r="V562" s="449"/>
    </row>
    <row r="563" spans="17:22" x14ac:dyDescent="0.25">
      <c r="Q563" s="486"/>
      <c r="R563" s="486"/>
      <c r="S563" s="486"/>
      <c r="V563" s="449"/>
    </row>
    <row r="564" spans="17:22" x14ac:dyDescent="0.25">
      <c r="Q564" s="486"/>
      <c r="R564" s="486"/>
      <c r="S564" s="486"/>
      <c r="V564" s="449"/>
    </row>
    <row r="565" spans="17:22" x14ac:dyDescent="0.25">
      <c r="Q565" s="486"/>
      <c r="R565" s="486"/>
      <c r="S565" s="486"/>
      <c r="V565" s="449"/>
    </row>
    <row r="566" spans="17:22" x14ac:dyDescent="0.25">
      <c r="Q566" s="486"/>
      <c r="R566" s="486"/>
      <c r="S566" s="486"/>
      <c r="V566" s="449"/>
    </row>
    <row r="567" spans="17:22" x14ac:dyDescent="0.25">
      <c r="Q567" s="486"/>
      <c r="R567" s="486"/>
      <c r="S567" s="486"/>
      <c r="V567" s="449"/>
    </row>
    <row r="568" spans="17:22" x14ac:dyDescent="0.25">
      <c r="Q568" s="486"/>
      <c r="R568" s="486"/>
      <c r="S568" s="486"/>
      <c r="V568" s="449"/>
    </row>
    <row r="569" spans="17:22" x14ac:dyDescent="0.25">
      <c r="Q569" s="486"/>
      <c r="R569" s="486"/>
      <c r="S569" s="486"/>
      <c r="V569" s="449"/>
    </row>
    <row r="570" spans="17:22" x14ac:dyDescent="0.25">
      <c r="Q570" s="486"/>
      <c r="R570" s="486"/>
      <c r="S570" s="486"/>
      <c r="V570" s="449"/>
    </row>
    <row r="571" spans="17:22" x14ac:dyDescent="0.25">
      <c r="Q571" s="486"/>
      <c r="R571" s="486"/>
      <c r="S571" s="486"/>
      <c r="V571" s="449"/>
    </row>
    <row r="572" spans="17:22" x14ac:dyDescent="0.25">
      <c r="Q572" s="486"/>
      <c r="R572" s="486"/>
      <c r="S572" s="486"/>
      <c r="V572" s="449"/>
    </row>
    <row r="573" spans="17:22" x14ac:dyDescent="0.25">
      <c r="Q573" s="486"/>
      <c r="R573" s="486"/>
      <c r="S573" s="486"/>
      <c r="V573" s="449"/>
    </row>
    <row r="574" spans="17:22" x14ac:dyDescent="0.25">
      <c r="Q574" s="486"/>
      <c r="R574" s="486"/>
      <c r="S574" s="486"/>
      <c r="V574" s="449"/>
    </row>
    <row r="575" spans="17:22" x14ac:dyDescent="0.25">
      <c r="Q575" s="486"/>
      <c r="R575" s="486"/>
      <c r="S575" s="486"/>
      <c r="V575" s="449"/>
    </row>
    <row r="576" spans="17:22" x14ac:dyDescent="0.25">
      <c r="Q576" s="486"/>
      <c r="R576" s="486"/>
      <c r="S576" s="486"/>
      <c r="V576" s="449"/>
    </row>
    <row r="577" spans="17:22" x14ac:dyDescent="0.25">
      <c r="Q577" s="486"/>
      <c r="R577" s="486"/>
      <c r="S577" s="486"/>
      <c r="V577" s="449"/>
    </row>
    <row r="578" spans="17:22" x14ac:dyDescent="0.25">
      <c r="Q578" s="486"/>
      <c r="R578" s="486"/>
      <c r="S578" s="486"/>
      <c r="V578" s="449"/>
    </row>
    <row r="579" spans="17:22" x14ac:dyDescent="0.25">
      <c r="Q579" s="486"/>
      <c r="R579" s="486"/>
      <c r="S579" s="486"/>
      <c r="V579" s="449"/>
    </row>
    <row r="580" spans="17:22" x14ac:dyDescent="0.25">
      <c r="Q580" s="486"/>
      <c r="R580" s="486"/>
      <c r="S580" s="486"/>
      <c r="V580" s="449"/>
    </row>
    <row r="581" spans="17:22" x14ac:dyDescent="0.25">
      <c r="Q581" s="486"/>
      <c r="R581" s="486"/>
      <c r="S581" s="486"/>
      <c r="V581" s="449"/>
    </row>
    <row r="582" spans="17:22" x14ac:dyDescent="0.25">
      <c r="Q582" s="486"/>
      <c r="R582" s="486"/>
      <c r="S582" s="486"/>
      <c r="V582" s="449"/>
    </row>
    <row r="583" spans="17:22" x14ac:dyDescent="0.25">
      <c r="Q583" s="486"/>
      <c r="R583" s="486"/>
      <c r="S583" s="486"/>
      <c r="V583" s="449"/>
    </row>
    <row r="584" spans="17:22" x14ac:dyDescent="0.25">
      <c r="Q584" s="486"/>
      <c r="R584" s="486"/>
      <c r="S584" s="486"/>
      <c r="V584" s="449"/>
    </row>
    <row r="585" spans="17:22" x14ac:dyDescent="0.25">
      <c r="Q585" s="486"/>
      <c r="R585" s="486"/>
      <c r="S585" s="486"/>
      <c r="V585" s="449"/>
    </row>
    <row r="586" spans="17:22" x14ac:dyDescent="0.25">
      <c r="Q586" s="486"/>
      <c r="R586" s="486"/>
      <c r="S586" s="486"/>
      <c r="V586" s="449"/>
    </row>
    <row r="587" spans="17:22" x14ac:dyDescent="0.25">
      <c r="Q587" s="486"/>
      <c r="R587" s="486"/>
      <c r="S587" s="486"/>
      <c r="V587" s="449"/>
    </row>
    <row r="588" spans="17:22" x14ac:dyDescent="0.25">
      <c r="Q588" s="486"/>
      <c r="R588" s="486"/>
      <c r="S588" s="486"/>
      <c r="V588" s="449"/>
    </row>
    <row r="589" spans="17:22" x14ac:dyDescent="0.25">
      <c r="Q589" s="486"/>
      <c r="R589" s="486"/>
      <c r="S589" s="486"/>
      <c r="V589" s="449"/>
    </row>
    <row r="590" spans="17:22" x14ac:dyDescent="0.25">
      <c r="Q590" s="486"/>
      <c r="R590" s="486"/>
      <c r="S590" s="486"/>
      <c r="V590" s="449"/>
    </row>
    <row r="591" spans="17:22" x14ac:dyDescent="0.25">
      <c r="Q591" s="486"/>
      <c r="R591" s="486"/>
      <c r="S591" s="486"/>
      <c r="V591" s="449"/>
    </row>
    <row r="592" spans="17:22" x14ac:dyDescent="0.25">
      <c r="Q592" s="486"/>
      <c r="R592" s="486"/>
      <c r="S592" s="486"/>
      <c r="V592" s="449"/>
    </row>
    <row r="593" spans="17:22" x14ac:dyDescent="0.25">
      <c r="Q593" s="486"/>
      <c r="R593" s="486"/>
      <c r="S593" s="486"/>
      <c r="V593" s="449"/>
    </row>
    <row r="594" spans="17:22" x14ac:dyDescent="0.25">
      <c r="Q594" s="486"/>
      <c r="R594" s="486"/>
      <c r="S594" s="486"/>
      <c r="V594" s="449"/>
    </row>
    <row r="595" spans="17:22" x14ac:dyDescent="0.25">
      <c r="Q595" s="486"/>
      <c r="R595" s="486"/>
      <c r="S595" s="486"/>
      <c r="V595" s="449"/>
    </row>
    <row r="596" spans="17:22" x14ac:dyDescent="0.25">
      <c r="Q596" s="486"/>
      <c r="R596" s="486"/>
      <c r="S596" s="486"/>
      <c r="V596" s="449"/>
    </row>
    <row r="597" spans="17:22" x14ac:dyDescent="0.25">
      <c r="Q597" s="486"/>
      <c r="R597" s="486"/>
      <c r="S597" s="486"/>
      <c r="V597" s="449"/>
    </row>
    <row r="598" spans="17:22" x14ac:dyDescent="0.25">
      <c r="Q598" s="486"/>
      <c r="R598" s="486"/>
      <c r="S598" s="486"/>
      <c r="V598" s="449"/>
    </row>
    <row r="599" spans="17:22" x14ac:dyDescent="0.25">
      <c r="Q599" s="486"/>
      <c r="R599" s="486"/>
      <c r="S599" s="486"/>
      <c r="V599" s="449"/>
    </row>
    <row r="600" spans="17:22" x14ac:dyDescent="0.25">
      <c r="Q600" s="486"/>
      <c r="R600" s="486"/>
      <c r="S600" s="486"/>
      <c r="V600" s="449"/>
    </row>
    <row r="601" spans="17:22" x14ac:dyDescent="0.25">
      <c r="Q601" s="486"/>
      <c r="R601" s="486"/>
      <c r="S601" s="486"/>
      <c r="V601" s="449"/>
    </row>
    <row r="602" spans="17:22" x14ac:dyDescent="0.25">
      <c r="Q602" s="486"/>
      <c r="R602" s="486"/>
      <c r="S602" s="486"/>
      <c r="V602" s="449"/>
    </row>
    <row r="603" spans="17:22" x14ac:dyDescent="0.25">
      <c r="Q603" s="486"/>
      <c r="R603" s="486"/>
      <c r="S603" s="486"/>
      <c r="V603" s="449"/>
    </row>
    <row r="604" spans="17:22" x14ac:dyDescent="0.25">
      <c r="Q604" s="486"/>
      <c r="R604" s="486"/>
      <c r="S604" s="486"/>
      <c r="V604" s="449"/>
    </row>
    <row r="605" spans="17:22" x14ac:dyDescent="0.25">
      <c r="Q605" s="486"/>
      <c r="R605" s="486"/>
      <c r="S605" s="486"/>
      <c r="V605" s="449"/>
    </row>
    <row r="606" spans="17:22" x14ac:dyDescent="0.25">
      <c r="Q606" s="486"/>
      <c r="R606" s="486"/>
      <c r="S606" s="486"/>
      <c r="V606" s="449"/>
    </row>
    <row r="607" spans="17:22" x14ac:dyDescent="0.25">
      <c r="Q607" s="486"/>
      <c r="R607" s="486"/>
      <c r="S607" s="486"/>
      <c r="V607" s="449"/>
    </row>
    <row r="608" spans="17:22" x14ac:dyDescent="0.25">
      <c r="Q608" s="486"/>
      <c r="R608" s="486"/>
      <c r="S608" s="486"/>
      <c r="V608" s="449"/>
    </row>
    <row r="609" spans="17:22" x14ac:dyDescent="0.25">
      <c r="Q609" s="486"/>
      <c r="R609" s="486"/>
      <c r="S609" s="486"/>
      <c r="V609" s="449"/>
    </row>
    <row r="610" spans="17:22" x14ac:dyDescent="0.25">
      <c r="Q610" s="486"/>
      <c r="R610" s="486"/>
      <c r="S610" s="486"/>
      <c r="V610" s="449"/>
    </row>
    <row r="611" spans="17:22" x14ac:dyDescent="0.25">
      <c r="Q611" s="486"/>
      <c r="R611" s="486"/>
      <c r="S611" s="486"/>
      <c r="V611" s="449"/>
    </row>
    <row r="612" spans="17:22" x14ac:dyDescent="0.25">
      <c r="Q612" s="486"/>
      <c r="R612" s="486"/>
      <c r="S612" s="486"/>
      <c r="V612" s="449"/>
    </row>
    <row r="613" spans="17:22" x14ac:dyDescent="0.25">
      <c r="Q613" s="486"/>
      <c r="R613" s="486"/>
      <c r="S613" s="486"/>
      <c r="V613" s="449"/>
    </row>
    <row r="614" spans="17:22" x14ac:dyDescent="0.25">
      <c r="Q614" s="486"/>
      <c r="R614" s="486"/>
      <c r="S614" s="486"/>
      <c r="V614" s="449"/>
    </row>
    <row r="615" spans="17:22" x14ac:dyDescent="0.25">
      <c r="Q615" s="486"/>
      <c r="R615" s="486"/>
      <c r="S615" s="486"/>
      <c r="V615" s="449"/>
    </row>
    <row r="616" spans="17:22" x14ac:dyDescent="0.25">
      <c r="Q616" s="486"/>
      <c r="R616" s="486"/>
      <c r="S616" s="486"/>
      <c r="V616" s="449"/>
    </row>
    <row r="617" spans="17:22" x14ac:dyDescent="0.25">
      <c r="Q617" s="486"/>
      <c r="R617" s="486"/>
      <c r="S617" s="486"/>
      <c r="V617" s="449"/>
    </row>
    <row r="618" spans="17:22" x14ac:dyDescent="0.25">
      <c r="Q618" s="486"/>
      <c r="R618" s="486"/>
      <c r="S618" s="486"/>
      <c r="V618" s="449"/>
    </row>
    <row r="619" spans="17:22" x14ac:dyDescent="0.25">
      <c r="Q619" s="486"/>
      <c r="R619" s="486"/>
      <c r="S619" s="486"/>
      <c r="V619" s="449"/>
    </row>
    <row r="620" spans="17:22" x14ac:dyDescent="0.25">
      <c r="Q620" s="486"/>
      <c r="R620" s="486"/>
      <c r="S620" s="486"/>
      <c r="V620" s="449"/>
    </row>
    <row r="621" spans="17:22" x14ac:dyDescent="0.25">
      <c r="Q621" s="486"/>
      <c r="R621" s="486"/>
      <c r="S621" s="486"/>
      <c r="V621" s="449"/>
    </row>
    <row r="622" spans="17:22" x14ac:dyDescent="0.25">
      <c r="Q622" s="486"/>
      <c r="R622" s="486"/>
      <c r="S622" s="486"/>
      <c r="V622" s="449"/>
    </row>
    <row r="623" spans="17:22" x14ac:dyDescent="0.25">
      <c r="Q623" s="486"/>
      <c r="R623" s="486"/>
      <c r="S623" s="486"/>
      <c r="V623" s="449"/>
    </row>
    <row r="624" spans="17:22" x14ac:dyDescent="0.25">
      <c r="Q624" s="486"/>
      <c r="R624" s="486"/>
      <c r="S624" s="486"/>
      <c r="V624" s="449"/>
    </row>
    <row r="625" spans="17:22" x14ac:dyDescent="0.25">
      <c r="Q625" s="486"/>
      <c r="R625" s="486"/>
      <c r="S625" s="486"/>
      <c r="V625" s="449"/>
    </row>
    <row r="626" spans="17:22" x14ac:dyDescent="0.25">
      <c r="Q626" s="486"/>
      <c r="R626" s="486"/>
      <c r="S626" s="486"/>
      <c r="V626" s="449"/>
    </row>
    <row r="627" spans="17:22" x14ac:dyDescent="0.25">
      <c r="Q627" s="486"/>
      <c r="R627" s="486"/>
      <c r="S627" s="486"/>
      <c r="V627" s="449"/>
    </row>
    <row r="628" spans="17:22" x14ac:dyDescent="0.25">
      <c r="Q628" s="486"/>
      <c r="R628" s="486"/>
      <c r="S628" s="486"/>
      <c r="V628" s="449"/>
    </row>
    <row r="629" spans="17:22" x14ac:dyDescent="0.25">
      <c r="Q629" s="486"/>
      <c r="R629" s="486"/>
      <c r="S629" s="486"/>
      <c r="V629" s="449"/>
    </row>
    <row r="630" spans="17:22" x14ac:dyDescent="0.25">
      <c r="Q630" s="486"/>
      <c r="R630" s="486"/>
      <c r="S630" s="486"/>
      <c r="V630" s="449"/>
    </row>
    <row r="631" spans="17:22" x14ac:dyDescent="0.25">
      <c r="Q631" s="486"/>
      <c r="R631" s="486"/>
      <c r="S631" s="486"/>
      <c r="V631" s="449"/>
    </row>
    <row r="632" spans="17:22" x14ac:dyDescent="0.25">
      <c r="Q632" s="486"/>
      <c r="R632" s="486"/>
      <c r="S632" s="486"/>
      <c r="V632" s="449"/>
    </row>
    <row r="633" spans="17:22" x14ac:dyDescent="0.25">
      <c r="Q633" s="486"/>
      <c r="R633" s="486"/>
      <c r="S633" s="486"/>
      <c r="V633" s="449"/>
    </row>
    <row r="634" spans="17:22" x14ac:dyDescent="0.25">
      <c r="Q634" s="486"/>
      <c r="R634" s="486"/>
      <c r="S634" s="486"/>
      <c r="V634" s="449"/>
    </row>
    <row r="635" spans="17:22" x14ac:dyDescent="0.25">
      <c r="Q635" s="486"/>
      <c r="R635" s="486"/>
      <c r="S635" s="486"/>
      <c r="V635" s="449"/>
    </row>
    <row r="636" spans="17:22" x14ac:dyDescent="0.25">
      <c r="Q636" s="486"/>
      <c r="R636" s="486"/>
      <c r="S636" s="486"/>
      <c r="V636" s="449"/>
    </row>
    <row r="637" spans="17:22" x14ac:dyDescent="0.25">
      <c r="Q637" s="486"/>
      <c r="R637" s="486"/>
      <c r="S637" s="486"/>
      <c r="V637" s="449"/>
    </row>
    <row r="638" spans="17:22" x14ac:dyDescent="0.25">
      <c r="Q638" s="486"/>
      <c r="R638" s="486"/>
      <c r="S638" s="486"/>
      <c r="V638" s="449"/>
    </row>
    <row r="639" spans="17:22" x14ac:dyDescent="0.25">
      <c r="Q639" s="486"/>
      <c r="R639" s="486"/>
      <c r="S639" s="486"/>
      <c r="V639" s="449"/>
    </row>
    <row r="640" spans="17:22" x14ac:dyDescent="0.25">
      <c r="Q640" s="486"/>
      <c r="R640" s="486"/>
      <c r="S640" s="486"/>
      <c r="V640" s="449"/>
    </row>
    <row r="641" spans="17:22" x14ac:dyDescent="0.25">
      <c r="Q641" s="486"/>
      <c r="R641" s="486"/>
      <c r="S641" s="486"/>
      <c r="V641" s="449"/>
    </row>
    <row r="642" spans="17:22" x14ac:dyDescent="0.25">
      <c r="Q642" s="486"/>
      <c r="R642" s="486"/>
      <c r="S642" s="486"/>
      <c r="V642" s="449"/>
    </row>
    <row r="643" spans="17:22" x14ac:dyDescent="0.25">
      <c r="Q643" s="486"/>
      <c r="R643" s="486"/>
      <c r="S643" s="486"/>
      <c r="V643" s="449"/>
    </row>
    <row r="644" spans="17:22" x14ac:dyDescent="0.25">
      <c r="Q644" s="486"/>
      <c r="R644" s="486"/>
      <c r="S644" s="486"/>
      <c r="V644" s="449"/>
    </row>
    <row r="645" spans="17:22" x14ac:dyDescent="0.25">
      <c r="Q645" s="486"/>
      <c r="R645" s="486"/>
      <c r="S645" s="486"/>
      <c r="V645" s="449"/>
    </row>
    <row r="646" spans="17:22" x14ac:dyDescent="0.25">
      <c r="Q646" s="486"/>
      <c r="R646" s="486"/>
      <c r="S646" s="486"/>
      <c r="V646" s="449"/>
    </row>
    <row r="647" spans="17:22" x14ac:dyDescent="0.25">
      <c r="Q647" s="486"/>
      <c r="R647" s="486"/>
      <c r="S647" s="486"/>
      <c r="V647" s="449"/>
    </row>
    <row r="648" spans="17:22" x14ac:dyDescent="0.25">
      <c r="Q648" s="486"/>
      <c r="R648" s="486"/>
      <c r="S648" s="486"/>
      <c r="V648" s="449"/>
    </row>
    <row r="649" spans="17:22" x14ac:dyDescent="0.25">
      <c r="Q649" s="486"/>
      <c r="R649" s="486"/>
      <c r="S649" s="486"/>
      <c r="V649" s="449"/>
    </row>
    <row r="650" spans="17:22" x14ac:dyDescent="0.25">
      <c r="Q650" s="486"/>
      <c r="R650" s="486"/>
      <c r="S650" s="486"/>
      <c r="V650" s="449"/>
    </row>
    <row r="651" spans="17:22" x14ac:dyDescent="0.25">
      <c r="Q651" s="486"/>
      <c r="R651" s="486"/>
      <c r="S651" s="486"/>
      <c r="V651" s="449"/>
    </row>
    <row r="652" spans="17:22" x14ac:dyDescent="0.25">
      <c r="Q652" s="486"/>
      <c r="R652" s="486"/>
      <c r="S652" s="486"/>
      <c r="V652" s="449"/>
    </row>
    <row r="653" spans="17:22" x14ac:dyDescent="0.25">
      <c r="Q653" s="486"/>
      <c r="R653" s="486"/>
      <c r="S653" s="486"/>
      <c r="V653" s="449"/>
    </row>
    <row r="654" spans="17:22" x14ac:dyDescent="0.25">
      <c r="Q654" s="486"/>
      <c r="R654" s="486"/>
      <c r="S654" s="486"/>
      <c r="V654" s="449"/>
    </row>
    <row r="655" spans="17:22" x14ac:dyDescent="0.25">
      <c r="Q655" s="486"/>
      <c r="R655" s="486"/>
      <c r="S655" s="486"/>
      <c r="V655" s="449"/>
    </row>
    <row r="656" spans="17:22" x14ac:dyDescent="0.25">
      <c r="Q656" s="486"/>
      <c r="R656" s="486"/>
      <c r="S656" s="486"/>
      <c r="V656" s="449"/>
    </row>
    <row r="657" spans="17:22" x14ac:dyDescent="0.25">
      <c r="Q657" s="486"/>
      <c r="R657" s="486"/>
      <c r="S657" s="486"/>
      <c r="V657" s="449"/>
    </row>
    <row r="658" spans="17:22" x14ac:dyDescent="0.25">
      <c r="Q658" s="486"/>
      <c r="R658" s="486"/>
      <c r="S658" s="486"/>
      <c r="V658" s="449"/>
    </row>
    <row r="659" spans="17:22" x14ac:dyDescent="0.25">
      <c r="Q659" s="486"/>
      <c r="R659" s="486"/>
      <c r="S659" s="486"/>
      <c r="V659" s="449"/>
    </row>
    <row r="660" spans="17:22" x14ac:dyDescent="0.25">
      <c r="Q660" s="486"/>
      <c r="R660" s="486"/>
      <c r="S660" s="486"/>
      <c r="V660" s="449"/>
    </row>
    <row r="661" spans="17:22" x14ac:dyDescent="0.25">
      <c r="Q661" s="486"/>
      <c r="R661" s="486"/>
      <c r="S661" s="486"/>
      <c r="V661" s="449"/>
    </row>
    <row r="662" spans="17:22" x14ac:dyDescent="0.25">
      <c r="Q662" s="486"/>
      <c r="R662" s="486"/>
      <c r="S662" s="486"/>
      <c r="V662" s="449"/>
    </row>
    <row r="663" spans="17:22" x14ac:dyDescent="0.25">
      <c r="Q663" s="486"/>
      <c r="R663" s="486"/>
      <c r="S663" s="486"/>
      <c r="V663" s="449"/>
    </row>
    <row r="664" spans="17:22" x14ac:dyDescent="0.25">
      <c r="Q664" s="486"/>
      <c r="R664" s="486"/>
      <c r="S664" s="486"/>
      <c r="V664" s="449"/>
    </row>
    <row r="665" spans="17:22" x14ac:dyDescent="0.25">
      <c r="Q665" s="486"/>
      <c r="R665" s="486"/>
      <c r="S665" s="486"/>
      <c r="V665" s="449"/>
    </row>
    <row r="666" spans="17:22" x14ac:dyDescent="0.25">
      <c r="Q666" s="486"/>
      <c r="R666" s="486"/>
      <c r="S666" s="486"/>
      <c r="V666" s="449"/>
    </row>
    <row r="667" spans="17:22" x14ac:dyDescent="0.25">
      <c r="Q667" s="486"/>
      <c r="R667" s="486"/>
      <c r="S667" s="486"/>
      <c r="V667" s="449"/>
    </row>
    <row r="668" spans="17:22" x14ac:dyDescent="0.25">
      <c r="Q668" s="486"/>
      <c r="R668" s="486"/>
      <c r="S668" s="486"/>
      <c r="V668" s="449"/>
    </row>
    <row r="669" spans="17:22" x14ac:dyDescent="0.25">
      <c r="Q669" s="486"/>
      <c r="R669" s="486"/>
      <c r="S669" s="486"/>
      <c r="V669" s="449"/>
    </row>
    <row r="670" spans="17:22" x14ac:dyDescent="0.25">
      <c r="Q670" s="486"/>
      <c r="R670" s="486"/>
      <c r="S670" s="486"/>
      <c r="V670" s="449"/>
    </row>
    <row r="671" spans="17:22" x14ac:dyDescent="0.25">
      <c r="Q671" s="486"/>
      <c r="R671" s="486"/>
      <c r="S671" s="486"/>
      <c r="V671" s="449"/>
    </row>
    <row r="672" spans="17:22" x14ac:dyDescent="0.25">
      <c r="Q672" s="486"/>
      <c r="R672" s="486"/>
      <c r="S672" s="486"/>
      <c r="V672" s="449"/>
    </row>
    <row r="673" spans="17:22" x14ac:dyDescent="0.25">
      <c r="Q673" s="486"/>
      <c r="R673" s="486"/>
      <c r="S673" s="486"/>
      <c r="V673" s="449"/>
    </row>
    <row r="674" spans="17:22" x14ac:dyDescent="0.25">
      <c r="Q674" s="486"/>
      <c r="R674" s="486"/>
      <c r="S674" s="486"/>
      <c r="V674" s="449"/>
    </row>
    <row r="675" spans="17:22" x14ac:dyDescent="0.25">
      <c r="Q675" s="486"/>
      <c r="R675" s="486"/>
      <c r="S675" s="486"/>
      <c r="V675" s="449"/>
    </row>
    <row r="676" spans="17:22" x14ac:dyDescent="0.25">
      <c r="Q676" s="486"/>
      <c r="R676" s="486"/>
      <c r="S676" s="486"/>
      <c r="V676" s="449"/>
    </row>
    <row r="677" spans="17:22" x14ac:dyDescent="0.25">
      <c r="Q677" s="486"/>
      <c r="R677" s="486"/>
      <c r="S677" s="486"/>
      <c r="V677" s="449"/>
    </row>
    <row r="678" spans="17:22" x14ac:dyDescent="0.25">
      <c r="Q678" s="486"/>
      <c r="R678" s="486"/>
      <c r="S678" s="486"/>
      <c r="V678" s="449"/>
    </row>
    <row r="679" spans="17:22" x14ac:dyDescent="0.25">
      <c r="Q679" s="486"/>
      <c r="R679" s="486"/>
      <c r="S679" s="486"/>
      <c r="V679" s="449"/>
    </row>
    <row r="680" spans="17:22" x14ac:dyDescent="0.25">
      <c r="Q680" s="486"/>
      <c r="R680" s="486"/>
      <c r="S680" s="486"/>
      <c r="V680" s="449"/>
    </row>
    <row r="681" spans="17:22" x14ac:dyDescent="0.25">
      <c r="Q681" s="486"/>
      <c r="R681" s="486"/>
      <c r="S681" s="486"/>
      <c r="V681" s="449"/>
    </row>
    <row r="682" spans="17:22" x14ac:dyDescent="0.25">
      <c r="Q682" s="486"/>
      <c r="R682" s="486"/>
      <c r="S682" s="486"/>
      <c r="V682" s="449"/>
    </row>
    <row r="683" spans="17:22" x14ac:dyDescent="0.25">
      <c r="Q683" s="486"/>
      <c r="R683" s="486"/>
      <c r="S683" s="486"/>
      <c r="V683" s="449"/>
    </row>
    <row r="684" spans="17:22" x14ac:dyDescent="0.25">
      <c r="Q684" s="486"/>
      <c r="R684" s="486"/>
      <c r="S684" s="486"/>
      <c r="V684" s="449"/>
    </row>
    <row r="685" spans="17:22" x14ac:dyDescent="0.25">
      <c r="Q685" s="486"/>
      <c r="R685" s="486"/>
      <c r="S685" s="486"/>
      <c r="V685" s="449"/>
    </row>
    <row r="686" spans="17:22" x14ac:dyDescent="0.25">
      <c r="Q686" s="486"/>
      <c r="R686" s="486"/>
      <c r="S686" s="486"/>
      <c r="V686" s="449"/>
    </row>
    <row r="687" spans="17:22" x14ac:dyDescent="0.25">
      <c r="Q687" s="486"/>
      <c r="R687" s="486"/>
      <c r="S687" s="486"/>
      <c r="V687" s="449"/>
    </row>
    <row r="688" spans="17:22" x14ac:dyDescent="0.25">
      <c r="Q688" s="486"/>
      <c r="R688" s="486"/>
      <c r="S688" s="486"/>
      <c r="V688" s="449"/>
    </row>
    <row r="689" spans="17:22" x14ac:dyDescent="0.25">
      <c r="Q689" s="486"/>
      <c r="R689" s="486"/>
      <c r="S689" s="486"/>
      <c r="V689" s="449"/>
    </row>
    <row r="690" spans="17:22" x14ac:dyDescent="0.25">
      <c r="Q690" s="486"/>
      <c r="R690" s="486"/>
      <c r="S690" s="486"/>
      <c r="V690" s="449"/>
    </row>
    <row r="691" spans="17:22" x14ac:dyDescent="0.25">
      <c r="Q691" s="486"/>
      <c r="R691" s="486"/>
      <c r="S691" s="486"/>
      <c r="V691" s="449"/>
    </row>
    <row r="692" spans="17:22" x14ac:dyDescent="0.25">
      <c r="Q692" s="486"/>
      <c r="R692" s="486"/>
      <c r="S692" s="486"/>
      <c r="V692" s="449"/>
    </row>
    <row r="693" spans="17:22" x14ac:dyDescent="0.25">
      <c r="Q693" s="486"/>
      <c r="R693" s="486"/>
      <c r="S693" s="486"/>
      <c r="V693" s="449"/>
    </row>
    <row r="694" spans="17:22" x14ac:dyDescent="0.25">
      <c r="Q694" s="486"/>
      <c r="R694" s="486"/>
      <c r="S694" s="486"/>
      <c r="V694" s="449"/>
    </row>
    <row r="695" spans="17:22" x14ac:dyDescent="0.25">
      <c r="Q695" s="486"/>
      <c r="R695" s="486"/>
      <c r="S695" s="486"/>
      <c r="V695" s="449"/>
    </row>
    <row r="696" spans="17:22" x14ac:dyDescent="0.25">
      <c r="Q696" s="486"/>
      <c r="R696" s="486"/>
      <c r="S696" s="486"/>
      <c r="V696" s="449"/>
    </row>
    <row r="697" spans="17:22" x14ac:dyDescent="0.25">
      <c r="Q697" s="486"/>
      <c r="R697" s="486"/>
      <c r="S697" s="486"/>
      <c r="V697" s="449"/>
    </row>
    <row r="698" spans="17:22" x14ac:dyDescent="0.25">
      <c r="Q698" s="486"/>
      <c r="R698" s="486"/>
      <c r="S698" s="486"/>
      <c r="V698" s="449"/>
    </row>
    <row r="699" spans="17:22" x14ac:dyDescent="0.25">
      <c r="Q699" s="486"/>
      <c r="R699" s="486"/>
      <c r="S699" s="486"/>
      <c r="V699" s="449"/>
    </row>
    <row r="700" spans="17:22" x14ac:dyDescent="0.25">
      <c r="Q700" s="486"/>
      <c r="R700" s="486"/>
      <c r="S700" s="486"/>
      <c r="V700" s="449"/>
    </row>
    <row r="701" spans="17:22" x14ac:dyDescent="0.25">
      <c r="Q701" s="486"/>
      <c r="R701" s="486"/>
      <c r="S701" s="486"/>
      <c r="V701" s="449"/>
    </row>
    <row r="702" spans="17:22" x14ac:dyDescent="0.25">
      <c r="Q702" s="486"/>
      <c r="R702" s="486"/>
      <c r="S702" s="486"/>
      <c r="V702" s="449"/>
    </row>
    <row r="703" spans="17:22" x14ac:dyDescent="0.25">
      <c r="Q703" s="486"/>
      <c r="R703" s="486"/>
      <c r="S703" s="486"/>
      <c r="V703" s="449"/>
    </row>
    <row r="704" spans="17:22" x14ac:dyDescent="0.25">
      <c r="Q704" s="486"/>
      <c r="R704" s="486"/>
      <c r="S704" s="486"/>
      <c r="V704" s="449"/>
    </row>
    <row r="705" spans="17:22" x14ac:dyDescent="0.25">
      <c r="Q705" s="486"/>
      <c r="R705" s="486"/>
      <c r="S705" s="486"/>
      <c r="V705" s="449"/>
    </row>
    <row r="706" spans="17:22" x14ac:dyDescent="0.25">
      <c r="Q706" s="486"/>
      <c r="R706" s="486"/>
      <c r="S706" s="486"/>
      <c r="V706" s="449"/>
    </row>
    <row r="707" spans="17:22" x14ac:dyDescent="0.25">
      <c r="Q707" s="486"/>
      <c r="R707" s="486"/>
      <c r="S707" s="486"/>
      <c r="V707" s="449"/>
    </row>
    <row r="708" spans="17:22" x14ac:dyDescent="0.25">
      <c r="Q708" s="486"/>
      <c r="R708" s="486"/>
      <c r="S708" s="486"/>
      <c r="V708" s="449"/>
    </row>
    <row r="709" spans="17:22" x14ac:dyDescent="0.25">
      <c r="Q709" s="486"/>
      <c r="R709" s="486"/>
      <c r="S709" s="486"/>
      <c r="V709" s="449"/>
    </row>
    <row r="710" spans="17:22" x14ac:dyDescent="0.25">
      <c r="Q710" s="486"/>
      <c r="R710" s="486"/>
      <c r="S710" s="486"/>
      <c r="V710" s="449"/>
    </row>
    <row r="711" spans="17:22" x14ac:dyDescent="0.25">
      <c r="Q711" s="486"/>
      <c r="R711" s="486"/>
      <c r="S711" s="486"/>
      <c r="V711" s="449"/>
    </row>
    <row r="712" spans="17:22" x14ac:dyDescent="0.25">
      <c r="Q712" s="486"/>
      <c r="R712" s="486"/>
      <c r="S712" s="486"/>
      <c r="V712" s="449"/>
    </row>
    <row r="713" spans="17:22" x14ac:dyDescent="0.25">
      <c r="Q713" s="486"/>
      <c r="R713" s="486"/>
      <c r="S713" s="486"/>
      <c r="V713" s="449"/>
    </row>
    <row r="714" spans="17:22" x14ac:dyDescent="0.25">
      <c r="Q714" s="486"/>
      <c r="R714" s="486"/>
      <c r="S714" s="486"/>
      <c r="V714" s="449"/>
    </row>
    <row r="715" spans="17:22" x14ac:dyDescent="0.25">
      <c r="Q715" s="486"/>
      <c r="R715" s="486"/>
      <c r="S715" s="486"/>
      <c r="V715" s="449"/>
    </row>
    <row r="716" spans="17:22" x14ac:dyDescent="0.25">
      <c r="Q716" s="486"/>
      <c r="R716" s="486"/>
      <c r="S716" s="486"/>
      <c r="V716" s="449"/>
    </row>
    <row r="717" spans="17:22" x14ac:dyDescent="0.25">
      <c r="Q717" s="486"/>
      <c r="R717" s="486"/>
      <c r="S717" s="486"/>
      <c r="V717" s="449"/>
    </row>
    <row r="718" spans="17:22" x14ac:dyDescent="0.25">
      <c r="Q718" s="486"/>
      <c r="R718" s="486"/>
      <c r="S718" s="486"/>
      <c r="V718" s="449"/>
    </row>
    <row r="719" spans="17:22" x14ac:dyDescent="0.25">
      <c r="Q719" s="486"/>
      <c r="R719" s="486"/>
      <c r="S719" s="486"/>
      <c r="V719" s="449"/>
    </row>
    <row r="720" spans="17:22" x14ac:dyDescent="0.25">
      <c r="Q720" s="486"/>
      <c r="R720" s="486"/>
      <c r="S720" s="486"/>
      <c r="V720" s="449"/>
    </row>
    <row r="721" spans="17:22" x14ac:dyDescent="0.25">
      <c r="Q721" s="486"/>
      <c r="R721" s="486"/>
      <c r="S721" s="486"/>
      <c r="V721" s="449"/>
    </row>
    <row r="722" spans="17:22" x14ac:dyDescent="0.25">
      <c r="Q722" s="486"/>
      <c r="R722" s="486"/>
      <c r="S722" s="486"/>
      <c r="V722" s="449"/>
    </row>
    <row r="723" spans="17:22" x14ac:dyDescent="0.25">
      <c r="Q723" s="486"/>
      <c r="R723" s="486"/>
      <c r="S723" s="486"/>
      <c r="V723" s="449"/>
    </row>
    <row r="724" spans="17:22" x14ac:dyDescent="0.25">
      <c r="Q724" s="486"/>
      <c r="R724" s="486"/>
      <c r="S724" s="486"/>
      <c r="V724" s="449"/>
    </row>
    <row r="725" spans="17:22" x14ac:dyDescent="0.25">
      <c r="Q725" s="486"/>
      <c r="R725" s="486"/>
      <c r="S725" s="486"/>
      <c r="V725" s="449"/>
    </row>
    <row r="726" spans="17:22" x14ac:dyDescent="0.25">
      <c r="Q726" s="486"/>
      <c r="R726" s="486"/>
      <c r="S726" s="486"/>
      <c r="V726" s="449"/>
    </row>
    <row r="727" spans="17:22" x14ac:dyDescent="0.25">
      <c r="Q727" s="486"/>
      <c r="R727" s="486"/>
      <c r="S727" s="486"/>
      <c r="V727" s="449"/>
    </row>
    <row r="728" spans="17:22" x14ac:dyDescent="0.25">
      <c r="Q728" s="486"/>
      <c r="R728" s="486"/>
      <c r="S728" s="486"/>
      <c r="V728" s="449"/>
    </row>
    <row r="729" spans="17:22" x14ac:dyDescent="0.25">
      <c r="Q729" s="486"/>
      <c r="R729" s="486"/>
      <c r="S729" s="486"/>
      <c r="V729" s="449"/>
    </row>
    <row r="730" spans="17:22" x14ac:dyDescent="0.25">
      <c r="Q730" s="486"/>
      <c r="R730" s="486"/>
      <c r="S730" s="486"/>
      <c r="V730" s="449"/>
    </row>
    <row r="731" spans="17:22" x14ac:dyDescent="0.25">
      <c r="Q731" s="486"/>
      <c r="R731" s="486"/>
      <c r="S731" s="486"/>
      <c r="V731" s="449"/>
    </row>
    <row r="732" spans="17:22" x14ac:dyDescent="0.25">
      <c r="Q732" s="486"/>
      <c r="R732" s="486"/>
      <c r="S732" s="486"/>
      <c r="V732" s="449"/>
    </row>
    <row r="733" spans="17:22" x14ac:dyDescent="0.25">
      <c r="Q733" s="486"/>
      <c r="R733" s="486"/>
      <c r="S733" s="486"/>
      <c r="V733" s="449"/>
    </row>
    <row r="734" spans="17:22" x14ac:dyDescent="0.25">
      <c r="Q734" s="486"/>
      <c r="R734" s="486"/>
      <c r="S734" s="486"/>
      <c r="V734" s="449"/>
    </row>
    <row r="735" spans="17:22" x14ac:dyDescent="0.25">
      <c r="Q735" s="486"/>
      <c r="R735" s="486"/>
      <c r="S735" s="486"/>
      <c r="V735" s="449"/>
    </row>
    <row r="736" spans="17:22" x14ac:dyDescent="0.25">
      <c r="Q736" s="486"/>
      <c r="R736" s="486"/>
      <c r="S736" s="486"/>
      <c r="V736" s="449"/>
    </row>
    <row r="737" spans="17:22" x14ac:dyDescent="0.25">
      <c r="Q737" s="486"/>
      <c r="R737" s="486"/>
      <c r="S737" s="486"/>
      <c r="V737" s="449"/>
    </row>
    <row r="738" spans="17:22" x14ac:dyDescent="0.25">
      <c r="Q738" s="486"/>
      <c r="R738" s="486"/>
      <c r="S738" s="486"/>
      <c r="V738" s="449"/>
    </row>
    <row r="739" spans="17:22" x14ac:dyDescent="0.25">
      <c r="Q739" s="486"/>
      <c r="R739" s="486"/>
      <c r="S739" s="486"/>
      <c r="V739" s="449"/>
    </row>
    <row r="740" spans="17:22" x14ac:dyDescent="0.25">
      <c r="Q740" s="486"/>
      <c r="R740" s="486"/>
      <c r="S740" s="486"/>
      <c r="V740" s="449"/>
    </row>
    <row r="741" spans="17:22" x14ac:dyDescent="0.25">
      <c r="Q741" s="486"/>
      <c r="R741" s="486"/>
      <c r="S741" s="486"/>
      <c r="V741" s="449"/>
    </row>
    <row r="742" spans="17:22" x14ac:dyDescent="0.25">
      <c r="Q742" s="486"/>
      <c r="R742" s="486"/>
      <c r="S742" s="486"/>
      <c r="V742" s="449"/>
    </row>
    <row r="743" spans="17:22" x14ac:dyDescent="0.25">
      <c r="Q743" s="486"/>
      <c r="R743" s="486"/>
      <c r="S743" s="486"/>
      <c r="V743" s="449"/>
    </row>
    <row r="744" spans="17:22" x14ac:dyDescent="0.25">
      <c r="Q744" s="486"/>
      <c r="R744" s="486"/>
      <c r="S744" s="486"/>
      <c r="V744" s="449"/>
    </row>
    <row r="745" spans="17:22" x14ac:dyDescent="0.25">
      <c r="Q745" s="486"/>
      <c r="R745" s="486"/>
      <c r="S745" s="486"/>
      <c r="V745" s="449"/>
    </row>
    <row r="746" spans="17:22" x14ac:dyDescent="0.25">
      <c r="Q746" s="486"/>
      <c r="R746" s="486"/>
      <c r="S746" s="486"/>
      <c r="V746" s="449"/>
    </row>
    <row r="747" spans="17:22" x14ac:dyDescent="0.25">
      <c r="Q747" s="486"/>
      <c r="R747" s="486"/>
      <c r="S747" s="486"/>
      <c r="V747" s="449"/>
    </row>
    <row r="748" spans="17:22" x14ac:dyDescent="0.25">
      <c r="Q748" s="486"/>
      <c r="R748" s="486"/>
      <c r="S748" s="486"/>
      <c r="V748" s="449"/>
    </row>
    <row r="749" spans="17:22" x14ac:dyDescent="0.25">
      <c r="Q749" s="486"/>
      <c r="R749" s="486"/>
      <c r="S749" s="486"/>
      <c r="V749" s="449"/>
    </row>
    <row r="750" spans="17:22" x14ac:dyDescent="0.25">
      <c r="Q750" s="486"/>
      <c r="R750" s="486"/>
      <c r="S750" s="486"/>
      <c r="V750" s="449"/>
    </row>
    <row r="751" spans="17:22" x14ac:dyDescent="0.25">
      <c r="Q751" s="486"/>
      <c r="R751" s="486"/>
      <c r="S751" s="486"/>
      <c r="V751" s="449"/>
    </row>
    <row r="752" spans="17:22" x14ac:dyDescent="0.25">
      <c r="Q752" s="486"/>
      <c r="R752" s="486"/>
      <c r="S752" s="486"/>
      <c r="V752" s="449"/>
    </row>
    <row r="753" spans="17:22" x14ac:dyDescent="0.25">
      <c r="Q753" s="486"/>
      <c r="R753" s="486"/>
      <c r="S753" s="486"/>
      <c r="V753" s="449"/>
    </row>
    <row r="754" spans="17:22" x14ac:dyDescent="0.25">
      <c r="Q754" s="486"/>
      <c r="R754" s="486"/>
      <c r="S754" s="486"/>
      <c r="V754" s="449"/>
    </row>
    <row r="755" spans="17:22" x14ac:dyDescent="0.25">
      <c r="Q755" s="486"/>
      <c r="R755" s="486"/>
      <c r="S755" s="486"/>
      <c r="V755" s="449"/>
    </row>
    <row r="756" spans="17:22" x14ac:dyDescent="0.25">
      <c r="Q756" s="486"/>
      <c r="R756" s="486"/>
      <c r="S756" s="486"/>
      <c r="V756" s="449"/>
    </row>
    <row r="757" spans="17:22" x14ac:dyDescent="0.25">
      <c r="Q757" s="486"/>
      <c r="R757" s="486"/>
      <c r="S757" s="486"/>
      <c r="V757" s="449"/>
    </row>
    <row r="758" spans="17:22" x14ac:dyDescent="0.25">
      <c r="Q758" s="486"/>
      <c r="R758" s="486"/>
      <c r="S758" s="486"/>
      <c r="V758" s="449"/>
    </row>
    <row r="759" spans="17:22" x14ac:dyDescent="0.25">
      <c r="Q759" s="486"/>
      <c r="R759" s="486"/>
      <c r="S759" s="486"/>
      <c r="V759" s="449"/>
    </row>
    <row r="760" spans="17:22" x14ac:dyDescent="0.25">
      <c r="Q760" s="486"/>
      <c r="R760" s="486"/>
      <c r="S760" s="486"/>
      <c r="V760" s="449"/>
    </row>
    <row r="761" spans="17:22" x14ac:dyDescent="0.25">
      <c r="Q761" s="486"/>
      <c r="R761" s="486"/>
      <c r="S761" s="486"/>
      <c r="V761" s="449"/>
    </row>
    <row r="762" spans="17:22" x14ac:dyDescent="0.25">
      <c r="Q762" s="486"/>
      <c r="R762" s="486"/>
      <c r="S762" s="486"/>
      <c r="V762" s="449"/>
    </row>
    <row r="763" spans="17:22" x14ac:dyDescent="0.25">
      <c r="Q763" s="486"/>
      <c r="R763" s="486"/>
      <c r="S763" s="486"/>
      <c r="V763" s="449"/>
    </row>
    <row r="764" spans="17:22" x14ac:dyDescent="0.25">
      <c r="Q764" s="486"/>
      <c r="R764" s="486"/>
      <c r="S764" s="486"/>
      <c r="V764" s="449"/>
    </row>
    <row r="765" spans="17:22" x14ac:dyDescent="0.25">
      <c r="Q765" s="486"/>
      <c r="R765" s="486"/>
      <c r="S765" s="486"/>
      <c r="V765" s="449"/>
    </row>
    <row r="766" spans="17:22" x14ac:dyDescent="0.25">
      <c r="Q766" s="486"/>
      <c r="R766" s="486"/>
      <c r="S766" s="486"/>
      <c r="V766" s="449"/>
    </row>
    <row r="767" spans="17:22" x14ac:dyDescent="0.25">
      <c r="Q767" s="486"/>
      <c r="R767" s="486"/>
      <c r="S767" s="486"/>
      <c r="V767" s="449"/>
    </row>
    <row r="768" spans="17:22" x14ac:dyDescent="0.25">
      <c r="Q768" s="486"/>
      <c r="R768" s="486"/>
      <c r="S768" s="486"/>
      <c r="V768" s="449"/>
    </row>
    <row r="769" spans="17:22" x14ac:dyDescent="0.25">
      <c r="Q769" s="486"/>
      <c r="R769" s="486"/>
      <c r="S769" s="486"/>
      <c r="V769" s="449"/>
    </row>
    <row r="770" spans="17:22" x14ac:dyDescent="0.25">
      <c r="Q770" s="486"/>
      <c r="R770" s="486"/>
      <c r="S770" s="486"/>
      <c r="V770" s="449"/>
    </row>
    <row r="771" spans="17:22" x14ac:dyDescent="0.25">
      <c r="Q771" s="486"/>
      <c r="R771" s="486"/>
      <c r="S771" s="486"/>
      <c r="V771" s="449"/>
    </row>
    <row r="772" spans="17:22" x14ac:dyDescent="0.25">
      <c r="Q772" s="486"/>
      <c r="R772" s="486"/>
      <c r="S772" s="486"/>
      <c r="V772" s="449"/>
    </row>
    <row r="773" spans="17:22" x14ac:dyDescent="0.25">
      <c r="Q773" s="486"/>
      <c r="R773" s="486"/>
      <c r="S773" s="486"/>
      <c r="V773" s="449"/>
    </row>
    <row r="774" spans="17:22" x14ac:dyDescent="0.25">
      <c r="Q774" s="486"/>
      <c r="R774" s="486"/>
      <c r="S774" s="486"/>
      <c r="V774" s="449"/>
    </row>
    <row r="775" spans="17:22" x14ac:dyDescent="0.25">
      <c r="Q775" s="486"/>
      <c r="R775" s="486"/>
      <c r="S775" s="486"/>
      <c r="V775" s="449"/>
    </row>
    <row r="776" spans="17:22" x14ac:dyDescent="0.25">
      <c r="Q776" s="486"/>
      <c r="R776" s="486"/>
      <c r="S776" s="486"/>
      <c r="V776" s="449"/>
    </row>
    <row r="777" spans="17:22" x14ac:dyDescent="0.25">
      <c r="Q777" s="486"/>
      <c r="R777" s="486"/>
      <c r="S777" s="486"/>
      <c r="V777" s="449"/>
    </row>
    <row r="778" spans="17:22" x14ac:dyDescent="0.25">
      <c r="Q778" s="486"/>
      <c r="R778" s="486"/>
      <c r="S778" s="486"/>
      <c r="V778" s="449"/>
    </row>
    <row r="779" spans="17:22" x14ac:dyDescent="0.25">
      <c r="Q779" s="486"/>
      <c r="R779" s="486"/>
      <c r="S779" s="486"/>
      <c r="V779" s="449"/>
    </row>
    <row r="780" spans="17:22" x14ac:dyDescent="0.25">
      <c r="Q780" s="486"/>
      <c r="R780" s="486"/>
      <c r="S780" s="486"/>
      <c r="V780" s="449"/>
    </row>
    <row r="781" spans="17:22" x14ac:dyDescent="0.25">
      <c r="Q781" s="486"/>
      <c r="R781" s="486"/>
      <c r="S781" s="486"/>
      <c r="V781" s="449"/>
    </row>
    <row r="782" spans="17:22" x14ac:dyDescent="0.25">
      <c r="Q782" s="486"/>
      <c r="R782" s="486"/>
      <c r="S782" s="486"/>
      <c r="V782" s="449"/>
    </row>
    <row r="783" spans="17:22" x14ac:dyDescent="0.25">
      <c r="Q783" s="486"/>
      <c r="R783" s="486"/>
      <c r="S783" s="486"/>
      <c r="V783" s="449"/>
    </row>
    <row r="784" spans="17:22" x14ac:dyDescent="0.25">
      <c r="Q784" s="486"/>
      <c r="R784" s="486"/>
      <c r="S784" s="486"/>
      <c r="V784" s="449"/>
    </row>
    <row r="785" spans="17:22" x14ac:dyDescent="0.25">
      <c r="Q785" s="486"/>
      <c r="R785" s="486"/>
      <c r="S785" s="486"/>
      <c r="V785" s="449"/>
    </row>
    <row r="786" spans="17:22" x14ac:dyDescent="0.25">
      <c r="Q786" s="486"/>
      <c r="R786" s="486"/>
      <c r="S786" s="486"/>
      <c r="V786" s="449"/>
    </row>
    <row r="787" spans="17:22" x14ac:dyDescent="0.25">
      <c r="Q787" s="486"/>
      <c r="R787" s="486"/>
      <c r="S787" s="486"/>
      <c r="V787" s="449"/>
    </row>
    <row r="788" spans="17:22" x14ac:dyDescent="0.25">
      <c r="Q788" s="486"/>
      <c r="R788" s="486"/>
      <c r="S788" s="486"/>
      <c r="V788" s="449"/>
    </row>
    <row r="789" spans="17:22" x14ac:dyDescent="0.25">
      <c r="Q789" s="486"/>
      <c r="R789" s="486"/>
      <c r="S789" s="486"/>
      <c r="V789" s="449"/>
    </row>
    <row r="790" spans="17:22" x14ac:dyDescent="0.25">
      <c r="Q790" s="486"/>
      <c r="R790" s="486"/>
      <c r="S790" s="486"/>
      <c r="V790" s="449"/>
    </row>
    <row r="791" spans="17:22" x14ac:dyDescent="0.25">
      <c r="Q791" s="486"/>
      <c r="R791" s="486"/>
      <c r="S791" s="486"/>
      <c r="V791" s="449"/>
    </row>
    <row r="792" spans="17:22" x14ac:dyDescent="0.25">
      <c r="Q792" s="486"/>
      <c r="R792" s="486"/>
      <c r="S792" s="486"/>
      <c r="V792" s="449"/>
    </row>
    <row r="793" spans="17:22" x14ac:dyDescent="0.25">
      <c r="Q793" s="486"/>
      <c r="R793" s="486"/>
      <c r="S793" s="486"/>
      <c r="V793" s="449"/>
    </row>
    <row r="794" spans="17:22" x14ac:dyDescent="0.25">
      <c r="Q794" s="486"/>
      <c r="R794" s="486"/>
      <c r="S794" s="486"/>
      <c r="V794" s="449"/>
    </row>
    <row r="795" spans="17:22" x14ac:dyDescent="0.25">
      <c r="Q795" s="486"/>
      <c r="R795" s="486"/>
      <c r="S795" s="486"/>
      <c r="V795" s="449"/>
    </row>
    <row r="796" spans="17:22" x14ac:dyDescent="0.25">
      <c r="Q796" s="486"/>
      <c r="R796" s="486"/>
      <c r="S796" s="486"/>
      <c r="V796" s="449"/>
    </row>
    <row r="797" spans="17:22" x14ac:dyDescent="0.25">
      <c r="Q797" s="486"/>
      <c r="R797" s="486"/>
      <c r="S797" s="486"/>
      <c r="V797" s="449"/>
    </row>
    <row r="798" spans="17:22" x14ac:dyDescent="0.25">
      <c r="Q798" s="486"/>
      <c r="R798" s="486"/>
      <c r="S798" s="486"/>
      <c r="V798" s="449"/>
    </row>
    <row r="799" spans="17:22" x14ac:dyDescent="0.25">
      <c r="Q799" s="486"/>
      <c r="R799" s="486"/>
      <c r="S799" s="486"/>
      <c r="V799" s="449"/>
    </row>
    <row r="800" spans="17:22" x14ac:dyDescent="0.25">
      <c r="Q800" s="486"/>
      <c r="R800" s="486"/>
      <c r="S800" s="486"/>
      <c r="V800" s="449"/>
    </row>
    <row r="801" spans="17:22" x14ac:dyDescent="0.25">
      <c r="Q801" s="486"/>
      <c r="R801" s="486"/>
      <c r="S801" s="486"/>
      <c r="V801" s="449"/>
    </row>
    <row r="802" spans="17:22" x14ac:dyDescent="0.25">
      <c r="Q802" s="486"/>
      <c r="R802" s="486"/>
      <c r="S802" s="486"/>
      <c r="V802" s="449"/>
    </row>
    <row r="803" spans="17:22" x14ac:dyDescent="0.25">
      <c r="Q803" s="486"/>
      <c r="R803" s="486"/>
      <c r="S803" s="486"/>
      <c r="V803" s="449"/>
    </row>
    <row r="804" spans="17:22" x14ac:dyDescent="0.25">
      <c r="Q804" s="486"/>
      <c r="R804" s="486"/>
      <c r="S804" s="486"/>
      <c r="V804" s="449"/>
    </row>
    <row r="805" spans="17:22" x14ac:dyDescent="0.25">
      <c r="Q805" s="486"/>
      <c r="R805" s="486"/>
      <c r="S805" s="486"/>
      <c r="V805" s="449"/>
    </row>
    <row r="806" spans="17:22" x14ac:dyDescent="0.25">
      <c r="Q806" s="486"/>
      <c r="R806" s="486"/>
      <c r="S806" s="486"/>
      <c r="V806" s="449"/>
    </row>
    <row r="807" spans="17:22" x14ac:dyDescent="0.25">
      <c r="Q807" s="486"/>
      <c r="R807" s="486"/>
      <c r="S807" s="486"/>
      <c r="V807" s="449"/>
    </row>
    <row r="808" spans="17:22" x14ac:dyDescent="0.25">
      <c r="Q808" s="486"/>
      <c r="R808" s="486"/>
      <c r="S808" s="486"/>
      <c r="V808" s="449"/>
    </row>
    <row r="809" spans="17:22" x14ac:dyDescent="0.25">
      <c r="Q809" s="486"/>
      <c r="R809" s="486"/>
      <c r="S809" s="486"/>
      <c r="V809" s="449"/>
    </row>
    <row r="810" spans="17:22" x14ac:dyDescent="0.25">
      <c r="Q810" s="486"/>
      <c r="R810" s="486"/>
      <c r="S810" s="486"/>
      <c r="V810" s="449"/>
    </row>
    <row r="811" spans="17:22" x14ac:dyDescent="0.25">
      <c r="Q811" s="486"/>
      <c r="R811" s="486"/>
      <c r="S811" s="486"/>
      <c r="V811" s="449"/>
    </row>
    <row r="812" spans="17:22" x14ac:dyDescent="0.25">
      <c r="Q812" s="486"/>
      <c r="R812" s="486"/>
      <c r="S812" s="486"/>
      <c r="V812" s="449"/>
    </row>
    <row r="813" spans="17:22" x14ac:dyDescent="0.25">
      <c r="Q813" s="486"/>
      <c r="R813" s="486"/>
      <c r="S813" s="486"/>
      <c r="V813" s="449"/>
    </row>
    <row r="814" spans="17:22" x14ac:dyDescent="0.25">
      <c r="Q814" s="486"/>
      <c r="R814" s="486"/>
      <c r="S814" s="486"/>
      <c r="V814" s="449"/>
    </row>
    <row r="815" spans="17:22" x14ac:dyDescent="0.25">
      <c r="Q815" s="486"/>
      <c r="R815" s="486"/>
      <c r="S815" s="486"/>
      <c r="V815" s="449"/>
    </row>
    <row r="816" spans="17:22" x14ac:dyDescent="0.25">
      <c r="Q816" s="486"/>
      <c r="R816" s="486"/>
      <c r="S816" s="486"/>
      <c r="V816" s="449"/>
    </row>
    <row r="817" spans="17:22" x14ac:dyDescent="0.25">
      <c r="Q817" s="486"/>
      <c r="R817" s="486"/>
      <c r="S817" s="486"/>
      <c r="V817" s="449"/>
    </row>
    <row r="818" spans="17:22" x14ac:dyDescent="0.25">
      <c r="Q818" s="486"/>
      <c r="R818" s="486"/>
      <c r="S818" s="486"/>
      <c r="V818" s="449"/>
    </row>
    <row r="819" spans="17:22" x14ac:dyDescent="0.25">
      <c r="Q819" s="486"/>
      <c r="R819" s="486"/>
      <c r="S819" s="486"/>
      <c r="V819" s="449"/>
    </row>
    <row r="820" spans="17:22" x14ac:dyDescent="0.25">
      <c r="Q820" s="486"/>
      <c r="R820" s="486"/>
      <c r="S820" s="486"/>
      <c r="V820" s="449"/>
    </row>
    <row r="821" spans="17:22" x14ac:dyDescent="0.25">
      <c r="Q821" s="486"/>
      <c r="R821" s="486"/>
      <c r="S821" s="486"/>
      <c r="V821" s="449"/>
    </row>
    <row r="822" spans="17:22" x14ac:dyDescent="0.25">
      <c r="Q822" s="486"/>
      <c r="R822" s="486"/>
      <c r="S822" s="486"/>
      <c r="V822" s="449"/>
    </row>
    <row r="823" spans="17:22" x14ac:dyDescent="0.25">
      <c r="Q823" s="486"/>
      <c r="R823" s="486"/>
      <c r="S823" s="486"/>
      <c r="V823" s="449"/>
    </row>
    <row r="824" spans="17:22" x14ac:dyDescent="0.25">
      <c r="Q824" s="486"/>
      <c r="R824" s="486"/>
      <c r="S824" s="486"/>
      <c r="V824" s="449"/>
    </row>
    <row r="825" spans="17:22" x14ac:dyDescent="0.25">
      <c r="Q825" s="486"/>
      <c r="R825" s="486"/>
      <c r="S825" s="486"/>
      <c r="V825" s="449"/>
    </row>
    <row r="826" spans="17:22" x14ac:dyDescent="0.25">
      <c r="Q826" s="486"/>
      <c r="R826" s="486"/>
      <c r="S826" s="486"/>
      <c r="V826" s="449"/>
    </row>
    <row r="827" spans="17:22" x14ac:dyDescent="0.25">
      <c r="Q827" s="486"/>
      <c r="R827" s="486"/>
      <c r="S827" s="486"/>
      <c r="V827" s="449"/>
    </row>
    <row r="828" spans="17:22" x14ac:dyDescent="0.25">
      <c r="Q828" s="486"/>
      <c r="R828" s="486"/>
      <c r="S828" s="486"/>
      <c r="V828" s="449"/>
    </row>
    <row r="829" spans="17:22" x14ac:dyDescent="0.25">
      <c r="Q829" s="486"/>
      <c r="R829" s="486"/>
      <c r="S829" s="486"/>
      <c r="V829" s="449"/>
    </row>
    <row r="830" spans="17:22" x14ac:dyDescent="0.25">
      <c r="Q830" s="486"/>
      <c r="R830" s="486"/>
      <c r="S830" s="486"/>
      <c r="V830" s="449"/>
    </row>
    <row r="831" spans="17:22" x14ac:dyDescent="0.25">
      <c r="Q831" s="486"/>
      <c r="R831" s="486"/>
      <c r="S831" s="486"/>
      <c r="V831" s="449"/>
    </row>
    <row r="832" spans="17:22" x14ac:dyDescent="0.25">
      <c r="Q832" s="486"/>
      <c r="R832" s="486"/>
      <c r="S832" s="486"/>
      <c r="V832" s="449"/>
    </row>
    <row r="833" spans="17:22" x14ac:dyDescent="0.25">
      <c r="Q833" s="486"/>
      <c r="R833" s="486"/>
      <c r="S833" s="486"/>
      <c r="V833" s="449"/>
    </row>
    <row r="834" spans="17:22" x14ac:dyDescent="0.25">
      <c r="Q834" s="486"/>
      <c r="R834" s="486"/>
      <c r="S834" s="486"/>
      <c r="V834" s="449"/>
    </row>
    <row r="835" spans="17:22" x14ac:dyDescent="0.25">
      <c r="Q835" s="486"/>
      <c r="R835" s="486"/>
      <c r="S835" s="486"/>
      <c r="V835" s="449"/>
    </row>
    <row r="836" spans="17:22" x14ac:dyDescent="0.25">
      <c r="Q836" s="486"/>
      <c r="R836" s="486"/>
      <c r="S836" s="486"/>
      <c r="V836" s="449"/>
    </row>
    <row r="837" spans="17:22" x14ac:dyDescent="0.25">
      <c r="Q837" s="486"/>
      <c r="R837" s="486"/>
      <c r="S837" s="486"/>
      <c r="V837" s="449"/>
    </row>
    <row r="838" spans="17:22" x14ac:dyDescent="0.25">
      <c r="Q838" s="486"/>
      <c r="R838" s="486"/>
      <c r="S838" s="486"/>
      <c r="V838" s="449"/>
    </row>
    <row r="839" spans="17:22" x14ac:dyDescent="0.25">
      <c r="Q839" s="486"/>
      <c r="R839" s="486"/>
      <c r="S839" s="486"/>
      <c r="V839" s="449"/>
    </row>
    <row r="840" spans="17:22" x14ac:dyDescent="0.25">
      <c r="Q840" s="486"/>
      <c r="R840" s="486"/>
      <c r="S840" s="486"/>
      <c r="V840" s="449"/>
    </row>
    <row r="841" spans="17:22" x14ac:dyDescent="0.25">
      <c r="Q841" s="486"/>
      <c r="R841" s="486"/>
      <c r="S841" s="486"/>
      <c r="V841" s="449"/>
    </row>
    <row r="842" spans="17:22" x14ac:dyDescent="0.25">
      <c r="Q842" s="486"/>
      <c r="R842" s="486"/>
      <c r="S842" s="486"/>
      <c r="V842" s="449"/>
    </row>
    <row r="843" spans="17:22" x14ac:dyDescent="0.25">
      <c r="Q843" s="486"/>
      <c r="R843" s="486"/>
      <c r="S843" s="486"/>
      <c r="V843" s="449"/>
    </row>
    <row r="844" spans="17:22" x14ac:dyDescent="0.25">
      <c r="Q844" s="486"/>
      <c r="R844" s="486"/>
      <c r="S844" s="486"/>
      <c r="V844" s="449"/>
    </row>
    <row r="845" spans="17:22" x14ac:dyDescent="0.25">
      <c r="Q845" s="486"/>
      <c r="R845" s="486"/>
      <c r="S845" s="486"/>
      <c r="V845" s="449"/>
    </row>
    <row r="846" spans="17:22" x14ac:dyDescent="0.25">
      <c r="Q846" s="486"/>
      <c r="R846" s="486"/>
      <c r="S846" s="486"/>
      <c r="V846" s="449"/>
    </row>
    <row r="847" spans="17:22" x14ac:dyDescent="0.25">
      <c r="Q847" s="486"/>
      <c r="R847" s="486"/>
      <c r="S847" s="486"/>
      <c r="V847" s="449"/>
    </row>
    <row r="848" spans="17:22" x14ac:dyDescent="0.25">
      <c r="Q848" s="486"/>
      <c r="R848" s="486"/>
      <c r="S848" s="486"/>
      <c r="V848" s="449"/>
    </row>
    <row r="849" spans="17:22" x14ac:dyDescent="0.25">
      <c r="Q849" s="486"/>
      <c r="R849" s="486"/>
      <c r="S849" s="486"/>
      <c r="V849" s="449"/>
    </row>
    <row r="850" spans="17:22" x14ac:dyDescent="0.25">
      <c r="Q850" s="486"/>
      <c r="R850" s="486"/>
      <c r="S850" s="486"/>
      <c r="V850" s="449"/>
    </row>
    <row r="851" spans="17:22" x14ac:dyDescent="0.25">
      <c r="Q851" s="486"/>
      <c r="R851" s="486"/>
      <c r="S851" s="486"/>
      <c r="V851" s="449"/>
    </row>
    <row r="852" spans="17:22" x14ac:dyDescent="0.25">
      <c r="Q852" s="486"/>
      <c r="R852" s="486"/>
      <c r="S852" s="486"/>
      <c r="V852" s="449"/>
    </row>
    <row r="853" spans="17:22" x14ac:dyDescent="0.25">
      <c r="Q853" s="486"/>
      <c r="R853" s="486"/>
      <c r="S853" s="486"/>
      <c r="V853" s="449"/>
    </row>
    <row r="854" spans="17:22" x14ac:dyDescent="0.25">
      <c r="Q854" s="486"/>
      <c r="R854" s="486"/>
      <c r="S854" s="486"/>
      <c r="V854" s="449"/>
    </row>
    <row r="855" spans="17:22" x14ac:dyDescent="0.25">
      <c r="Q855" s="486"/>
      <c r="R855" s="486"/>
      <c r="S855" s="486"/>
      <c r="V855" s="449"/>
    </row>
    <row r="856" spans="17:22" x14ac:dyDescent="0.25">
      <c r="Q856" s="486"/>
      <c r="R856" s="486"/>
      <c r="S856" s="486"/>
      <c r="V856" s="449"/>
    </row>
    <row r="857" spans="17:22" x14ac:dyDescent="0.25">
      <c r="Q857" s="486"/>
      <c r="R857" s="486"/>
      <c r="S857" s="486"/>
      <c r="V857" s="449"/>
    </row>
    <row r="858" spans="17:22" x14ac:dyDescent="0.25">
      <c r="Q858" s="486"/>
      <c r="R858" s="486"/>
      <c r="S858" s="486"/>
      <c r="V858" s="449"/>
    </row>
    <row r="859" spans="17:22" x14ac:dyDescent="0.25">
      <c r="Q859" s="486"/>
      <c r="R859" s="486"/>
      <c r="S859" s="486"/>
      <c r="V859" s="449"/>
    </row>
    <row r="860" spans="17:22" x14ac:dyDescent="0.25">
      <c r="Q860" s="486"/>
      <c r="R860" s="486"/>
      <c r="S860" s="486"/>
      <c r="V860" s="449"/>
    </row>
    <row r="861" spans="17:22" x14ac:dyDescent="0.25">
      <c r="Q861" s="486"/>
      <c r="R861" s="486"/>
      <c r="S861" s="486"/>
      <c r="V861" s="449"/>
    </row>
    <row r="862" spans="17:22" x14ac:dyDescent="0.25">
      <c r="Q862" s="486"/>
      <c r="R862" s="486"/>
      <c r="S862" s="486"/>
      <c r="V862" s="449"/>
    </row>
    <row r="863" spans="17:22" x14ac:dyDescent="0.25">
      <c r="Q863" s="486"/>
      <c r="R863" s="486"/>
      <c r="S863" s="486"/>
      <c r="V863" s="449"/>
    </row>
    <row r="864" spans="17:22" x14ac:dyDescent="0.25">
      <c r="Q864" s="486"/>
      <c r="R864" s="486"/>
      <c r="S864" s="486"/>
      <c r="V864" s="449"/>
    </row>
    <row r="865" spans="17:22" x14ac:dyDescent="0.25">
      <c r="Q865" s="486"/>
      <c r="R865" s="486"/>
      <c r="S865" s="486"/>
      <c r="V865" s="449"/>
    </row>
    <row r="866" spans="17:22" x14ac:dyDescent="0.25">
      <c r="Q866" s="486"/>
      <c r="R866" s="486"/>
      <c r="S866" s="486"/>
      <c r="V866" s="449"/>
    </row>
    <row r="867" spans="17:22" x14ac:dyDescent="0.25">
      <c r="Q867" s="486"/>
      <c r="R867" s="486"/>
      <c r="S867" s="486"/>
      <c r="V867" s="449"/>
    </row>
    <row r="868" spans="17:22" x14ac:dyDescent="0.25">
      <c r="Q868" s="486"/>
      <c r="R868" s="486"/>
      <c r="S868" s="486"/>
      <c r="V868" s="449"/>
    </row>
    <row r="869" spans="17:22" x14ac:dyDescent="0.25">
      <c r="Q869" s="486"/>
      <c r="R869" s="486"/>
      <c r="S869" s="486"/>
      <c r="V869" s="449"/>
    </row>
    <row r="870" spans="17:22" x14ac:dyDescent="0.25">
      <c r="Q870" s="486"/>
      <c r="R870" s="486"/>
      <c r="S870" s="486"/>
      <c r="V870" s="449"/>
    </row>
    <row r="871" spans="17:22" x14ac:dyDescent="0.25">
      <c r="Q871" s="486"/>
      <c r="R871" s="486"/>
      <c r="S871" s="486"/>
      <c r="V871" s="449"/>
    </row>
    <row r="872" spans="17:22" x14ac:dyDescent="0.25">
      <c r="Q872" s="486"/>
      <c r="R872" s="486"/>
      <c r="S872" s="486"/>
      <c r="V872" s="449"/>
    </row>
    <row r="873" spans="17:22" x14ac:dyDescent="0.25">
      <c r="Q873" s="486"/>
      <c r="R873" s="486"/>
      <c r="S873" s="486"/>
      <c r="V873" s="449"/>
    </row>
    <row r="874" spans="17:22" x14ac:dyDescent="0.25">
      <c r="Q874" s="486"/>
      <c r="R874" s="486"/>
      <c r="S874" s="486"/>
      <c r="V874" s="449"/>
    </row>
    <row r="875" spans="17:22" x14ac:dyDescent="0.25">
      <c r="Q875" s="486"/>
      <c r="R875" s="486"/>
      <c r="S875" s="486"/>
      <c r="V875" s="449"/>
    </row>
    <row r="876" spans="17:22" x14ac:dyDescent="0.25">
      <c r="Q876" s="486"/>
      <c r="R876" s="486"/>
      <c r="S876" s="486"/>
      <c r="V876" s="449"/>
    </row>
    <row r="877" spans="17:22" x14ac:dyDescent="0.25">
      <c r="Q877" s="486"/>
      <c r="R877" s="486"/>
      <c r="S877" s="486"/>
      <c r="V877" s="449"/>
    </row>
    <row r="878" spans="17:22" x14ac:dyDescent="0.25">
      <c r="Q878" s="486"/>
      <c r="R878" s="486"/>
      <c r="S878" s="486"/>
      <c r="V878" s="449"/>
    </row>
    <row r="879" spans="17:22" x14ac:dyDescent="0.25">
      <c r="Q879" s="486"/>
      <c r="R879" s="486"/>
      <c r="S879" s="486"/>
      <c r="V879" s="449"/>
    </row>
    <row r="880" spans="17:22" x14ac:dyDescent="0.25">
      <c r="Q880" s="486"/>
      <c r="R880" s="486"/>
      <c r="S880" s="486"/>
      <c r="V880" s="449"/>
    </row>
    <row r="881" spans="17:22" x14ac:dyDescent="0.25">
      <c r="Q881" s="486"/>
      <c r="R881" s="486"/>
      <c r="S881" s="486"/>
      <c r="V881" s="449"/>
    </row>
    <row r="882" spans="17:22" x14ac:dyDescent="0.25">
      <c r="Q882" s="486"/>
      <c r="R882" s="486"/>
      <c r="S882" s="486"/>
      <c r="V882" s="449"/>
    </row>
    <row r="883" spans="17:22" x14ac:dyDescent="0.25">
      <c r="Q883" s="486"/>
      <c r="R883" s="486"/>
      <c r="S883" s="486"/>
      <c r="V883" s="449"/>
    </row>
    <row r="884" spans="17:22" x14ac:dyDescent="0.25">
      <c r="Q884" s="486"/>
      <c r="R884" s="486"/>
      <c r="S884" s="486"/>
      <c r="V884" s="449"/>
    </row>
    <row r="885" spans="17:22" x14ac:dyDescent="0.25">
      <c r="Q885" s="486"/>
      <c r="R885" s="486"/>
      <c r="S885" s="486"/>
      <c r="V885" s="449"/>
    </row>
    <row r="886" spans="17:22" x14ac:dyDescent="0.25">
      <c r="Q886" s="486"/>
      <c r="R886" s="486"/>
      <c r="S886" s="486"/>
      <c r="V886" s="449"/>
    </row>
    <row r="887" spans="17:22" x14ac:dyDescent="0.25">
      <c r="Q887" s="486"/>
      <c r="R887" s="486"/>
      <c r="S887" s="486"/>
      <c r="V887" s="449"/>
    </row>
    <row r="888" spans="17:22" x14ac:dyDescent="0.25">
      <c r="Q888" s="486"/>
      <c r="R888" s="486"/>
      <c r="S888" s="486"/>
      <c r="V888" s="449"/>
    </row>
    <row r="889" spans="17:22" x14ac:dyDescent="0.25">
      <c r="Q889" s="486"/>
      <c r="R889" s="486"/>
      <c r="S889" s="486"/>
      <c r="V889" s="449"/>
    </row>
    <row r="890" spans="17:22" x14ac:dyDescent="0.25">
      <c r="Q890" s="486"/>
      <c r="R890" s="486"/>
      <c r="S890" s="486"/>
      <c r="V890" s="449"/>
    </row>
    <row r="891" spans="17:22" x14ac:dyDescent="0.25">
      <c r="Q891" s="486"/>
      <c r="R891" s="486"/>
      <c r="S891" s="486"/>
      <c r="V891" s="449"/>
    </row>
    <row r="892" spans="17:22" x14ac:dyDescent="0.25">
      <c r="Q892" s="486"/>
      <c r="R892" s="486"/>
      <c r="S892" s="486"/>
      <c r="V892" s="449"/>
    </row>
    <row r="893" spans="17:22" x14ac:dyDescent="0.25">
      <c r="Q893" s="486"/>
      <c r="R893" s="486"/>
      <c r="S893" s="486"/>
      <c r="V893" s="449"/>
    </row>
    <row r="894" spans="17:22" x14ac:dyDescent="0.25">
      <c r="Q894" s="486"/>
      <c r="R894" s="486"/>
      <c r="S894" s="486"/>
      <c r="V894" s="449"/>
    </row>
    <row r="895" spans="17:22" x14ac:dyDescent="0.25">
      <c r="Q895" s="486"/>
      <c r="R895" s="486"/>
      <c r="S895" s="486"/>
      <c r="V895" s="449"/>
    </row>
    <row r="896" spans="17:22" x14ac:dyDescent="0.25">
      <c r="Q896" s="486"/>
      <c r="R896" s="486"/>
      <c r="S896" s="486"/>
      <c r="V896" s="449"/>
    </row>
    <row r="897" spans="17:22" x14ac:dyDescent="0.25">
      <c r="Q897" s="486"/>
      <c r="R897" s="486"/>
      <c r="S897" s="486"/>
      <c r="V897" s="449"/>
    </row>
    <row r="898" spans="17:22" x14ac:dyDescent="0.25">
      <c r="Q898" s="486"/>
      <c r="R898" s="486"/>
      <c r="S898" s="486"/>
      <c r="V898" s="449"/>
    </row>
    <row r="899" spans="17:22" x14ac:dyDescent="0.25">
      <c r="Q899" s="486"/>
      <c r="R899" s="486"/>
      <c r="S899" s="486"/>
      <c r="V899" s="449"/>
    </row>
    <row r="900" spans="17:22" x14ac:dyDescent="0.25">
      <c r="Q900" s="486"/>
      <c r="R900" s="486"/>
      <c r="S900" s="486"/>
      <c r="V900" s="449"/>
    </row>
    <row r="901" spans="17:22" x14ac:dyDescent="0.25">
      <c r="Q901" s="486"/>
      <c r="R901" s="486"/>
      <c r="S901" s="486"/>
      <c r="V901" s="449"/>
    </row>
    <row r="902" spans="17:22" x14ac:dyDescent="0.25">
      <c r="Q902" s="486"/>
      <c r="R902" s="486"/>
      <c r="S902" s="486"/>
      <c r="V902" s="449"/>
    </row>
    <row r="903" spans="17:22" x14ac:dyDescent="0.25">
      <c r="Q903" s="486"/>
      <c r="R903" s="486"/>
      <c r="S903" s="486"/>
      <c r="V903" s="449"/>
    </row>
    <row r="904" spans="17:22" x14ac:dyDescent="0.25">
      <c r="Q904" s="486"/>
      <c r="R904" s="486"/>
      <c r="S904" s="486"/>
      <c r="V904" s="449"/>
    </row>
    <row r="905" spans="17:22" x14ac:dyDescent="0.25">
      <c r="Q905" s="486"/>
      <c r="R905" s="486"/>
      <c r="S905" s="486"/>
      <c r="V905" s="449"/>
    </row>
    <row r="906" spans="17:22" x14ac:dyDescent="0.25">
      <c r="Q906" s="486"/>
      <c r="R906" s="486"/>
      <c r="S906" s="486"/>
      <c r="V906" s="449"/>
    </row>
    <row r="907" spans="17:22" x14ac:dyDescent="0.25">
      <c r="Q907" s="486"/>
      <c r="R907" s="486"/>
      <c r="S907" s="486"/>
      <c r="V907" s="449"/>
    </row>
    <row r="908" spans="17:22" x14ac:dyDescent="0.25">
      <c r="Q908" s="486"/>
      <c r="R908" s="486"/>
      <c r="S908" s="486"/>
      <c r="V908" s="449"/>
    </row>
    <row r="909" spans="17:22" x14ac:dyDescent="0.25">
      <c r="Q909" s="486"/>
      <c r="R909" s="486"/>
      <c r="S909" s="486"/>
      <c r="V909" s="449"/>
    </row>
    <row r="910" spans="17:22" x14ac:dyDescent="0.25">
      <c r="Q910" s="486"/>
      <c r="R910" s="486"/>
      <c r="S910" s="486"/>
      <c r="V910" s="449"/>
    </row>
    <row r="911" spans="17:22" x14ac:dyDescent="0.25">
      <c r="Q911" s="486"/>
      <c r="R911" s="486"/>
      <c r="S911" s="486"/>
      <c r="V911" s="449"/>
    </row>
    <row r="912" spans="17:22" x14ac:dyDescent="0.25">
      <c r="Q912" s="486"/>
      <c r="R912" s="486"/>
      <c r="S912" s="486"/>
      <c r="V912" s="449"/>
    </row>
    <row r="913" spans="17:22" x14ac:dyDescent="0.25">
      <c r="Q913" s="486"/>
      <c r="R913" s="486"/>
      <c r="S913" s="486"/>
      <c r="V913" s="449"/>
    </row>
    <row r="914" spans="17:22" x14ac:dyDescent="0.25">
      <c r="Q914" s="486"/>
      <c r="R914" s="486"/>
      <c r="S914" s="486"/>
      <c r="V914" s="449"/>
    </row>
    <row r="915" spans="17:22" x14ac:dyDescent="0.25">
      <c r="Q915" s="486"/>
      <c r="R915" s="486"/>
      <c r="S915" s="486"/>
      <c r="V915" s="449"/>
    </row>
    <row r="916" spans="17:22" x14ac:dyDescent="0.25">
      <c r="Q916" s="486"/>
      <c r="R916" s="486"/>
      <c r="S916" s="486"/>
      <c r="V916" s="449"/>
    </row>
    <row r="917" spans="17:22" x14ac:dyDescent="0.25">
      <c r="Q917" s="486"/>
      <c r="R917" s="486"/>
      <c r="S917" s="486"/>
      <c r="V917" s="449"/>
    </row>
    <row r="918" spans="17:22" x14ac:dyDescent="0.25">
      <c r="Q918" s="486"/>
      <c r="R918" s="486"/>
      <c r="S918" s="486"/>
      <c r="V918" s="449"/>
    </row>
    <row r="919" spans="17:22" x14ac:dyDescent="0.25">
      <c r="Q919" s="486"/>
      <c r="R919" s="486"/>
      <c r="S919" s="486"/>
      <c r="V919" s="449"/>
    </row>
    <row r="920" spans="17:22" x14ac:dyDescent="0.25">
      <c r="Q920" s="486"/>
      <c r="R920" s="486"/>
      <c r="S920" s="486"/>
      <c r="V920" s="449"/>
    </row>
    <row r="921" spans="17:22" x14ac:dyDescent="0.25">
      <c r="Q921" s="486"/>
      <c r="R921" s="486"/>
      <c r="S921" s="486"/>
      <c r="V921" s="449"/>
    </row>
    <row r="922" spans="17:22" x14ac:dyDescent="0.25">
      <c r="Q922" s="486"/>
      <c r="R922" s="486"/>
      <c r="S922" s="486"/>
      <c r="V922" s="449"/>
    </row>
    <row r="923" spans="17:22" x14ac:dyDescent="0.25">
      <c r="Q923" s="486"/>
      <c r="R923" s="486"/>
      <c r="S923" s="486"/>
      <c r="V923" s="449"/>
    </row>
    <row r="924" spans="17:22" x14ac:dyDescent="0.25">
      <c r="Q924" s="486"/>
      <c r="R924" s="486"/>
      <c r="S924" s="486"/>
      <c r="V924" s="449"/>
    </row>
    <row r="925" spans="17:22" x14ac:dyDescent="0.25">
      <c r="Q925" s="486"/>
      <c r="R925" s="486"/>
      <c r="S925" s="486"/>
      <c r="V925" s="449"/>
    </row>
    <row r="926" spans="17:22" x14ac:dyDescent="0.25">
      <c r="Q926" s="486"/>
      <c r="R926" s="486"/>
      <c r="S926" s="486"/>
      <c r="V926" s="449"/>
    </row>
    <row r="927" spans="17:22" x14ac:dyDescent="0.25">
      <c r="Q927" s="486"/>
      <c r="R927" s="486"/>
      <c r="S927" s="486"/>
      <c r="V927" s="449"/>
    </row>
    <row r="928" spans="17:22" x14ac:dyDescent="0.25">
      <c r="Q928" s="486"/>
      <c r="R928" s="486"/>
      <c r="S928" s="486"/>
      <c r="V928" s="449"/>
    </row>
    <row r="929" spans="17:22" x14ac:dyDescent="0.25">
      <c r="Q929" s="486"/>
      <c r="R929" s="486"/>
      <c r="S929" s="486"/>
      <c r="V929" s="449"/>
    </row>
    <row r="930" spans="17:22" x14ac:dyDescent="0.25">
      <c r="Q930" s="486"/>
      <c r="R930" s="486"/>
      <c r="S930" s="486"/>
      <c r="V930" s="449"/>
    </row>
    <row r="931" spans="17:22" x14ac:dyDescent="0.25">
      <c r="Q931" s="486"/>
      <c r="R931" s="486"/>
      <c r="S931" s="486"/>
      <c r="V931" s="449"/>
    </row>
    <row r="932" spans="17:22" x14ac:dyDescent="0.25">
      <c r="Q932" s="486"/>
      <c r="R932" s="486"/>
      <c r="S932" s="486"/>
      <c r="V932" s="449"/>
    </row>
    <row r="933" spans="17:22" x14ac:dyDescent="0.25">
      <c r="Q933" s="486"/>
      <c r="R933" s="486"/>
      <c r="S933" s="486"/>
      <c r="V933" s="449"/>
    </row>
    <row r="934" spans="17:22" x14ac:dyDescent="0.25">
      <c r="Q934" s="486"/>
      <c r="R934" s="486"/>
      <c r="S934" s="486"/>
      <c r="V934" s="449"/>
    </row>
    <row r="935" spans="17:22" x14ac:dyDescent="0.25">
      <c r="Q935" s="486"/>
      <c r="R935" s="486"/>
      <c r="S935" s="486"/>
      <c r="V935" s="449"/>
    </row>
    <row r="936" spans="17:22" x14ac:dyDescent="0.25">
      <c r="Q936" s="486"/>
      <c r="R936" s="486"/>
      <c r="S936" s="486"/>
      <c r="V936" s="449"/>
    </row>
    <row r="937" spans="17:22" x14ac:dyDescent="0.25">
      <c r="Q937" s="486"/>
      <c r="R937" s="486"/>
      <c r="S937" s="486"/>
      <c r="V937" s="449"/>
    </row>
    <row r="938" spans="17:22" x14ac:dyDescent="0.25">
      <c r="Q938" s="486"/>
      <c r="R938" s="486"/>
      <c r="S938" s="486"/>
      <c r="V938" s="449"/>
    </row>
    <row r="939" spans="17:22" x14ac:dyDescent="0.25">
      <c r="Q939" s="486"/>
      <c r="R939" s="486"/>
      <c r="S939" s="486"/>
      <c r="V939" s="449"/>
    </row>
    <row r="940" spans="17:22" x14ac:dyDescent="0.25">
      <c r="Q940" s="486"/>
      <c r="R940" s="486"/>
      <c r="S940" s="486"/>
      <c r="V940" s="449"/>
    </row>
    <row r="941" spans="17:22" x14ac:dyDescent="0.25">
      <c r="Q941" s="486"/>
      <c r="R941" s="486"/>
      <c r="S941" s="486"/>
      <c r="V941" s="449"/>
    </row>
    <row r="942" spans="17:22" x14ac:dyDescent="0.25">
      <c r="Q942" s="486"/>
      <c r="R942" s="486"/>
      <c r="S942" s="486"/>
      <c r="V942" s="449"/>
    </row>
    <row r="943" spans="17:22" x14ac:dyDescent="0.25">
      <c r="Q943" s="486"/>
      <c r="R943" s="486"/>
      <c r="S943" s="486"/>
      <c r="V943" s="449"/>
    </row>
    <row r="944" spans="17:22" x14ac:dyDescent="0.25">
      <c r="Q944" s="486"/>
      <c r="R944" s="486"/>
      <c r="S944" s="486"/>
      <c r="V944" s="449"/>
    </row>
    <row r="945" spans="17:22" x14ac:dyDescent="0.25">
      <c r="Q945" s="486"/>
      <c r="R945" s="486"/>
      <c r="S945" s="486"/>
      <c r="V945" s="449"/>
    </row>
    <row r="946" spans="17:22" x14ac:dyDescent="0.25">
      <c r="Q946" s="486"/>
      <c r="R946" s="486"/>
      <c r="S946" s="486"/>
      <c r="V946" s="449"/>
    </row>
    <row r="947" spans="17:22" x14ac:dyDescent="0.25">
      <c r="Q947" s="486"/>
      <c r="R947" s="486"/>
      <c r="S947" s="486"/>
      <c r="V947" s="449"/>
    </row>
    <row r="948" spans="17:22" x14ac:dyDescent="0.25">
      <c r="Q948" s="486"/>
      <c r="R948" s="486"/>
      <c r="S948" s="486"/>
      <c r="V948" s="449"/>
    </row>
    <row r="949" spans="17:22" x14ac:dyDescent="0.25">
      <c r="Q949" s="486"/>
      <c r="R949" s="486"/>
      <c r="S949" s="486"/>
      <c r="V949" s="449"/>
    </row>
    <row r="950" spans="17:22" x14ac:dyDescent="0.25">
      <c r="Q950" s="486"/>
      <c r="R950" s="486"/>
      <c r="S950" s="486"/>
      <c r="V950" s="449"/>
    </row>
    <row r="951" spans="17:22" x14ac:dyDescent="0.25">
      <c r="Q951" s="486"/>
      <c r="R951" s="486"/>
      <c r="S951" s="486"/>
      <c r="V951" s="449"/>
    </row>
    <row r="952" spans="17:22" x14ac:dyDescent="0.25">
      <c r="Q952" s="486"/>
      <c r="R952" s="486"/>
      <c r="S952" s="486"/>
      <c r="V952" s="449"/>
    </row>
    <row r="953" spans="17:22" x14ac:dyDescent="0.25">
      <c r="Q953" s="486"/>
      <c r="R953" s="486"/>
      <c r="S953" s="486"/>
      <c r="V953" s="449"/>
    </row>
    <row r="954" spans="17:22" x14ac:dyDescent="0.25">
      <c r="Q954" s="486"/>
      <c r="R954" s="486"/>
      <c r="S954" s="486"/>
      <c r="V954" s="449"/>
    </row>
    <row r="955" spans="17:22" x14ac:dyDescent="0.25">
      <c r="Q955" s="486"/>
      <c r="R955" s="486"/>
      <c r="S955" s="486"/>
      <c r="V955" s="449"/>
    </row>
    <row r="956" spans="17:22" x14ac:dyDescent="0.25">
      <c r="Q956" s="486"/>
      <c r="R956" s="486"/>
      <c r="S956" s="486"/>
      <c r="V956" s="449"/>
    </row>
    <row r="957" spans="17:22" x14ac:dyDescent="0.25">
      <c r="Q957" s="486"/>
      <c r="R957" s="486"/>
      <c r="S957" s="486"/>
      <c r="V957" s="449"/>
    </row>
    <row r="958" spans="17:22" x14ac:dyDescent="0.25">
      <c r="Q958" s="486"/>
      <c r="R958" s="486"/>
      <c r="S958" s="486"/>
      <c r="V958" s="449"/>
    </row>
    <row r="959" spans="17:22" x14ac:dyDescent="0.25">
      <c r="Q959" s="486"/>
      <c r="R959" s="486"/>
      <c r="S959" s="486"/>
      <c r="V959" s="449"/>
    </row>
    <row r="960" spans="17:22" x14ac:dyDescent="0.25">
      <c r="Q960" s="486"/>
      <c r="R960" s="486"/>
      <c r="S960" s="486"/>
      <c r="V960" s="449"/>
    </row>
    <row r="961" spans="17:22" x14ac:dyDescent="0.25">
      <c r="Q961" s="486"/>
      <c r="R961" s="486"/>
      <c r="S961" s="486"/>
      <c r="V961" s="449"/>
    </row>
    <row r="962" spans="17:22" x14ac:dyDescent="0.25">
      <c r="Q962" s="486"/>
      <c r="R962" s="486"/>
      <c r="S962" s="486"/>
      <c r="V962" s="449"/>
    </row>
    <row r="963" spans="17:22" x14ac:dyDescent="0.25">
      <c r="Q963" s="486"/>
      <c r="R963" s="486"/>
      <c r="S963" s="486"/>
      <c r="V963" s="449"/>
    </row>
    <row r="964" spans="17:22" x14ac:dyDescent="0.25">
      <c r="Q964" s="486"/>
      <c r="R964" s="486"/>
      <c r="S964" s="486"/>
      <c r="V964" s="449"/>
    </row>
    <row r="965" spans="17:22" x14ac:dyDescent="0.25">
      <c r="Q965" s="486"/>
      <c r="R965" s="486"/>
      <c r="S965" s="486"/>
      <c r="V965" s="449"/>
    </row>
    <row r="966" spans="17:22" x14ac:dyDescent="0.25">
      <c r="Q966" s="486"/>
      <c r="R966" s="486"/>
      <c r="S966" s="486"/>
      <c r="V966" s="449"/>
    </row>
    <row r="967" spans="17:22" x14ac:dyDescent="0.25">
      <c r="Q967" s="486"/>
      <c r="R967" s="486"/>
      <c r="S967" s="486"/>
      <c r="V967" s="449"/>
    </row>
    <row r="968" spans="17:22" x14ac:dyDescent="0.25">
      <c r="Q968" s="486"/>
      <c r="R968" s="486"/>
      <c r="S968" s="486"/>
      <c r="V968" s="449"/>
    </row>
    <row r="969" spans="17:22" x14ac:dyDescent="0.25">
      <c r="Q969" s="486"/>
      <c r="R969" s="486"/>
      <c r="S969" s="486"/>
      <c r="V969" s="449"/>
    </row>
    <row r="970" spans="17:22" x14ac:dyDescent="0.25">
      <c r="Q970" s="486"/>
      <c r="R970" s="486"/>
      <c r="S970" s="486"/>
      <c r="V970" s="449"/>
    </row>
    <row r="971" spans="17:22" x14ac:dyDescent="0.25">
      <c r="Q971" s="486"/>
      <c r="R971" s="486"/>
      <c r="S971" s="486"/>
      <c r="V971" s="449"/>
    </row>
    <row r="972" spans="17:22" x14ac:dyDescent="0.25">
      <c r="Q972" s="486"/>
      <c r="R972" s="486"/>
      <c r="S972" s="486"/>
      <c r="V972" s="449"/>
    </row>
    <row r="973" spans="17:22" x14ac:dyDescent="0.25">
      <c r="Q973" s="486"/>
      <c r="R973" s="486"/>
      <c r="S973" s="486"/>
      <c r="V973" s="449"/>
    </row>
    <row r="974" spans="17:22" x14ac:dyDescent="0.25">
      <c r="Q974" s="486"/>
      <c r="R974" s="486"/>
      <c r="S974" s="486"/>
      <c r="V974" s="449"/>
    </row>
    <row r="975" spans="17:22" x14ac:dyDescent="0.25">
      <c r="Q975" s="486"/>
      <c r="R975" s="486"/>
      <c r="S975" s="486"/>
      <c r="V975" s="449"/>
    </row>
    <row r="976" spans="17:22" x14ac:dyDescent="0.25">
      <c r="Q976" s="486"/>
      <c r="R976" s="486"/>
      <c r="S976" s="486"/>
      <c r="V976" s="449"/>
    </row>
    <row r="977" spans="17:22" x14ac:dyDescent="0.25">
      <c r="Q977" s="486"/>
      <c r="R977" s="486"/>
      <c r="S977" s="486"/>
      <c r="V977" s="449"/>
    </row>
    <row r="978" spans="17:22" x14ac:dyDescent="0.25">
      <c r="Q978" s="486"/>
      <c r="R978" s="486"/>
      <c r="S978" s="486"/>
      <c r="V978" s="449"/>
    </row>
    <row r="979" spans="17:22" x14ac:dyDescent="0.25">
      <c r="Q979" s="486"/>
      <c r="R979" s="486"/>
      <c r="S979" s="486"/>
      <c r="V979" s="449"/>
    </row>
    <row r="980" spans="17:22" x14ac:dyDescent="0.25">
      <c r="Q980" s="486"/>
      <c r="R980" s="486"/>
      <c r="S980" s="486"/>
      <c r="V980" s="449"/>
    </row>
    <row r="981" spans="17:22" x14ac:dyDescent="0.25">
      <c r="Q981" s="486"/>
      <c r="R981" s="486"/>
      <c r="S981" s="486"/>
      <c r="V981" s="449"/>
    </row>
    <row r="982" spans="17:22" x14ac:dyDescent="0.25">
      <c r="Q982" s="486"/>
      <c r="R982" s="486"/>
      <c r="S982" s="486"/>
      <c r="V982" s="449"/>
    </row>
    <row r="983" spans="17:22" x14ac:dyDescent="0.25">
      <c r="Q983" s="486"/>
      <c r="R983" s="486"/>
      <c r="S983" s="486"/>
      <c r="V983" s="449"/>
    </row>
    <row r="984" spans="17:22" x14ac:dyDescent="0.25">
      <c r="Q984" s="486"/>
      <c r="R984" s="486"/>
      <c r="S984" s="486"/>
      <c r="V984" s="449"/>
    </row>
    <row r="985" spans="17:22" x14ac:dyDescent="0.25">
      <c r="Q985" s="486"/>
      <c r="R985" s="486"/>
      <c r="S985" s="486"/>
      <c r="V985" s="449"/>
    </row>
    <row r="986" spans="17:22" x14ac:dyDescent="0.25">
      <c r="Q986" s="486"/>
      <c r="R986" s="486"/>
      <c r="S986" s="486"/>
      <c r="V986" s="449"/>
    </row>
    <row r="987" spans="17:22" x14ac:dyDescent="0.25">
      <c r="Q987" s="486"/>
      <c r="R987" s="486"/>
      <c r="S987" s="486"/>
      <c r="V987" s="449"/>
    </row>
    <row r="988" spans="17:22" x14ac:dyDescent="0.25">
      <c r="Q988" s="486"/>
      <c r="R988" s="486"/>
      <c r="S988" s="486"/>
      <c r="V988" s="449"/>
    </row>
    <row r="989" spans="17:22" x14ac:dyDescent="0.25">
      <c r="Q989" s="486"/>
      <c r="R989" s="486"/>
      <c r="S989" s="486"/>
      <c r="V989" s="449"/>
    </row>
    <row r="990" spans="17:22" x14ac:dyDescent="0.25">
      <c r="Q990" s="486"/>
      <c r="R990" s="486"/>
      <c r="S990" s="486"/>
      <c r="V990" s="449"/>
    </row>
    <row r="991" spans="17:22" x14ac:dyDescent="0.25">
      <c r="Q991" s="486"/>
      <c r="R991" s="486"/>
      <c r="S991" s="486"/>
      <c r="V991" s="449"/>
    </row>
    <row r="992" spans="17:22" x14ac:dyDescent="0.25">
      <c r="Q992" s="486"/>
      <c r="R992" s="486"/>
      <c r="S992" s="486"/>
      <c r="V992" s="449"/>
    </row>
    <row r="993" spans="17:22" x14ac:dyDescent="0.25">
      <c r="Q993" s="486"/>
      <c r="R993" s="486"/>
      <c r="S993" s="486"/>
      <c r="V993" s="449"/>
    </row>
    <row r="994" spans="17:22" x14ac:dyDescent="0.25">
      <c r="Q994" s="486"/>
      <c r="R994" s="486"/>
      <c r="S994" s="486"/>
      <c r="V994" s="449"/>
    </row>
    <row r="995" spans="17:22" x14ac:dyDescent="0.25">
      <c r="Q995" s="486"/>
      <c r="R995" s="486"/>
      <c r="S995" s="486"/>
      <c r="V995" s="449"/>
    </row>
    <row r="996" spans="17:22" x14ac:dyDescent="0.25">
      <c r="Q996" s="486"/>
      <c r="R996" s="486"/>
      <c r="S996" s="486"/>
      <c r="V996" s="449"/>
    </row>
    <row r="997" spans="17:22" x14ac:dyDescent="0.25">
      <c r="Q997" s="486"/>
      <c r="R997" s="486"/>
      <c r="S997" s="486"/>
      <c r="V997" s="449"/>
    </row>
    <row r="998" spans="17:22" x14ac:dyDescent="0.25">
      <c r="Q998" s="486"/>
      <c r="R998" s="486"/>
      <c r="S998" s="486"/>
      <c r="V998" s="449"/>
    </row>
    <row r="999" spans="17:22" x14ac:dyDescent="0.25">
      <c r="Q999" s="486"/>
      <c r="R999" s="486"/>
      <c r="S999" s="486"/>
      <c r="V999" s="449"/>
    </row>
    <row r="1000" spans="17:22" x14ac:dyDescent="0.25">
      <c r="Q1000" s="486"/>
      <c r="R1000" s="486"/>
      <c r="S1000" s="486"/>
      <c r="V1000" s="449"/>
    </row>
    <row r="1001" spans="17:22" x14ac:dyDescent="0.25">
      <c r="Q1001" s="486"/>
      <c r="R1001" s="486"/>
      <c r="S1001" s="486"/>
      <c r="V1001" s="449"/>
    </row>
    <row r="1002" spans="17:22" x14ac:dyDescent="0.25">
      <c r="Q1002" s="486"/>
      <c r="R1002" s="486"/>
      <c r="S1002" s="486"/>
      <c r="V1002" s="449"/>
    </row>
    <row r="1003" spans="17:22" x14ac:dyDescent="0.25">
      <c r="Q1003" s="486"/>
      <c r="R1003" s="486"/>
      <c r="S1003" s="486"/>
      <c r="V1003" s="449"/>
    </row>
    <row r="1004" spans="17:22" x14ac:dyDescent="0.25">
      <c r="Q1004" s="486"/>
      <c r="R1004" s="486"/>
      <c r="S1004" s="486"/>
      <c r="V1004" s="449"/>
    </row>
    <row r="1005" spans="17:22" x14ac:dyDescent="0.25">
      <c r="Q1005" s="486"/>
      <c r="R1005" s="486"/>
      <c r="S1005" s="486"/>
      <c r="V1005" s="449"/>
    </row>
    <row r="1006" spans="17:22" x14ac:dyDescent="0.25">
      <c r="Q1006" s="486"/>
      <c r="R1006" s="486"/>
      <c r="S1006" s="486"/>
      <c r="V1006" s="449"/>
    </row>
    <row r="1007" spans="17:22" x14ac:dyDescent="0.25">
      <c r="Q1007" s="486"/>
      <c r="R1007" s="486"/>
      <c r="S1007" s="486"/>
      <c r="V1007" s="449"/>
    </row>
    <row r="1008" spans="17:22" x14ac:dyDescent="0.25">
      <c r="Q1008" s="486"/>
      <c r="R1008" s="486"/>
      <c r="S1008" s="486"/>
      <c r="V1008" s="449"/>
    </row>
    <row r="1009" spans="17:22" x14ac:dyDescent="0.25">
      <c r="Q1009" s="486"/>
      <c r="R1009" s="486"/>
      <c r="S1009" s="486"/>
      <c r="V1009" s="449"/>
    </row>
    <row r="1010" spans="17:22" x14ac:dyDescent="0.25">
      <c r="Q1010" s="486"/>
      <c r="R1010" s="486"/>
      <c r="S1010" s="486"/>
      <c r="V1010" s="449"/>
    </row>
    <row r="1011" spans="17:22" x14ac:dyDescent="0.25">
      <c r="Q1011" s="486"/>
      <c r="R1011" s="486"/>
      <c r="S1011" s="486"/>
      <c r="V1011" s="449"/>
    </row>
    <row r="1012" spans="17:22" x14ac:dyDescent="0.25">
      <c r="Q1012" s="486"/>
      <c r="R1012" s="486"/>
      <c r="S1012" s="486"/>
      <c r="V1012" s="449"/>
    </row>
    <row r="1013" spans="17:22" x14ac:dyDescent="0.25">
      <c r="Q1013" s="486"/>
      <c r="R1013" s="486"/>
      <c r="S1013" s="486"/>
      <c r="V1013" s="449"/>
    </row>
    <row r="1014" spans="17:22" x14ac:dyDescent="0.25">
      <c r="Q1014" s="486"/>
      <c r="R1014" s="486"/>
      <c r="S1014" s="486"/>
      <c r="V1014" s="449"/>
    </row>
    <row r="1015" spans="17:22" x14ac:dyDescent="0.25">
      <c r="Q1015" s="486"/>
      <c r="R1015" s="486"/>
      <c r="S1015" s="486"/>
      <c r="V1015" s="449"/>
    </row>
    <row r="1016" spans="17:22" x14ac:dyDescent="0.25">
      <c r="Q1016" s="486"/>
      <c r="R1016" s="486"/>
      <c r="S1016" s="486"/>
      <c r="V1016" s="449"/>
    </row>
    <row r="1017" spans="17:22" x14ac:dyDescent="0.25">
      <c r="Q1017" s="486"/>
      <c r="R1017" s="486"/>
      <c r="S1017" s="486"/>
      <c r="V1017" s="449"/>
    </row>
    <row r="1018" spans="17:22" x14ac:dyDescent="0.25">
      <c r="Q1018" s="486"/>
      <c r="R1018" s="486"/>
      <c r="S1018" s="486"/>
      <c r="V1018" s="449"/>
    </row>
    <row r="1019" spans="17:22" x14ac:dyDescent="0.25">
      <c r="Q1019" s="486"/>
      <c r="R1019" s="486"/>
      <c r="S1019" s="486"/>
      <c r="V1019" s="449"/>
    </row>
    <row r="1020" spans="17:22" x14ac:dyDescent="0.25">
      <c r="Q1020" s="486"/>
      <c r="R1020" s="486"/>
      <c r="S1020" s="486"/>
      <c r="V1020" s="449"/>
    </row>
    <row r="1021" spans="17:22" x14ac:dyDescent="0.25">
      <c r="Q1021" s="486"/>
      <c r="R1021" s="486"/>
      <c r="S1021" s="486"/>
      <c r="V1021" s="449"/>
    </row>
    <row r="1022" spans="17:22" x14ac:dyDescent="0.25">
      <c r="Q1022" s="486"/>
      <c r="R1022" s="486"/>
      <c r="S1022" s="486"/>
      <c r="V1022" s="449"/>
    </row>
    <row r="1023" spans="17:22" x14ac:dyDescent="0.25">
      <c r="Q1023" s="486"/>
      <c r="R1023" s="486"/>
      <c r="S1023" s="486"/>
      <c r="V1023" s="449"/>
    </row>
    <row r="1024" spans="17:22" x14ac:dyDescent="0.25">
      <c r="Q1024" s="486"/>
      <c r="R1024" s="486"/>
      <c r="S1024" s="486"/>
      <c r="V1024" s="449"/>
    </row>
    <row r="1025" spans="17:22" x14ac:dyDescent="0.25">
      <c r="Q1025" s="486"/>
      <c r="R1025" s="486"/>
      <c r="S1025" s="486"/>
      <c r="V1025" s="449"/>
    </row>
    <row r="1026" spans="17:22" x14ac:dyDescent="0.25">
      <c r="Q1026" s="486"/>
      <c r="R1026" s="486"/>
      <c r="S1026" s="486"/>
      <c r="V1026" s="449"/>
    </row>
    <row r="1027" spans="17:22" x14ac:dyDescent="0.25">
      <c r="Q1027" s="486"/>
      <c r="R1027" s="486"/>
      <c r="S1027" s="486"/>
      <c r="V1027" s="449"/>
    </row>
    <row r="1028" spans="17:22" x14ac:dyDescent="0.25">
      <c r="Q1028" s="486"/>
      <c r="R1028" s="486"/>
      <c r="S1028" s="486"/>
      <c r="V1028" s="449"/>
    </row>
    <row r="1029" spans="17:22" x14ac:dyDescent="0.25">
      <c r="Q1029" s="486"/>
      <c r="R1029" s="486"/>
      <c r="S1029" s="486"/>
      <c r="V1029" s="449"/>
    </row>
    <row r="1030" spans="17:22" x14ac:dyDescent="0.25">
      <c r="Q1030" s="486"/>
      <c r="R1030" s="486"/>
      <c r="S1030" s="486"/>
      <c r="V1030" s="449"/>
    </row>
    <row r="1031" spans="17:22" x14ac:dyDescent="0.25">
      <c r="Q1031" s="486"/>
      <c r="R1031" s="486"/>
      <c r="S1031" s="486"/>
      <c r="V1031" s="449"/>
    </row>
    <row r="1032" spans="17:22" x14ac:dyDescent="0.25">
      <c r="Q1032" s="486"/>
      <c r="R1032" s="486"/>
      <c r="S1032" s="486"/>
      <c r="V1032" s="449"/>
    </row>
    <row r="1033" spans="17:22" x14ac:dyDescent="0.25">
      <c r="Q1033" s="486"/>
      <c r="R1033" s="486"/>
      <c r="S1033" s="486"/>
      <c r="V1033" s="449"/>
    </row>
    <row r="1034" spans="17:22" x14ac:dyDescent="0.25">
      <c r="Q1034" s="486"/>
      <c r="R1034" s="486"/>
      <c r="S1034" s="486"/>
      <c r="V1034" s="449"/>
    </row>
    <row r="1035" spans="17:22" x14ac:dyDescent="0.25">
      <c r="Q1035" s="486"/>
      <c r="R1035" s="486"/>
      <c r="S1035" s="486"/>
      <c r="V1035" s="449"/>
    </row>
    <row r="1036" spans="17:22" x14ac:dyDescent="0.25">
      <c r="Q1036" s="486"/>
      <c r="R1036" s="486"/>
      <c r="S1036" s="486"/>
      <c r="V1036" s="449"/>
    </row>
    <row r="1037" spans="17:22" x14ac:dyDescent="0.25">
      <c r="Q1037" s="486"/>
      <c r="R1037" s="486"/>
      <c r="S1037" s="486"/>
      <c r="V1037" s="449"/>
    </row>
    <row r="1038" spans="17:22" x14ac:dyDescent="0.25">
      <c r="Q1038" s="486"/>
      <c r="R1038" s="486"/>
      <c r="S1038" s="486"/>
      <c r="V1038" s="449"/>
    </row>
    <row r="1039" spans="17:22" x14ac:dyDescent="0.25">
      <c r="Q1039" s="486"/>
      <c r="R1039" s="486"/>
      <c r="S1039" s="486"/>
      <c r="V1039" s="449"/>
    </row>
    <row r="1040" spans="17:22" x14ac:dyDescent="0.25">
      <c r="Q1040" s="486"/>
      <c r="R1040" s="486"/>
      <c r="S1040" s="486"/>
      <c r="V1040" s="449"/>
    </row>
    <row r="1041" spans="17:22" x14ac:dyDescent="0.25">
      <c r="Q1041" s="486"/>
      <c r="R1041" s="486"/>
      <c r="S1041" s="486"/>
      <c r="V1041" s="449"/>
    </row>
    <row r="1042" spans="17:22" x14ac:dyDescent="0.25">
      <c r="Q1042" s="486"/>
      <c r="R1042" s="486"/>
      <c r="S1042" s="486"/>
      <c r="V1042" s="449"/>
    </row>
    <row r="1043" spans="17:22" x14ac:dyDescent="0.25">
      <c r="Q1043" s="486"/>
      <c r="R1043" s="486"/>
      <c r="S1043" s="486"/>
      <c r="V1043" s="449"/>
    </row>
    <row r="1044" spans="17:22" x14ac:dyDescent="0.25">
      <c r="Q1044" s="486"/>
      <c r="R1044" s="486"/>
      <c r="S1044" s="486"/>
      <c r="V1044" s="449"/>
    </row>
    <row r="1045" spans="17:22" x14ac:dyDescent="0.25">
      <c r="Q1045" s="486"/>
      <c r="R1045" s="486"/>
      <c r="S1045" s="486"/>
      <c r="V1045" s="449"/>
    </row>
    <row r="1046" spans="17:22" x14ac:dyDescent="0.25">
      <c r="Q1046" s="486"/>
      <c r="R1046" s="486"/>
      <c r="S1046" s="486"/>
      <c r="V1046" s="449"/>
    </row>
    <row r="1047" spans="17:22" x14ac:dyDescent="0.25">
      <c r="Q1047" s="486"/>
      <c r="R1047" s="486"/>
      <c r="S1047" s="486"/>
      <c r="V1047" s="449"/>
    </row>
    <row r="1048" spans="17:22" x14ac:dyDescent="0.25">
      <c r="Q1048" s="486"/>
      <c r="R1048" s="486"/>
      <c r="S1048" s="486"/>
      <c r="V1048" s="449"/>
    </row>
    <row r="1049" spans="17:22" x14ac:dyDescent="0.25">
      <c r="Q1049" s="486"/>
      <c r="R1049" s="486"/>
      <c r="S1049" s="486"/>
      <c r="V1049" s="449"/>
    </row>
    <row r="1050" spans="17:22" x14ac:dyDescent="0.25">
      <c r="Q1050" s="486"/>
      <c r="R1050" s="486"/>
      <c r="S1050" s="486"/>
      <c r="V1050" s="449"/>
    </row>
    <row r="1051" spans="17:22" x14ac:dyDescent="0.25">
      <c r="Q1051" s="486"/>
      <c r="R1051" s="486"/>
      <c r="S1051" s="486"/>
      <c r="V1051" s="449"/>
    </row>
    <row r="1052" spans="17:22" x14ac:dyDescent="0.25">
      <c r="Q1052" s="486"/>
      <c r="R1052" s="486"/>
      <c r="S1052" s="486"/>
      <c r="V1052" s="449"/>
    </row>
    <row r="1053" spans="17:22" x14ac:dyDescent="0.25">
      <c r="Q1053" s="486"/>
      <c r="R1053" s="486"/>
      <c r="S1053" s="486"/>
      <c r="V1053" s="449"/>
    </row>
    <row r="1054" spans="17:22" x14ac:dyDescent="0.25">
      <c r="Q1054" s="486"/>
      <c r="R1054" s="486"/>
      <c r="S1054" s="486"/>
      <c r="V1054" s="449"/>
    </row>
    <row r="1055" spans="17:22" x14ac:dyDescent="0.25">
      <c r="Q1055" s="486"/>
      <c r="R1055" s="486"/>
      <c r="S1055" s="486"/>
      <c r="V1055" s="449"/>
    </row>
    <row r="1056" spans="17:22" x14ac:dyDescent="0.25">
      <c r="Q1056" s="486"/>
      <c r="R1056" s="486"/>
      <c r="S1056" s="486"/>
      <c r="V1056" s="449"/>
    </row>
    <row r="1057" spans="17:22" x14ac:dyDescent="0.25">
      <c r="Q1057" s="486"/>
      <c r="R1057" s="486"/>
      <c r="S1057" s="486"/>
      <c r="V1057" s="449"/>
    </row>
    <row r="1058" spans="17:22" x14ac:dyDescent="0.25">
      <c r="Q1058" s="486"/>
      <c r="R1058" s="486"/>
      <c r="S1058" s="486"/>
      <c r="V1058" s="449"/>
    </row>
    <row r="1059" spans="17:22" x14ac:dyDescent="0.25">
      <c r="Q1059" s="486"/>
      <c r="R1059" s="486"/>
      <c r="S1059" s="486"/>
      <c r="V1059" s="449"/>
    </row>
    <row r="1060" spans="17:22" x14ac:dyDescent="0.25">
      <c r="Q1060" s="486"/>
      <c r="R1060" s="486"/>
      <c r="S1060" s="486"/>
      <c r="V1060" s="449"/>
    </row>
    <row r="1061" spans="17:22" x14ac:dyDescent="0.25">
      <c r="Q1061" s="486"/>
      <c r="R1061" s="486"/>
      <c r="S1061" s="486"/>
      <c r="V1061" s="449"/>
    </row>
    <row r="1062" spans="17:22" x14ac:dyDescent="0.25">
      <c r="Q1062" s="486"/>
      <c r="R1062" s="486"/>
      <c r="S1062" s="486"/>
      <c r="V1062" s="449"/>
    </row>
    <row r="1063" spans="17:22" x14ac:dyDescent="0.25">
      <c r="Q1063" s="486"/>
      <c r="R1063" s="486"/>
      <c r="S1063" s="486"/>
      <c r="V1063" s="449"/>
    </row>
    <row r="1064" spans="17:22" x14ac:dyDescent="0.25">
      <c r="Q1064" s="486"/>
      <c r="R1064" s="486"/>
      <c r="S1064" s="486"/>
      <c r="V1064" s="449"/>
    </row>
    <row r="1065" spans="17:22" x14ac:dyDescent="0.25">
      <c r="Q1065" s="486"/>
      <c r="R1065" s="486"/>
      <c r="S1065" s="486"/>
      <c r="V1065" s="449"/>
    </row>
    <row r="1066" spans="17:22" x14ac:dyDescent="0.25">
      <c r="Q1066" s="486"/>
      <c r="R1066" s="486"/>
      <c r="S1066" s="486"/>
      <c r="V1066" s="449"/>
    </row>
    <row r="1067" spans="17:22" x14ac:dyDescent="0.25">
      <c r="Q1067" s="486"/>
      <c r="R1067" s="486"/>
      <c r="S1067" s="486"/>
      <c r="V1067" s="449"/>
    </row>
    <row r="1068" spans="17:22" x14ac:dyDescent="0.25">
      <c r="Q1068" s="486"/>
      <c r="R1068" s="486"/>
      <c r="S1068" s="486"/>
      <c r="V1068" s="449"/>
    </row>
    <row r="1069" spans="17:22" x14ac:dyDescent="0.25">
      <c r="Q1069" s="486"/>
      <c r="R1069" s="486"/>
      <c r="S1069" s="486"/>
      <c r="V1069" s="449"/>
    </row>
    <row r="1070" spans="17:22" x14ac:dyDescent="0.25">
      <c r="Q1070" s="486"/>
      <c r="R1070" s="486"/>
      <c r="S1070" s="486"/>
      <c r="V1070" s="449"/>
    </row>
    <row r="1071" spans="17:22" x14ac:dyDescent="0.25">
      <c r="Q1071" s="486"/>
      <c r="R1071" s="486"/>
      <c r="S1071" s="486"/>
      <c r="V1071" s="449"/>
    </row>
    <row r="1072" spans="17:22" x14ac:dyDescent="0.25">
      <c r="Q1072" s="486"/>
      <c r="R1072" s="486"/>
      <c r="S1072" s="486"/>
      <c r="V1072" s="449"/>
    </row>
    <row r="1073" spans="17:22" x14ac:dyDescent="0.25">
      <c r="Q1073" s="486"/>
      <c r="R1073" s="486"/>
      <c r="S1073" s="486"/>
      <c r="V1073" s="449"/>
    </row>
    <row r="1074" spans="17:22" x14ac:dyDescent="0.25">
      <c r="Q1074" s="486"/>
      <c r="R1074" s="486"/>
      <c r="S1074" s="486"/>
      <c r="V1074" s="449"/>
    </row>
    <row r="1075" spans="17:22" x14ac:dyDescent="0.25">
      <c r="Q1075" s="486"/>
      <c r="R1075" s="486"/>
      <c r="S1075" s="486"/>
      <c r="V1075" s="449"/>
    </row>
    <row r="1076" spans="17:22" x14ac:dyDescent="0.25">
      <c r="Q1076" s="486"/>
      <c r="R1076" s="486"/>
      <c r="S1076" s="486"/>
      <c r="V1076" s="449"/>
    </row>
    <row r="1077" spans="17:22" x14ac:dyDescent="0.25">
      <c r="Q1077" s="486"/>
      <c r="R1077" s="486"/>
      <c r="S1077" s="486"/>
      <c r="V1077" s="449"/>
    </row>
    <row r="1078" spans="17:22" x14ac:dyDescent="0.25">
      <c r="Q1078" s="486"/>
      <c r="R1078" s="486"/>
      <c r="S1078" s="486"/>
      <c r="V1078" s="449"/>
    </row>
    <row r="1079" spans="17:22" x14ac:dyDescent="0.25">
      <c r="Q1079" s="486"/>
      <c r="R1079" s="486"/>
      <c r="S1079" s="486"/>
      <c r="V1079" s="449"/>
    </row>
    <row r="1080" spans="17:22" x14ac:dyDescent="0.25">
      <c r="Q1080" s="486"/>
      <c r="R1080" s="486"/>
      <c r="S1080" s="486"/>
      <c r="V1080" s="449"/>
    </row>
    <row r="1081" spans="17:22" x14ac:dyDescent="0.25">
      <c r="Q1081" s="486"/>
      <c r="R1081" s="486"/>
      <c r="S1081" s="486"/>
      <c r="V1081" s="449"/>
    </row>
    <row r="1082" spans="17:22" x14ac:dyDescent="0.25">
      <c r="Q1082" s="486"/>
      <c r="R1082" s="486"/>
      <c r="S1082" s="486"/>
      <c r="V1082" s="449"/>
    </row>
    <row r="1083" spans="17:22" x14ac:dyDescent="0.25">
      <c r="Q1083" s="486"/>
      <c r="R1083" s="486"/>
      <c r="S1083" s="486"/>
      <c r="V1083" s="449"/>
    </row>
    <row r="1084" spans="17:22" x14ac:dyDescent="0.25">
      <c r="Q1084" s="486"/>
      <c r="R1084" s="486"/>
      <c r="S1084" s="486"/>
      <c r="V1084" s="449"/>
    </row>
    <row r="1085" spans="17:22" x14ac:dyDescent="0.25">
      <c r="Q1085" s="486"/>
      <c r="R1085" s="486"/>
      <c r="S1085" s="486"/>
      <c r="V1085" s="449"/>
    </row>
    <row r="1086" spans="17:22" x14ac:dyDescent="0.25">
      <c r="Q1086" s="486"/>
      <c r="R1086" s="486"/>
      <c r="S1086" s="486"/>
      <c r="V1086" s="449"/>
    </row>
    <row r="1087" spans="17:22" x14ac:dyDescent="0.25">
      <c r="Q1087" s="486"/>
      <c r="R1087" s="486"/>
      <c r="S1087" s="486"/>
      <c r="V1087" s="449"/>
    </row>
    <row r="1088" spans="17:22" x14ac:dyDescent="0.25">
      <c r="Q1088" s="486"/>
      <c r="R1088" s="486"/>
      <c r="S1088" s="486"/>
      <c r="V1088" s="449"/>
    </row>
    <row r="1089" spans="17:22" x14ac:dyDescent="0.25">
      <c r="Q1089" s="486"/>
      <c r="R1089" s="486"/>
      <c r="S1089" s="486"/>
      <c r="V1089" s="449"/>
    </row>
    <row r="1090" spans="17:22" x14ac:dyDescent="0.25">
      <c r="Q1090" s="486"/>
      <c r="R1090" s="486"/>
      <c r="S1090" s="486"/>
      <c r="V1090" s="449"/>
    </row>
    <row r="1091" spans="17:22" x14ac:dyDescent="0.25">
      <c r="Q1091" s="486"/>
      <c r="R1091" s="486"/>
      <c r="S1091" s="486"/>
      <c r="V1091" s="449"/>
    </row>
    <row r="1092" spans="17:22" x14ac:dyDescent="0.25">
      <c r="Q1092" s="486"/>
      <c r="R1092" s="486"/>
      <c r="S1092" s="486"/>
      <c r="V1092" s="449"/>
    </row>
    <row r="1093" spans="17:22" x14ac:dyDescent="0.25">
      <c r="Q1093" s="486"/>
      <c r="R1093" s="486"/>
      <c r="S1093" s="486"/>
      <c r="V1093" s="449"/>
    </row>
    <row r="1094" spans="17:22" x14ac:dyDescent="0.25">
      <c r="Q1094" s="486"/>
      <c r="R1094" s="486"/>
      <c r="S1094" s="486"/>
      <c r="V1094" s="449"/>
    </row>
    <row r="1095" spans="17:22" x14ac:dyDescent="0.25">
      <c r="Q1095" s="486"/>
      <c r="R1095" s="486"/>
      <c r="S1095" s="486"/>
      <c r="V1095" s="449"/>
    </row>
    <row r="1096" spans="17:22" x14ac:dyDescent="0.25">
      <c r="Q1096" s="486"/>
      <c r="R1096" s="486"/>
      <c r="S1096" s="486"/>
      <c r="V1096" s="449"/>
    </row>
    <row r="1097" spans="17:22" x14ac:dyDescent="0.25">
      <c r="Q1097" s="486"/>
      <c r="R1097" s="486"/>
      <c r="S1097" s="486"/>
      <c r="V1097" s="449"/>
    </row>
    <row r="1098" spans="17:22" x14ac:dyDescent="0.25">
      <c r="Q1098" s="486"/>
      <c r="R1098" s="486"/>
      <c r="S1098" s="486"/>
      <c r="V1098" s="449"/>
    </row>
    <row r="1099" spans="17:22" x14ac:dyDescent="0.25">
      <c r="Q1099" s="486"/>
      <c r="R1099" s="486"/>
      <c r="S1099" s="486"/>
      <c r="V1099" s="449"/>
    </row>
    <row r="1100" spans="17:22" x14ac:dyDescent="0.25">
      <c r="Q1100" s="486"/>
      <c r="R1100" s="486"/>
      <c r="S1100" s="486"/>
      <c r="V1100" s="449"/>
    </row>
    <row r="1101" spans="17:22" x14ac:dyDescent="0.25">
      <c r="Q1101" s="486"/>
      <c r="R1101" s="486"/>
      <c r="S1101" s="486"/>
      <c r="V1101" s="449"/>
    </row>
    <row r="1102" spans="17:22" x14ac:dyDescent="0.25">
      <c r="Q1102" s="486"/>
      <c r="R1102" s="486"/>
      <c r="S1102" s="486"/>
      <c r="V1102" s="449"/>
    </row>
    <row r="1103" spans="17:22" x14ac:dyDescent="0.25">
      <c r="Q1103" s="486"/>
      <c r="R1103" s="486"/>
      <c r="S1103" s="486"/>
      <c r="V1103" s="449"/>
    </row>
    <row r="1104" spans="17:22" x14ac:dyDescent="0.25">
      <c r="Q1104" s="486"/>
      <c r="R1104" s="486"/>
      <c r="S1104" s="486"/>
      <c r="V1104" s="449"/>
    </row>
    <row r="1105" spans="17:22" x14ac:dyDescent="0.25">
      <c r="Q1105" s="486"/>
      <c r="R1105" s="486"/>
      <c r="S1105" s="486"/>
      <c r="V1105" s="449"/>
    </row>
    <row r="1106" spans="17:22" x14ac:dyDescent="0.25">
      <c r="Q1106" s="486"/>
      <c r="R1106" s="486"/>
      <c r="S1106" s="486"/>
      <c r="V1106" s="449"/>
    </row>
    <row r="1107" spans="17:22" x14ac:dyDescent="0.25">
      <c r="Q1107" s="486"/>
      <c r="R1107" s="486"/>
      <c r="S1107" s="486"/>
      <c r="V1107" s="449"/>
    </row>
    <row r="1108" spans="17:22" x14ac:dyDescent="0.25">
      <c r="Q1108" s="486"/>
      <c r="R1108" s="486"/>
      <c r="S1108" s="486"/>
      <c r="V1108" s="449"/>
    </row>
    <row r="1109" spans="17:22" x14ac:dyDescent="0.25">
      <c r="Q1109" s="486"/>
      <c r="R1109" s="486"/>
      <c r="S1109" s="486"/>
      <c r="V1109" s="449"/>
    </row>
    <row r="1110" spans="17:22" x14ac:dyDescent="0.25">
      <c r="Q1110" s="486"/>
      <c r="R1110" s="486"/>
      <c r="S1110" s="486"/>
      <c r="V1110" s="449"/>
    </row>
    <row r="1111" spans="17:22" x14ac:dyDescent="0.25">
      <c r="Q1111" s="486"/>
      <c r="R1111" s="486"/>
      <c r="S1111" s="486"/>
      <c r="V1111" s="449"/>
    </row>
    <row r="1112" spans="17:22" x14ac:dyDescent="0.25">
      <c r="Q1112" s="486"/>
      <c r="R1112" s="486"/>
      <c r="S1112" s="486"/>
      <c r="V1112" s="449"/>
    </row>
    <row r="1113" spans="17:22" x14ac:dyDescent="0.25">
      <c r="Q1113" s="486"/>
      <c r="R1113" s="486"/>
      <c r="S1113" s="486"/>
      <c r="V1113" s="449"/>
    </row>
    <row r="1114" spans="17:22" x14ac:dyDescent="0.25">
      <c r="Q1114" s="486"/>
      <c r="R1114" s="486"/>
      <c r="S1114" s="486"/>
      <c r="V1114" s="449"/>
    </row>
    <row r="1115" spans="17:22" x14ac:dyDescent="0.25">
      <c r="Q1115" s="486"/>
      <c r="R1115" s="486"/>
      <c r="S1115" s="486"/>
      <c r="V1115" s="449"/>
    </row>
    <row r="1116" spans="17:22" x14ac:dyDescent="0.25">
      <c r="Q1116" s="486"/>
      <c r="R1116" s="486"/>
      <c r="S1116" s="486"/>
      <c r="V1116" s="449"/>
    </row>
    <row r="1117" spans="17:22" x14ac:dyDescent="0.25">
      <c r="Q1117" s="486"/>
      <c r="R1117" s="486"/>
      <c r="S1117" s="486"/>
      <c r="V1117" s="449"/>
    </row>
    <row r="1118" spans="17:22" x14ac:dyDescent="0.25">
      <c r="Q1118" s="486"/>
      <c r="R1118" s="486"/>
      <c r="S1118" s="486"/>
      <c r="V1118" s="449"/>
    </row>
    <row r="1119" spans="17:22" x14ac:dyDescent="0.25">
      <c r="Q1119" s="486"/>
      <c r="R1119" s="486"/>
      <c r="S1119" s="486"/>
      <c r="V1119" s="449"/>
    </row>
    <row r="1120" spans="17:22" x14ac:dyDescent="0.25">
      <c r="Q1120" s="486"/>
      <c r="R1120" s="486"/>
      <c r="S1120" s="486"/>
      <c r="V1120" s="449"/>
    </row>
    <row r="1121" spans="17:22" x14ac:dyDescent="0.25">
      <c r="Q1121" s="486"/>
      <c r="R1121" s="486"/>
      <c r="S1121" s="486"/>
      <c r="V1121" s="449"/>
    </row>
    <row r="1122" spans="17:22" x14ac:dyDescent="0.25">
      <c r="Q1122" s="486"/>
      <c r="R1122" s="486"/>
      <c r="S1122" s="486"/>
      <c r="V1122" s="449"/>
    </row>
    <row r="1123" spans="17:22" x14ac:dyDescent="0.25">
      <c r="Q1123" s="486"/>
      <c r="R1123" s="486"/>
      <c r="S1123" s="486"/>
      <c r="V1123" s="449"/>
    </row>
    <row r="1124" spans="17:22" x14ac:dyDescent="0.25">
      <c r="Q1124" s="486"/>
      <c r="R1124" s="486"/>
      <c r="S1124" s="486"/>
      <c r="V1124" s="449"/>
    </row>
    <row r="1125" spans="17:22" x14ac:dyDescent="0.25">
      <c r="Q1125" s="486"/>
      <c r="R1125" s="486"/>
      <c r="S1125" s="486"/>
      <c r="V1125" s="449"/>
    </row>
    <row r="1126" spans="17:22" x14ac:dyDescent="0.25">
      <c r="Q1126" s="486"/>
      <c r="R1126" s="486"/>
      <c r="S1126" s="486"/>
      <c r="V1126" s="449"/>
    </row>
    <row r="1127" spans="17:22" x14ac:dyDescent="0.25">
      <c r="Q1127" s="486"/>
      <c r="R1127" s="486"/>
      <c r="S1127" s="486"/>
      <c r="V1127" s="449"/>
    </row>
    <row r="1128" spans="17:22" x14ac:dyDescent="0.25">
      <c r="Q1128" s="486"/>
      <c r="R1128" s="486"/>
      <c r="S1128" s="486"/>
      <c r="V1128" s="449"/>
    </row>
    <row r="1129" spans="17:22" x14ac:dyDescent="0.25">
      <c r="Q1129" s="486"/>
      <c r="R1129" s="486"/>
      <c r="S1129" s="486"/>
      <c r="V1129" s="449"/>
    </row>
    <row r="1130" spans="17:22" x14ac:dyDescent="0.25">
      <c r="Q1130" s="486"/>
      <c r="R1130" s="486"/>
      <c r="S1130" s="486"/>
      <c r="V1130" s="449"/>
    </row>
    <row r="1131" spans="17:22" x14ac:dyDescent="0.25">
      <c r="Q1131" s="486"/>
      <c r="R1131" s="486"/>
      <c r="S1131" s="486"/>
      <c r="V1131" s="449"/>
    </row>
    <row r="1132" spans="17:22" x14ac:dyDescent="0.25">
      <c r="Q1132" s="486"/>
      <c r="R1132" s="486"/>
      <c r="S1132" s="486"/>
      <c r="V1132" s="449"/>
    </row>
    <row r="1133" spans="17:22" x14ac:dyDescent="0.25">
      <c r="Q1133" s="486"/>
      <c r="R1133" s="486"/>
      <c r="S1133" s="486"/>
      <c r="V1133" s="449"/>
    </row>
    <row r="1134" spans="17:22" x14ac:dyDescent="0.25">
      <c r="Q1134" s="486"/>
      <c r="R1134" s="486"/>
      <c r="S1134" s="486"/>
      <c r="V1134" s="449"/>
    </row>
    <row r="1135" spans="17:22" x14ac:dyDescent="0.25">
      <c r="Q1135" s="486"/>
      <c r="R1135" s="486"/>
      <c r="S1135" s="486"/>
      <c r="V1135" s="449"/>
    </row>
    <row r="1136" spans="17:22" x14ac:dyDescent="0.25">
      <c r="Q1136" s="486"/>
      <c r="R1136" s="486"/>
      <c r="S1136" s="486"/>
      <c r="V1136" s="449"/>
    </row>
    <row r="1137" spans="17:22" x14ac:dyDescent="0.25">
      <c r="Q1137" s="486"/>
      <c r="R1137" s="486"/>
      <c r="S1137" s="486"/>
      <c r="V1137" s="449"/>
    </row>
    <row r="1138" spans="17:22" x14ac:dyDescent="0.25">
      <c r="Q1138" s="486"/>
      <c r="R1138" s="486"/>
      <c r="S1138" s="486"/>
      <c r="V1138" s="449"/>
    </row>
    <row r="1139" spans="17:22" x14ac:dyDescent="0.25">
      <c r="Q1139" s="486"/>
      <c r="R1139" s="486"/>
      <c r="S1139" s="486"/>
      <c r="V1139" s="449"/>
    </row>
    <row r="1140" spans="17:22" x14ac:dyDescent="0.25">
      <c r="Q1140" s="486"/>
      <c r="R1140" s="486"/>
      <c r="S1140" s="486"/>
      <c r="V1140" s="449"/>
    </row>
    <row r="1141" spans="17:22" x14ac:dyDescent="0.25">
      <c r="Q1141" s="486"/>
      <c r="R1141" s="486"/>
      <c r="S1141" s="486"/>
      <c r="V1141" s="449"/>
    </row>
    <row r="1142" spans="17:22" x14ac:dyDescent="0.25">
      <c r="Q1142" s="486"/>
      <c r="R1142" s="486"/>
      <c r="S1142" s="486"/>
      <c r="V1142" s="449"/>
    </row>
    <row r="1143" spans="17:22" x14ac:dyDescent="0.25">
      <c r="Q1143" s="486"/>
      <c r="R1143" s="486"/>
      <c r="S1143" s="486"/>
      <c r="V1143" s="449"/>
    </row>
    <row r="1144" spans="17:22" x14ac:dyDescent="0.25">
      <c r="Q1144" s="486"/>
      <c r="R1144" s="486"/>
      <c r="S1144" s="486"/>
      <c r="V1144" s="449"/>
    </row>
    <row r="1145" spans="17:22" x14ac:dyDescent="0.25">
      <c r="Q1145" s="486"/>
      <c r="R1145" s="486"/>
      <c r="S1145" s="486"/>
      <c r="V1145" s="449"/>
    </row>
    <row r="1146" spans="17:22" x14ac:dyDescent="0.25">
      <c r="Q1146" s="486"/>
      <c r="R1146" s="486"/>
      <c r="S1146" s="486"/>
      <c r="V1146" s="449"/>
    </row>
    <row r="1147" spans="17:22" x14ac:dyDescent="0.25">
      <c r="Q1147" s="486"/>
      <c r="R1147" s="486"/>
      <c r="S1147" s="486"/>
      <c r="V1147" s="449"/>
    </row>
    <row r="1148" spans="17:22" x14ac:dyDescent="0.25">
      <c r="Q1148" s="486"/>
      <c r="R1148" s="486"/>
      <c r="S1148" s="486"/>
      <c r="V1148" s="449"/>
    </row>
    <row r="1149" spans="17:22" x14ac:dyDescent="0.25">
      <c r="Q1149" s="486"/>
      <c r="R1149" s="486"/>
      <c r="S1149" s="486"/>
      <c r="V1149" s="449"/>
    </row>
    <row r="1150" spans="17:22" x14ac:dyDescent="0.25">
      <c r="Q1150" s="486"/>
      <c r="R1150" s="486"/>
      <c r="S1150" s="486"/>
      <c r="V1150" s="449"/>
    </row>
    <row r="1151" spans="17:22" x14ac:dyDescent="0.25">
      <c r="Q1151" s="486"/>
      <c r="R1151" s="486"/>
      <c r="S1151" s="486"/>
      <c r="V1151" s="449"/>
    </row>
    <row r="1152" spans="17:22" x14ac:dyDescent="0.25">
      <c r="Q1152" s="486"/>
      <c r="R1152" s="486"/>
      <c r="S1152" s="486"/>
      <c r="V1152" s="449"/>
    </row>
    <row r="1153" spans="17:22" x14ac:dyDescent="0.25">
      <c r="Q1153" s="486"/>
      <c r="R1153" s="486"/>
      <c r="S1153" s="486"/>
      <c r="V1153" s="449"/>
    </row>
    <row r="1154" spans="17:22" x14ac:dyDescent="0.25">
      <c r="Q1154" s="486"/>
      <c r="R1154" s="486"/>
      <c r="S1154" s="486"/>
      <c r="V1154" s="449"/>
    </row>
    <row r="1155" spans="17:22" x14ac:dyDescent="0.25">
      <c r="Q1155" s="486"/>
      <c r="R1155" s="486"/>
      <c r="S1155" s="486"/>
      <c r="V1155" s="449"/>
    </row>
    <row r="1156" spans="17:22" x14ac:dyDescent="0.25">
      <c r="Q1156" s="486"/>
      <c r="R1156" s="486"/>
      <c r="S1156" s="486"/>
      <c r="V1156" s="449"/>
    </row>
    <row r="1157" spans="17:22" x14ac:dyDescent="0.25">
      <c r="Q1157" s="486"/>
      <c r="R1157" s="486"/>
      <c r="S1157" s="486"/>
      <c r="V1157" s="449"/>
    </row>
    <row r="1158" spans="17:22" x14ac:dyDescent="0.25">
      <c r="Q1158" s="486"/>
      <c r="R1158" s="486"/>
      <c r="S1158" s="486"/>
      <c r="V1158" s="449"/>
    </row>
    <row r="1159" spans="17:22" x14ac:dyDescent="0.25">
      <c r="Q1159" s="486"/>
      <c r="R1159" s="486"/>
      <c r="S1159" s="486"/>
      <c r="V1159" s="449"/>
    </row>
    <row r="1160" spans="17:22" x14ac:dyDescent="0.25">
      <c r="Q1160" s="486"/>
      <c r="R1160" s="486"/>
      <c r="S1160" s="486"/>
      <c r="V1160" s="449"/>
    </row>
    <row r="1161" spans="17:22" x14ac:dyDescent="0.25">
      <c r="Q1161" s="486"/>
      <c r="R1161" s="486"/>
      <c r="S1161" s="486"/>
      <c r="V1161" s="449"/>
    </row>
    <row r="1162" spans="17:22" x14ac:dyDescent="0.25">
      <c r="Q1162" s="486"/>
      <c r="R1162" s="486"/>
      <c r="S1162" s="486"/>
      <c r="V1162" s="449"/>
    </row>
    <row r="1163" spans="17:22" x14ac:dyDescent="0.25">
      <c r="Q1163" s="486"/>
      <c r="R1163" s="486"/>
      <c r="S1163" s="486"/>
      <c r="V1163" s="449"/>
    </row>
    <row r="1164" spans="17:22" x14ac:dyDescent="0.25">
      <c r="Q1164" s="486"/>
      <c r="R1164" s="486"/>
      <c r="S1164" s="486"/>
      <c r="V1164" s="449"/>
    </row>
    <row r="1165" spans="17:22" x14ac:dyDescent="0.25">
      <c r="Q1165" s="486"/>
      <c r="R1165" s="486"/>
      <c r="S1165" s="486"/>
      <c r="V1165" s="449"/>
    </row>
    <row r="1166" spans="17:22" x14ac:dyDescent="0.25">
      <c r="Q1166" s="486"/>
      <c r="R1166" s="486"/>
      <c r="S1166" s="486"/>
      <c r="V1166" s="449"/>
    </row>
    <row r="1167" spans="17:22" x14ac:dyDescent="0.25">
      <c r="Q1167" s="486"/>
      <c r="R1167" s="486"/>
      <c r="S1167" s="486"/>
      <c r="V1167" s="449"/>
    </row>
    <row r="1168" spans="17:22" x14ac:dyDescent="0.25">
      <c r="Q1168" s="486"/>
      <c r="R1168" s="486"/>
      <c r="S1168" s="486"/>
      <c r="V1168" s="449"/>
    </row>
    <row r="1169" spans="17:22" x14ac:dyDescent="0.25">
      <c r="Q1169" s="486"/>
      <c r="R1169" s="486"/>
      <c r="S1169" s="486"/>
      <c r="V1169" s="449"/>
    </row>
    <row r="1170" spans="17:22" x14ac:dyDescent="0.25">
      <c r="Q1170" s="486"/>
      <c r="R1170" s="486"/>
      <c r="S1170" s="486"/>
      <c r="V1170" s="449"/>
    </row>
    <row r="1171" spans="17:22" x14ac:dyDescent="0.25">
      <c r="Q1171" s="486"/>
      <c r="R1171" s="486"/>
      <c r="S1171" s="486"/>
      <c r="V1171" s="449"/>
    </row>
    <row r="1172" spans="17:22" x14ac:dyDescent="0.25">
      <c r="Q1172" s="486"/>
      <c r="R1172" s="486"/>
      <c r="S1172" s="486"/>
      <c r="V1172" s="449"/>
    </row>
    <row r="1173" spans="17:22" x14ac:dyDescent="0.25">
      <c r="Q1173" s="486"/>
      <c r="R1173" s="486"/>
      <c r="S1173" s="486"/>
      <c r="V1173" s="449"/>
    </row>
    <row r="1174" spans="17:22" x14ac:dyDescent="0.25">
      <c r="Q1174" s="486"/>
      <c r="R1174" s="486"/>
      <c r="S1174" s="486"/>
      <c r="V1174" s="449"/>
    </row>
    <row r="1175" spans="17:22" x14ac:dyDescent="0.25">
      <c r="Q1175" s="486"/>
      <c r="R1175" s="486"/>
      <c r="S1175" s="486"/>
      <c r="V1175" s="449"/>
    </row>
    <row r="1176" spans="17:22" x14ac:dyDescent="0.25">
      <c r="Q1176" s="486"/>
      <c r="R1176" s="486"/>
      <c r="S1176" s="486"/>
      <c r="V1176" s="449"/>
    </row>
    <row r="1177" spans="17:22" x14ac:dyDescent="0.25">
      <c r="Q1177" s="486"/>
      <c r="R1177" s="486"/>
      <c r="S1177" s="486"/>
      <c r="V1177" s="449"/>
    </row>
    <row r="1178" spans="17:22" x14ac:dyDescent="0.25">
      <c r="Q1178" s="486"/>
      <c r="R1178" s="486"/>
      <c r="S1178" s="486"/>
      <c r="V1178" s="449"/>
    </row>
    <row r="1179" spans="17:22" x14ac:dyDescent="0.25">
      <c r="Q1179" s="486"/>
      <c r="R1179" s="486"/>
      <c r="S1179" s="486"/>
      <c r="V1179" s="449"/>
    </row>
    <row r="1180" spans="17:22" x14ac:dyDescent="0.25">
      <c r="Q1180" s="486"/>
      <c r="R1180" s="486"/>
      <c r="S1180" s="486"/>
      <c r="V1180" s="449"/>
    </row>
    <row r="1181" spans="17:22" x14ac:dyDescent="0.25">
      <c r="Q1181" s="486"/>
      <c r="R1181" s="486"/>
      <c r="S1181" s="486"/>
      <c r="V1181" s="449"/>
    </row>
    <row r="1182" spans="17:22" x14ac:dyDescent="0.25">
      <c r="Q1182" s="486"/>
      <c r="R1182" s="486"/>
      <c r="S1182" s="486"/>
      <c r="V1182" s="449"/>
    </row>
    <row r="1183" spans="17:22" x14ac:dyDescent="0.25">
      <c r="Q1183" s="486"/>
      <c r="R1183" s="486"/>
      <c r="S1183" s="486"/>
      <c r="V1183" s="449"/>
    </row>
    <row r="1184" spans="17:22" x14ac:dyDescent="0.25">
      <c r="Q1184" s="486"/>
      <c r="R1184" s="486"/>
      <c r="S1184" s="486"/>
      <c r="V1184" s="449"/>
    </row>
    <row r="1185" spans="17:22" x14ac:dyDescent="0.25">
      <c r="Q1185" s="486"/>
      <c r="R1185" s="486"/>
      <c r="S1185" s="486"/>
      <c r="V1185" s="449"/>
    </row>
    <row r="1186" spans="17:22" x14ac:dyDescent="0.25">
      <c r="Q1186" s="486"/>
      <c r="R1186" s="486"/>
      <c r="S1186" s="486"/>
      <c r="V1186" s="449"/>
    </row>
    <row r="1187" spans="17:22" x14ac:dyDescent="0.25">
      <c r="Q1187" s="486"/>
      <c r="R1187" s="486"/>
      <c r="S1187" s="486"/>
      <c r="V1187" s="449"/>
    </row>
    <row r="1188" spans="17:22" x14ac:dyDescent="0.25">
      <c r="Q1188" s="486"/>
      <c r="R1188" s="486"/>
      <c r="S1188" s="486"/>
      <c r="V1188" s="449"/>
    </row>
    <row r="1189" spans="17:22" x14ac:dyDescent="0.25">
      <c r="Q1189" s="486"/>
      <c r="R1189" s="486"/>
      <c r="S1189" s="486"/>
      <c r="V1189" s="449"/>
    </row>
    <row r="1190" spans="17:22" x14ac:dyDescent="0.25">
      <c r="Q1190" s="486"/>
      <c r="R1190" s="486"/>
      <c r="S1190" s="486"/>
      <c r="V1190" s="449"/>
    </row>
    <row r="1191" spans="17:22" x14ac:dyDescent="0.25">
      <c r="Q1191" s="486"/>
      <c r="R1191" s="486"/>
      <c r="S1191" s="486"/>
      <c r="V1191" s="449"/>
    </row>
    <row r="1192" spans="17:22" x14ac:dyDescent="0.25">
      <c r="Q1192" s="486"/>
      <c r="R1192" s="486"/>
      <c r="S1192" s="486"/>
      <c r="V1192" s="449"/>
    </row>
    <row r="1193" spans="17:22" x14ac:dyDescent="0.25">
      <c r="Q1193" s="486"/>
      <c r="R1193" s="486"/>
      <c r="S1193" s="486"/>
      <c r="V1193" s="449"/>
    </row>
    <row r="1194" spans="17:22" x14ac:dyDescent="0.25">
      <c r="Q1194" s="486"/>
      <c r="R1194" s="486"/>
      <c r="S1194" s="486"/>
      <c r="V1194" s="449"/>
    </row>
    <row r="1195" spans="17:22" x14ac:dyDescent="0.25">
      <c r="Q1195" s="486"/>
      <c r="R1195" s="486"/>
      <c r="S1195" s="486"/>
      <c r="V1195" s="449"/>
    </row>
    <row r="1196" spans="17:22" x14ac:dyDescent="0.25">
      <c r="Q1196" s="486"/>
      <c r="R1196" s="486"/>
      <c r="S1196" s="486"/>
      <c r="V1196" s="449"/>
    </row>
    <row r="1197" spans="17:22" x14ac:dyDescent="0.25">
      <c r="Q1197" s="486"/>
      <c r="R1197" s="486"/>
      <c r="S1197" s="486"/>
      <c r="V1197" s="449"/>
    </row>
    <row r="1198" spans="17:22" x14ac:dyDescent="0.25">
      <c r="Q1198" s="486"/>
      <c r="R1198" s="486"/>
      <c r="S1198" s="486"/>
      <c r="V1198" s="449"/>
    </row>
    <row r="1199" spans="17:22" x14ac:dyDescent="0.25">
      <c r="Q1199" s="486"/>
      <c r="R1199" s="486"/>
      <c r="S1199" s="486"/>
      <c r="V1199" s="449"/>
    </row>
    <row r="1200" spans="17:22" x14ac:dyDescent="0.25">
      <c r="Q1200" s="486"/>
      <c r="R1200" s="486"/>
      <c r="S1200" s="486"/>
      <c r="V1200" s="449"/>
    </row>
    <row r="1201" spans="17:22" x14ac:dyDescent="0.25">
      <c r="Q1201" s="486"/>
      <c r="R1201" s="486"/>
      <c r="S1201" s="486"/>
      <c r="V1201" s="449"/>
    </row>
    <row r="1202" spans="17:22" x14ac:dyDescent="0.25">
      <c r="Q1202" s="486"/>
      <c r="R1202" s="486"/>
      <c r="S1202" s="486"/>
      <c r="V1202" s="449"/>
    </row>
    <row r="1203" spans="17:22" x14ac:dyDescent="0.25">
      <c r="Q1203" s="486"/>
      <c r="R1203" s="486"/>
      <c r="S1203" s="486"/>
      <c r="V1203" s="449"/>
    </row>
    <row r="1204" spans="17:22" x14ac:dyDescent="0.25">
      <c r="Q1204" s="486"/>
      <c r="R1204" s="486"/>
      <c r="S1204" s="486"/>
      <c r="V1204" s="449"/>
    </row>
    <row r="1205" spans="17:22" x14ac:dyDescent="0.25">
      <c r="Q1205" s="486"/>
      <c r="R1205" s="486"/>
      <c r="S1205" s="486"/>
      <c r="V1205" s="449"/>
    </row>
    <row r="1206" spans="17:22" x14ac:dyDescent="0.25">
      <c r="Q1206" s="486"/>
      <c r="R1206" s="486"/>
      <c r="S1206" s="486"/>
      <c r="V1206" s="449"/>
    </row>
    <row r="1207" spans="17:22" x14ac:dyDescent="0.25">
      <c r="Q1207" s="486"/>
      <c r="R1207" s="486"/>
      <c r="S1207" s="486"/>
      <c r="V1207" s="449"/>
    </row>
    <row r="1208" spans="17:22" x14ac:dyDescent="0.25">
      <c r="Q1208" s="486"/>
      <c r="R1208" s="486"/>
      <c r="S1208" s="486"/>
      <c r="V1208" s="449"/>
    </row>
    <row r="1209" spans="17:22" x14ac:dyDescent="0.25">
      <c r="Q1209" s="486"/>
      <c r="R1209" s="486"/>
      <c r="S1209" s="486"/>
      <c r="V1209" s="449"/>
    </row>
    <row r="1210" spans="17:22" x14ac:dyDescent="0.25">
      <c r="Q1210" s="486"/>
      <c r="R1210" s="486"/>
      <c r="S1210" s="486"/>
      <c r="V1210" s="449"/>
    </row>
    <row r="1211" spans="17:22" x14ac:dyDescent="0.25">
      <c r="Q1211" s="486"/>
      <c r="R1211" s="486"/>
      <c r="S1211" s="486"/>
      <c r="V1211" s="449"/>
    </row>
    <row r="1212" spans="17:22" x14ac:dyDescent="0.25">
      <c r="Q1212" s="486"/>
      <c r="R1212" s="486"/>
      <c r="S1212" s="486"/>
      <c r="V1212" s="449"/>
    </row>
    <row r="1213" spans="17:22" x14ac:dyDescent="0.25">
      <c r="Q1213" s="486"/>
      <c r="R1213" s="486"/>
      <c r="S1213" s="486"/>
      <c r="V1213" s="449"/>
    </row>
    <row r="1214" spans="17:22" x14ac:dyDescent="0.25">
      <c r="Q1214" s="486"/>
      <c r="R1214" s="486"/>
      <c r="S1214" s="486"/>
      <c r="V1214" s="449"/>
    </row>
    <row r="1215" spans="17:22" x14ac:dyDescent="0.25">
      <c r="Q1215" s="486"/>
      <c r="R1215" s="486"/>
      <c r="S1215" s="486"/>
      <c r="V1215" s="449"/>
    </row>
    <row r="1216" spans="17:22" x14ac:dyDescent="0.25">
      <c r="Q1216" s="486"/>
      <c r="R1216" s="486"/>
      <c r="S1216" s="486"/>
      <c r="V1216" s="449"/>
    </row>
    <row r="1217" spans="17:22" x14ac:dyDescent="0.25">
      <c r="Q1217" s="486"/>
      <c r="R1217" s="486"/>
      <c r="S1217" s="486"/>
      <c r="V1217" s="449"/>
    </row>
    <row r="1218" spans="17:22" x14ac:dyDescent="0.25">
      <c r="Q1218" s="486"/>
      <c r="R1218" s="486"/>
      <c r="S1218" s="486"/>
      <c r="V1218" s="449"/>
    </row>
    <row r="1219" spans="17:22" x14ac:dyDescent="0.25">
      <c r="Q1219" s="486"/>
      <c r="R1219" s="486"/>
      <c r="S1219" s="486"/>
      <c r="V1219" s="449"/>
    </row>
    <row r="1220" spans="17:22" x14ac:dyDescent="0.25">
      <c r="Q1220" s="486"/>
      <c r="R1220" s="486"/>
      <c r="S1220" s="486"/>
      <c r="V1220" s="449"/>
    </row>
    <row r="1221" spans="17:22" x14ac:dyDescent="0.25">
      <c r="Q1221" s="486"/>
      <c r="R1221" s="486"/>
      <c r="S1221" s="486"/>
      <c r="V1221" s="449"/>
    </row>
    <row r="1222" spans="17:22" x14ac:dyDescent="0.25">
      <c r="Q1222" s="486"/>
      <c r="R1222" s="486"/>
      <c r="S1222" s="486"/>
      <c r="V1222" s="449"/>
    </row>
    <row r="1223" spans="17:22" x14ac:dyDescent="0.25">
      <c r="Q1223" s="486"/>
      <c r="R1223" s="486"/>
      <c r="S1223" s="486"/>
      <c r="V1223" s="449"/>
    </row>
    <row r="1224" spans="17:22" x14ac:dyDescent="0.25">
      <c r="Q1224" s="486"/>
      <c r="R1224" s="486"/>
      <c r="S1224" s="486"/>
      <c r="V1224" s="449"/>
    </row>
    <row r="1225" spans="17:22" x14ac:dyDescent="0.25">
      <c r="Q1225" s="486"/>
      <c r="R1225" s="486"/>
      <c r="S1225" s="486"/>
      <c r="V1225" s="449"/>
    </row>
    <row r="1226" spans="17:22" x14ac:dyDescent="0.25">
      <c r="Q1226" s="486"/>
      <c r="R1226" s="486"/>
      <c r="S1226" s="486"/>
      <c r="V1226" s="449"/>
    </row>
    <row r="1227" spans="17:22" x14ac:dyDescent="0.25">
      <c r="Q1227" s="486"/>
      <c r="R1227" s="486"/>
      <c r="S1227" s="486"/>
      <c r="V1227" s="449"/>
    </row>
    <row r="1228" spans="17:22" x14ac:dyDescent="0.25">
      <c r="Q1228" s="486"/>
      <c r="R1228" s="486"/>
      <c r="S1228" s="486"/>
      <c r="V1228" s="449"/>
    </row>
    <row r="1229" spans="17:22" x14ac:dyDescent="0.25">
      <c r="Q1229" s="486"/>
      <c r="R1229" s="486"/>
      <c r="S1229" s="486"/>
      <c r="V1229" s="449"/>
    </row>
    <row r="1230" spans="17:22" x14ac:dyDescent="0.25">
      <c r="Q1230" s="486"/>
      <c r="R1230" s="486"/>
      <c r="S1230" s="486"/>
      <c r="V1230" s="449"/>
    </row>
    <row r="1231" spans="17:22" x14ac:dyDescent="0.25">
      <c r="Q1231" s="486"/>
      <c r="R1231" s="486"/>
      <c r="S1231" s="486"/>
      <c r="V1231" s="449"/>
    </row>
    <row r="1232" spans="17:22" x14ac:dyDescent="0.25">
      <c r="Q1232" s="486"/>
      <c r="R1232" s="486"/>
      <c r="S1232" s="486"/>
      <c r="V1232" s="449"/>
    </row>
    <row r="1233" spans="17:22" x14ac:dyDescent="0.25">
      <c r="Q1233" s="486"/>
      <c r="R1233" s="486"/>
      <c r="S1233" s="486"/>
      <c r="V1233" s="449"/>
    </row>
    <row r="1234" spans="17:22" x14ac:dyDescent="0.25">
      <c r="Q1234" s="486"/>
      <c r="R1234" s="486"/>
      <c r="S1234" s="486"/>
      <c r="V1234" s="449"/>
    </row>
    <row r="1235" spans="17:22" x14ac:dyDescent="0.25">
      <c r="Q1235" s="486"/>
      <c r="R1235" s="486"/>
      <c r="S1235" s="486"/>
      <c r="V1235" s="449"/>
    </row>
    <row r="1236" spans="17:22" x14ac:dyDescent="0.25">
      <c r="Q1236" s="486"/>
      <c r="R1236" s="486"/>
      <c r="S1236" s="486"/>
      <c r="V1236" s="449"/>
    </row>
    <row r="1237" spans="17:22" x14ac:dyDescent="0.25">
      <c r="Q1237" s="486"/>
      <c r="R1237" s="486"/>
      <c r="S1237" s="486"/>
      <c r="V1237" s="449"/>
    </row>
    <row r="1238" spans="17:22" x14ac:dyDescent="0.25">
      <c r="Q1238" s="486"/>
      <c r="R1238" s="486"/>
      <c r="S1238" s="486"/>
      <c r="V1238" s="449"/>
    </row>
    <row r="1239" spans="17:22" x14ac:dyDescent="0.25">
      <c r="Q1239" s="486"/>
      <c r="R1239" s="486"/>
      <c r="S1239" s="486"/>
      <c r="V1239" s="449"/>
    </row>
    <row r="1240" spans="17:22" x14ac:dyDescent="0.25">
      <c r="Q1240" s="486"/>
      <c r="R1240" s="486"/>
      <c r="S1240" s="486"/>
      <c r="V1240" s="449"/>
    </row>
    <row r="1241" spans="17:22" x14ac:dyDescent="0.25">
      <c r="Q1241" s="486"/>
      <c r="R1241" s="486"/>
      <c r="S1241" s="486"/>
      <c r="V1241" s="449"/>
    </row>
    <row r="1242" spans="17:22" x14ac:dyDescent="0.25">
      <c r="Q1242" s="486"/>
      <c r="R1242" s="486"/>
      <c r="S1242" s="486"/>
      <c r="V1242" s="449"/>
    </row>
    <row r="1243" spans="17:22" x14ac:dyDescent="0.25">
      <c r="Q1243" s="486"/>
      <c r="R1243" s="486"/>
      <c r="S1243" s="486"/>
      <c r="V1243" s="449"/>
    </row>
    <row r="1244" spans="17:22" x14ac:dyDescent="0.25">
      <c r="Q1244" s="486"/>
      <c r="R1244" s="486"/>
      <c r="S1244" s="486"/>
      <c r="V1244" s="449"/>
    </row>
    <row r="1245" spans="17:22" x14ac:dyDescent="0.25">
      <c r="Q1245" s="486"/>
      <c r="R1245" s="486"/>
      <c r="S1245" s="486"/>
      <c r="V1245" s="449"/>
    </row>
    <row r="1246" spans="17:22" x14ac:dyDescent="0.25">
      <c r="Q1246" s="486"/>
      <c r="R1246" s="486"/>
      <c r="S1246" s="486"/>
      <c r="V1246" s="449"/>
    </row>
    <row r="1247" spans="17:22" x14ac:dyDescent="0.25">
      <c r="Q1247" s="486"/>
      <c r="R1247" s="486"/>
      <c r="S1247" s="486"/>
      <c r="V1247" s="449"/>
    </row>
    <row r="1248" spans="17:22" x14ac:dyDescent="0.25">
      <c r="Q1248" s="486"/>
      <c r="R1248" s="486"/>
      <c r="S1248" s="486"/>
      <c r="V1248" s="449"/>
    </row>
    <row r="1249" spans="17:22" x14ac:dyDescent="0.25">
      <c r="Q1249" s="486"/>
      <c r="R1249" s="486"/>
      <c r="S1249" s="486"/>
      <c r="V1249" s="449"/>
    </row>
    <row r="1250" spans="17:22" x14ac:dyDescent="0.25">
      <c r="Q1250" s="486"/>
      <c r="R1250" s="486"/>
      <c r="S1250" s="486"/>
      <c r="V1250" s="449"/>
    </row>
    <row r="1251" spans="17:22" x14ac:dyDescent="0.25">
      <c r="Q1251" s="486"/>
      <c r="R1251" s="486"/>
      <c r="S1251" s="486"/>
      <c r="V1251" s="449"/>
    </row>
    <row r="1252" spans="17:22" x14ac:dyDescent="0.25">
      <c r="Q1252" s="486"/>
      <c r="R1252" s="486"/>
      <c r="S1252" s="486"/>
      <c r="V1252" s="449"/>
    </row>
    <row r="1253" spans="17:22" x14ac:dyDescent="0.25">
      <c r="Q1253" s="486"/>
      <c r="R1253" s="486"/>
      <c r="S1253" s="486"/>
      <c r="V1253" s="449"/>
    </row>
    <row r="1254" spans="17:22" x14ac:dyDescent="0.25">
      <c r="Q1254" s="486"/>
      <c r="R1254" s="486"/>
      <c r="S1254" s="486"/>
      <c r="V1254" s="449"/>
    </row>
    <row r="1255" spans="17:22" x14ac:dyDescent="0.25">
      <c r="Q1255" s="486"/>
      <c r="R1255" s="486"/>
      <c r="S1255" s="486"/>
      <c r="V1255" s="449"/>
    </row>
    <row r="1256" spans="17:22" x14ac:dyDescent="0.25">
      <c r="Q1256" s="486"/>
      <c r="R1256" s="486"/>
      <c r="S1256" s="486"/>
      <c r="V1256" s="449"/>
    </row>
    <row r="1257" spans="17:22" x14ac:dyDescent="0.25">
      <c r="Q1257" s="486"/>
      <c r="R1257" s="486"/>
      <c r="S1257" s="486"/>
      <c r="V1257" s="449"/>
    </row>
    <row r="1258" spans="17:22" x14ac:dyDescent="0.25">
      <c r="Q1258" s="486"/>
      <c r="R1258" s="486"/>
      <c r="S1258" s="486"/>
      <c r="V1258" s="449"/>
    </row>
    <row r="1259" spans="17:22" x14ac:dyDescent="0.25">
      <c r="Q1259" s="486"/>
      <c r="R1259" s="486"/>
      <c r="S1259" s="486"/>
      <c r="V1259" s="449"/>
    </row>
    <row r="1260" spans="17:22" x14ac:dyDescent="0.25">
      <c r="Q1260" s="486"/>
      <c r="R1260" s="486"/>
      <c r="S1260" s="486"/>
      <c r="V1260" s="449"/>
    </row>
    <row r="1261" spans="17:22" x14ac:dyDescent="0.25">
      <c r="Q1261" s="486"/>
      <c r="R1261" s="486"/>
      <c r="S1261" s="486"/>
      <c r="V1261" s="449"/>
    </row>
    <row r="1262" spans="17:22" x14ac:dyDescent="0.25">
      <c r="Q1262" s="486"/>
      <c r="R1262" s="486"/>
      <c r="S1262" s="486"/>
      <c r="V1262" s="449"/>
    </row>
    <row r="1263" spans="17:22" x14ac:dyDescent="0.25">
      <c r="Q1263" s="486"/>
      <c r="R1263" s="486"/>
      <c r="S1263" s="486"/>
      <c r="V1263" s="449"/>
    </row>
    <row r="1264" spans="17:22" x14ac:dyDescent="0.25">
      <c r="Q1264" s="486"/>
      <c r="R1264" s="486"/>
      <c r="S1264" s="486"/>
      <c r="V1264" s="449"/>
    </row>
    <row r="1265" spans="17:22" x14ac:dyDescent="0.25">
      <c r="Q1265" s="486"/>
      <c r="R1265" s="486"/>
      <c r="S1265" s="486"/>
      <c r="V1265" s="449"/>
    </row>
    <row r="1266" spans="17:22" x14ac:dyDescent="0.25">
      <c r="Q1266" s="486"/>
      <c r="R1266" s="486"/>
      <c r="S1266" s="486"/>
      <c r="V1266" s="449"/>
    </row>
    <row r="1267" spans="17:22" x14ac:dyDescent="0.25">
      <c r="Q1267" s="486"/>
      <c r="R1267" s="486"/>
      <c r="S1267" s="486"/>
      <c r="V1267" s="449"/>
    </row>
    <row r="1268" spans="17:22" x14ac:dyDescent="0.25">
      <c r="Q1268" s="486"/>
      <c r="R1268" s="486"/>
      <c r="S1268" s="486"/>
      <c r="V1268" s="449"/>
    </row>
    <row r="1269" spans="17:22" x14ac:dyDescent="0.25">
      <c r="Q1269" s="486"/>
      <c r="R1269" s="486"/>
      <c r="S1269" s="486"/>
      <c r="V1269" s="449"/>
    </row>
    <row r="1270" spans="17:22" x14ac:dyDescent="0.25">
      <c r="Q1270" s="486"/>
      <c r="R1270" s="486"/>
      <c r="S1270" s="486"/>
      <c r="V1270" s="449"/>
    </row>
    <row r="1271" spans="17:22" x14ac:dyDescent="0.25">
      <c r="Q1271" s="486"/>
      <c r="R1271" s="486"/>
      <c r="S1271" s="486"/>
      <c r="V1271" s="449"/>
    </row>
    <row r="1272" spans="17:22" x14ac:dyDescent="0.25">
      <c r="Q1272" s="486"/>
      <c r="R1272" s="486"/>
      <c r="S1272" s="486"/>
      <c r="V1272" s="449"/>
    </row>
    <row r="1273" spans="17:22" x14ac:dyDescent="0.25">
      <c r="Q1273" s="486"/>
      <c r="R1273" s="486"/>
      <c r="S1273" s="486"/>
      <c r="V1273" s="449"/>
    </row>
    <row r="1274" spans="17:22" x14ac:dyDescent="0.25">
      <c r="Q1274" s="486"/>
      <c r="R1274" s="486"/>
      <c r="S1274" s="486"/>
      <c r="V1274" s="449"/>
    </row>
    <row r="1275" spans="17:22" x14ac:dyDescent="0.25">
      <c r="Q1275" s="486"/>
      <c r="R1275" s="486"/>
      <c r="S1275" s="486"/>
      <c r="V1275" s="449"/>
    </row>
    <row r="1276" spans="17:22" x14ac:dyDescent="0.25">
      <c r="Q1276" s="486"/>
      <c r="R1276" s="486"/>
      <c r="S1276" s="486"/>
      <c r="V1276" s="449"/>
    </row>
    <row r="1277" spans="17:22" x14ac:dyDescent="0.25">
      <c r="Q1277" s="486"/>
      <c r="R1277" s="486"/>
      <c r="S1277" s="486"/>
      <c r="V1277" s="449"/>
    </row>
    <row r="1278" spans="17:22" x14ac:dyDescent="0.25">
      <c r="Q1278" s="486"/>
      <c r="R1278" s="486"/>
      <c r="S1278" s="486"/>
      <c r="V1278" s="449"/>
    </row>
    <row r="1279" spans="17:22" x14ac:dyDescent="0.25">
      <c r="Q1279" s="486"/>
      <c r="R1279" s="486"/>
      <c r="S1279" s="486"/>
      <c r="V1279" s="449"/>
    </row>
    <row r="1280" spans="17:22" x14ac:dyDescent="0.25">
      <c r="Q1280" s="486"/>
      <c r="R1280" s="486"/>
      <c r="S1280" s="486"/>
      <c r="V1280" s="449"/>
    </row>
    <row r="1281" spans="17:22" x14ac:dyDescent="0.25">
      <c r="Q1281" s="486"/>
      <c r="R1281" s="486"/>
      <c r="S1281" s="486"/>
      <c r="V1281" s="449"/>
    </row>
    <row r="1282" spans="17:22" x14ac:dyDescent="0.25">
      <c r="Q1282" s="486"/>
      <c r="R1282" s="486"/>
      <c r="S1282" s="486"/>
      <c r="V1282" s="449"/>
    </row>
    <row r="1283" spans="17:22" x14ac:dyDescent="0.25">
      <c r="Q1283" s="486"/>
      <c r="R1283" s="486"/>
      <c r="S1283" s="486"/>
      <c r="V1283" s="449"/>
    </row>
    <row r="1284" spans="17:22" x14ac:dyDescent="0.25">
      <c r="Q1284" s="486"/>
      <c r="R1284" s="486"/>
      <c r="S1284" s="486"/>
      <c r="V1284" s="449"/>
    </row>
    <row r="1285" spans="17:22" x14ac:dyDescent="0.25">
      <c r="Q1285" s="486"/>
      <c r="R1285" s="486"/>
      <c r="S1285" s="486"/>
      <c r="V1285" s="449"/>
    </row>
    <row r="1286" spans="17:22" x14ac:dyDescent="0.25">
      <c r="Q1286" s="486"/>
      <c r="R1286" s="486"/>
      <c r="S1286" s="486"/>
      <c r="V1286" s="449"/>
    </row>
    <row r="1287" spans="17:22" x14ac:dyDescent="0.25">
      <c r="Q1287" s="486"/>
      <c r="R1287" s="486"/>
      <c r="S1287" s="486"/>
      <c r="V1287" s="449"/>
    </row>
    <row r="1288" spans="17:22" x14ac:dyDescent="0.25">
      <c r="Q1288" s="486"/>
      <c r="R1288" s="486"/>
      <c r="S1288" s="486"/>
      <c r="V1288" s="449"/>
    </row>
    <row r="1289" spans="17:22" x14ac:dyDescent="0.25">
      <c r="Q1289" s="486"/>
      <c r="R1289" s="486"/>
      <c r="S1289" s="486"/>
      <c r="V1289" s="449"/>
    </row>
    <row r="1290" spans="17:22" x14ac:dyDescent="0.25">
      <c r="Q1290" s="486"/>
      <c r="R1290" s="486"/>
      <c r="S1290" s="486"/>
      <c r="V1290" s="449"/>
    </row>
    <row r="1291" spans="17:22" x14ac:dyDescent="0.25">
      <c r="Q1291" s="486"/>
      <c r="R1291" s="486"/>
      <c r="S1291" s="486"/>
      <c r="V1291" s="449"/>
    </row>
    <row r="1292" spans="17:22" x14ac:dyDescent="0.25">
      <c r="Q1292" s="486"/>
      <c r="R1292" s="486"/>
      <c r="S1292" s="486"/>
      <c r="V1292" s="449"/>
    </row>
    <row r="1293" spans="17:22" x14ac:dyDescent="0.25">
      <c r="Q1293" s="486"/>
      <c r="R1293" s="486"/>
      <c r="S1293" s="486"/>
      <c r="V1293" s="449"/>
    </row>
    <row r="1294" spans="17:22" x14ac:dyDescent="0.25">
      <c r="Q1294" s="486"/>
      <c r="R1294" s="486"/>
      <c r="S1294" s="486"/>
      <c r="V1294" s="449"/>
    </row>
    <row r="1295" spans="17:22" x14ac:dyDescent="0.25">
      <c r="Q1295" s="486"/>
      <c r="R1295" s="486"/>
      <c r="S1295" s="486"/>
      <c r="V1295" s="449"/>
    </row>
    <row r="1296" spans="17:22" x14ac:dyDescent="0.25">
      <c r="Q1296" s="486"/>
      <c r="R1296" s="486"/>
      <c r="S1296" s="486"/>
      <c r="V1296" s="449"/>
    </row>
    <row r="1297" spans="17:22" x14ac:dyDescent="0.25">
      <c r="Q1297" s="486"/>
      <c r="R1297" s="486"/>
      <c r="S1297" s="486"/>
      <c r="V1297" s="449"/>
    </row>
    <row r="1298" spans="17:22" x14ac:dyDescent="0.25">
      <c r="Q1298" s="486"/>
      <c r="R1298" s="486"/>
      <c r="S1298" s="486"/>
      <c r="V1298" s="449"/>
    </row>
    <row r="1299" spans="17:22" x14ac:dyDescent="0.25">
      <c r="Q1299" s="486"/>
      <c r="R1299" s="486"/>
      <c r="S1299" s="486"/>
      <c r="V1299" s="449"/>
    </row>
  </sheetData>
  <mergeCells count="35">
    <mergeCell ref="C131:D131"/>
    <mergeCell ref="C133:D133"/>
    <mergeCell ref="C166:D166"/>
    <mergeCell ref="C218:D218"/>
    <mergeCell ref="C219:D219"/>
    <mergeCell ref="C94:D94"/>
    <mergeCell ref="C101:D101"/>
    <mergeCell ref="C112:D112"/>
    <mergeCell ref="C115:D115"/>
    <mergeCell ref="C120:D120"/>
    <mergeCell ref="C124:D124"/>
    <mergeCell ref="C72:D72"/>
    <mergeCell ref="C74:D74"/>
    <mergeCell ref="C75:D75"/>
    <mergeCell ref="C76:D76"/>
    <mergeCell ref="C77:D77"/>
    <mergeCell ref="C83:D83"/>
    <mergeCell ref="C46:D46"/>
    <mergeCell ref="C49:D49"/>
    <mergeCell ref="C52:D52"/>
    <mergeCell ref="C55:D55"/>
    <mergeCell ref="C58:D58"/>
    <mergeCell ref="C66:D66"/>
    <mergeCell ref="T1:V1"/>
    <mergeCell ref="C3:D3"/>
    <mergeCell ref="C24:D24"/>
    <mergeCell ref="C30:D30"/>
    <mergeCell ref="C37:D37"/>
    <mergeCell ref="C39:D39"/>
    <mergeCell ref="C1:D1"/>
    <mergeCell ref="E1:G1"/>
    <mergeCell ref="H1:J1"/>
    <mergeCell ref="K1:M1"/>
    <mergeCell ref="N1:P1"/>
    <mergeCell ref="Q1:S1"/>
  </mergeCells>
  <printOptions horizontalCentered="1"/>
  <pageMargins left="0.39370078740157483" right="0.39370078740157483" top="0.78740157480314965" bottom="0.19685039370078741" header="3.937007874015748E-2" footer="0.19685039370078741"/>
  <pageSetup paperSize="9" scale="52" orientation="landscape" r:id="rId1"/>
  <headerFooter alignWithMargins="0">
    <oddHeader>&amp;C&amp;"Times New Roman,Félkövér"&amp;8
 &amp;10Budapest VIII. kerületi Önkormányzat  2019. évi költségvetés beruházási, felújítási   előirányzatai &amp;R&amp;"Times New Roman,Félkövér dőlt"&amp;9
&amp;10 7. melléklet a /2019. () 
önkormányzati rendelethez
ezer forintban</oddHeader>
    <oddFooter>&amp;C&amp;8
&amp;R&amp;"Times New Roman,Normál"&amp;8
&amp;P</oddFooter>
  </headerFooter>
  <rowBreaks count="5" manualBreakCount="5">
    <brk id="37" max="21" man="1"/>
    <brk id="74" max="21" man="1"/>
    <brk id="120" max="21" man="1"/>
    <brk id="165" max="21" man="1"/>
    <brk id="197"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158"/>
  <sheetViews>
    <sheetView zoomScaleNormal="100" workbookViewId="0">
      <pane xSplit="1" ySplit="2" topLeftCell="F12" activePane="bottomRight" state="frozen"/>
      <selection pane="topRight" activeCell="B1" sqref="B1"/>
      <selection pane="bottomLeft" activeCell="A3" sqref="A3"/>
      <selection pane="bottomRight" activeCell="N32" sqref="N32"/>
    </sheetView>
  </sheetViews>
  <sheetFormatPr defaultRowHeight="12.6" x14ac:dyDescent="0.25"/>
  <cols>
    <col min="1" max="1" width="34.6640625" customWidth="1"/>
    <col min="2" max="7" width="9.6640625" style="536" customWidth="1"/>
    <col min="8" max="20" width="9.6640625" style="529" customWidth="1"/>
  </cols>
  <sheetData>
    <row r="1" spans="1:22" s="499" customFormat="1" ht="63" customHeight="1" thickBot="1" x14ac:dyDescent="0.3">
      <c r="A1" s="490" t="s">
        <v>763</v>
      </c>
      <c r="B1" s="491" t="s">
        <v>421</v>
      </c>
      <c r="C1" s="491"/>
      <c r="D1" s="491"/>
      <c r="E1" s="492" t="s">
        <v>764</v>
      </c>
      <c r="F1" s="492"/>
      <c r="G1" s="493"/>
      <c r="H1" s="391" t="s">
        <v>765</v>
      </c>
      <c r="I1" s="392"/>
      <c r="J1" s="393"/>
      <c r="K1" s="494" t="s">
        <v>766</v>
      </c>
      <c r="L1" s="492"/>
      <c r="M1" s="493"/>
      <c r="N1" s="144" t="s">
        <v>434</v>
      </c>
      <c r="O1" s="495"/>
      <c r="P1" s="145"/>
      <c r="Q1" s="391" t="s">
        <v>767</v>
      </c>
      <c r="R1" s="392"/>
      <c r="S1" s="393"/>
      <c r="T1" s="496" t="s">
        <v>768</v>
      </c>
      <c r="U1" s="497"/>
      <c r="V1" s="498"/>
    </row>
    <row r="2" spans="1:22" s="499" customFormat="1" ht="30" customHeight="1" x14ac:dyDescent="0.25">
      <c r="A2" s="500" t="s">
        <v>769</v>
      </c>
      <c r="B2" s="402" t="s">
        <v>770</v>
      </c>
      <c r="C2" s="402" t="s">
        <v>290</v>
      </c>
      <c r="D2" s="402" t="s">
        <v>370</v>
      </c>
      <c r="E2" s="501" t="s">
        <v>770</v>
      </c>
      <c r="F2" s="402" t="s">
        <v>290</v>
      </c>
      <c r="G2" s="402" t="s">
        <v>370</v>
      </c>
      <c r="H2" s="402" t="s">
        <v>770</v>
      </c>
      <c r="I2" s="402" t="s">
        <v>290</v>
      </c>
      <c r="J2" s="402" t="s">
        <v>370</v>
      </c>
      <c r="K2" s="402" t="s">
        <v>770</v>
      </c>
      <c r="L2" s="402" t="s">
        <v>290</v>
      </c>
      <c r="M2" s="402" t="s">
        <v>370</v>
      </c>
      <c r="N2" s="402" t="s">
        <v>770</v>
      </c>
      <c r="O2" s="402" t="s">
        <v>290</v>
      </c>
      <c r="P2" s="402" t="s">
        <v>370</v>
      </c>
      <c r="Q2" s="402" t="s">
        <v>770</v>
      </c>
      <c r="R2" s="402" t="s">
        <v>290</v>
      </c>
      <c r="S2" s="402" t="s">
        <v>370</v>
      </c>
      <c r="T2" s="402" t="s">
        <v>770</v>
      </c>
      <c r="U2" s="402" t="s">
        <v>290</v>
      </c>
      <c r="V2" s="502" t="s">
        <v>370</v>
      </c>
    </row>
    <row r="3" spans="1:22" ht="30" customHeight="1" x14ac:dyDescent="0.25">
      <c r="A3" s="350" t="s">
        <v>771</v>
      </c>
      <c r="B3" s="241">
        <v>27200</v>
      </c>
      <c r="C3" s="241"/>
      <c r="D3" s="241">
        <f>SUM(B3:C3)</f>
        <v>27200</v>
      </c>
      <c r="E3" s="503"/>
      <c r="F3" s="503"/>
      <c r="G3" s="503">
        <f>SUM(E3:F3)</f>
        <v>0</v>
      </c>
      <c r="H3" s="504">
        <f>SUM(B3+E3)</f>
        <v>27200</v>
      </c>
      <c r="I3" s="504">
        <f t="shared" ref="I3:J5" si="0">SUM(C3+F3)</f>
        <v>0</v>
      </c>
      <c r="J3" s="504">
        <f t="shared" si="0"/>
        <v>27200</v>
      </c>
      <c r="K3" s="241">
        <v>0</v>
      </c>
      <c r="L3" s="241"/>
      <c r="M3" s="503">
        <f>SUM(K3:L3)</f>
        <v>0</v>
      </c>
      <c r="N3" s="241">
        <v>0</v>
      </c>
      <c r="O3" s="241"/>
      <c r="P3" s="503">
        <f>SUM(N3:O3)</f>
        <v>0</v>
      </c>
      <c r="Q3" s="504">
        <f>SUM(K3+N3)</f>
        <v>0</v>
      </c>
      <c r="R3" s="504">
        <f t="shared" ref="R3:S5" si="1">SUM(L3+O3)</f>
        <v>0</v>
      </c>
      <c r="S3" s="504">
        <f t="shared" si="1"/>
        <v>0</v>
      </c>
      <c r="T3" s="504">
        <f t="shared" ref="T3:V12" si="2">Q3+H3</f>
        <v>27200</v>
      </c>
      <c r="U3" s="504">
        <f t="shared" si="2"/>
        <v>0</v>
      </c>
      <c r="V3" s="505">
        <f t="shared" si="2"/>
        <v>27200</v>
      </c>
    </row>
    <row r="4" spans="1:22" ht="30" customHeight="1" x14ac:dyDescent="0.25">
      <c r="A4" s="350" t="s">
        <v>772</v>
      </c>
      <c r="B4" s="184">
        <v>17500</v>
      </c>
      <c r="C4" s="184"/>
      <c r="D4" s="184">
        <f>SUM(B4:C4)</f>
        <v>17500</v>
      </c>
      <c r="E4" s="506"/>
      <c r="F4" s="506"/>
      <c r="G4" s="506">
        <f>SUM(E4:F4)</f>
        <v>0</v>
      </c>
      <c r="H4" s="504">
        <f t="shared" ref="H4:H5" si="3">SUM(B4+E4)</f>
        <v>17500</v>
      </c>
      <c r="I4" s="504">
        <f t="shared" si="0"/>
        <v>0</v>
      </c>
      <c r="J4" s="504">
        <f t="shared" si="0"/>
        <v>17500</v>
      </c>
      <c r="K4" s="184">
        <v>0</v>
      </c>
      <c r="L4" s="184"/>
      <c r="M4" s="506">
        <f>SUM(K4:L4)</f>
        <v>0</v>
      </c>
      <c r="N4" s="184">
        <v>0</v>
      </c>
      <c r="O4" s="184"/>
      <c r="P4" s="506">
        <f>SUM(N4:O4)</f>
        <v>0</v>
      </c>
      <c r="Q4" s="182">
        <f>SUM(K4+N4)</f>
        <v>0</v>
      </c>
      <c r="R4" s="182">
        <f t="shared" si="1"/>
        <v>0</v>
      </c>
      <c r="S4" s="182">
        <f t="shared" si="1"/>
        <v>0</v>
      </c>
      <c r="T4" s="182">
        <f t="shared" si="2"/>
        <v>17500</v>
      </c>
      <c r="U4" s="182">
        <f t="shared" si="2"/>
        <v>0</v>
      </c>
      <c r="V4" s="236">
        <f t="shared" si="2"/>
        <v>17500</v>
      </c>
    </row>
    <row r="5" spans="1:22" ht="30" customHeight="1" thickBot="1" x14ac:dyDescent="0.3">
      <c r="A5" s="507" t="s">
        <v>773</v>
      </c>
      <c r="B5" s="283">
        <v>29500</v>
      </c>
      <c r="C5" s="283"/>
      <c r="D5" s="283">
        <f>SUM(B5:C5)</f>
        <v>29500</v>
      </c>
      <c r="E5" s="508"/>
      <c r="F5" s="508"/>
      <c r="G5" s="508">
        <f>SUM(E5:F5)</f>
        <v>0</v>
      </c>
      <c r="H5" s="504">
        <f t="shared" si="3"/>
        <v>29500</v>
      </c>
      <c r="I5" s="504">
        <f t="shared" si="0"/>
        <v>0</v>
      </c>
      <c r="J5" s="504">
        <f t="shared" si="0"/>
        <v>29500</v>
      </c>
      <c r="K5" s="283">
        <v>0</v>
      </c>
      <c r="L5" s="283"/>
      <c r="M5" s="508">
        <f>SUM(K5:L5)</f>
        <v>0</v>
      </c>
      <c r="N5" s="283">
        <v>0</v>
      </c>
      <c r="O5" s="283"/>
      <c r="P5" s="508">
        <f>SUM(N5:O5)</f>
        <v>0</v>
      </c>
      <c r="Q5" s="509">
        <f>SUM(K5+N5)</f>
        <v>0</v>
      </c>
      <c r="R5" s="509">
        <f t="shared" si="1"/>
        <v>0</v>
      </c>
      <c r="S5" s="509">
        <f t="shared" si="1"/>
        <v>0</v>
      </c>
      <c r="T5" s="509">
        <f t="shared" si="2"/>
        <v>29500</v>
      </c>
      <c r="U5" s="509">
        <f t="shared" si="2"/>
        <v>0</v>
      </c>
      <c r="V5" s="510">
        <f t="shared" si="2"/>
        <v>29500</v>
      </c>
    </row>
    <row r="6" spans="1:22" s="499" customFormat="1" ht="30" customHeight="1" thickBot="1" x14ac:dyDescent="0.3">
      <c r="A6" s="511" t="s">
        <v>774</v>
      </c>
      <c r="B6" s="512">
        <f t="shared" ref="B6:V6" si="4">SUM(B3:B5)</f>
        <v>74200</v>
      </c>
      <c r="C6" s="512">
        <f t="shared" si="4"/>
        <v>0</v>
      </c>
      <c r="D6" s="512">
        <f t="shared" si="4"/>
        <v>74200</v>
      </c>
      <c r="E6" s="513">
        <f t="shared" si="4"/>
        <v>0</v>
      </c>
      <c r="F6" s="513">
        <f t="shared" si="4"/>
        <v>0</v>
      </c>
      <c r="G6" s="513">
        <f t="shared" si="4"/>
        <v>0</v>
      </c>
      <c r="H6" s="513">
        <f t="shared" si="4"/>
        <v>74200</v>
      </c>
      <c r="I6" s="513">
        <f t="shared" si="4"/>
        <v>0</v>
      </c>
      <c r="J6" s="513">
        <f t="shared" si="4"/>
        <v>74200</v>
      </c>
      <c r="K6" s="513">
        <f t="shared" si="4"/>
        <v>0</v>
      </c>
      <c r="L6" s="513">
        <f t="shared" si="4"/>
        <v>0</v>
      </c>
      <c r="M6" s="513">
        <f t="shared" si="4"/>
        <v>0</v>
      </c>
      <c r="N6" s="513">
        <f t="shared" si="4"/>
        <v>0</v>
      </c>
      <c r="O6" s="513">
        <f t="shared" si="4"/>
        <v>0</v>
      </c>
      <c r="P6" s="513">
        <f t="shared" si="4"/>
        <v>0</v>
      </c>
      <c r="Q6" s="513">
        <f t="shared" si="4"/>
        <v>0</v>
      </c>
      <c r="R6" s="513">
        <f t="shared" si="4"/>
        <v>0</v>
      </c>
      <c r="S6" s="513">
        <f t="shared" si="4"/>
        <v>0</v>
      </c>
      <c r="T6" s="513">
        <f t="shared" si="4"/>
        <v>74200</v>
      </c>
      <c r="U6" s="513">
        <f t="shared" si="4"/>
        <v>0</v>
      </c>
      <c r="V6" s="514">
        <f t="shared" si="4"/>
        <v>74200</v>
      </c>
    </row>
    <row r="7" spans="1:22" ht="30" customHeight="1" x14ac:dyDescent="0.25">
      <c r="A7" s="515" t="s">
        <v>775</v>
      </c>
      <c r="B7" s="516"/>
      <c r="C7" s="517"/>
      <c r="D7" s="517"/>
      <c r="E7" s="517"/>
      <c r="F7" s="517"/>
      <c r="G7" s="517"/>
      <c r="H7" s="518"/>
      <c r="I7" s="518"/>
      <c r="J7" s="518"/>
      <c r="K7" s="517"/>
      <c r="L7" s="517"/>
      <c r="M7" s="517"/>
      <c r="N7" s="517"/>
      <c r="O7" s="517"/>
      <c r="P7" s="517"/>
      <c r="Q7" s="518"/>
      <c r="R7" s="518"/>
      <c r="S7" s="518"/>
      <c r="T7" s="518"/>
      <c r="U7" s="519"/>
      <c r="V7" s="520"/>
    </row>
    <row r="8" spans="1:22" ht="30" customHeight="1" x14ac:dyDescent="0.25">
      <c r="A8" s="521" t="s">
        <v>776</v>
      </c>
      <c r="B8" s="184">
        <v>31404</v>
      </c>
      <c r="C8" s="184"/>
      <c r="D8" s="184">
        <f t="shared" ref="D8:D12" si="5">SUM(B8:C8)</f>
        <v>31404</v>
      </c>
      <c r="E8" s="506"/>
      <c r="F8" s="506"/>
      <c r="G8" s="506">
        <f t="shared" ref="G8:G11" si="6">SUM(E8:F8)</f>
        <v>0</v>
      </c>
      <c r="H8" s="504">
        <f t="shared" ref="H8:J12" si="7">SUM(B8+E8)</f>
        <v>31404</v>
      </c>
      <c r="I8" s="504">
        <f t="shared" si="7"/>
        <v>0</v>
      </c>
      <c r="J8" s="504">
        <f t="shared" si="7"/>
        <v>31404</v>
      </c>
      <c r="K8" s="184">
        <v>0</v>
      </c>
      <c r="L8" s="184"/>
      <c r="M8" s="184"/>
      <c r="N8" s="184">
        <v>0</v>
      </c>
      <c r="O8" s="184"/>
      <c r="P8" s="184"/>
      <c r="Q8" s="182">
        <f>SUM(K8+N8)</f>
        <v>0</v>
      </c>
      <c r="R8" s="182">
        <f t="shared" ref="R8:S12" si="8">SUM(L8+O8)</f>
        <v>0</v>
      </c>
      <c r="S8" s="182">
        <f t="shared" si="8"/>
        <v>0</v>
      </c>
      <c r="T8" s="182">
        <f t="shared" si="2"/>
        <v>31404</v>
      </c>
      <c r="U8" s="182">
        <f t="shared" si="2"/>
        <v>0</v>
      </c>
      <c r="V8" s="236">
        <f t="shared" si="2"/>
        <v>31404</v>
      </c>
    </row>
    <row r="9" spans="1:22" ht="45" customHeight="1" x14ac:dyDescent="0.25">
      <c r="A9" s="521" t="s">
        <v>777</v>
      </c>
      <c r="B9" s="184">
        <v>22468</v>
      </c>
      <c r="C9" s="184"/>
      <c r="D9" s="184">
        <f t="shared" si="5"/>
        <v>22468</v>
      </c>
      <c r="E9" s="506"/>
      <c r="F9" s="506"/>
      <c r="G9" s="506">
        <f t="shared" si="6"/>
        <v>0</v>
      </c>
      <c r="H9" s="504">
        <f t="shared" si="7"/>
        <v>22468</v>
      </c>
      <c r="I9" s="504">
        <f t="shared" si="7"/>
        <v>0</v>
      </c>
      <c r="J9" s="504">
        <f t="shared" si="7"/>
        <v>22468</v>
      </c>
      <c r="K9" s="184">
        <v>0</v>
      </c>
      <c r="L9" s="184"/>
      <c r="M9" s="184"/>
      <c r="N9" s="184">
        <v>0</v>
      </c>
      <c r="O9" s="184"/>
      <c r="P9" s="184"/>
      <c r="Q9" s="182">
        <f t="shared" ref="Q9:Q12" si="9">SUM(K9+N9)</f>
        <v>0</v>
      </c>
      <c r="R9" s="182">
        <f t="shared" si="8"/>
        <v>0</v>
      </c>
      <c r="S9" s="182">
        <f t="shared" si="8"/>
        <v>0</v>
      </c>
      <c r="T9" s="182">
        <f t="shared" si="2"/>
        <v>22468</v>
      </c>
      <c r="U9" s="182">
        <f t="shared" si="2"/>
        <v>0</v>
      </c>
      <c r="V9" s="236">
        <f t="shared" si="2"/>
        <v>22468</v>
      </c>
    </row>
    <row r="10" spans="1:22" ht="30" customHeight="1" x14ac:dyDescent="0.25">
      <c r="A10" s="522" t="s">
        <v>778</v>
      </c>
      <c r="B10" s="283">
        <v>26266</v>
      </c>
      <c r="C10" s="283"/>
      <c r="D10" s="184">
        <f t="shared" si="5"/>
        <v>26266</v>
      </c>
      <c r="E10" s="508"/>
      <c r="F10" s="508"/>
      <c r="G10" s="506">
        <f t="shared" si="6"/>
        <v>0</v>
      </c>
      <c r="H10" s="504">
        <f t="shared" si="7"/>
        <v>26266</v>
      </c>
      <c r="I10" s="504">
        <f t="shared" si="7"/>
        <v>0</v>
      </c>
      <c r="J10" s="504">
        <f t="shared" si="7"/>
        <v>26266</v>
      </c>
      <c r="K10" s="283">
        <v>0</v>
      </c>
      <c r="L10" s="283"/>
      <c r="M10" s="283"/>
      <c r="N10" s="283">
        <v>0</v>
      </c>
      <c r="O10" s="283"/>
      <c r="P10" s="283"/>
      <c r="Q10" s="182">
        <f t="shared" si="9"/>
        <v>0</v>
      </c>
      <c r="R10" s="182">
        <f t="shared" si="8"/>
        <v>0</v>
      </c>
      <c r="S10" s="182">
        <f t="shared" si="8"/>
        <v>0</v>
      </c>
      <c r="T10" s="182">
        <f t="shared" si="2"/>
        <v>26266</v>
      </c>
      <c r="U10" s="182">
        <f t="shared" si="2"/>
        <v>0</v>
      </c>
      <c r="V10" s="236">
        <f t="shared" si="2"/>
        <v>26266</v>
      </c>
    </row>
    <row r="11" spans="1:22" ht="45" customHeight="1" x14ac:dyDescent="0.25">
      <c r="A11" s="507" t="s">
        <v>779</v>
      </c>
      <c r="B11" s="283">
        <v>19059</v>
      </c>
      <c r="C11" s="283"/>
      <c r="D11" s="283">
        <f t="shared" si="5"/>
        <v>19059</v>
      </c>
      <c r="E11" s="508"/>
      <c r="F11" s="508"/>
      <c r="G11" s="508">
        <f t="shared" si="6"/>
        <v>0</v>
      </c>
      <c r="H11" s="182">
        <f t="shared" si="7"/>
        <v>19059</v>
      </c>
      <c r="I11" s="182">
        <f t="shared" si="7"/>
        <v>0</v>
      </c>
      <c r="J11" s="182">
        <f t="shared" si="7"/>
        <v>19059</v>
      </c>
      <c r="K11" s="283">
        <v>0</v>
      </c>
      <c r="L11" s="283"/>
      <c r="M11" s="283"/>
      <c r="N11" s="283">
        <v>0</v>
      </c>
      <c r="O11" s="283"/>
      <c r="P11" s="283"/>
      <c r="Q11" s="182">
        <f t="shared" si="9"/>
        <v>0</v>
      </c>
      <c r="R11" s="182">
        <f t="shared" si="8"/>
        <v>0</v>
      </c>
      <c r="S11" s="182">
        <f t="shared" si="8"/>
        <v>0</v>
      </c>
      <c r="T11" s="509">
        <f t="shared" si="2"/>
        <v>19059</v>
      </c>
      <c r="U11" s="509">
        <f t="shared" si="2"/>
        <v>0</v>
      </c>
      <c r="V11" s="510">
        <f t="shared" si="2"/>
        <v>19059</v>
      </c>
    </row>
    <row r="12" spans="1:22" ht="45" customHeight="1" thickBot="1" x14ac:dyDescent="0.3">
      <c r="A12" s="523" t="s">
        <v>780</v>
      </c>
      <c r="B12" s="524">
        <v>71680</v>
      </c>
      <c r="C12" s="524"/>
      <c r="D12" s="283">
        <f t="shared" si="5"/>
        <v>71680</v>
      </c>
      <c r="E12" s="525"/>
      <c r="F12" s="525"/>
      <c r="G12" s="525"/>
      <c r="H12" s="526">
        <f t="shared" si="7"/>
        <v>71680</v>
      </c>
      <c r="I12" s="526">
        <f t="shared" si="7"/>
        <v>0</v>
      </c>
      <c r="J12" s="526">
        <f t="shared" si="7"/>
        <v>71680</v>
      </c>
      <c r="K12" s="525"/>
      <c r="L12" s="525"/>
      <c r="M12" s="525"/>
      <c r="N12" s="525"/>
      <c r="O12" s="525"/>
      <c r="P12" s="525"/>
      <c r="Q12" s="182">
        <f t="shared" si="9"/>
        <v>0</v>
      </c>
      <c r="R12" s="182">
        <f t="shared" si="8"/>
        <v>0</v>
      </c>
      <c r="S12" s="182">
        <f t="shared" si="8"/>
        <v>0</v>
      </c>
      <c r="T12" s="509">
        <f t="shared" si="2"/>
        <v>71680</v>
      </c>
      <c r="U12" s="509">
        <f t="shared" si="2"/>
        <v>0</v>
      </c>
      <c r="V12" s="510">
        <f t="shared" si="2"/>
        <v>71680</v>
      </c>
    </row>
    <row r="13" spans="1:22" s="499" customFormat="1" ht="30" customHeight="1" thickBot="1" x14ac:dyDescent="0.3">
      <c r="A13" s="511" t="s">
        <v>781</v>
      </c>
      <c r="B13" s="512">
        <f>SUM(B8:B12)</f>
        <v>170877</v>
      </c>
      <c r="C13" s="512">
        <f t="shared" ref="C13:V13" si="10">SUM(C8:C12)</f>
        <v>0</v>
      </c>
      <c r="D13" s="512">
        <f t="shared" si="10"/>
        <v>170877</v>
      </c>
      <c r="E13" s="513">
        <f t="shared" si="10"/>
        <v>0</v>
      </c>
      <c r="F13" s="512">
        <f t="shared" si="10"/>
        <v>0</v>
      </c>
      <c r="G13" s="512">
        <f t="shared" si="10"/>
        <v>0</v>
      </c>
      <c r="H13" s="512">
        <f t="shared" si="10"/>
        <v>170877</v>
      </c>
      <c r="I13" s="512">
        <f t="shared" si="10"/>
        <v>0</v>
      </c>
      <c r="J13" s="512">
        <f t="shared" si="10"/>
        <v>170877</v>
      </c>
      <c r="K13" s="512">
        <f t="shared" si="10"/>
        <v>0</v>
      </c>
      <c r="L13" s="512">
        <f t="shared" si="10"/>
        <v>0</v>
      </c>
      <c r="M13" s="512">
        <f t="shared" si="10"/>
        <v>0</v>
      </c>
      <c r="N13" s="512">
        <f t="shared" si="10"/>
        <v>0</v>
      </c>
      <c r="O13" s="512">
        <f t="shared" si="10"/>
        <v>0</v>
      </c>
      <c r="P13" s="512">
        <f t="shared" si="10"/>
        <v>0</v>
      </c>
      <c r="Q13" s="512">
        <f t="shared" si="10"/>
        <v>0</v>
      </c>
      <c r="R13" s="512">
        <f t="shared" si="10"/>
        <v>0</v>
      </c>
      <c r="S13" s="512">
        <f t="shared" si="10"/>
        <v>0</v>
      </c>
      <c r="T13" s="512">
        <f t="shared" si="10"/>
        <v>170877</v>
      </c>
      <c r="U13" s="512">
        <f t="shared" si="10"/>
        <v>0</v>
      </c>
      <c r="V13" s="514">
        <f t="shared" si="10"/>
        <v>170877</v>
      </c>
    </row>
    <row r="14" spans="1:22" s="499" customFormat="1" ht="30" customHeight="1" thickBot="1" x14ac:dyDescent="0.3">
      <c r="A14" s="511" t="s">
        <v>782</v>
      </c>
      <c r="B14" s="512">
        <f t="shared" ref="B14:V14" si="11">B13+B6</f>
        <v>245077</v>
      </c>
      <c r="C14" s="512">
        <f t="shared" si="11"/>
        <v>0</v>
      </c>
      <c r="D14" s="512">
        <f t="shared" si="11"/>
        <v>245077</v>
      </c>
      <c r="E14" s="513"/>
      <c r="F14" s="513"/>
      <c r="G14" s="513">
        <f t="shared" ref="G14" si="12">G13+G6</f>
        <v>0</v>
      </c>
      <c r="H14" s="513">
        <f t="shared" si="11"/>
        <v>245077</v>
      </c>
      <c r="I14" s="513">
        <f t="shared" si="11"/>
        <v>0</v>
      </c>
      <c r="J14" s="513">
        <f t="shared" si="11"/>
        <v>245077</v>
      </c>
      <c r="K14" s="513">
        <f t="shared" si="11"/>
        <v>0</v>
      </c>
      <c r="L14" s="513">
        <f t="shared" si="11"/>
        <v>0</v>
      </c>
      <c r="M14" s="513">
        <f t="shared" si="11"/>
        <v>0</v>
      </c>
      <c r="N14" s="513">
        <f t="shared" si="11"/>
        <v>0</v>
      </c>
      <c r="O14" s="513">
        <f t="shared" si="11"/>
        <v>0</v>
      </c>
      <c r="P14" s="513">
        <f t="shared" si="11"/>
        <v>0</v>
      </c>
      <c r="Q14" s="513">
        <f t="shared" si="11"/>
        <v>0</v>
      </c>
      <c r="R14" s="513">
        <f t="shared" si="11"/>
        <v>0</v>
      </c>
      <c r="S14" s="513">
        <f t="shared" si="11"/>
        <v>0</v>
      </c>
      <c r="T14" s="513">
        <f t="shared" si="11"/>
        <v>245077</v>
      </c>
      <c r="U14" s="513">
        <f t="shared" si="11"/>
        <v>0</v>
      </c>
      <c r="V14" s="527">
        <f t="shared" si="11"/>
        <v>245077</v>
      </c>
    </row>
    <row r="15" spans="1:22" ht="13.2" x14ac:dyDescent="0.25">
      <c r="A15" s="528"/>
      <c r="B15" s="315"/>
      <c r="C15" s="315"/>
      <c r="D15" s="315"/>
      <c r="E15" s="315"/>
      <c r="F15" s="315"/>
      <c r="G15" s="315"/>
    </row>
    <row r="16" spans="1:22" ht="13.2" x14ac:dyDescent="0.25">
      <c r="A16" s="127"/>
      <c r="B16" s="315"/>
      <c r="C16" s="315"/>
      <c r="D16" s="315"/>
      <c r="E16" s="315"/>
      <c r="F16" s="315"/>
      <c r="G16" s="315"/>
    </row>
    <row r="17" spans="1:7" ht="13.2" x14ac:dyDescent="0.25">
      <c r="A17" s="127"/>
      <c r="B17" s="315"/>
      <c r="C17" s="315"/>
      <c r="D17" s="315"/>
      <c r="E17" s="315"/>
      <c r="F17" s="315"/>
      <c r="G17" s="315"/>
    </row>
    <row r="18" spans="1:7" ht="13.2" x14ac:dyDescent="0.25">
      <c r="A18" s="127"/>
      <c r="B18" s="315"/>
      <c r="C18" s="315"/>
      <c r="D18" s="315"/>
      <c r="E18" s="315"/>
      <c r="F18" s="315"/>
      <c r="G18" s="315"/>
    </row>
    <row r="19" spans="1:7" ht="13.2" x14ac:dyDescent="0.25">
      <c r="A19" s="127"/>
      <c r="B19" s="315"/>
      <c r="C19" s="315"/>
      <c r="D19" s="315"/>
      <c r="E19" s="315"/>
      <c r="F19" s="315"/>
      <c r="G19" s="315"/>
    </row>
    <row r="20" spans="1:7" ht="13.2" x14ac:dyDescent="0.25">
      <c r="A20" s="127"/>
      <c r="B20" s="315"/>
      <c r="C20" s="315"/>
      <c r="D20" s="315"/>
      <c r="E20" s="315"/>
      <c r="F20" s="315"/>
      <c r="G20" s="315"/>
    </row>
    <row r="21" spans="1:7" ht="13.2" x14ac:dyDescent="0.25">
      <c r="A21" s="530"/>
      <c r="B21" s="315"/>
      <c r="C21" s="315"/>
      <c r="D21" s="315"/>
      <c r="E21" s="315"/>
      <c r="F21" s="315"/>
      <c r="G21" s="315"/>
    </row>
    <row r="22" spans="1:7" ht="13.2" x14ac:dyDescent="0.25">
      <c r="A22" s="530"/>
      <c r="B22" s="315"/>
      <c r="C22" s="315"/>
      <c r="D22" s="315"/>
      <c r="E22" s="315"/>
      <c r="F22" s="315"/>
      <c r="G22" s="315"/>
    </row>
    <row r="23" spans="1:7" ht="13.2" x14ac:dyDescent="0.25">
      <c r="A23" s="530"/>
      <c r="B23" s="315"/>
      <c r="C23" s="315"/>
      <c r="D23" s="315"/>
      <c r="E23" s="315"/>
      <c r="F23" s="315"/>
      <c r="G23" s="315"/>
    </row>
    <row r="24" spans="1:7" ht="13.2" x14ac:dyDescent="0.25">
      <c r="A24" s="530"/>
      <c r="B24" s="315"/>
      <c r="C24" s="315"/>
      <c r="D24" s="315"/>
      <c r="E24" s="315"/>
      <c r="F24" s="315"/>
      <c r="G24" s="315"/>
    </row>
    <row r="25" spans="1:7" ht="13.2" x14ac:dyDescent="0.25">
      <c r="A25" s="531"/>
      <c r="B25" s="532"/>
      <c r="C25" s="532"/>
      <c r="D25" s="532"/>
      <c r="E25" s="532"/>
      <c r="F25" s="532"/>
      <c r="G25" s="532"/>
    </row>
    <row r="26" spans="1:7" ht="13.2" x14ac:dyDescent="0.25">
      <c r="A26" s="531"/>
      <c r="B26" s="532"/>
      <c r="C26" s="532"/>
      <c r="D26" s="532"/>
      <c r="E26" s="532"/>
      <c r="F26" s="532"/>
      <c r="G26" s="532"/>
    </row>
    <row r="27" spans="1:7" ht="13.2" x14ac:dyDescent="0.25">
      <c r="A27" s="531"/>
      <c r="B27" s="532"/>
      <c r="C27" s="532"/>
      <c r="D27" s="532"/>
      <c r="E27" s="532"/>
      <c r="F27" s="532"/>
      <c r="G27" s="532"/>
    </row>
    <row r="28" spans="1:7" ht="13.2" x14ac:dyDescent="0.25">
      <c r="A28" s="531"/>
      <c r="B28" s="532"/>
      <c r="C28" s="532"/>
      <c r="D28" s="532"/>
      <c r="E28" s="532"/>
      <c r="F28" s="532"/>
      <c r="G28" s="532"/>
    </row>
    <row r="29" spans="1:7" ht="13.2" x14ac:dyDescent="0.25">
      <c r="A29" s="531"/>
      <c r="B29" s="532"/>
      <c r="C29" s="532"/>
      <c r="D29" s="532"/>
      <c r="E29" s="532"/>
      <c r="F29" s="532"/>
      <c r="G29" s="532"/>
    </row>
    <row r="30" spans="1:7" ht="13.2" x14ac:dyDescent="0.25">
      <c r="A30" s="531"/>
      <c r="B30" s="532"/>
      <c r="C30" s="532"/>
      <c r="D30" s="532"/>
      <c r="E30" s="532"/>
      <c r="F30" s="532"/>
      <c r="G30" s="532"/>
    </row>
    <row r="31" spans="1:7" ht="13.2" x14ac:dyDescent="0.25">
      <c r="A31" s="531"/>
      <c r="B31" s="532"/>
      <c r="C31" s="532"/>
      <c r="D31" s="532"/>
      <c r="E31" s="532"/>
      <c r="F31" s="532"/>
      <c r="G31" s="532"/>
    </row>
    <row r="32" spans="1:7" ht="13.2" x14ac:dyDescent="0.25">
      <c r="A32" s="531"/>
      <c r="B32" s="532"/>
      <c r="C32" s="532"/>
      <c r="D32" s="532"/>
      <c r="E32" s="532"/>
      <c r="F32" s="532"/>
      <c r="G32" s="532"/>
    </row>
    <row r="33" spans="1:7" ht="13.2" x14ac:dyDescent="0.25">
      <c r="A33" s="531"/>
      <c r="B33" s="532"/>
      <c r="C33" s="532"/>
      <c r="D33" s="532"/>
      <c r="E33" s="532"/>
      <c r="F33" s="532"/>
      <c r="G33" s="532"/>
    </row>
    <row r="34" spans="1:7" ht="13.2" x14ac:dyDescent="0.25">
      <c r="A34" s="531"/>
      <c r="B34" s="532"/>
      <c r="C34" s="532"/>
      <c r="D34" s="532"/>
      <c r="E34" s="532"/>
      <c r="F34" s="532"/>
      <c r="G34" s="532"/>
    </row>
    <row r="35" spans="1:7" ht="13.2" x14ac:dyDescent="0.25">
      <c r="A35" s="531"/>
      <c r="B35" s="532"/>
      <c r="C35" s="532"/>
      <c r="D35" s="532"/>
      <c r="E35" s="532"/>
      <c r="F35" s="532"/>
      <c r="G35" s="532"/>
    </row>
    <row r="36" spans="1:7" ht="13.2" x14ac:dyDescent="0.25">
      <c r="A36" s="531"/>
      <c r="B36" s="532"/>
      <c r="C36" s="532"/>
      <c r="D36" s="532"/>
      <c r="E36" s="532"/>
      <c r="F36" s="532"/>
      <c r="G36" s="532"/>
    </row>
    <row r="37" spans="1:7" ht="13.2" x14ac:dyDescent="0.25">
      <c r="A37" s="531"/>
      <c r="B37" s="532"/>
      <c r="C37" s="532"/>
      <c r="D37" s="532"/>
      <c r="E37" s="532"/>
      <c r="F37" s="532"/>
      <c r="G37" s="532"/>
    </row>
    <row r="38" spans="1:7" ht="13.2" x14ac:dyDescent="0.25">
      <c r="A38" s="531"/>
      <c r="B38" s="532"/>
      <c r="C38" s="532"/>
      <c r="D38" s="532"/>
      <c r="E38" s="532"/>
      <c r="F38" s="532"/>
      <c r="G38" s="532"/>
    </row>
    <row r="39" spans="1:7" ht="13.2" x14ac:dyDescent="0.25">
      <c r="A39" s="531"/>
      <c r="B39" s="532"/>
      <c r="C39" s="532"/>
      <c r="D39" s="532"/>
      <c r="E39" s="532"/>
      <c r="F39" s="532"/>
      <c r="G39" s="532"/>
    </row>
    <row r="40" spans="1:7" ht="13.2" x14ac:dyDescent="0.25">
      <c r="A40" s="531"/>
      <c r="B40" s="532"/>
      <c r="C40" s="532"/>
      <c r="D40" s="532"/>
      <c r="E40" s="532"/>
      <c r="F40" s="532"/>
      <c r="G40" s="532"/>
    </row>
    <row r="41" spans="1:7" ht="13.2" x14ac:dyDescent="0.25">
      <c r="A41" s="531"/>
      <c r="B41" s="532"/>
      <c r="C41" s="532"/>
      <c r="D41" s="532"/>
      <c r="E41" s="532"/>
      <c r="F41" s="532"/>
      <c r="G41" s="532"/>
    </row>
    <row r="42" spans="1:7" ht="13.2" x14ac:dyDescent="0.25">
      <c r="A42" s="531"/>
      <c r="B42" s="532"/>
      <c r="C42" s="532"/>
      <c r="D42" s="532"/>
      <c r="E42" s="532"/>
      <c r="F42" s="532"/>
      <c r="G42" s="532"/>
    </row>
    <row r="43" spans="1:7" ht="13.2" x14ac:dyDescent="0.25">
      <c r="A43" s="531"/>
      <c r="B43" s="532"/>
      <c r="C43" s="532"/>
      <c r="D43" s="532"/>
      <c r="E43" s="532"/>
      <c r="F43" s="532"/>
      <c r="G43" s="532"/>
    </row>
    <row r="44" spans="1:7" ht="13.2" x14ac:dyDescent="0.25">
      <c r="A44" s="531"/>
      <c r="B44" s="532"/>
      <c r="C44" s="532"/>
      <c r="D44" s="532"/>
      <c r="E44" s="532"/>
      <c r="F44" s="532"/>
      <c r="G44" s="532"/>
    </row>
    <row r="45" spans="1:7" ht="13.2" x14ac:dyDescent="0.25">
      <c r="A45" s="531"/>
      <c r="B45" s="532"/>
      <c r="C45" s="532"/>
      <c r="D45" s="532"/>
      <c r="E45" s="532"/>
      <c r="F45" s="532"/>
      <c r="G45" s="532"/>
    </row>
    <row r="46" spans="1:7" ht="13.2" x14ac:dyDescent="0.25">
      <c r="A46" s="531"/>
      <c r="B46" s="532"/>
      <c r="C46" s="532"/>
      <c r="D46" s="532"/>
      <c r="E46" s="532"/>
      <c r="F46" s="532"/>
      <c r="G46" s="532"/>
    </row>
    <row r="47" spans="1:7" ht="13.2" x14ac:dyDescent="0.25">
      <c r="A47" s="531"/>
      <c r="B47" s="532"/>
      <c r="C47" s="532"/>
      <c r="D47" s="532"/>
      <c r="E47" s="532"/>
      <c r="F47" s="532"/>
      <c r="G47" s="532"/>
    </row>
    <row r="48" spans="1:7" ht="13.2" x14ac:dyDescent="0.25">
      <c r="A48" s="531"/>
      <c r="B48" s="532"/>
      <c r="C48" s="532"/>
      <c r="D48" s="532"/>
      <c r="E48" s="532"/>
      <c r="F48" s="532"/>
      <c r="G48" s="532"/>
    </row>
    <row r="49" spans="1:7" ht="13.2" x14ac:dyDescent="0.25">
      <c r="A49" s="531"/>
      <c r="B49" s="532"/>
      <c r="C49" s="532"/>
      <c r="D49" s="532"/>
      <c r="E49" s="532"/>
      <c r="F49" s="532"/>
      <c r="G49" s="532"/>
    </row>
    <row r="50" spans="1:7" ht="13.2" x14ac:dyDescent="0.25">
      <c r="A50" s="531"/>
      <c r="B50" s="532"/>
      <c r="C50" s="532"/>
      <c r="D50" s="532"/>
      <c r="E50" s="532"/>
      <c r="F50" s="532"/>
      <c r="G50" s="532"/>
    </row>
    <row r="51" spans="1:7" ht="13.2" x14ac:dyDescent="0.25">
      <c r="A51" s="531"/>
      <c r="B51" s="532"/>
      <c r="C51" s="532"/>
      <c r="D51" s="532"/>
      <c r="E51" s="532"/>
      <c r="F51" s="532"/>
      <c r="G51" s="532"/>
    </row>
    <row r="52" spans="1:7" ht="13.2" x14ac:dyDescent="0.25">
      <c r="A52" s="533"/>
      <c r="B52" s="533"/>
      <c r="C52" s="531"/>
      <c r="D52" s="531"/>
      <c r="E52" s="531"/>
      <c r="F52" s="531"/>
      <c r="G52" s="531"/>
    </row>
    <row r="53" spans="1:7" ht="13.2" x14ac:dyDescent="0.25">
      <c r="A53" s="72"/>
      <c r="B53" s="532"/>
      <c r="C53" s="532"/>
      <c r="D53" s="532"/>
      <c r="E53" s="532"/>
      <c r="F53" s="532"/>
      <c r="G53" s="532"/>
    </row>
    <row r="54" spans="1:7" ht="13.2" x14ac:dyDescent="0.25">
      <c r="A54" s="127"/>
      <c r="B54" s="315"/>
      <c r="C54" s="315"/>
      <c r="D54" s="315"/>
      <c r="E54" s="315"/>
      <c r="F54" s="315"/>
      <c r="G54" s="315"/>
    </row>
    <row r="55" spans="1:7" ht="13.2" x14ac:dyDescent="0.25">
      <c r="A55" s="127"/>
      <c r="B55" s="315"/>
      <c r="C55" s="315"/>
      <c r="D55" s="315"/>
      <c r="E55" s="315"/>
      <c r="F55" s="315"/>
      <c r="G55" s="315"/>
    </row>
    <row r="56" spans="1:7" ht="13.2" x14ac:dyDescent="0.25">
      <c r="A56" s="127"/>
      <c r="B56" s="315"/>
      <c r="C56" s="315"/>
      <c r="D56" s="315"/>
      <c r="E56" s="315"/>
      <c r="F56" s="315"/>
      <c r="G56" s="315"/>
    </row>
    <row r="57" spans="1:7" ht="13.2" x14ac:dyDescent="0.25">
      <c r="A57" s="127"/>
      <c r="B57" s="315"/>
      <c r="C57" s="315"/>
      <c r="D57" s="315"/>
      <c r="E57" s="315"/>
      <c r="F57" s="315"/>
      <c r="G57" s="315"/>
    </row>
    <row r="58" spans="1:7" ht="13.2" x14ac:dyDescent="0.25">
      <c r="A58" s="131"/>
      <c r="B58" s="315"/>
      <c r="C58" s="315"/>
      <c r="D58" s="315"/>
      <c r="E58" s="315"/>
      <c r="F58" s="315"/>
      <c r="G58" s="315"/>
    </row>
    <row r="59" spans="1:7" ht="56.25" customHeight="1" x14ac:dyDescent="0.25">
      <c r="A59" s="127"/>
      <c r="B59" s="315"/>
      <c r="C59" s="315"/>
      <c r="D59" s="315"/>
      <c r="E59" s="315"/>
      <c r="F59" s="315"/>
      <c r="G59" s="315"/>
    </row>
    <row r="60" spans="1:7" ht="13.2" x14ac:dyDescent="0.25">
      <c r="A60" s="127"/>
      <c r="B60" s="315"/>
      <c r="C60" s="315"/>
      <c r="D60" s="315"/>
      <c r="E60" s="315"/>
      <c r="F60" s="315"/>
      <c r="G60" s="315"/>
    </row>
    <row r="61" spans="1:7" ht="13.2" x14ac:dyDescent="0.25">
      <c r="A61" s="127"/>
      <c r="B61" s="315"/>
      <c r="C61" s="315"/>
      <c r="D61" s="315"/>
      <c r="E61" s="315"/>
      <c r="F61" s="315"/>
      <c r="G61" s="315"/>
    </row>
    <row r="62" spans="1:7" ht="13.2" x14ac:dyDescent="0.25">
      <c r="A62" s="127"/>
      <c r="B62" s="315"/>
      <c r="C62" s="315"/>
      <c r="D62" s="315"/>
      <c r="E62" s="315"/>
      <c r="F62" s="315"/>
      <c r="G62" s="315"/>
    </row>
    <row r="63" spans="1:7" ht="13.2" x14ac:dyDescent="0.25">
      <c r="A63" s="127"/>
      <c r="B63" s="315"/>
      <c r="C63" s="315"/>
      <c r="D63" s="315"/>
      <c r="E63" s="315"/>
      <c r="F63" s="315"/>
      <c r="G63" s="315"/>
    </row>
    <row r="64" spans="1:7" ht="13.2" x14ac:dyDescent="0.25">
      <c r="A64" s="127"/>
      <c r="B64" s="315"/>
      <c r="C64" s="315"/>
      <c r="D64" s="315"/>
      <c r="E64" s="315"/>
      <c r="F64" s="315"/>
      <c r="G64" s="315"/>
    </row>
    <row r="65" spans="1:7" ht="13.2" x14ac:dyDescent="0.25">
      <c r="A65" s="127"/>
      <c r="B65" s="315"/>
      <c r="C65" s="315"/>
      <c r="D65" s="315"/>
      <c r="E65" s="315"/>
      <c r="F65" s="315"/>
      <c r="G65" s="315"/>
    </row>
    <row r="66" spans="1:7" ht="13.2" x14ac:dyDescent="0.25">
      <c r="A66" s="127"/>
      <c r="B66" s="315"/>
      <c r="C66" s="315"/>
      <c r="D66" s="315"/>
      <c r="E66" s="315"/>
      <c r="F66" s="315"/>
      <c r="G66" s="315"/>
    </row>
    <row r="67" spans="1:7" ht="13.2" x14ac:dyDescent="0.25">
      <c r="A67" s="131"/>
      <c r="B67" s="315"/>
      <c r="C67" s="315"/>
      <c r="D67" s="315"/>
      <c r="E67" s="315"/>
      <c r="F67" s="315"/>
      <c r="G67" s="315"/>
    </row>
    <row r="68" spans="1:7" ht="13.2" x14ac:dyDescent="0.25">
      <c r="A68" s="127"/>
      <c r="B68" s="315"/>
      <c r="C68" s="315"/>
      <c r="D68" s="315"/>
      <c r="E68" s="315"/>
      <c r="F68" s="315"/>
      <c r="G68" s="315"/>
    </row>
    <row r="69" spans="1:7" ht="13.2" x14ac:dyDescent="0.25">
      <c r="A69" s="127"/>
      <c r="B69" s="315"/>
      <c r="C69" s="315"/>
      <c r="D69" s="315"/>
      <c r="E69" s="315"/>
      <c r="F69" s="315"/>
      <c r="G69" s="315"/>
    </row>
    <row r="70" spans="1:7" ht="13.2" x14ac:dyDescent="0.25">
      <c r="A70" s="127"/>
      <c r="B70" s="315"/>
      <c r="C70" s="315"/>
      <c r="D70" s="315"/>
      <c r="E70" s="315"/>
      <c r="F70" s="315"/>
      <c r="G70" s="315"/>
    </row>
    <row r="71" spans="1:7" ht="13.2" x14ac:dyDescent="0.25">
      <c r="A71" s="127"/>
      <c r="B71" s="315"/>
      <c r="C71" s="315"/>
      <c r="D71" s="315"/>
      <c r="E71" s="315"/>
      <c r="F71" s="315"/>
      <c r="G71" s="315"/>
    </row>
    <row r="72" spans="1:7" ht="13.2" x14ac:dyDescent="0.25">
      <c r="A72" s="127"/>
      <c r="B72" s="315"/>
      <c r="C72" s="315"/>
      <c r="D72" s="315"/>
      <c r="E72" s="315"/>
      <c r="F72" s="315"/>
      <c r="G72" s="315"/>
    </row>
    <row r="73" spans="1:7" ht="13.2" x14ac:dyDescent="0.25">
      <c r="A73" s="127"/>
      <c r="B73" s="315"/>
      <c r="C73" s="315"/>
      <c r="D73" s="315"/>
      <c r="E73" s="315"/>
      <c r="F73" s="315"/>
      <c r="G73" s="315"/>
    </row>
    <row r="74" spans="1:7" ht="13.2" x14ac:dyDescent="0.25">
      <c r="A74" s="127"/>
      <c r="B74" s="315"/>
      <c r="C74" s="315"/>
      <c r="D74" s="315"/>
      <c r="E74" s="315"/>
      <c r="F74" s="315"/>
      <c r="G74" s="315"/>
    </row>
    <row r="75" spans="1:7" ht="13.2" x14ac:dyDescent="0.25">
      <c r="A75" s="127"/>
      <c r="B75" s="315"/>
      <c r="C75" s="315"/>
      <c r="D75" s="315"/>
      <c r="E75" s="315"/>
      <c r="F75" s="315"/>
      <c r="G75" s="315"/>
    </row>
    <row r="76" spans="1:7" ht="13.2" x14ac:dyDescent="0.25">
      <c r="A76" s="528"/>
      <c r="B76" s="315"/>
      <c r="C76" s="315"/>
      <c r="D76" s="315"/>
      <c r="E76" s="315"/>
      <c r="F76" s="315"/>
      <c r="G76" s="315"/>
    </row>
    <row r="77" spans="1:7" ht="13.2" x14ac:dyDescent="0.25">
      <c r="A77" s="528"/>
      <c r="B77" s="315"/>
      <c r="C77" s="315"/>
      <c r="D77" s="315"/>
      <c r="E77" s="315"/>
      <c r="F77" s="315"/>
      <c r="G77" s="315"/>
    </row>
    <row r="78" spans="1:7" ht="13.2" x14ac:dyDescent="0.25">
      <c r="A78" s="528"/>
      <c r="B78" s="315"/>
      <c r="C78" s="315"/>
      <c r="D78" s="315"/>
      <c r="E78" s="315"/>
      <c r="F78" s="315"/>
      <c r="G78" s="315"/>
    </row>
    <row r="79" spans="1:7" ht="13.2" x14ac:dyDescent="0.25">
      <c r="A79" s="528"/>
      <c r="B79" s="315"/>
      <c r="C79" s="315"/>
      <c r="D79" s="315"/>
      <c r="E79" s="315"/>
      <c r="F79" s="315"/>
      <c r="G79" s="315"/>
    </row>
    <row r="80" spans="1:7" ht="13.2" x14ac:dyDescent="0.25">
      <c r="A80" s="528"/>
      <c r="B80" s="315"/>
      <c r="C80" s="315"/>
      <c r="D80" s="315"/>
      <c r="E80" s="315"/>
      <c r="F80" s="315"/>
      <c r="G80" s="315"/>
    </row>
    <row r="81" spans="1:7" ht="13.2" x14ac:dyDescent="0.25">
      <c r="A81" s="528"/>
      <c r="B81" s="315"/>
      <c r="C81" s="315"/>
      <c r="D81" s="315"/>
      <c r="E81" s="315"/>
      <c r="F81" s="315"/>
      <c r="G81" s="315"/>
    </row>
    <row r="82" spans="1:7" ht="13.2" x14ac:dyDescent="0.25">
      <c r="A82" s="528"/>
      <c r="B82" s="315"/>
      <c r="C82" s="315"/>
      <c r="D82" s="315"/>
      <c r="E82" s="315"/>
      <c r="F82" s="315"/>
      <c r="G82" s="315"/>
    </row>
    <row r="83" spans="1:7" ht="13.2" x14ac:dyDescent="0.25">
      <c r="A83" s="528"/>
      <c r="B83" s="315"/>
      <c r="C83" s="315"/>
      <c r="D83" s="315"/>
      <c r="E83" s="315"/>
      <c r="F83" s="315"/>
      <c r="G83" s="315"/>
    </row>
    <row r="84" spans="1:7" ht="13.2" x14ac:dyDescent="0.25">
      <c r="A84" s="528"/>
      <c r="B84" s="315"/>
      <c r="C84" s="315"/>
      <c r="D84" s="315"/>
      <c r="E84" s="315"/>
      <c r="F84" s="315"/>
      <c r="G84" s="315"/>
    </row>
    <row r="85" spans="1:7" ht="13.2" x14ac:dyDescent="0.25">
      <c r="A85" s="528"/>
      <c r="B85" s="315"/>
      <c r="C85" s="315"/>
      <c r="D85" s="315"/>
      <c r="E85" s="315"/>
      <c r="F85" s="315"/>
      <c r="G85" s="315"/>
    </row>
    <row r="86" spans="1:7" ht="13.2" x14ac:dyDescent="0.25">
      <c r="A86" s="528"/>
      <c r="B86" s="315"/>
      <c r="C86" s="315"/>
      <c r="D86" s="315"/>
      <c r="E86" s="315"/>
      <c r="F86" s="315"/>
      <c r="G86" s="315"/>
    </row>
    <row r="87" spans="1:7" ht="13.2" x14ac:dyDescent="0.25">
      <c r="A87" s="528"/>
      <c r="B87" s="315"/>
      <c r="C87" s="315"/>
      <c r="D87" s="315"/>
      <c r="E87" s="315"/>
      <c r="F87" s="315"/>
      <c r="G87" s="315"/>
    </row>
    <row r="88" spans="1:7" ht="13.2" x14ac:dyDescent="0.25">
      <c r="A88" s="528"/>
      <c r="B88" s="315"/>
      <c r="C88" s="315"/>
      <c r="D88" s="315"/>
      <c r="E88" s="315"/>
      <c r="F88" s="315"/>
      <c r="G88" s="315"/>
    </row>
    <row r="89" spans="1:7" ht="13.2" x14ac:dyDescent="0.25">
      <c r="A89" s="528"/>
      <c r="B89" s="315"/>
      <c r="C89" s="315"/>
      <c r="D89" s="315"/>
      <c r="E89" s="315"/>
      <c r="F89" s="315"/>
      <c r="G89" s="315"/>
    </row>
    <row r="90" spans="1:7" ht="13.2" x14ac:dyDescent="0.25">
      <c r="A90" s="528"/>
      <c r="B90" s="315"/>
      <c r="C90" s="315"/>
      <c r="D90" s="315"/>
      <c r="E90" s="315"/>
      <c r="F90" s="315"/>
      <c r="G90" s="315"/>
    </row>
    <row r="91" spans="1:7" ht="13.2" x14ac:dyDescent="0.25">
      <c r="A91" s="528"/>
      <c r="B91" s="315"/>
      <c r="C91" s="315"/>
      <c r="D91" s="315"/>
      <c r="E91" s="315"/>
      <c r="F91" s="315"/>
      <c r="G91" s="315"/>
    </row>
    <row r="92" spans="1:7" ht="13.2" x14ac:dyDescent="0.25">
      <c r="A92" s="528"/>
      <c r="B92" s="315"/>
      <c r="C92" s="315"/>
      <c r="D92" s="315"/>
      <c r="E92" s="315"/>
      <c r="F92" s="315"/>
      <c r="G92" s="315"/>
    </row>
    <row r="93" spans="1:7" ht="13.2" x14ac:dyDescent="0.25">
      <c r="A93" s="528"/>
      <c r="B93" s="315"/>
      <c r="C93" s="315"/>
      <c r="D93" s="315"/>
      <c r="E93" s="315"/>
      <c r="F93" s="315"/>
      <c r="G93" s="315"/>
    </row>
    <row r="94" spans="1:7" ht="13.2" x14ac:dyDescent="0.25">
      <c r="A94" s="528"/>
      <c r="B94" s="315"/>
      <c r="C94" s="315"/>
      <c r="D94" s="315"/>
      <c r="E94" s="315"/>
      <c r="F94" s="315"/>
      <c r="G94" s="315"/>
    </row>
    <row r="95" spans="1:7" ht="13.2" x14ac:dyDescent="0.25">
      <c r="A95" s="528"/>
      <c r="B95" s="315"/>
      <c r="C95" s="315"/>
      <c r="D95" s="315"/>
      <c r="E95" s="315"/>
      <c r="F95" s="315"/>
      <c r="G95" s="315"/>
    </row>
    <row r="96" spans="1:7" ht="13.2" x14ac:dyDescent="0.25">
      <c r="A96" s="528"/>
      <c r="B96" s="315"/>
      <c r="C96" s="315"/>
      <c r="D96" s="315"/>
      <c r="E96" s="315"/>
      <c r="F96" s="315"/>
      <c r="G96" s="315"/>
    </row>
    <row r="97" spans="1:7" ht="13.2" x14ac:dyDescent="0.25">
      <c r="A97" s="528"/>
      <c r="B97" s="315"/>
      <c r="C97" s="315"/>
      <c r="D97" s="315"/>
      <c r="E97" s="315"/>
      <c r="F97" s="315"/>
      <c r="G97" s="315"/>
    </row>
    <row r="98" spans="1:7" ht="13.2" x14ac:dyDescent="0.25">
      <c r="A98" s="528"/>
      <c r="B98" s="315"/>
      <c r="C98" s="315"/>
      <c r="D98" s="315"/>
      <c r="E98" s="315"/>
      <c r="F98" s="315"/>
      <c r="G98" s="315"/>
    </row>
    <row r="99" spans="1:7" ht="13.2" x14ac:dyDescent="0.25">
      <c r="A99" s="528"/>
      <c r="B99" s="315"/>
      <c r="C99" s="315"/>
      <c r="D99" s="315"/>
      <c r="E99" s="315"/>
      <c r="F99" s="315"/>
      <c r="G99" s="315"/>
    </row>
    <row r="100" spans="1:7" ht="13.2" x14ac:dyDescent="0.25">
      <c r="A100" s="528"/>
      <c r="B100" s="315"/>
      <c r="C100" s="315"/>
      <c r="D100" s="315"/>
      <c r="E100" s="315"/>
      <c r="F100" s="315"/>
      <c r="G100" s="315"/>
    </row>
    <row r="101" spans="1:7" ht="13.2" x14ac:dyDescent="0.25">
      <c r="A101" s="528"/>
      <c r="B101" s="315"/>
      <c r="C101" s="315"/>
      <c r="D101" s="315"/>
      <c r="E101" s="315"/>
      <c r="F101" s="315"/>
      <c r="G101" s="315"/>
    </row>
    <row r="102" spans="1:7" ht="13.2" x14ac:dyDescent="0.25">
      <c r="A102" s="528"/>
      <c r="B102" s="315"/>
      <c r="C102" s="315"/>
      <c r="D102" s="315"/>
      <c r="E102" s="315"/>
      <c r="F102" s="315"/>
      <c r="G102" s="315"/>
    </row>
    <row r="103" spans="1:7" ht="13.2" x14ac:dyDescent="0.25">
      <c r="A103" s="528"/>
      <c r="B103" s="315"/>
      <c r="C103" s="315"/>
      <c r="D103" s="315"/>
      <c r="E103" s="315"/>
      <c r="F103" s="315"/>
      <c r="G103" s="315"/>
    </row>
    <row r="104" spans="1:7" ht="13.2" x14ac:dyDescent="0.25">
      <c r="A104" s="528"/>
      <c r="B104" s="315"/>
      <c r="C104" s="315"/>
      <c r="D104" s="315"/>
      <c r="E104" s="315"/>
      <c r="F104" s="315"/>
      <c r="G104" s="315"/>
    </row>
    <row r="105" spans="1:7" ht="13.2" x14ac:dyDescent="0.25">
      <c r="A105" s="528"/>
      <c r="B105" s="315"/>
      <c r="C105" s="315"/>
      <c r="D105" s="315"/>
      <c r="E105" s="315"/>
      <c r="F105" s="315"/>
      <c r="G105" s="315"/>
    </row>
    <row r="106" spans="1:7" ht="13.2" x14ac:dyDescent="0.25">
      <c r="A106" s="528"/>
      <c r="B106" s="315"/>
      <c r="C106" s="315"/>
      <c r="D106" s="315"/>
      <c r="E106" s="315"/>
      <c r="F106" s="315"/>
      <c r="G106" s="315"/>
    </row>
    <row r="107" spans="1:7" ht="13.2" x14ac:dyDescent="0.25">
      <c r="A107" s="127"/>
      <c r="B107" s="315"/>
      <c r="C107" s="315"/>
      <c r="D107" s="315"/>
      <c r="E107" s="315"/>
      <c r="F107" s="315"/>
      <c r="G107" s="315"/>
    </row>
    <row r="108" spans="1:7" ht="13.2" x14ac:dyDescent="0.25">
      <c r="A108" s="127"/>
      <c r="B108" s="315"/>
      <c r="C108" s="315"/>
      <c r="D108" s="315"/>
      <c r="E108" s="315"/>
      <c r="F108" s="315"/>
      <c r="G108" s="315"/>
    </row>
    <row r="109" spans="1:7" ht="13.2" x14ac:dyDescent="0.25">
      <c r="A109" s="127"/>
      <c r="B109" s="315"/>
      <c r="C109" s="315"/>
      <c r="D109" s="315"/>
      <c r="E109" s="315"/>
      <c r="F109" s="315"/>
      <c r="G109" s="315"/>
    </row>
    <row r="110" spans="1:7" ht="13.2" x14ac:dyDescent="0.25">
      <c r="A110" s="127"/>
      <c r="B110" s="315"/>
      <c r="C110" s="315"/>
      <c r="D110" s="315"/>
      <c r="E110" s="315"/>
      <c r="F110" s="315"/>
      <c r="G110" s="315"/>
    </row>
    <row r="111" spans="1:7" ht="13.2" x14ac:dyDescent="0.25">
      <c r="A111" s="127"/>
      <c r="B111" s="315"/>
      <c r="C111" s="315"/>
      <c r="D111" s="315"/>
      <c r="E111" s="315"/>
      <c r="F111" s="315"/>
      <c r="G111" s="315"/>
    </row>
    <row r="112" spans="1:7" ht="13.2" x14ac:dyDescent="0.25">
      <c r="A112" s="127"/>
      <c r="B112" s="315"/>
      <c r="C112" s="315"/>
      <c r="D112" s="315"/>
      <c r="E112" s="315"/>
      <c r="F112" s="315"/>
      <c r="G112" s="315"/>
    </row>
    <row r="113" spans="1:7" ht="13.2" x14ac:dyDescent="0.25">
      <c r="A113" s="127"/>
      <c r="B113" s="315"/>
      <c r="C113" s="315"/>
      <c r="D113" s="315"/>
      <c r="E113" s="315"/>
      <c r="F113" s="315"/>
      <c r="G113" s="315"/>
    </row>
    <row r="114" spans="1:7" ht="13.2" x14ac:dyDescent="0.25">
      <c r="A114" s="127"/>
      <c r="B114" s="315"/>
      <c r="C114" s="315"/>
      <c r="D114" s="315"/>
      <c r="E114" s="315"/>
      <c r="F114" s="315"/>
      <c r="G114" s="315"/>
    </row>
    <row r="115" spans="1:7" ht="13.2" x14ac:dyDescent="0.25">
      <c r="A115" s="127"/>
      <c r="B115" s="315"/>
      <c r="C115" s="315"/>
      <c r="D115" s="315"/>
      <c r="E115" s="315"/>
      <c r="F115" s="315"/>
      <c r="G115" s="315"/>
    </row>
    <row r="116" spans="1:7" ht="13.2" x14ac:dyDescent="0.25">
      <c r="A116" s="127"/>
      <c r="B116" s="315"/>
      <c r="C116" s="315"/>
      <c r="D116" s="315"/>
      <c r="E116" s="315"/>
      <c r="F116" s="315"/>
      <c r="G116" s="315"/>
    </row>
    <row r="117" spans="1:7" ht="13.2" x14ac:dyDescent="0.25">
      <c r="A117" s="127"/>
      <c r="B117" s="315"/>
      <c r="C117" s="315"/>
      <c r="D117" s="315"/>
      <c r="E117" s="315"/>
      <c r="F117" s="315"/>
      <c r="G117" s="315"/>
    </row>
    <row r="118" spans="1:7" ht="13.2" x14ac:dyDescent="0.25">
      <c r="A118" s="127"/>
      <c r="B118" s="315"/>
      <c r="C118" s="315"/>
      <c r="D118" s="315"/>
      <c r="E118" s="315"/>
      <c r="F118" s="315"/>
      <c r="G118" s="315"/>
    </row>
    <row r="119" spans="1:7" ht="13.2" x14ac:dyDescent="0.25">
      <c r="A119" s="127"/>
      <c r="B119" s="315"/>
      <c r="C119" s="315"/>
      <c r="D119" s="315"/>
      <c r="E119" s="315"/>
      <c r="F119" s="315"/>
      <c r="G119" s="315"/>
    </row>
    <row r="120" spans="1:7" ht="13.2" x14ac:dyDescent="0.25">
      <c r="A120" s="127"/>
      <c r="B120" s="315"/>
      <c r="C120" s="315"/>
      <c r="D120" s="315"/>
      <c r="E120" s="315"/>
      <c r="F120" s="315"/>
      <c r="G120" s="315"/>
    </row>
    <row r="121" spans="1:7" ht="13.2" x14ac:dyDescent="0.25">
      <c r="A121" s="127"/>
      <c r="B121" s="315"/>
      <c r="C121" s="315"/>
      <c r="D121" s="315"/>
      <c r="E121" s="315"/>
      <c r="F121" s="315"/>
      <c r="G121" s="315"/>
    </row>
    <row r="122" spans="1:7" ht="13.2" x14ac:dyDescent="0.25">
      <c r="A122" s="127"/>
      <c r="B122" s="315"/>
      <c r="C122" s="315"/>
      <c r="D122" s="315"/>
      <c r="E122" s="315"/>
      <c r="F122" s="315"/>
      <c r="G122" s="315"/>
    </row>
    <row r="123" spans="1:7" ht="13.2" x14ac:dyDescent="0.25">
      <c r="A123" s="127"/>
      <c r="B123" s="315"/>
      <c r="C123" s="315"/>
      <c r="D123" s="315"/>
      <c r="E123" s="315"/>
      <c r="F123" s="315"/>
      <c r="G123" s="315"/>
    </row>
    <row r="124" spans="1:7" ht="13.2" x14ac:dyDescent="0.25">
      <c r="A124" s="127"/>
      <c r="B124" s="315"/>
      <c r="C124" s="315"/>
      <c r="D124" s="315"/>
      <c r="E124" s="315"/>
      <c r="F124" s="315"/>
      <c r="G124" s="315"/>
    </row>
    <row r="125" spans="1:7" ht="13.2" x14ac:dyDescent="0.25">
      <c r="A125" s="127"/>
      <c r="B125" s="315"/>
      <c r="C125" s="315"/>
      <c r="D125" s="315"/>
      <c r="E125" s="315"/>
      <c r="F125" s="315"/>
      <c r="G125" s="315"/>
    </row>
    <row r="126" spans="1:7" ht="13.2" x14ac:dyDescent="0.25">
      <c r="A126" s="127"/>
      <c r="B126" s="315"/>
      <c r="C126" s="315"/>
      <c r="D126" s="315"/>
      <c r="E126" s="315"/>
      <c r="F126" s="315"/>
      <c r="G126" s="315"/>
    </row>
    <row r="127" spans="1:7" ht="13.2" x14ac:dyDescent="0.25">
      <c r="A127" s="127"/>
      <c r="B127" s="315"/>
      <c r="C127" s="315"/>
      <c r="D127" s="315"/>
      <c r="E127" s="315"/>
      <c r="F127" s="315"/>
      <c r="G127" s="315"/>
    </row>
    <row r="128" spans="1:7" ht="13.2" x14ac:dyDescent="0.25">
      <c r="A128" s="127"/>
      <c r="B128" s="315"/>
      <c r="C128" s="315"/>
      <c r="D128" s="315"/>
      <c r="E128" s="315"/>
      <c r="F128" s="315"/>
      <c r="G128" s="315"/>
    </row>
    <row r="129" spans="1:7" ht="13.2" x14ac:dyDescent="0.25">
      <c r="A129" s="127"/>
      <c r="B129" s="315"/>
      <c r="C129" s="315"/>
      <c r="D129" s="315"/>
      <c r="E129" s="315"/>
      <c r="F129" s="315"/>
      <c r="G129" s="315"/>
    </row>
    <row r="130" spans="1:7" ht="13.2" x14ac:dyDescent="0.25">
      <c r="A130" s="127"/>
      <c r="B130" s="315"/>
      <c r="C130" s="315"/>
      <c r="D130" s="315"/>
      <c r="E130" s="315"/>
      <c r="F130" s="315"/>
      <c r="G130" s="315"/>
    </row>
    <row r="131" spans="1:7" ht="13.2" x14ac:dyDescent="0.25">
      <c r="A131" s="127"/>
      <c r="B131" s="315"/>
      <c r="C131" s="315"/>
      <c r="D131" s="315"/>
      <c r="E131" s="315"/>
      <c r="F131" s="315"/>
      <c r="G131" s="315"/>
    </row>
    <row r="132" spans="1:7" ht="13.2" x14ac:dyDescent="0.25">
      <c r="A132" s="127"/>
      <c r="B132" s="315"/>
      <c r="C132" s="315"/>
      <c r="D132" s="315"/>
      <c r="E132" s="315"/>
      <c r="F132" s="315"/>
      <c r="G132" s="315"/>
    </row>
    <row r="133" spans="1:7" ht="13.2" x14ac:dyDescent="0.25">
      <c r="A133" s="127"/>
      <c r="B133" s="315"/>
      <c r="C133" s="315"/>
      <c r="D133" s="315"/>
      <c r="E133" s="315"/>
      <c r="F133" s="315"/>
      <c r="G133" s="315"/>
    </row>
    <row r="134" spans="1:7" ht="13.2" x14ac:dyDescent="0.25">
      <c r="A134" s="127"/>
      <c r="B134" s="315"/>
      <c r="C134" s="315"/>
      <c r="D134" s="315"/>
      <c r="E134" s="315"/>
      <c r="F134" s="315"/>
      <c r="G134" s="315"/>
    </row>
    <row r="135" spans="1:7" ht="13.2" x14ac:dyDescent="0.25">
      <c r="A135" s="127"/>
      <c r="B135" s="315"/>
      <c r="C135" s="315"/>
      <c r="D135" s="315"/>
      <c r="E135" s="315"/>
      <c r="F135" s="315"/>
      <c r="G135" s="315"/>
    </row>
    <row r="136" spans="1:7" ht="13.2" x14ac:dyDescent="0.25">
      <c r="A136" s="127"/>
      <c r="B136" s="315"/>
      <c r="C136" s="315"/>
      <c r="D136" s="315"/>
      <c r="E136" s="315"/>
      <c r="F136" s="315"/>
      <c r="G136" s="315"/>
    </row>
    <row r="137" spans="1:7" ht="13.2" x14ac:dyDescent="0.25">
      <c r="A137" s="127"/>
      <c r="B137" s="315"/>
      <c r="C137" s="315"/>
      <c r="D137" s="315"/>
      <c r="E137" s="315"/>
      <c r="F137" s="315"/>
      <c r="G137" s="315"/>
    </row>
    <row r="138" spans="1:7" ht="13.2" x14ac:dyDescent="0.25">
      <c r="A138" s="127"/>
      <c r="B138" s="315"/>
      <c r="C138" s="315"/>
      <c r="D138" s="315"/>
      <c r="E138" s="315"/>
      <c r="F138" s="315"/>
      <c r="G138" s="315"/>
    </row>
    <row r="139" spans="1:7" ht="13.2" x14ac:dyDescent="0.25">
      <c r="A139" s="127"/>
      <c r="B139" s="315"/>
      <c r="C139" s="315"/>
      <c r="D139" s="315"/>
      <c r="E139" s="315"/>
      <c r="F139" s="315"/>
      <c r="G139" s="315"/>
    </row>
    <row r="140" spans="1:7" ht="13.2" x14ac:dyDescent="0.25">
      <c r="A140" s="127"/>
      <c r="B140" s="315"/>
      <c r="C140" s="315"/>
      <c r="D140" s="315"/>
      <c r="E140" s="315"/>
      <c r="F140" s="315"/>
      <c r="G140" s="315"/>
    </row>
    <row r="141" spans="1:7" ht="13.2" x14ac:dyDescent="0.25">
      <c r="A141" s="127"/>
      <c r="B141" s="315"/>
      <c r="C141" s="315"/>
      <c r="D141" s="315"/>
      <c r="E141" s="315"/>
      <c r="F141" s="315"/>
      <c r="G141" s="315"/>
    </row>
    <row r="142" spans="1:7" ht="13.2" x14ac:dyDescent="0.25">
      <c r="A142" s="530"/>
      <c r="B142" s="532"/>
      <c r="C142" s="532"/>
      <c r="D142" s="532"/>
      <c r="E142" s="532"/>
      <c r="F142" s="532"/>
      <c r="G142" s="532"/>
    </row>
    <row r="143" spans="1:7" ht="13.2" x14ac:dyDescent="0.25">
      <c r="A143" s="530"/>
      <c r="B143" s="534"/>
      <c r="C143" s="534"/>
      <c r="D143" s="534"/>
      <c r="E143" s="534"/>
      <c r="F143" s="534"/>
      <c r="G143" s="534"/>
    </row>
    <row r="144" spans="1:7" ht="13.2" x14ac:dyDescent="0.25">
      <c r="A144" s="530"/>
      <c r="B144" s="534"/>
      <c r="C144" s="534"/>
      <c r="D144" s="534"/>
      <c r="E144" s="534"/>
      <c r="F144" s="534"/>
      <c r="G144" s="534"/>
    </row>
    <row r="145" spans="1:7" ht="13.2" x14ac:dyDescent="0.25">
      <c r="A145" s="530"/>
      <c r="B145" s="534"/>
      <c r="C145" s="534"/>
      <c r="D145" s="534"/>
      <c r="E145" s="534"/>
      <c r="F145" s="534"/>
      <c r="G145" s="534"/>
    </row>
    <row r="146" spans="1:7" x14ac:dyDescent="0.25">
      <c r="A146" s="535"/>
      <c r="B146" s="534"/>
      <c r="C146" s="534"/>
      <c r="D146" s="534"/>
      <c r="E146" s="534"/>
      <c r="F146" s="534"/>
      <c r="G146" s="534"/>
    </row>
    <row r="147" spans="1:7" x14ac:dyDescent="0.25">
      <c r="A147" s="535"/>
      <c r="B147" s="534"/>
      <c r="C147" s="534"/>
      <c r="D147" s="534"/>
      <c r="E147" s="534"/>
      <c r="F147" s="534"/>
      <c r="G147" s="534"/>
    </row>
    <row r="148" spans="1:7" x14ac:dyDescent="0.25">
      <c r="A148" s="535"/>
      <c r="B148" s="534"/>
      <c r="C148" s="534"/>
      <c r="D148" s="534"/>
      <c r="E148" s="534"/>
      <c r="F148" s="534"/>
      <c r="G148" s="534"/>
    </row>
    <row r="149" spans="1:7" x14ac:dyDescent="0.25">
      <c r="A149" s="535"/>
      <c r="B149" s="534"/>
      <c r="C149" s="534"/>
      <c r="D149" s="534"/>
      <c r="E149" s="534"/>
      <c r="F149" s="534"/>
      <c r="G149" s="534"/>
    </row>
    <row r="150" spans="1:7" x14ac:dyDescent="0.25">
      <c r="A150" s="535"/>
      <c r="B150" s="534"/>
      <c r="C150" s="534"/>
      <c r="D150" s="534"/>
      <c r="E150" s="534"/>
      <c r="F150" s="534"/>
      <c r="G150" s="534"/>
    </row>
    <row r="151" spans="1:7" x14ac:dyDescent="0.25">
      <c r="A151" s="535"/>
      <c r="B151" s="534"/>
      <c r="C151" s="534"/>
      <c r="D151" s="534"/>
      <c r="E151" s="534"/>
      <c r="F151" s="534"/>
      <c r="G151" s="534"/>
    </row>
    <row r="152" spans="1:7" x14ac:dyDescent="0.25">
      <c r="A152" s="535"/>
      <c r="B152" s="534"/>
      <c r="C152" s="534"/>
      <c r="D152" s="534"/>
      <c r="E152" s="534"/>
      <c r="F152" s="534"/>
      <c r="G152" s="534"/>
    </row>
    <row r="153" spans="1:7" x14ac:dyDescent="0.25">
      <c r="A153" s="535"/>
      <c r="B153" s="534"/>
      <c r="C153" s="534"/>
      <c r="D153" s="534"/>
      <c r="E153" s="534"/>
      <c r="F153" s="534"/>
      <c r="G153" s="534"/>
    </row>
    <row r="154" spans="1:7" x14ac:dyDescent="0.25">
      <c r="A154" s="535"/>
      <c r="B154" s="534"/>
      <c r="C154" s="534"/>
      <c r="D154" s="534"/>
      <c r="E154" s="534"/>
      <c r="F154" s="534"/>
      <c r="G154" s="534"/>
    </row>
    <row r="155" spans="1:7" x14ac:dyDescent="0.25">
      <c r="A155" s="535"/>
      <c r="B155" s="534"/>
      <c r="C155" s="534"/>
      <c r="D155" s="534"/>
      <c r="E155" s="534"/>
      <c r="F155" s="534"/>
      <c r="G155" s="534"/>
    </row>
    <row r="156" spans="1:7" x14ac:dyDescent="0.25">
      <c r="A156" s="535"/>
      <c r="B156" s="534"/>
      <c r="C156" s="534"/>
      <c r="D156" s="534"/>
      <c r="E156" s="534"/>
      <c r="F156" s="534"/>
      <c r="G156" s="534"/>
    </row>
    <row r="157" spans="1:7" x14ac:dyDescent="0.25">
      <c r="A157" s="535"/>
      <c r="B157" s="534"/>
      <c r="C157" s="534"/>
      <c r="D157" s="534"/>
      <c r="E157" s="534"/>
      <c r="F157" s="534"/>
      <c r="G157" s="534"/>
    </row>
    <row r="158" spans="1:7" x14ac:dyDescent="0.25">
      <c r="A158" s="535"/>
      <c r="B158" s="534"/>
      <c r="C158" s="534"/>
      <c r="D158" s="534"/>
      <c r="E158" s="534"/>
      <c r="F158" s="534"/>
      <c r="G158" s="534"/>
    </row>
  </sheetData>
  <mergeCells count="8">
    <mergeCell ref="T1:V1"/>
    <mergeCell ref="A52:B52"/>
    <mergeCell ref="B1:D1"/>
    <mergeCell ref="E1:G1"/>
    <mergeCell ref="H1:J1"/>
    <mergeCell ref="K1:M1"/>
    <mergeCell ref="N1:P1"/>
    <mergeCell ref="Q1:S1"/>
  </mergeCells>
  <printOptions horizontalCentered="1"/>
  <pageMargins left="0.19685039370078741" right="0.19685039370078741" top="0.98425196850393704" bottom="0.35433070866141736" header="0.19685039370078741" footer="0.19685039370078741"/>
  <pageSetup paperSize="9" scale="62" orientation="landscape" r:id="rId1"/>
  <headerFooter alignWithMargins="0">
    <oddHeader xml:space="preserve">&amp;C&amp;"Times New Roman,Félkövér"2019. évi költségvetés 
törzsvagyon karbantartása, fejlesztése
11601 cím bevételi előiányzat&amp;R&amp;"Times New Roman,Félkövér dőlt"8. mell.a /2019. () 
önkormányzati rendelethez
ezer forintban&amp;"Times New Roman,Normál"
</oddHeader>
    <oddFooter>&amp;R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S190"/>
  <sheetViews>
    <sheetView zoomScaleNormal="100" workbookViewId="0">
      <pane xSplit="1" ySplit="2" topLeftCell="F30" activePane="bottomRight" state="frozen"/>
      <selection pane="topRight" activeCell="B1" sqref="B1"/>
      <selection pane="bottomLeft" activeCell="A3" sqref="A3"/>
      <selection pane="bottomRight" activeCell="P48" sqref="P48"/>
    </sheetView>
  </sheetViews>
  <sheetFormatPr defaultRowHeight="12.6" x14ac:dyDescent="0.25"/>
  <cols>
    <col min="1" max="1" width="40.6640625" customWidth="1"/>
    <col min="2" max="4" width="10.6640625" style="536" customWidth="1"/>
    <col min="5" max="17" width="10.6640625" style="529" customWidth="1"/>
    <col min="18" max="19" width="10.6640625" customWidth="1"/>
  </cols>
  <sheetData>
    <row r="1" spans="1:19" s="499" customFormat="1" ht="63" customHeight="1" thickBot="1" x14ac:dyDescent="0.3">
      <c r="A1" s="490" t="s">
        <v>763</v>
      </c>
      <c r="B1" s="144" t="s">
        <v>421</v>
      </c>
      <c r="C1" s="495"/>
      <c r="D1" s="145"/>
      <c r="E1" s="391" t="s">
        <v>765</v>
      </c>
      <c r="F1" s="392"/>
      <c r="G1" s="393"/>
      <c r="H1" s="494" t="s">
        <v>783</v>
      </c>
      <c r="I1" s="492"/>
      <c r="J1" s="493"/>
      <c r="K1" s="144" t="s">
        <v>434</v>
      </c>
      <c r="L1" s="495"/>
      <c r="M1" s="145"/>
      <c r="N1" s="391" t="s">
        <v>767</v>
      </c>
      <c r="O1" s="392"/>
      <c r="P1" s="393"/>
      <c r="Q1" s="391" t="s">
        <v>768</v>
      </c>
      <c r="R1" s="392"/>
      <c r="S1" s="537"/>
    </row>
    <row r="2" spans="1:19" s="499" customFormat="1" ht="30" customHeight="1" x14ac:dyDescent="0.25">
      <c r="A2" s="538" t="s">
        <v>769</v>
      </c>
      <c r="B2" s="402" t="s">
        <v>369</v>
      </c>
      <c r="C2" s="402" t="s">
        <v>290</v>
      </c>
      <c r="D2" s="402" t="s">
        <v>370</v>
      </c>
      <c r="E2" s="402" t="s">
        <v>369</v>
      </c>
      <c r="F2" s="402" t="s">
        <v>290</v>
      </c>
      <c r="G2" s="402" t="s">
        <v>370</v>
      </c>
      <c r="H2" s="402" t="s">
        <v>369</v>
      </c>
      <c r="I2" s="402" t="s">
        <v>290</v>
      </c>
      <c r="J2" s="402" t="s">
        <v>370</v>
      </c>
      <c r="K2" s="402" t="s">
        <v>369</v>
      </c>
      <c r="L2" s="402" t="s">
        <v>290</v>
      </c>
      <c r="M2" s="402" t="s">
        <v>370</v>
      </c>
      <c r="N2" s="402" t="s">
        <v>369</v>
      </c>
      <c r="O2" s="402" t="s">
        <v>290</v>
      </c>
      <c r="P2" s="402" t="s">
        <v>370</v>
      </c>
      <c r="Q2" s="402" t="s">
        <v>369</v>
      </c>
      <c r="R2" s="402" t="s">
        <v>290</v>
      </c>
      <c r="S2" s="403" t="s">
        <v>370</v>
      </c>
    </row>
    <row r="3" spans="1:19" s="540" customFormat="1" ht="15" customHeight="1" x14ac:dyDescent="0.25">
      <c r="A3" s="350" t="s">
        <v>784</v>
      </c>
      <c r="B3" s="184">
        <v>510000</v>
      </c>
      <c r="C3" s="184"/>
      <c r="D3" s="184">
        <f>SUM(B3:C3)</f>
        <v>510000</v>
      </c>
      <c r="E3" s="182">
        <f>SUM(B3)</f>
        <v>510000</v>
      </c>
      <c r="F3" s="182">
        <f t="shared" ref="F3:G18" si="0">SUM(C3)</f>
        <v>0</v>
      </c>
      <c r="G3" s="182">
        <f t="shared" si="0"/>
        <v>510000</v>
      </c>
      <c r="H3" s="184">
        <v>0</v>
      </c>
      <c r="I3" s="184"/>
      <c r="J3" s="184">
        <f>SUM(H3:I3)</f>
        <v>0</v>
      </c>
      <c r="K3" s="184">
        <v>0</v>
      </c>
      <c r="L3" s="184"/>
      <c r="M3" s="184">
        <f>SUM(K3:L3)</f>
        <v>0</v>
      </c>
      <c r="N3" s="539">
        <f>SUM(H3+K3)</f>
        <v>0</v>
      </c>
      <c r="O3" s="539">
        <f t="shared" ref="O3:P18" si="1">SUM(I3+L3)</f>
        <v>0</v>
      </c>
      <c r="P3" s="539">
        <f t="shared" si="1"/>
        <v>0</v>
      </c>
      <c r="Q3" s="182">
        <f t="shared" ref="Q3:S43" si="2">N3+E3</f>
        <v>510000</v>
      </c>
      <c r="R3" s="182">
        <f t="shared" si="2"/>
        <v>0</v>
      </c>
      <c r="S3" s="236">
        <f t="shared" si="2"/>
        <v>510000</v>
      </c>
    </row>
    <row r="4" spans="1:19" s="540" customFormat="1" ht="15" customHeight="1" x14ac:dyDescent="0.25">
      <c r="A4" s="350" t="s">
        <v>785</v>
      </c>
      <c r="B4" s="184">
        <v>115000</v>
      </c>
      <c r="C4" s="184"/>
      <c r="D4" s="184">
        <f t="shared" ref="D4:D23" si="3">SUM(B4:C4)</f>
        <v>115000</v>
      </c>
      <c r="E4" s="182">
        <f t="shared" ref="E4:E23" si="4">SUM(B4)</f>
        <v>115000</v>
      </c>
      <c r="F4" s="182">
        <f t="shared" si="0"/>
        <v>0</v>
      </c>
      <c r="G4" s="182">
        <f t="shared" si="0"/>
        <v>115000</v>
      </c>
      <c r="H4" s="184">
        <v>0</v>
      </c>
      <c r="I4" s="184"/>
      <c r="J4" s="184">
        <f t="shared" ref="J4:J23" si="5">SUM(H4:I4)</f>
        <v>0</v>
      </c>
      <c r="K4" s="184">
        <v>0</v>
      </c>
      <c r="L4" s="184"/>
      <c r="M4" s="184">
        <f t="shared" ref="M4:M23" si="6">SUM(K4:L4)</f>
        <v>0</v>
      </c>
      <c r="N4" s="539">
        <f t="shared" ref="N4:P23" si="7">SUM(H4+K4)</f>
        <v>0</v>
      </c>
      <c r="O4" s="539">
        <f t="shared" si="1"/>
        <v>0</v>
      </c>
      <c r="P4" s="539">
        <f t="shared" si="1"/>
        <v>0</v>
      </c>
      <c r="Q4" s="182">
        <f t="shared" si="2"/>
        <v>115000</v>
      </c>
      <c r="R4" s="182">
        <f t="shared" si="2"/>
        <v>0</v>
      </c>
      <c r="S4" s="236">
        <f t="shared" si="2"/>
        <v>115000</v>
      </c>
    </row>
    <row r="5" spans="1:19" s="540" customFormat="1" ht="15" customHeight="1" x14ac:dyDescent="0.25">
      <c r="A5" s="350" t="s">
        <v>786</v>
      </c>
      <c r="B5" s="184">
        <v>112000</v>
      </c>
      <c r="C5" s="184"/>
      <c r="D5" s="184">
        <f t="shared" si="3"/>
        <v>112000</v>
      </c>
      <c r="E5" s="182">
        <f t="shared" si="4"/>
        <v>112000</v>
      </c>
      <c r="F5" s="182">
        <f t="shared" si="0"/>
        <v>0</v>
      </c>
      <c r="G5" s="182">
        <f t="shared" si="0"/>
        <v>112000</v>
      </c>
      <c r="H5" s="184">
        <v>0</v>
      </c>
      <c r="I5" s="184"/>
      <c r="J5" s="184">
        <f t="shared" si="5"/>
        <v>0</v>
      </c>
      <c r="K5" s="184">
        <v>0</v>
      </c>
      <c r="L5" s="184"/>
      <c r="M5" s="184">
        <f t="shared" si="6"/>
        <v>0</v>
      </c>
      <c r="N5" s="539">
        <f t="shared" si="7"/>
        <v>0</v>
      </c>
      <c r="O5" s="539">
        <f t="shared" si="1"/>
        <v>0</v>
      </c>
      <c r="P5" s="539">
        <f t="shared" si="1"/>
        <v>0</v>
      </c>
      <c r="Q5" s="182">
        <f t="shared" si="2"/>
        <v>112000</v>
      </c>
      <c r="R5" s="182">
        <f t="shared" si="2"/>
        <v>0</v>
      </c>
      <c r="S5" s="236">
        <f t="shared" si="2"/>
        <v>112000</v>
      </c>
    </row>
    <row r="6" spans="1:19" s="540" customFormat="1" ht="15" customHeight="1" x14ac:dyDescent="0.25">
      <c r="A6" s="350" t="s">
        <v>787</v>
      </c>
      <c r="B6" s="184">
        <v>26000</v>
      </c>
      <c r="C6" s="184"/>
      <c r="D6" s="184">
        <f t="shared" si="3"/>
        <v>26000</v>
      </c>
      <c r="E6" s="182">
        <f t="shared" si="4"/>
        <v>26000</v>
      </c>
      <c r="F6" s="182">
        <f t="shared" si="0"/>
        <v>0</v>
      </c>
      <c r="G6" s="182">
        <f t="shared" si="0"/>
        <v>26000</v>
      </c>
      <c r="H6" s="184">
        <v>0</v>
      </c>
      <c r="I6" s="184"/>
      <c r="J6" s="184">
        <f t="shared" si="5"/>
        <v>0</v>
      </c>
      <c r="K6" s="184">
        <v>0</v>
      </c>
      <c r="L6" s="184"/>
      <c r="M6" s="184">
        <f t="shared" si="6"/>
        <v>0</v>
      </c>
      <c r="N6" s="539">
        <f t="shared" si="7"/>
        <v>0</v>
      </c>
      <c r="O6" s="539">
        <f t="shared" si="1"/>
        <v>0</v>
      </c>
      <c r="P6" s="539">
        <f t="shared" si="1"/>
        <v>0</v>
      </c>
      <c r="Q6" s="182">
        <f t="shared" si="2"/>
        <v>26000</v>
      </c>
      <c r="R6" s="182">
        <f t="shared" si="2"/>
        <v>0</v>
      </c>
      <c r="S6" s="236">
        <f t="shared" si="2"/>
        <v>26000</v>
      </c>
    </row>
    <row r="7" spans="1:19" s="540" customFormat="1" ht="15" customHeight="1" x14ac:dyDescent="0.25">
      <c r="A7" s="350" t="s">
        <v>788</v>
      </c>
      <c r="B7" s="184">
        <v>20000</v>
      </c>
      <c r="C7" s="184"/>
      <c r="D7" s="184">
        <f t="shared" si="3"/>
        <v>20000</v>
      </c>
      <c r="E7" s="182">
        <f t="shared" si="4"/>
        <v>20000</v>
      </c>
      <c r="F7" s="182">
        <f t="shared" si="0"/>
        <v>0</v>
      </c>
      <c r="G7" s="182">
        <f t="shared" si="0"/>
        <v>20000</v>
      </c>
      <c r="H7" s="184">
        <v>0</v>
      </c>
      <c r="I7" s="184"/>
      <c r="J7" s="184">
        <f t="shared" si="5"/>
        <v>0</v>
      </c>
      <c r="K7" s="184">
        <v>0</v>
      </c>
      <c r="L7" s="184"/>
      <c r="M7" s="184">
        <f t="shared" si="6"/>
        <v>0</v>
      </c>
      <c r="N7" s="539">
        <f t="shared" si="7"/>
        <v>0</v>
      </c>
      <c r="O7" s="539">
        <f t="shared" si="1"/>
        <v>0</v>
      </c>
      <c r="P7" s="539">
        <f t="shared" si="1"/>
        <v>0</v>
      </c>
      <c r="Q7" s="182">
        <f t="shared" si="2"/>
        <v>20000</v>
      </c>
      <c r="R7" s="182">
        <f t="shared" si="2"/>
        <v>0</v>
      </c>
      <c r="S7" s="236">
        <f t="shared" si="2"/>
        <v>20000</v>
      </c>
    </row>
    <row r="8" spans="1:19" s="540" customFormat="1" ht="15" customHeight="1" x14ac:dyDescent="0.25">
      <c r="A8" s="350" t="s">
        <v>789</v>
      </c>
      <c r="B8" s="184">
        <f>6000+600</f>
        <v>6600</v>
      </c>
      <c r="C8" s="184"/>
      <c r="D8" s="184">
        <f t="shared" si="3"/>
        <v>6600</v>
      </c>
      <c r="E8" s="182">
        <f t="shared" si="4"/>
        <v>6600</v>
      </c>
      <c r="F8" s="182">
        <f t="shared" si="0"/>
        <v>0</v>
      </c>
      <c r="G8" s="182">
        <f t="shared" si="0"/>
        <v>6600</v>
      </c>
      <c r="H8" s="184">
        <v>0</v>
      </c>
      <c r="I8" s="184"/>
      <c r="J8" s="184">
        <f t="shared" si="5"/>
        <v>0</v>
      </c>
      <c r="K8" s="184">
        <v>0</v>
      </c>
      <c r="L8" s="184"/>
      <c r="M8" s="184">
        <f t="shared" si="6"/>
        <v>0</v>
      </c>
      <c r="N8" s="539">
        <f t="shared" si="7"/>
        <v>0</v>
      </c>
      <c r="O8" s="539">
        <f t="shared" si="1"/>
        <v>0</v>
      </c>
      <c r="P8" s="539">
        <f t="shared" si="1"/>
        <v>0</v>
      </c>
      <c r="Q8" s="182">
        <f t="shared" si="2"/>
        <v>6600</v>
      </c>
      <c r="R8" s="182">
        <f t="shared" si="2"/>
        <v>0</v>
      </c>
      <c r="S8" s="236">
        <f t="shared" si="2"/>
        <v>6600</v>
      </c>
    </row>
    <row r="9" spans="1:19" s="540" customFormat="1" ht="15" customHeight="1" x14ac:dyDescent="0.25">
      <c r="A9" s="350" t="s">
        <v>790</v>
      </c>
      <c r="B9" s="184">
        <v>150000</v>
      </c>
      <c r="C9" s="184"/>
      <c r="D9" s="184">
        <f t="shared" si="3"/>
        <v>150000</v>
      </c>
      <c r="E9" s="182">
        <f t="shared" si="4"/>
        <v>150000</v>
      </c>
      <c r="F9" s="182">
        <f t="shared" si="0"/>
        <v>0</v>
      </c>
      <c r="G9" s="182">
        <f t="shared" si="0"/>
        <v>150000</v>
      </c>
      <c r="H9" s="184">
        <v>0</v>
      </c>
      <c r="I9" s="184"/>
      <c r="J9" s="184">
        <f t="shared" si="5"/>
        <v>0</v>
      </c>
      <c r="K9" s="184">
        <v>0</v>
      </c>
      <c r="L9" s="184"/>
      <c r="M9" s="184">
        <f t="shared" si="6"/>
        <v>0</v>
      </c>
      <c r="N9" s="539">
        <f t="shared" si="7"/>
        <v>0</v>
      </c>
      <c r="O9" s="539">
        <f t="shared" si="1"/>
        <v>0</v>
      </c>
      <c r="P9" s="539">
        <f t="shared" si="1"/>
        <v>0</v>
      </c>
      <c r="Q9" s="182">
        <f>N9+E9</f>
        <v>150000</v>
      </c>
      <c r="R9" s="182">
        <f t="shared" si="2"/>
        <v>0</v>
      </c>
      <c r="S9" s="236">
        <f t="shared" si="2"/>
        <v>150000</v>
      </c>
    </row>
    <row r="10" spans="1:19" s="540" customFormat="1" ht="15" customHeight="1" x14ac:dyDescent="0.25">
      <c r="A10" s="350" t="s">
        <v>791</v>
      </c>
      <c r="B10" s="184">
        <v>200000</v>
      </c>
      <c r="C10" s="184"/>
      <c r="D10" s="184">
        <f t="shared" si="3"/>
        <v>200000</v>
      </c>
      <c r="E10" s="182">
        <f t="shared" si="4"/>
        <v>200000</v>
      </c>
      <c r="F10" s="182">
        <f t="shared" si="0"/>
        <v>0</v>
      </c>
      <c r="G10" s="182">
        <f t="shared" si="0"/>
        <v>200000</v>
      </c>
      <c r="H10" s="184">
        <v>0</v>
      </c>
      <c r="I10" s="184"/>
      <c r="J10" s="184">
        <f t="shared" si="5"/>
        <v>0</v>
      </c>
      <c r="K10" s="184">
        <v>0</v>
      </c>
      <c r="L10" s="184"/>
      <c r="M10" s="184">
        <f t="shared" si="6"/>
        <v>0</v>
      </c>
      <c r="N10" s="539">
        <f t="shared" si="7"/>
        <v>0</v>
      </c>
      <c r="O10" s="539">
        <f t="shared" si="1"/>
        <v>0</v>
      </c>
      <c r="P10" s="539">
        <f t="shared" si="1"/>
        <v>0</v>
      </c>
      <c r="Q10" s="182">
        <f>N10+E10</f>
        <v>200000</v>
      </c>
      <c r="R10" s="182">
        <f t="shared" si="2"/>
        <v>0</v>
      </c>
      <c r="S10" s="236">
        <f t="shared" si="2"/>
        <v>200000</v>
      </c>
    </row>
    <row r="11" spans="1:19" s="540" customFormat="1" ht="15" customHeight="1" x14ac:dyDescent="0.25">
      <c r="A11" s="350" t="s">
        <v>792</v>
      </c>
      <c r="B11" s="184">
        <v>700000</v>
      </c>
      <c r="C11" s="184"/>
      <c r="D11" s="184">
        <f t="shared" si="3"/>
        <v>700000</v>
      </c>
      <c r="E11" s="182">
        <f t="shared" si="4"/>
        <v>700000</v>
      </c>
      <c r="F11" s="182">
        <f t="shared" si="0"/>
        <v>0</v>
      </c>
      <c r="G11" s="182">
        <f t="shared" si="0"/>
        <v>700000</v>
      </c>
      <c r="H11" s="184">
        <v>0</v>
      </c>
      <c r="I11" s="184"/>
      <c r="J11" s="184">
        <f t="shared" si="5"/>
        <v>0</v>
      </c>
      <c r="K11" s="184">
        <v>0</v>
      </c>
      <c r="L11" s="184"/>
      <c r="M11" s="184">
        <f t="shared" si="6"/>
        <v>0</v>
      </c>
      <c r="N11" s="539">
        <f t="shared" si="7"/>
        <v>0</v>
      </c>
      <c r="O11" s="539">
        <f t="shared" si="1"/>
        <v>0</v>
      </c>
      <c r="P11" s="539">
        <f t="shared" si="1"/>
        <v>0</v>
      </c>
      <c r="Q11" s="182">
        <f t="shared" si="2"/>
        <v>700000</v>
      </c>
      <c r="R11" s="182">
        <f t="shared" si="2"/>
        <v>0</v>
      </c>
      <c r="S11" s="236">
        <f t="shared" si="2"/>
        <v>700000</v>
      </c>
    </row>
    <row r="12" spans="1:19" s="540" customFormat="1" ht="15" customHeight="1" x14ac:dyDescent="0.25">
      <c r="A12" s="350" t="s">
        <v>793</v>
      </c>
      <c r="B12" s="184">
        <v>6000</v>
      </c>
      <c r="C12" s="184"/>
      <c r="D12" s="184">
        <f t="shared" si="3"/>
        <v>6000</v>
      </c>
      <c r="E12" s="182">
        <f t="shared" si="4"/>
        <v>6000</v>
      </c>
      <c r="F12" s="182">
        <f t="shared" si="0"/>
        <v>0</v>
      </c>
      <c r="G12" s="182">
        <f t="shared" si="0"/>
        <v>6000</v>
      </c>
      <c r="H12" s="184">
        <v>0</v>
      </c>
      <c r="I12" s="184"/>
      <c r="J12" s="184">
        <f t="shared" si="5"/>
        <v>0</v>
      </c>
      <c r="K12" s="184">
        <v>0</v>
      </c>
      <c r="L12" s="184"/>
      <c r="M12" s="184">
        <f t="shared" si="6"/>
        <v>0</v>
      </c>
      <c r="N12" s="539">
        <f t="shared" si="7"/>
        <v>0</v>
      </c>
      <c r="O12" s="539">
        <f t="shared" si="1"/>
        <v>0</v>
      </c>
      <c r="P12" s="539">
        <f t="shared" si="1"/>
        <v>0</v>
      </c>
      <c r="Q12" s="182">
        <f t="shared" si="2"/>
        <v>6000</v>
      </c>
      <c r="R12" s="182">
        <f t="shared" si="2"/>
        <v>0</v>
      </c>
      <c r="S12" s="236">
        <f t="shared" si="2"/>
        <v>6000</v>
      </c>
    </row>
    <row r="13" spans="1:19" s="540" customFormat="1" ht="15" customHeight="1" x14ac:dyDescent="0.25">
      <c r="A13" s="350" t="s">
        <v>794</v>
      </c>
      <c r="B13" s="184">
        <v>23000</v>
      </c>
      <c r="C13" s="184"/>
      <c r="D13" s="184">
        <f t="shared" si="3"/>
        <v>23000</v>
      </c>
      <c r="E13" s="182">
        <f t="shared" si="4"/>
        <v>23000</v>
      </c>
      <c r="F13" s="182">
        <f t="shared" si="0"/>
        <v>0</v>
      </c>
      <c r="G13" s="182">
        <f t="shared" si="0"/>
        <v>23000</v>
      </c>
      <c r="H13" s="184">
        <v>0</v>
      </c>
      <c r="I13" s="184"/>
      <c r="J13" s="184">
        <f t="shared" si="5"/>
        <v>0</v>
      </c>
      <c r="K13" s="184">
        <v>0</v>
      </c>
      <c r="L13" s="184"/>
      <c r="M13" s="184">
        <f t="shared" si="6"/>
        <v>0</v>
      </c>
      <c r="N13" s="539">
        <f t="shared" si="7"/>
        <v>0</v>
      </c>
      <c r="O13" s="539">
        <f t="shared" si="1"/>
        <v>0</v>
      </c>
      <c r="P13" s="539">
        <f t="shared" si="1"/>
        <v>0</v>
      </c>
      <c r="Q13" s="182">
        <f t="shared" si="2"/>
        <v>23000</v>
      </c>
      <c r="R13" s="182">
        <f t="shared" si="2"/>
        <v>0</v>
      </c>
      <c r="S13" s="236">
        <f t="shared" si="2"/>
        <v>23000</v>
      </c>
    </row>
    <row r="14" spans="1:19" s="540" customFormat="1" ht="15" customHeight="1" x14ac:dyDescent="0.25">
      <c r="A14" s="350" t="s">
        <v>795</v>
      </c>
      <c r="B14" s="184">
        <v>12000</v>
      </c>
      <c r="C14" s="184"/>
      <c r="D14" s="184">
        <f t="shared" si="3"/>
        <v>12000</v>
      </c>
      <c r="E14" s="182">
        <f t="shared" si="4"/>
        <v>12000</v>
      </c>
      <c r="F14" s="182">
        <f t="shared" si="0"/>
        <v>0</v>
      </c>
      <c r="G14" s="182">
        <f t="shared" si="0"/>
        <v>12000</v>
      </c>
      <c r="H14" s="184">
        <v>0</v>
      </c>
      <c r="I14" s="184"/>
      <c r="J14" s="184">
        <f t="shared" si="5"/>
        <v>0</v>
      </c>
      <c r="K14" s="184">
        <v>0</v>
      </c>
      <c r="L14" s="184"/>
      <c r="M14" s="184">
        <f t="shared" si="6"/>
        <v>0</v>
      </c>
      <c r="N14" s="539">
        <f t="shared" si="7"/>
        <v>0</v>
      </c>
      <c r="O14" s="539">
        <f t="shared" si="1"/>
        <v>0</v>
      </c>
      <c r="P14" s="539">
        <f t="shared" si="1"/>
        <v>0</v>
      </c>
      <c r="Q14" s="182">
        <f t="shared" si="2"/>
        <v>12000</v>
      </c>
      <c r="R14" s="182">
        <f t="shared" si="2"/>
        <v>0</v>
      </c>
      <c r="S14" s="236">
        <f t="shared" si="2"/>
        <v>12000</v>
      </c>
    </row>
    <row r="15" spans="1:19" s="540" customFormat="1" ht="15" customHeight="1" x14ac:dyDescent="0.25">
      <c r="A15" s="350" t="s">
        <v>796</v>
      </c>
      <c r="B15" s="184">
        <v>12500</v>
      </c>
      <c r="C15" s="184"/>
      <c r="D15" s="184">
        <f t="shared" si="3"/>
        <v>12500</v>
      </c>
      <c r="E15" s="182">
        <f t="shared" si="4"/>
        <v>12500</v>
      </c>
      <c r="F15" s="182">
        <f t="shared" si="0"/>
        <v>0</v>
      </c>
      <c r="G15" s="182">
        <f t="shared" si="0"/>
        <v>12500</v>
      </c>
      <c r="H15" s="184">
        <v>0</v>
      </c>
      <c r="I15" s="184"/>
      <c r="J15" s="184">
        <f t="shared" si="5"/>
        <v>0</v>
      </c>
      <c r="K15" s="184">
        <v>0</v>
      </c>
      <c r="L15" s="184"/>
      <c r="M15" s="184">
        <f t="shared" si="6"/>
        <v>0</v>
      </c>
      <c r="N15" s="539">
        <f t="shared" si="7"/>
        <v>0</v>
      </c>
      <c r="O15" s="539">
        <f t="shared" si="1"/>
        <v>0</v>
      </c>
      <c r="P15" s="539">
        <f t="shared" si="1"/>
        <v>0</v>
      </c>
      <c r="Q15" s="182">
        <f t="shared" si="2"/>
        <v>12500</v>
      </c>
      <c r="R15" s="182">
        <f t="shared" si="2"/>
        <v>0</v>
      </c>
      <c r="S15" s="236">
        <f t="shared" si="2"/>
        <v>12500</v>
      </c>
    </row>
    <row r="16" spans="1:19" s="540" customFormat="1" ht="15" customHeight="1" x14ac:dyDescent="0.25">
      <c r="A16" s="350" t="s">
        <v>797</v>
      </c>
      <c r="B16" s="184">
        <v>2200</v>
      </c>
      <c r="C16" s="184"/>
      <c r="D16" s="184">
        <f t="shared" si="3"/>
        <v>2200</v>
      </c>
      <c r="E16" s="182">
        <f t="shared" si="4"/>
        <v>2200</v>
      </c>
      <c r="F16" s="182">
        <f t="shared" si="0"/>
        <v>0</v>
      </c>
      <c r="G16" s="182">
        <f t="shared" si="0"/>
        <v>2200</v>
      </c>
      <c r="H16" s="184">
        <v>0</v>
      </c>
      <c r="I16" s="184"/>
      <c r="J16" s="184">
        <f t="shared" si="5"/>
        <v>0</v>
      </c>
      <c r="K16" s="184">
        <v>0</v>
      </c>
      <c r="L16" s="184"/>
      <c r="M16" s="184">
        <f t="shared" si="6"/>
        <v>0</v>
      </c>
      <c r="N16" s="539">
        <f t="shared" si="7"/>
        <v>0</v>
      </c>
      <c r="O16" s="539">
        <f t="shared" si="1"/>
        <v>0</v>
      </c>
      <c r="P16" s="539">
        <f t="shared" si="1"/>
        <v>0</v>
      </c>
      <c r="Q16" s="182">
        <f t="shared" si="2"/>
        <v>2200</v>
      </c>
      <c r="R16" s="182">
        <f t="shared" si="2"/>
        <v>0</v>
      </c>
      <c r="S16" s="236">
        <f t="shared" si="2"/>
        <v>2200</v>
      </c>
    </row>
    <row r="17" spans="1:19" s="540" customFormat="1" ht="15" customHeight="1" x14ac:dyDescent="0.25">
      <c r="A17" s="350" t="s">
        <v>798</v>
      </c>
      <c r="B17" s="184">
        <f>8000+3000</f>
        <v>11000</v>
      </c>
      <c r="C17" s="184"/>
      <c r="D17" s="184">
        <f t="shared" si="3"/>
        <v>11000</v>
      </c>
      <c r="E17" s="182">
        <f t="shared" si="4"/>
        <v>11000</v>
      </c>
      <c r="F17" s="182">
        <f t="shared" si="0"/>
        <v>0</v>
      </c>
      <c r="G17" s="182">
        <f t="shared" si="0"/>
        <v>11000</v>
      </c>
      <c r="H17" s="184"/>
      <c r="I17" s="184"/>
      <c r="J17" s="184">
        <f t="shared" si="5"/>
        <v>0</v>
      </c>
      <c r="K17" s="184">
        <v>0</v>
      </c>
      <c r="L17" s="184"/>
      <c r="M17" s="184">
        <f t="shared" si="6"/>
        <v>0</v>
      </c>
      <c r="N17" s="539">
        <f t="shared" si="7"/>
        <v>0</v>
      </c>
      <c r="O17" s="539">
        <f t="shared" si="1"/>
        <v>0</v>
      </c>
      <c r="P17" s="539">
        <f t="shared" si="1"/>
        <v>0</v>
      </c>
      <c r="Q17" s="182">
        <f>N17+E17</f>
        <v>11000</v>
      </c>
      <c r="R17" s="182">
        <f t="shared" si="2"/>
        <v>0</v>
      </c>
      <c r="S17" s="236">
        <f t="shared" si="2"/>
        <v>11000</v>
      </c>
    </row>
    <row r="18" spans="1:19" s="540" customFormat="1" ht="15" customHeight="1" x14ac:dyDescent="0.25">
      <c r="A18" s="350" t="s">
        <v>799</v>
      </c>
      <c r="B18" s="184">
        <v>559</v>
      </c>
      <c r="C18" s="184"/>
      <c r="D18" s="184">
        <f t="shared" si="3"/>
        <v>559</v>
      </c>
      <c r="E18" s="182">
        <f t="shared" si="4"/>
        <v>559</v>
      </c>
      <c r="F18" s="182">
        <f t="shared" si="0"/>
        <v>0</v>
      </c>
      <c r="G18" s="182">
        <f t="shared" si="0"/>
        <v>559</v>
      </c>
      <c r="H18" s="184">
        <v>0</v>
      </c>
      <c r="I18" s="184"/>
      <c r="J18" s="184">
        <f t="shared" si="5"/>
        <v>0</v>
      </c>
      <c r="K18" s="184">
        <v>0</v>
      </c>
      <c r="L18" s="184"/>
      <c r="M18" s="184">
        <f t="shared" si="6"/>
        <v>0</v>
      </c>
      <c r="N18" s="539">
        <f t="shared" si="7"/>
        <v>0</v>
      </c>
      <c r="O18" s="539">
        <f t="shared" si="1"/>
        <v>0</v>
      </c>
      <c r="P18" s="539">
        <f t="shared" si="1"/>
        <v>0</v>
      </c>
      <c r="Q18" s="182">
        <f t="shared" si="2"/>
        <v>559</v>
      </c>
      <c r="R18" s="182">
        <f t="shared" si="2"/>
        <v>0</v>
      </c>
      <c r="S18" s="236">
        <f t="shared" si="2"/>
        <v>559</v>
      </c>
    </row>
    <row r="19" spans="1:19" s="540" customFormat="1" ht="15" customHeight="1" x14ac:dyDescent="0.25">
      <c r="A19" s="507" t="s">
        <v>800</v>
      </c>
      <c r="B19" s="283">
        <v>100000</v>
      </c>
      <c r="C19" s="283"/>
      <c r="D19" s="184">
        <f t="shared" si="3"/>
        <v>100000</v>
      </c>
      <c r="E19" s="182">
        <f t="shared" si="4"/>
        <v>100000</v>
      </c>
      <c r="F19" s="182">
        <f t="shared" ref="F19:G23" si="8">SUM(C19)</f>
        <v>0</v>
      </c>
      <c r="G19" s="182">
        <f t="shared" si="8"/>
        <v>100000</v>
      </c>
      <c r="H19" s="283">
        <v>0</v>
      </c>
      <c r="I19" s="283"/>
      <c r="J19" s="184">
        <f t="shared" si="5"/>
        <v>0</v>
      </c>
      <c r="K19" s="184">
        <v>0</v>
      </c>
      <c r="L19" s="283"/>
      <c r="M19" s="184">
        <f t="shared" si="6"/>
        <v>0</v>
      </c>
      <c r="N19" s="539">
        <f t="shared" si="7"/>
        <v>0</v>
      </c>
      <c r="O19" s="539">
        <f t="shared" si="7"/>
        <v>0</v>
      </c>
      <c r="P19" s="539">
        <f t="shared" si="7"/>
        <v>0</v>
      </c>
      <c r="Q19" s="182">
        <f t="shared" si="2"/>
        <v>100000</v>
      </c>
      <c r="R19" s="182">
        <f t="shared" si="2"/>
        <v>0</v>
      </c>
      <c r="S19" s="236">
        <f t="shared" si="2"/>
        <v>100000</v>
      </c>
    </row>
    <row r="20" spans="1:19" s="540" customFormat="1" ht="15" customHeight="1" x14ac:dyDescent="0.25">
      <c r="A20" s="507" t="s">
        <v>801</v>
      </c>
      <c r="B20" s="283">
        <v>2921</v>
      </c>
      <c r="C20" s="283"/>
      <c r="D20" s="184">
        <f t="shared" si="3"/>
        <v>2921</v>
      </c>
      <c r="E20" s="182">
        <f t="shared" si="4"/>
        <v>2921</v>
      </c>
      <c r="F20" s="182">
        <f t="shared" si="8"/>
        <v>0</v>
      </c>
      <c r="G20" s="182">
        <f t="shared" si="8"/>
        <v>2921</v>
      </c>
      <c r="H20" s="283">
        <v>0</v>
      </c>
      <c r="I20" s="283"/>
      <c r="J20" s="184">
        <f t="shared" si="5"/>
        <v>0</v>
      </c>
      <c r="K20" s="184">
        <v>0</v>
      </c>
      <c r="L20" s="283"/>
      <c r="M20" s="184">
        <f t="shared" si="6"/>
        <v>0</v>
      </c>
      <c r="N20" s="539">
        <f t="shared" si="7"/>
        <v>0</v>
      </c>
      <c r="O20" s="539">
        <f t="shared" si="7"/>
        <v>0</v>
      </c>
      <c r="P20" s="539">
        <f t="shared" si="7"/>
        <v>0</v>
      </c>
      <c r="Q20" s="182">
        <f t="shared" si="2"/>
        <v>2921</v>
      </c>
      <c r="R20" s="182">
        <f t="shared" si="2"/>
        <v>0</v>
      </c>
      <c r="S20" s="236">
        <f t="shared" si="2"/>
        <v>2921</v>
      </c>
    </row>
    <row r="21" spans="1:19" s="540" customFormat="1" ht="15" customHeight="1" x14ac:dyDescent="0.25">
      <c r="A21" s="350" t="s">
        <v>802</v>
      </c>
      <c r="B21" s="184">
        <v>1000</v>
      </c>
      <c r="C21" s="283"/>
      <c r="D21" s="184">
        <f t="shared" si="3"/>
        <v>1000</v>
      </c>
      <c r="E21" s="182">
        <f t="shared" si="4"/>
        <v>1000</v>
      </c>
      <c r="F21" s="182">
        <f t="shared" si="8"/>
        <v>0</v>
      </c>
      <c r="G21" s="182">
        <f t="shared" si="8"/>
        <v>1000</v>
      </c>
      <c r="H21" s="184"/>
      <c r="I21" s="184"/>
      <c r="J21" s="184">
        <f t="shared" si="5"/>
        <v>0</v>
      </c>
      <c r="K21" s="184">
        <v>0</v>
      </c>
      <c r="L21" s="283"/>
      <c r="M21" s="184">
        <f t="shared" si="6"/>
        <v>0</v>
      </c>
      <c r="N21" s="539">
        <f t="shared" si="7"/>
        <v>0</v>
      </c>
      <c r="O21" s="539">
        <f t="shared" si="7"/>
        <v>0</v>
      </c>
      <c r="P21" s="539">
        <f t="shared" si="7"/>
        <v>0</v>
      </c>
      <c r="Q21" s="182">
        <f t="shared" si="2"/>
        <v>1000</v>
      </c>
      <c r="R21" s="182">
        <f t="shared" si="2"/>
        <v>0</v>
      </c>
      <c r="S21" s="236">
        <f t="shared" si="2"/>
        <v>1000</v>
      </c>
    </row>
    <row r="22" spans="1:19" s="540" customFormat="1" ht="24.9" customHeight="1" x14ac:dyDescent="0.25">
      <c r="A22" s="350" t="s">
        <v>803</v>
      </c>
      <c r="B22" s="184">
        <v>12000</v>
      </c>
      <c r="C22" s="283"/>
      <c r="D22" s="184">
        <f t="shared" si="3"/>
        <v>12000</v>
      </c>
      <c r="E22" s="182">
        <f t="shared" si="4"/>
        <v>12000</v>
      </c>
      <c r="F22" s="182">
        <f t="shared" si="8"/>
        <v>0</v>
      </c>
      <c r="G22" s="182">
        <f t="shared" si="8"/>
        <v>12000</v>
      </c>
      <c r="H22" s="184">
        <v>0</v>
      </c>
      <c r="I22" s="184"/>
      <c r="J22" s="184">
        <f t="shared" si="5"/>
        <v>0</v>
      </c>
      <c r="K22" s="184">
        <v>0</v>
      </c>
      <c r="L22" s="283"/>
      <c r="M22" s="184">
        <f t="shared" si="6"/>
        <v>0</v>
      </c>
      <c r="N22" s="539">
        <f t="shared" si="7"/>
        <v>0</v>
      </c>
      <c r="O22" s="539">
        <f t="shared" si="7"/>
        <v>0</v>
      </c>
      <c r="P22" s="539">
        <f t="shared" si="7"/>
        <v>0</v>
      </c>
      <c r="Q22" s="182">
        <f t="shared" si="2"/>
        <v>12000</v>
      </c>
      <c r="R22" s="182">
        <f t="shared" si="2"/>
        <v>0</v>
      </c>
      <c r="S22" s="236">
        <f t="shared" si="2"/>
        <v>12000</v>
      </c>
    </row>
    <row r="23" spans="1:19" s="540" customFormat="1" ht="15" customHeight="1" thickBot="1" x14ac:dyDescent="0.3">
      <c r="A23" s="350" t="s">
        <v>804</v>
      </c>
      <c r="B23" s="184">
        <v>75000</v>
      </c>
      <c r="C23" s="283"/>
      <c r="D23" s="184">
        <f t="shared" si="3"/>
        <v>75000</v>
      </c>
      <c r="E23" s="182">
        <f t="shared" si="4"/>
        <v>75000</v>
      </c>
      <c r="F23" s="182">
        <f t="shared" si="8"/>
        <v>0</v>
      </c>
      <c r="G23" s="182">
        <f t="shared" si="8"/>
        <v>75000</v>
      </c>
      <c r="H23" s="184"/>
      <c r="I23" s="184"/>
      <c r="J23" s="184">
        <f t="shared" si="5"/>
        <v>0</v>
      </c>
      <c r="K23" s="184">
        <v>0</v>
      </c>
      <c r="L23" s="283"/>
      <c r="M23" s="184">
        <f t="shared" si="6"/>
        <v>0</v>
      </c>
      <c r="N23" s="539">
        <f t="shared" si="7"/>
        <v>0</v>
      </c>
      <c r="O23" s="539">
        <f t="shared" si="7"/>
        <v>0</v>
      </c>
      <c r="P23" s="539">
        <f t="shared" si="7"/>
        <v>0</v>
      </c>
      <c r="Q23" s="509">
        <f t="shared" si="2"/>
        <v>75000</v>
      </c>
      <c r="R23" s="509">
        <f t="shared" si="2"/>
        <v>0</v>
      </c>
      <c r="S23" s="510">
        <f t="shared" si="2"/>
        <v>75000</v>
      </c>
    </row>
    <row r="24" spans="1:19" s="499" customFormat="1" ht="19.95" customHeight="1" thickBot="1" x14ac:dyDescent="0.3">
      <c r="A24" s="541" t="s">
        <v>774</v>
      </c>
      <c r="B24" s="512">
        <f t="shared" ref="B24:S24" si="9">SUM(B3:B23)</f>
        <v>2097780</v>
      </c>
      <c r="C24" s="512">
        <f t="shared" si="9"/>
        <v>0</v>
      </c>
      <c r="D24" s="512">
        <f t="shared" si="9"/>
        <v>2097780</v>
      </c>
      <c r="E24" s="512">
        <f t="shared" si="9"/>
        <v>2097780</v>
      </c>
      <c r="F24" s="512">
        <f t="shared" si="9"/>
        <v>0</v>
      </c>
      <c r="G24" s="512">
        <f t="shared" si="9"/>
        <v>2097780</v>
      </c>
      <c r="H24" s="512">
        <f t="shared" si="9"/>
        <v>0</v>
      </c>
      <c r="I24" s="512">
        <f t="shared" si="9"/>
        <v>0</v>
      </c>
      <c r="J24" s="512">
        <f t="shared" si="9"/>
        <v>0</v>
      </c>
      <c r="K24" s="512">
        <f t="shared" si="9"/>
        <v>0</v>
      </c>
      <c r="L24" s="512">
        <f t="shared" si="9"/>
        <v>0</v>
      </c>
      <c r="M24" s="512">
        <f t="shared" si="9"/>
        <v>0</v>
      </c>
      <c r="N24" s="512">
        <f t="shared" si="9"/>
        <v>0</v>
      </c>
      <c r="O24" s="512">
        <f t="shared" si="9"/>
        <v>0</v>
      </c>
      <c r="P24" s="512">
        <f t="shared" si="9"/>
        <v>0</v>
      </c>
      <c r="Q24" s="512">
        <f t="shared" si="9"/>
        <v>2097780</v>
      </c>
      <c r="R24" s="512">
        <f t="shared" si="9"/>
        <v>0</v>
      </c>
      <c r="S24" s="514">
        <f t="shared" si="9"/>
        <v>2097780</v>
      </c>
    </row>
    <row r="25" spans="1:19" s="540" customFormat="1" ht="19.95" customHeight="1" x14ac:dyDescent="0.25">
      <c r="A25" s="542" t="s">
        <v>775</v>
      </c>
      <c r="B25" s="517"/>
      <c r="C25" s="517"/>
      <c r="D25" s="517"/>
      <c r="E25" s="518"/>
      <c r="F25" s="518"/>
      <c r="G25" s="518"/>
      <c r="H25" s="517"/>
      <c r="I25" s="517"/>
      <c r="J25" s="517"/>
      <c r="K25" s="517"/>
      <c r="L25" s="517"/>
      <c r="M25" s="517"/>
      <c r="N25" s="518"/>
      <c r="O25" s="504"/>
      <c r="P25" s="504"/>
      <c r="Q25" s="504"/>
      <c r="R25" s="543"/>
      <c r="S25" s="544"/>
    </row>
    <row r="26" spans="1:19" s="540" customFormat="1" ht="15" customHeight="1" x14ac:dyDescent="0.25">
      <c r="A26" s="350" t="s">
        <v>805</v>
      </c>
      <c r="B26" s="184">
        <v>0</v>
      </c>
      <c r="C26" s="184"/>
      <c r="D26" s="184">
        <f>SUM(B26:C26)</f>
        <v>0</v>
      </c>
      <c r="E26" s="182">
        <f>SUM(B26)</f>
        <v>0</v>
      </c>
      <c r="F26" s="182">
        <f t="shared" ref="F26:G41" si="10">SUM(C26)</f>
        <v>0</v>
      </c>
      <c r="G26" s="182">
        <f t="shared" si="10"/>
        <v>0</v>
      </c>
      <c r="H26" s="184"/>
      <c r="I26" s="184"/>
      <c r="J26" s="184">
        <f>SUM(H26:I26)</f>
        <v>0</v>
      </c>
      <c r="K26" s="184">
        <v>40000</v>
      </c>
      <c r="L26" s="184"/>
      <c r="M26" s="184">
        <f>SUM(K26:L26)</f>
        <v>40000</v>
      </c>
      <c r="N26" s="539">
        <f t="shared" ref="N26:P43" si="11">SUM(H26+K26)</f>
        <v>40000</v>
      </c>
      <c r="O26" s="539">
        <f t="shared" si="11"/>
        <v>0</v>
      </c>
      <c r="P26" s="539">
        <f t="shared" si="11"/>
        <v>40000</v>
      </c>
      <c r="Q26" s="182">
        <f>N26+E26</f>
        <v>40000</v>
      </c>
      <c r="R26" s="182">
        <f t="shared" ref="R26:S41" si="12">O26+F26</f>
        <v>0</v>
      </c>
      <c r="S26" s="236">
        <f t="shared" si="12"/>
        <v>40000</v>
      </c>
    </row>
    <row r="27" spans="1:19" s="540" customFormat="1" ht="15" customHeight="1" x14ac:dyDescent="0.25">
      <c r="A27" s="350" t="s">
        <v>806</v>
      </c>
      <c r="B27" s="184">
        <v>0</v>
      </c>
      <c r="C27" s="184"/>
      <c r="D27" s="184">
        <f t="shared" ref="D27:D43" si="13">SUM(B27:C27)</f>
        <v>0</v>
      </c>
      <c r="E27" s="182">
        <f t="shared" ref="E27:E43" si="14">SUM(B27)</f>
        <v>0</v>
      </c>
      <c r="F27" s="182">
        <f t="shared" si="10"/>
        <v>0</v>
      </c>
      <c r="G27" s="182">
        <f t="shared" si="10"/>
        <v>0</v>
      </c>
      <c r="H27" s="184"/>
      <c r="I27" s="184"/>
      <c r="J27" s="184">
        <f t="shared" ref="J27:J43" si="15">SUM(H27:I27)</f>
        <v>0</v>
      </c>
      <c r="K27" s="184">
        <v>50000</v>
      </c>
      <c r="L27" s="184"/>
      <c r="M27" s="184">
        <f t="shared" ref="M27:M43" si="16">SUM(K27:L27)</f>
        <v>50000</v>
      </c>
      <c r="N27" s="539">
        <f t="shared" si="11"/>
        <v>50000</v>
      </c>
      <c r="O27" s="539">
        <f t="shared" si="11"/>
        <v>0</v>
      </c>
      <c r="P27" s="539">
        <f t="shared" si="11"/>
        <v>50000</v>
      </c>
      <c r="Q27" s="182">
        <f t="shared" si="2"/>
        <v>50000</v>
      </c>
      <c r="R27" s="182">
        <f t="shared" si="12"/>
        <v>0</v>
      </c>
      <c r="S27" s="236">
        <f t="shared" si="12"/>
        <v>50000</v>
      </c>
    </row>
    <row r="28" spans="1:19" s="540" customFormat="1" ht="15" customHeight="1" x14ac:dyDescent="0.25">
      <c r="A28" s="350" t="s">
        <v>807</v>
      </c>
      <c r="B28" s="184">
        <v>10000</v>
      </c>
      <c r="C28" s="184"/>
      <c r="D28" s="184">
        <f t="shared" si="13"/>
        <v>10000</v>
      </c>
      <c r="E28" s="182">
        <f t="shared" si="14"/>
        <v>10000</v>
      </c>
      <c r="F28" s="182">
        <f t="shared" si="10"/>
        <v>0</v>
      </c>
      <c r="G28" s="182">
        <f t="shared" si="10"/>
        <v>10000</v>
      </c>
      <c r="H28" s="184"/>
      <c r="I28" s="184"/>
      <c r="J28" s="184">
        <f t="shared" si="15"/>
        <v>0</v>
      </c>
      <c r="K28" s="184">
        <v>0</v>
      </c>
      <c r="L28" s="184"/>
      <c r="M28" s="184">
        <f t="shared" si="16"/>
        <v>0</v>
      </c>
      <c r="N28" s="539">
        <f t="shared" si="11"/>
        <v>0</v>
      </c>
      <c r="O28" s="539">
        <f t="shared" si="11"/>
        <v>0</v>
      </c>
      <c r="P28" s="539">
        <f t="shared" si="11"/>
        <v>0</v>
      </c>
      <c r="Q28" s="182">
        <f t="shared" si="2"/>
        <v>10000</v>
      </c>
      <c r="R28" s="182">
        <f t="shared" si="12"/>
        <v>0</v>
      </c>
      <c r="S28" s="236">
        <f t="shared" si="12"/>
        <v>10000</v>
      </c>
    </row>
    <row r="29" spans="1:19" s="540" customFormat="1" ht="15" customHeight="1" x14ac:dyDescent="0.25">
      <c r="A29" s="350" t="s">
        <v>808</v>
      </c>
      <c r="B29" s="184">
        <v>0</v>
      </c>
      <c r="C29" s="184"/>
      <c r="D29" s="184">
        <f t="shared" si="13"/>
        <v>0</v>
      </c>
      <c r="E29" s="182">
        <f t="shared" si="14"/>
        <v>0</v>
      </c>
      <c r="F29" s="182">
        <f t="shared" si="10"/>
        <v>0</v>
      </c>
      <c r="G29" s="182">
        <f t="shared" si="10"/>
        <v>0</v>
      </c>
      <c r="H29" s="184"/>
      <c r="I29" s="184"/>
      <c r="J29" s="184">
        <f t="shared" si="15"/>
        <v>0</v>
      </c>
      <c r="K29" s="184">
        <v>110000</v>
      </c>
      <c r="L29" s="184"/>
      <c r="M29" s="184">
        <f t="shared" si="16"/>
        <v>110000</v>
      </c>
      <c r="N29" s="539">
        <f t="shared" si="11"/>
        <v>110000</v>
      </c>
      <c r="O29" s="539">
        <f t="shared" si="11"/>
        <v>0</v>
      </c>
      <c r="P29" s="539">
        <f t="shared" si="11"/>
        <v>110000</v>
      </c>
      <c r="Q29" s="182">
        <f t="shared" si="2"/>
        <v>110000</v>
      </c>
      <c r="R29" s="182">
        <f t="shared" si="12"/>
        <v>0</v>
      </c>
      <c r="S29" s="236">
        <f t="shared" si="12"/>
        <v>110000</v>
      </c>
    </row>
    <row r="30" spans="1:19" s="540" customFormat="1" ht="15" customHeight="1" x14ac:dyDescent="0.25">
      <c r="A30" s="350" t="s">
        <v>809</v>
      </c>
      <c r="B30" s="184">
        <v>0</v>
      </c>
      <c r="C30" s="184"/>
      <c r="D30" s="184">
        <f t="shared" si="13"/>
        <v>0</v>
      </c>
      <c r="E30" s="182">
        <f t="shared" si="14"/>
        <v>0</v>
      </c>
      <c r="F30" s="182">
        <f t="shared" si="10"/>
        <v>0</v>
      </c>
      <c r="G30" s="182">
        <f t="shared" si="10"/>
        <v>0</v>
      </c>
      <c r="H30" s="184"/>
      <c r="I30" s="184"/>
      <c r="J30" s="184">
        <f t="shared" si="15"/>
        <v>0</v>
      </c>
      <c r="K30" s="184">
        <v>130000</v>
      </c>
      <c r="L30" s="184"/>
      <c r="M30" s="184">
        <f t="shared" si="16"/>
        <v>130000</v>
      </c>
      <c r="N30" s="539">
        <f t="shared" si="11"/>
        <v>130000</v>
      </c>
      <c r="O30" s="539">
        <f t="shared" si="11"/>
        <v>0</v>
      </c>
      <c r="P30" s="539">
        <f t="shared" si="11"/>
        <v>130000</v>
      </c>
      <c r="Q30" s="182">
        <f t="shared" si="2"/>
        <v>130000</v>
      </c>
      <c r="R30" s="182">
        <f t="shared" si="12"/>
        <v>0</v>
      </c>
      <c r="S30" s="236">
        <f t="shared" si="12"/>
        <v>130000</v>
      </c>
    </row>
    <row r="31" spans="1:19" s="540" customFormat="1" ht="15" customHeight="1" x14ac:dyDescent="0.25">
      <c r="A31" s="350" t="s">
        <v>810</v>
      </c>
      <c r="B31" s="184">
        <v>0</v>
      </c>
      <c r="C31" s="184"/>
      <c r="D31" s="184">
        <f t="shared" si="13"/>
        <v>0</v>
      </c>
      <c r="E31" s="182">
        <f t="shared" si="14"/>
        <v>0</v>
      </c>
      <c r="F31" s="182">
        <f t="shared" si="10"/>
        <v>0</v>
      </c>
      <c r="G31" s="182">
        <f t="shared" si="10"/>
        <v>0</v>
      </c>
      <c r="H31" s="184"/>
      <c r="I31" s="184"/>
      <c r="J31" s="184">
        <f t="shared" si="15"/>
        <v>0</v>
      </c>
      <c r="K31" s="184">
        <v>80000</v>
      </c>
      <c r="L31" s="184"/>
      <c r="M31" s="184">
        <f t="shared" si="16"/>
        <v>80000</v>
      </c>
      <c r="N31" s="539">
        <f t="shared" si="11"/>
        <v>80000</v>
      </c>
      <c r="O31" s="539">
        <f t="shared" si="11"/>
        <v>0</v>
      </c>
      <c r="P31" s="539">
        <f t="shared" si="11"/>
        <v>80000</v>
      </c>
      <c r="Q31" s="182">
        <f t="shared" si="2"/>
        <v>80000</v>
      </c>
      <c r="R31" s="182">
        <f t="shared" si="12"/>
        <v>0</v>
      </c>
      <c r="S31" s="236">
        <f t="shared" si="12"/>
        <v>80000</v>
      </c>
    </row>
    <row r="32" spans="1:19" s="540" customFormat="1" ht="15" customHeight="1" x14ac:dyDescent="0.25">
      <c r="A32" s="350" t="s">
        <v>811</v>
      </c>
      <c r="B32" s="184">
        <v>9000</v>
      </c>
      <c r="C32" s="184"/>
      <c r="D32" s="184">
        <f t="shared" si="13"/>
        <v>9000</v>
      </c>
      <c r="E32" s="182">
        <f t="shared" si="14"/>
        <v>9000</v>
      </c>
      <c r="F32" s="182">
        <f t="shared" si="10"/>
        <v>0</v>
      </c>
      <c r="G32" s="182">
        <f t="shared" si="10"/>
        <v>9000</v>
      </c>
      <c r="H32" s="184"/>
      <c r="I32" s="184"/>
      <c r="J32" s="184">
        <f t="shared" si="15"/>
        <v>0</v>
      </c>
      <c r="K32" s="184">
        <v>0</v>
      </c>
      <c r="L32" s="184"/>
      <c r="M32" s="184">
        <f t="shared" si="16"/>
        <v>0</v>
      </c>
      <c r="N32" s="539">
        <f t="shared" si="11"/>
        <v>0</v>
      </c>
      <c r="O32" s="539">
        <f t="shared" si="11"/>
        <v>0</v>
      </c>
      <c r="P32" s="539">
        <f t="shared" si="11"/>
        <v>0</v>
      </c>
      <c r="Q32" s="182">
        <f t="shared" si="2"/>
        <v>9000</v>
      </c>
      <c r="R32" s="182">
        <f t="shared" si="12"/>
        <v>0</v>
      </c>
      <c r="S32" s="236">
        <f t="shared" si="12"/>
        <v>9000</v>
      </c>
    </row>
    <row r="33" spans="1:19" s="540" customFormat="1" ht="15" customHeight="1" x14ac:dyDescent="0.25">
      <c r="A33" s="350" t="s">
        <v>812</v>
      </c>
      <c r="B33" s="184">
        <v>0</v>
      </c>
      <c r="C33" s="184"/>
      <c r="D33" s="184">
        <f t="shared" si="13"/>
        <v>0</v>
      </c>
      <c r="E33" s="182">
        <f t="shared" si="14"/>
        <v>0</v>
      </c>
      <c r="F33" s="182">
        <f t="shared" si="10"/>
        <v>0</v>
      </c>
      <c r="G33" s="182">
        <f t="shared" si="10"/>
        <v>0</v>
      </c>
      <c r="H33" s="184"/>
      <c r="I33" s="184"/>
      <c r="J33" s="184">
        <f t="shared" si="15"/>
        <v>0</v>
      </c>
      <c r="K33" s="184">
        <v>150000</v>
      </c>
      <c r="L33" s="184"/>
      <c r="M33" s="184">
        <f t="shared" si="16"/>
        <v>150000</v>
      </c>
      <c r="N33" s="539">
        <f t="shared" si="11"/>
        <v>150000</v>
      </c>
      <c r="O33" s="539">
        <f t="shared" si="11"/>
        <v>0</v>
      </c>
      <c r="P33" s="539">
        <f t="shared" si="11"/>
        <v>150000</v>
      </c>
      <c r="Q33" s="182">
        <f t="shared" si="2"/>
        <v>150000</v>
      </c>
      <c r="R33" s="182">
        <f t="shared" si="12"/>
        <v>0</v>
      </c>
      <c r="S33" s="236">
        <f t="shared" si="12"/>
        <v>150000</v>
      </c>
    </row>
    <row r="34" spans="1:19" s="540" customFormat="1" ht="15" customHeight="1" x14ac:dyDescent="0.25">
      <c r="A34" s="350" t="s">
        <v>813</v>
      </c>
      <c r="B34" s="184">
        <v>1200</v>
      </c>
      <c r="C34" s="184"/>
      <c r="D34" s="184">
        <f t="shared" si="13"/>
        <v>1200</v>
      </c>
      <c r="E34" s="182">
        <f t="shared" si="14"/>
        <v>1200</v>
      </c>
      <c r="F34" s="182">
        <f t="shared" si="10"/>
        <v>0</v>
      </c>
      <c r="G34" s="182">
        <f t="shared" si="10"/>
        <v>1200</v>
      </c>
      <c r="H34" s="184"/>
      <c r="I34" s="184"/>
      <c r="J34" s="184">
        <f t="shared" si="15"/>
        <v>0</v>
      </c>
      <c r="K34" s="184">
        <v>0</v>
      </c>
      <c r="L34" s="184"/>
      <c r="M34" s="184">
        <f t="shared" si="16"/>
        <v>0</v>
      </c>
      <c r="N34" s="539">
        <f t="shared" si="11"/>
        <v>0</v>
      </c>
      <c r="O34" s="539">
        <f t="shared" si="11"/>
        <v>0</v>
      </c>
      <c r="P34" s="539">
        <f t="shared" si="11"/>
        <v>0</v>
      </c>
      <c r="Q34" s="182">
        <f t="shared" si="2"/>
        <v>1200</v>
      </c>
      <c r="R34" s="182">
        <f t="shared" si="12"/>
        <v>0</v>
      </c>
      <c r="S34" s="236">
        <f t="shared" si="12"/>
        <v>1200</v>
      </c>
    </row>
    <row r="35" spans="1:19" s="540" customFormat="1" ht="15" customHeight="1" x14ac:dyDescent="0.25">
      <c r="A35" s="350" t="s">
        <v>814</v>
      </c>
      <c r="B35" s="184">
        <v>5000</v>
      </c>
      <c r="C35" s="184"/>
      <c r="D35" s="184">
        <f t="shared" si="13"/>
        <v>5000</v>
      </c>
      <c r="E35" s="182">
        <f t="shared" si="14"/>
        <v>5000</v>
      </c>
      <c r="F35" s="182">
        <f t="shared" si="10"/>
        <v>0</v>
      </c>
      <c r="G35" s="182">
        <f t="shared" si="10"/>
        <v>5000</v>
      </c>
      <c r="H35" s="184"/>
      <c r="I35" s="184"/>
      <c r="J35" s="184">
        <f t="shared" si="15"/>
        <v>0</v>
      </c>
      <c r="K35" s="184">
        <v>0</v>
      </c>
      <c r="L35" s="184"/>
      <c r="M35" s="184">
        <f t="shared" si="16"/>
        <v>0</v>
      </c>
      <c r="N35" s="539">
        <f t="shared" si="11"/>
        <v>0</v>
      </c>
      <c r="O35" s="539">
        <f t="shared" si="11"/>
        <v>0</v>
      </c>
      <c r="P35" s="539">
        <f t="shared" si="11"/>
        <v>0</v>
      </c>
      <c r="Q35" s="182">
        <f t="shared" si="2"/>
        <v>5000</v>
      </c>
      <c r="R35" s="182">
        <f t="shared" si="12"/>
        <v>0</v>
      </c>
      <c r="S35" s="236">
        <f t="shared" si="12"/>
        <v>5000</v>
      </c>
    </row>
    <row r="36" spans="1:19" s="540" customFormat="1" ht="24.9" customHeight="1" x14ac:dyDescent="0.25">
      <c r="A36" s="350" t="s">
        <v>815</v>
      </c>
      <c r="B36" s="184">
        <f>53798+22501</f>
        <v>76299</v>
      </c>
      <c r="C36" s="184"/>
      <c r="D36" s="184">
        <f t="shared" si="13"/>
        <v>76299</v>
      </c>
      <c r="E36" s="182">
        <f t="shared" si="14"/>
        <v>76299</v>
      </c>
      <c r="F36" s="182">
        <f t="shared" si="10"/>
        <v>0</v>
      </c>
      <c r="G36" s="182">
        <f t="shared" si="10"/>
        <v>76299</v>
      </c>
      <c r="H36" s="184"/>
      <c r="I36" s="184"/>
      <c r="J36" s="184">
        <f t="shared" si="15"/>
        <v>0</v>
      </c>
      <c r="K36" s="184">
        <f>199252+83338</f>
        <v>282590</v>
      </c>
      <c r="L36" s="184"/>
      <c r="M36" s="184">
        <f t="shared" si="16"/>
        <v>282590</v>
      </c>
      <c r="N36" s="539">
        <f t="shared" si="11"/>
        <v>282590</v>
      </c>
      <c r="O36" s="539">
        <f t="shared" si="11"/>
        <v>0</v>
      </c>
      <c r="P36" s="539">
        <f t="shared" si="11"/>
        <v>282590</v>
      </c>
      <c r="Q36" s="182">
        <f>N36+E36</f>
        <v>358889</v>
      </c>
      <c r="R36" s="182">
        <f t="shared" si="12"/>
        <v>0</v>
      </c>
      <c r="S36" s="236">
        <f t="shared" si="12"/>
        <v>358889</v>
      </c>
    </row>
    <row r="37" spans="1:19" s="540" customFormat="1" ht="24.9" customHeight="1" x14ac:dyDescent="0.25">
      <c r="A37" s="248" t="s">
        <v>816</v>
      </c>
      <c r="B37" s="184"/>
      <c r="C37" s="184"/>
      <c r="D37" s="184">
        <f t="shared" si="13"/>
        <v>0</v>
      </c>
      <c r="E37" s="182">
        <f t="shared" si="14"/>
        <v>0</v>
      </c>
      <c r="F37" s="182">
        <f t="shared" si="10"/>
        <v>0</v>
      </c>
      <c r="G37" s="182">
        <f t="shared" si="10"/>
        <v>0</v>
      </c>
      <c r="H37" s="184"/>
      <c r="I37" s="184"/>
      <c r="J37" s="184">
        <f t="shared" si="15"/>
        <v>0</v>
      </c>
      <c r="K37" s="184">
        <v>407950</v>
      </c>
      <c r="L37" s="184"/>
      <c r="M37" s="184">
        <f t="shared" si="16"/>
        <v>407950</v>
      </c>
      <c r="N37" s="539">
        <f t="shared" si="11"/>
        <v>407950</v>
      </c>
      <c r="O37" s="539">
        <f t="shared" si="11"/>
        <v>0</v>
      </c>
      <c r="P37" s="539">
        <f t="shared" si="11"/>
        <v>407950</v>
      </c>
      <c r="Q37" s="182">
        <f t="shared" si="2"/>
        <v>407950</v>
      </c>
      <c r="R37" s="182">
        <f t="shared" si="12"/>
        <v>0</v>
      </c>
      <c r="S37" s="236">
        <f t="shared" si="12"/>
        <v>407950</v>
      </c>
    </row>
    <row r="38" spans="1:19" s="540" customFormat="1" ht="15" customHeight="1" x14ac:dyDescent="0.25">
      <c r="A38" s="350" t="s">
        <v>817</v>
      </c>
      <c r="B38" s="184">
        <v>0</v>
      </c>
      <c r="C38" s="184"/>
      <c r="D38" s="184">
        <f t="shared" si="13"/>
        <v>0</v>
      </c>
      <c r="E38" s="182">
        <f t="shared" si="14"/>
        <v>0</v>
      </c>
      <c r="F38" s="182">
        <f t="shared" si="10"/>
        <v>0</v>
      </c>
      <c r="G38" s="182">
        <f t="shared" si="10"/>
        <v>0</v>
      </c>
      <c r="H38" s="184"/>
      <c r="I38" s="184"/>
      <c r="J38" s="184">
        <f t="shared" si="15"/>
        <v>0</v>
      </c>
      <c r="K38" s="184">
        <v>0</v>
      </c>
      <c r="L38" s="184"/>
      <c r="M38" s="184">
        <f t="shared" si="16"/>
        <v>0</v>
      </c>
      <c r="N38" s="539">
        <f t="shared" si="11"/>
        <v>0</v>
      </c>
      <c r="O38" s="539">
        <f t="shared" si="11"/>
        <v>0</v>
      </c>
      <c r="P38" s="539">
        <f t="shared" si="11"/>
        <v>0</v>
      </c>
      <c r="Q38" s="182">
        <f t="shared" si="2"/>
        <v>0</v>
      </c>
      <c r="R38" s="182">
        <f t="shared" si="12"/>
        <v>0</v>
      </c>
      <c r="S38" s="236">
        <f t="shared" si="12"/>
        <v>0</v>
      </c>
    </row>
    <row r="39" spans="1:19" s="540" customFormat="1" ht="15" customHeight="1" x14ac:dyDescent="0.25">
      <c r="A39" s="507" t="s">
        <v>818</v>
      </c>
      <c r="B39" s="283">
        <v>0</v>
      </c>
      <c r="C39" s="283"/>
      <c r="D39" s="184">
        <f t="shared" si="13"/>
        <v>0</v>
      </c>
      <c r="E39" s="182">
        <f t="shared" si="14"/>
        <v>0</v>
      </c>
      <c r="F39" s="182">
        <f t="shared" si="10"/>
        <v>0</v>
      </c>
      <c r="G39" s="182">
        <f t="shared" si="10"/>
        <v>0</v>
      </c>
      <c r="H39" s="283"/>
      <c r="I39" s="283"/>
      <c r="J39" s="184">
        <f t="shared" si="15"/>
        <v>0</v>
      </c>
      <c r="K39" s="184">
        <v>523197</v>
      </c>
      <c r="L39" s="184"/>
      <c r="M39" s="184">
        <f t="shared" si="16"/>
        <v>523197</v>
      </c>
      <c r="N39" s="539">
        <f t="shared" si="11"/>
        <v>523197</v>
      </c>
      <c r="O39" s="539">
        <f t="shared" si="11"/>
        <v>0</v>
      </c>
      <c r="P39" s="539">
        <f t="shared" si="11"/>
        <v>523197</v>
      </c>
      <c r="Q39" s="182">
        <f t="shared" si="2"/>
        <v>523197</v>
      </c>
      <c r="R39" s="182">
        <f t="shared" si="12"/>
        <v>0</v>
      </c>
      <c r="S39" s="236">
        <f t="shared" si="12"/>
        <v>523197</v>
      </c>
    </row>
    <row r="40" spans="1:19" s="540" customFormat="1" ht="15" customHeight="1" x14ac:dyDescent="0.25">
      <c r="A40" s="507" t="s">
        <v>819</v>
      </c>
      <c r="B40" s="283">
        <v>27572</v>
      </c>
      <c r="C40" s="283"/>
      <c r="D40" s="184">
        <f t="shared" si="13"/>
        <v>27572</v>
      </c>
      <c r="E40" s="182">
        <f t="shared" si="14"/>
        <v>27572</v>
      </c>
      <c r="F40" s="182">
        <f t="shared" si="10"/>
        <v>0</v>
      </c>
      <c r="G40" s="182">
        <f t="shared" si="10"/>
        <v>27572</v>
      </c>
      <c r="H40" s="283"/>
      <c r="I40" s="283"/>
      <c r="J40" s="184">
        <f t="shared" si="15"/>
        <v>0</v>
      </c>
      <c r="K40" s="184">
        <v>102120</v>
      </c>
      <c r="L40" s="184"/>
      <c r="M40" s="184">
        <f t="shared" si="16"/>
        <v>102120</v>
      </c>
      <c r="N40" s="539">
        <f t="shared" si="11"/>
        <v>102120</v>
      </c>
      <c r="O40" s="539">
        <f t="shared" si="11"/>
        <v>0</v>
      </c>
      <c r="P40" s="539">
        <f t="shared" si="11"/>
        <v>102120</v>
      </c>
      <c r="Q40" s="182">
        <f t="shared" si="2"/>
        <v>129692</v>
      </c>
      <c r="R40" s="182">
        <f t="shared" si="12"/>
        <v>0</v>
      </c>
      <c r="S40" s="236">
        <f t="shared" si="12"/>
        <v>129692</v>
      </c>
    </row>
    <row r="41" spans="1:19" s="540" customFormat="1" ht="15" customHeight="1" x14ac:dyDescent="0.25">
      <c r="A41" s="507" t="s">
        <v>820</v>
      </c>
      <c r="B41" s="283">
        <v>0</v>
      </c>
      <c r="C41" s="283"/>
      <c r="D41" s="184">
        <f t="shared" si="13"/>
        <v>0</v>
      </c>
      <c r="E41" s="182">
        <f t="shared" si="14"/>
        <v>0</v>
      </c>
      <c r="F41" s="182">
        <f t="shared" si="10"/>
        <v>0</v>
      </c>
      <c r="G41" s="182">
        <f t="shared" si="10"/>
        <v>0</v>
      </c>
      <c r="H41" s="283"/>
      <c r="I41" s="283"/>
      <c r="J41" s="184">
        <f t="shared" si="15"/>
        <v>0</v>
      </c>
      <c r="K41" s="184">
        <v>0</v>
      </c>
      <c r="L41" s="184"/>
      <c r="M41" s="184">
        <f t="shared" si="16"/>
        <v>0</v>
      </c>
      <c r="N41" s="539">
        <f t="shared" si="11"/>
        <v>0</v>
      </c>
      <c r="O41" s="539">
        <f t="shared" si="11"/>
        <v>0</v>
      </c>
      <c r="P41" s="539">
        <f t="shared" si="11"/>
        <v>0</v>
      </c>
      <c r="Q41" s="182">
        <f t="shared" si="2"/>
        <v>0</v>
      </c>
      <c r="R41" s="182">
        <f t="shared" si="12"/>
        <v>0</v>
      </c>
      <c r="S41" s="236">
        <f t="shared" si="12"/>
        <v>0</v>
      </c>
    </row>
    <row r="42" spans="1:19" s="540" customFormat="1" ht="24.9" customHeight="1" x14ac:dyDescent="0.25">
      <c r="A42" s="507" t="s">
        <v>821</v>
      </c>
      <c r="B42" s="283">
        <v>59670</v>
      </c>
      <c r="C42" s="283"/>
      <c r="D42" s="184">
        <f t="shared" si="13"/>
        <v>59670</v>
      </c>
      <c r="E42" s="182">
        <f t="shared" si="14"/>
        <v>59670</v>
      </c>
      <c r="F42" s="182">
        <f t="shared" ref="F42:G43" si="17">SUM(C42)</f>
        <v>0</v>
      </c>
      <c r="G42" s="182">
        <f t="shared" si="17"/>
        <v>59670</v>
      </c>
      <c r="H42" s="283"/>
      <c r="I42" s="283"/>
      <c r="J42" s="184">
        <f t="shared" si="15"/>
        <v>0</v>
      </c>
      <c r="K42" s="184">
        <v>221000</v>
      </c>
      <c r="L42" s="184"/>
      <c r="M42" s="184">
        <f t="shared" si="16"/>
        <v>221000</v>
      </c>
      <c r="N42" s="539">
        <f t="shared" si="11"/>
        <v>221000</v>
      </c>
      <c r="O42" s="539">
        <f t="shared" si="11"/>
        <v>0</v>
      </c>
      <c r="P42" s="539">
        <f t="shared" si="11"/>
        <v>221000</v>
      </c>
      <c r="Q42" s="182">
        <f t="shared" si="2"/>
        <v>280670</v>
      </c>
      <c r="R42" s="182">
        <f t="shared" si="2"/>
        <v>0</v>
      </c>
      <c r="S42" s="236">
        <f t="shared" si="2"/>
        <v>280670</v>
      </c>
    </row>
    <row r="43" spans="1:19" s="540" customFormat="1" ht="24.9" customHeight="1" thickBot="1" x14ac:dyDescent="0.3">
      <c r="A43" s="507" t="s">
        <v>822</v>
      </c>
      <c r="B43" s="283">
        <v>0</v>
      </c>
      <c r="C43" s="283"/>
      <c r="D43" s="184">
        <f t="shared" si="13"/>
        <v>0</v>
      </c>
      <c r="E43" s="182">
        <f t="shared" si="14"/>
        <v>0</v>
      </c>
      <c r="F43" s="182">
        <f t="shared" si="17"/>
        <v>0</v>
      </c>
      <c r="G43" s="182">
        <f t="shared" si="17"/>
        <v>0</v>
      </c>
      <c r="H43" s="283"/>
      <c r="I43" s="283"/>
      <c r="J43" s="184">
        <f t="shared" si="15"/>
        <v>0</v>
      </c>
      <c r="K43" s="184">
        <v>84750</v>
      </c>
      <c r="L43" s="184"/>
      <c r="M43" s="184">
        <f t="shared" si="16"/>
        <v>84750</v>
      </c>
      <c r="N43" s="539">
        <f t="shared" si="11"/>
        <v>84750</v>
      </c>
      <c r="O43" s="539">
        <f t="shared" si="11"/>
        <v>0</v>
      </c>
      <c r="P43" s="539">
        <f t="shared" si="11"/>
        <v>84750</v>
      </c>
      <c r="Q43" s="182">
        <f t="shared" si="2"/>
        <v>84750</v>
      </c>
      <c r="R43" s="182">
        <f t="shared" si="2"/>
        <v>0</v>
      </c>
      <c r="S43" s="236">
        <f t="shared" si="2"/>
        <v>84750</v>
      </c>
    </row>
    <row r="44" spans="1:19" s="499" customFormat="1" ht="19.95" customHeight="1" thickBot="1" x14ac:dyDescent="0.3">
      <c r="A44" s="541" t="s">
        <v>781</v>
      </c>
      <c r="B44" s="512">
        <f t="shared" ref="B44" si="18">SUM(B26:B43)</f>
        <v>188741</v>
      </c>
      <c r="C44" s="512">
        <f t="shared" ref="C44:S44" si="19">SUM(C26:C43)</f>
        <v>0</v>
      </c>
      <c r="D44" s="512">
        <f t="shared" si="19"/>
        <v>188741</v>
      </c>
      <c r="E44" s="512">
        <f t="shared" si="19"/>
        <v>188741</v>
      </c>
      <c r="F44" s="512">
        <f t="shared" si="19"/>
        <v>0</v>
      </c>
      <c r="G44" s="512">
        <f t="shared" si="19"/>
        <v>188741</v>
      </c>
      <c r="H44" s="512">
        <f t="shared" si="19"/>
        <v>0</v>
      </c>
      <c r="I44" s="512">
        <f t="shared" si="19"/>
        <v>0</v>
      </c>
      <c r="J44" s="512">
        <f t="shared" si="19"/>
        <v>0</v>
      </c>
      <c r="K44" s="512">
        <f t="shared" si="19"/>
        <v>2181607</v>
      </c>
      <c r="L44" s="512">
        <f t="shared" si="19"/>
        <v>0</v>
      </c>
      <c r="M44" s="512">
        <f t="shared" si="19"/>
        <v>2181607</v>
      </c>
      <c r="N44" s="512">
        <f t="shared" si="19"/>
        <v>2181607</v>
      </c>
      <c r="O44" s="512">
        <f t="shared" si="19"/>
        <v>0</v>
      </c>
      <c r="P44" s="512">
        <f t="shared" si="19"/>
        <v>2181607</v>
      </c>
      <c r="Q44" s="512">
        <f t="shared" si="19"/>
        <v>2370348</v>
      </c>
      <c r="R44" s="512">
        <f t="shared" si="19"/>
        <v>0</v>
      </c>
      <c r="S44" s="514">
        <f t="shared" si="19"/>
        <v>2370348</v>
      </c>
    </row>
    <row r="45" spans="1:19" s="548" customFormat="1" ht="19.95" customHeight="1" thickBot="1" x14ac:dyDescent="0.4">
      <c r="A45" s="545" t="s">
        <v>782</v>
      </c>
      <c r="B45" s="546">
        <f t="shared" ref="B45:S45" si="20">B44+B24</f>
        <v>2286521</v>
      </c>
      <c r="C45" s="546">
        <f t="shared" si="20"/>
        <v>0</v>
      </c>
      <c r="D45" s="546">
        <f t="shared" si="20"/>
        <v>2286521</v>
      </c>
      <c r="E45" s="546">
        <f t="shared" si="20"/>
        <v>2286521</v>
      </c>
      <c r="F45" s="546">
        <f t="shared" si="20"/>
        <v>0</v>
      </c>
      <c r="G45" s="546">
        <f t="shared" si="20"/>
        <v>2286521</v>
      </c>
      <c r="H45" s="546">
        <f t="shared" si="20"/>
        <v>0</v>
      </c>
      <c r="I45" s="546">
        <f t="shared" si="20"/>
        <v>0</v>
      </c>
      <c r="J45" s="546">
        <f t="shared" si="20"/>
        <v>0</v>
      </c>
      <c r="K45" s="546">
        <f t="shared" si="20"/>
        <v>2181607</v>
      </c>
      <c r="L45" s="546">
        <f t="shared" si="20"/>
        <v>0</v>
      </c>
      <c r="M45" s="546">
        <f t="shared" si="20"/>
        <v>2181607</v>
      </c>
      <c r="N45" s="546">
        <f t="shared" si="20"/>
        <v>2181607</v>
      </c>
      <c r="O45" s="546">
        <f t="shared" si="20"/>
        <v>0</v>
      </c>
      <c r="P45" s="546">
        <f t="shared" si="20"/>
        <v>2181607</v>
      </c>
      <c r="Q45" s="546">
        <f t="shared" si="20"/>
        <v>4468128</v>
      </c>
      <c r="R45" s="546">
        <f t="shared" si="20"/>
        <v>0</v>
      </c>
      <c r="S45" s="547">
        <f t="shared" si="20"/>
        <v>4468128</v>
      </c>
    </row>
    <row r="46" spans="1:19" ht="13.2" x14ac:dyDescent="0.25">
      <c r="A46" s="528"/>
      <c r="B46" s="315"/>
      <c r="C46" s="315"/>
      <c r="D46" s="315"/>
    </row>
    <row r="47" spans="1:19" ht="13.2" x14ac:dyDescent="0.25">
      <c r="A47" s="528"/>
      <c r="B47" s="315"/>
      <c r="C47" s="315"/>
      <c r="D47" s="315"/>
    </row>
    <row r="48" spans="1:19" ht="13.2" x14ac:dyDescent="0.25">
      <c r="A48" s="127"/>
      <c r="B48" s="315"/>
      <c r="C48" s="315"/>
      <c r="D48" s="315"/>
    </row>
    <row r="49" spans="1:4" ht="13.2" x14ac:dyDescent="0.25">
      <c r="A49" s="127"/>
      <c r="B49" s="315"/>
      <c r="C49" s="315"/>
      <c r="D49" s="315"/>
    </row>
    <row r="50" spans="1:4" ht="13.2" x14ac:dyDescent="0.25">
      <c r="A50" s="127"/>
      <c r="B50" s="315"/>
      <c r="C50" s="315"/>
      <c r="D50" s="315"/>
    </row>
    <row r="51" spans="1:4" ht="13.2" x14ac:dyDescent="0.25">
      <c r="A51" s="127"/>
      <c r="B51" s="315"/>
      <c r="C51" s="315"/>
      <c r="D51" s="315"/>
    </row>
    <row r="52" spans="1:4" ht="13.2" x14ac:dyDescent="0.25">
      <c r="A52" s="127"/>
      <c r="B52" s="315"/>
      <c r="C52" s="315"/>
      <c r="D52" s="315"/>
    </row>
    <row r="53" spans="1:4" ht="13.2" x14ac:dyDescent="0.25">
      <c r="A53" s="530"/>
      <c r="B53" s="315"/>
      <c r="C53" s="315"/>
      <c r="D53" s="315"/>
    </row>
    <row r="54" spans="1:4" ht="13.2" x14ac:dyDescent="0.25">
      <c r="A54" s="530"/>
      <c r="B54" s="315"/>
      <c r="C54" s="315"/>
      <c r="D54" s="315"/>
    </row>
    <row r="55" spans="1:4" ht="13.2" x14ac:dyDescent="0.25">
      <c r="A55" s="530"/>
      <c r="B55" s="315"/>
      <c r="C55" s="315"/>
      <c r="D55" s="315"/>
    </row>
    <row r="56" spans="1:4" ht="13.2" x14ac:dyDescent="0.25">
      <c r="A56" s="530"/>
      <c r="B56" s="315"/>
      <c r="C56" s="315"/>
      <c r="D56" s="315"/>
    </row>
    <row r="57" spans="1:4" ht="13.2" x14ac:dyDescent="0.25">
      <c r="A57" s="531"/>
      <c r="B57" s="532"/>
      <c r="C57" s="532"/>
      <c r="D57" s="532"/>
    </row>
    <row r="58" spans="1:4" ht="13.2" x14ac:dyDescent="0.25">
      <c r="A58" s="531"/>
      <c r="B58" s="532"/>
      <c r="C58" s="532"/>
      <c r="D58" s="532"/>
    </row>
    <row r="59" spans="1:4" ht="13.2" x14ac:dyDescent="0.25">
      <c r="A59" s="531"/>
      <c r="B59" s="532"/>
      <c r="C59" s="532"/>
      <c r="D59" s="532"/>
    </row>
    <row r="60" spans="1:4" ht="13.2" x14ac:dyDescent="0.25">
      <c r="A60" s="531"/>
      <c r="B60" s="532"/>
      <c r="C60" s="532"/>
      <c r="D60" s="532"/>
    </row>
    <row r="61" spans="1:4" ht="13.2" x14ac:dyDescent="0.25">
      <c r="A61" s="531"/>
      <c r="B61" s="532"/>
      <c r="C61" s="532"/>
      <c r="D61" s="532"/>
    </row>
    <row r="62" spans="1:4" ht="13.2" x14ac:dyDescent="0.25">
      <c r="A62" s="531"/>
      <c r="B62" s="532"/>
      <c r="C62" s="532"/>
      <c r="D62" s="532"/>
    </row>
    <row r="63" spans="1:4" ht="13.2" x14ac:dyDescent="0.25">
      <c r="A63" s="531"/>
      <c r="B63" s="532"/>
      <c r="C63" s="532"/>
      <c r="D63" s="532"/>
    </row>
    <row r="64" spans="1:4" ht="13.2" x14ac:dyDescent="0.25">
      <c r="A64" s="531"/>
      <c r="B64" s="532"/>
      <c r="C64" s="532"/>
      <c r="D64" s="532"/>
    </row>
    <row r="65" spans="1:4" ht="13.2" x14ac:dyDescent="0.25">
      <c r="A65" s="531"/>
      <c r="B65" s="532"/>
      <c r="C65" s="532"/>
      <c r="D65" s="532"/>
    </row>
    <row r="66" spans="1:4" ht="13.2" x14ac:dyDescent="0.25">
      <c r="A66" s="531"/>
      <c r="B66" s="532"/>
      <c r="C66" s="532"/>
      <c r="D66" s="532"/>
    </row>
    <row r="67" spans="1:4" ht="13.2" x14ac:dyDescent="0.25">
      <c r="A67" s="531"/>
      <c r="B67" s="532"/>
      <c r="C67" s="532"/>
      <c r="D67" s="532"/>
    </row>
    <row r="68" spans="1:4" ht="13.2" x14ac:dyDescent="0.25">
      <c r="A68" s="531"/>
      <c r="B68" s="532"/>
      <c r="C68" s="532"/>
      <c r="D68" s="532"/>
    </row>
    <row r="69" spans="1:4" ht="13.2" x14ac:dyDescent="0.25">
      <c r="A69" s="531"/>
      <c r="B69" s="532"/>
      <c r="C69" s="532"/>
      <c r="D69" s="532"/>
    </row>
    <row r="70" spans="1:4" ht="13.2" x14ac:dyDescent="0.25">
      <c r="A70" s="531"/>
      <c r="B70" s="532"/>
      <c r="C70" s="532"/>
      <c r="D70" s="532"/>
    </row>
    <row r="71" spans="1:4" ht="13.2" x14ac:dyDescent="0.25">
      <c r="A71" s="531"/>
      <c r="B71" s="532"/>
      <c r="C71" s="532"/>
      <c r="D71" s="532"/>
    </row>
    <row r="72" spans="1:4" ht="13.2" x14ac:dyDescent="0.25">
      <c r="A72" s="531"/>
      <c r="B72" s="532"/>
      <c r="C72" s="532"/>
      <c r="D72" s="532"/>
    </row>
    <row r="73" spans="1:4" ht="13.2" x14ac:dyDescent="0.25">
      <c r="A73" s="531"/>
      <c r="B73" s="532"/>
      <c r="C73" s="532"/>
      <c r="D73" s="532"/>
    </row>
    <row r="74" spans="1:4" ht="13.2" x14ac:dyDescent="0.25">
      <c r="A74" s="531"/>
      <c r="B74" s="532"/>
      <c r="C74" s="532"/>
      <c r="D74" s="532"/>
    </row>
    <row r="75" spans="1:4" ht="13.2" x14ac:dyDescent="0.25">
      <c r="A75" s="531"/>
      <c r="B75" s="532"/>
      <c r="C75" s="532"/>
      <c r="D75" s="532"/>
    </row>
    <row r="76" spans="1:4" ht="13.2" x14ac:dyDescent="0.25">
      <c r="A76" s="531"/>
      <c r="B76" s="532"/>
      <c r="C76" s="532"/>
      <c r="D76" s="532"/>
    </row>
    <row r="77" spans="1:4" ht="13.2" x14ac:dyDescent="0.25">
      <c r="A77" s="531"/>
      <c r="B77" s="532"/>
      <c r="C77" s="532"/>
      <c r="D77" s="532"/>
    </row>
    <row r="78" spans="1:4" ht="13.2" x14ac:dyDescent="0.25">
      <c r="A78" s="531"/>
      <c r="B78" s="532"/>
      <c r="C78" s="532"/>
      <c r="D78" s="532"/>
    </row>
    <row r="79" spans="1:4" ht="13.2" x14ac:dyDescent="0.25">
      <c r="A79" s="531"/>
      <c r="B79" s="532"/>
      <c r="C79" s="532"/>
      <c r="D79" s="532"/>
    </row>
    <row r="80" spans="1:4" ht="13.2" x14ac:dyDescent="0.25">
      <c r="A80" s="531"/>
      <c r="B80" s="532"/>
      <c r="C80" s="532"/>
      <c r="D80" s="532"/>
    </row>
    <row r="81" spans="1:4" ht="13.2" x14ac:dyDescent="0.25">
      <c r="A81" s="531"/>
      <c r="B81" s="532"/>
      <c r="C81" s="532"/>
      <c r="D81" s="532"/>
    </row>
    <row r="82" spans="1:4" ht="13.2" x14ac:dyDescent="0.25">
      <c r="A82" s="531"/>
      <c r="B82" s="532"/>
      <c r="C82" s="532"/>
      <c r="D82" s="532"/>
    </row>
    <row r="83" spans="1:4" ht="13.2" x14ac:dyDescent="0.25">
      <c r="A83" s="531"/>
      <c r="B83" s="532"/>
      <c r="C83" s="532"/>
      <c r="D83" s="532"/>
    </row>
    <row r="84" spans="1:4" ht="13.2" x14ac:dyDescent="0.25">
      <c r="A84" s="533"/>
      <c r="B84" s="533"/>
      <c r="C84" s="531"/>
      <c r="D84" s="531"/>
    </row>
    <row r="85" spans="1:4" ht="13.2" x14ac:dyDescent="0.25">
      <c r="A85" s="72"/>
      <c r="B85" s="532"/>
      <c r="C85" s="532"/>
      <c r="D85" s="532"/>
    </row>
    <row r="86" spans="1:4" ht="13.2" x14ac:dyDescent="0.25">
      <c r="A86" s="127"/>
      <c r="B86" s="315"/>
      <c r="C86" s="315"/>
      <c r="D86" s="315"/>
    </row>
    <row r="87" spans="1:4" ht="13.2" x14ac:dyDescent="0.25">
      <c r="A87" s="127"/>
      <c r="B87" s="315"/>
      <c r="C87" s="315"/>
      <c r="D87" s="315"/>
    </row>
    <row r="88" spans="1:4" ht="13.2" x14ac:dyDescent="0.25">
      <c r="A88" s="127"/>
      <c r="B88" s="315"/>
      <c r="C88" s="315"/>
      <c r="D88" s="315"/>
    </row>
    <row r="89" spans="1:4" ht="13.2" x14ac:dyDescent="0.25">
      <c r="A89" s="127"/>
      <c r="B89" s="315"/>
      <c r="C89" s="315"/>
      <c r="D89" s="315"/>
    </row>
    <row r="90" spans="1:4" ht="13.2" x14ac:dyDescent="0.25">
      <c r="A90" s="131"/>
      <c r="B90" s="315"/>
      <c r="C90" s="315"/>
      <c r="D90" s="315"/>
    </row>
    <row r="91" spans="1:4" ht="56.25" customHeight="1" x14ac:dyDescent="0.25">
      <c r="A91" s="127"/>
      <c r="B91" s="315"/>
      <c r="C91" s="315"/>
      <c r="D91" s="315"/>
    </row>
    <row r="92" spans="1:4" ht="13.2" x14ac:dyDescent="0.25">
      <c r="A92" s="127"/>
      <c r="B92" s="315"/>
      <c r="C92" s="315"/>
      <c r="D92" s="315"/>
    </row>
    <row r="93" spans="1:4" ht="13.2" x14ac:dyDescent="0.25">
      <c r="A93" s="127"/>
      <c r="B93" s="315"/>
      <c r="C93" s="315"/>
      <c r="D93" s="315"/>
    </row>
    <row r="94" spans="1:4" ht="13.2" x14ac:dyDescent="0.25">
      <c r="A94" s="127"/>
      <c r="B94" s="315"/>
      <c r="C94" s="315"/>
      <c r="D94" s="315"/>
    </row>
    <row r="95" spans="1:4" ht="13.2" x14ac:dyDescent="0.25">
      <c r="A95" s="127"/>
      <c r="B95" s="315"/>
      <c r="C95" s="315"/>
      <c r="D95" s="315"/>
    </row>
    <row r="96" spans="1:4" ht="13.2" x14ac:dyDescent="0.25">
      <c r="A96" s="127"/>
      <c r="B96" s="315"/>
      <c r="C96" s="315"/>
      <c r="D96" s="315"/>
    </row>
    <row r="97" spans="1:4" ht="13.2" x14ac:dyDescent="0.25">
      <c r="A97" s="127"/>
      <c r="B97" s="315"/>
      <c r="C97" s="315"/>
      <c r="D97" s="315"/>
    </row>
    <row r="98" spans="1:4" ht="13.2" x14ac:dyDescent="0.25">
      <c r="A98" s="127"/>
      <c r="B98" s="315"/>
      <c r="C98" s="315"/>
      <c r="D98" s="315"/>
    </row>
    <row r="99" spans="1:4" ht="13.2" x14ac:dyDescent="0.25">
      <c r="A99" s="131"/>
      <c r="B99" s="315"/>
      <c r="C99" s="315"/>
      <c r="D99" s="315"/>
    </row>
    <row r="100" spans="1:4" ht="13.2" x14ac:dyDescent="0.25">
      <c r="A100" s="127"/>
      <c r="B100" s="315"/>
      <c r="C100" s="315"/>
      <c r="D100" s="315"/>
    </row>
    <row r="101" spans="1:4" ht="13.2" x14ac:dyDescent="0.25">
      <c r="A101" s="127"/>
      <c r="B101" s="315"/>
      <c r="C101" s="315"/>
      <c r="D101" s="315"/>
    </row>
    <row r="102" spans="1:4" ht="13.2" x14ac:dyDescent="0.25">
      <c r="A102" s="127"/>
      <c r="B102" s="315"/>
      <c r="C102" s="315"/>
      <c r="D102" s="315"/>
    </row>
    <row r="103" spans="1:4" ht="13.2" x14ac:dyDescent="0.25">
      <c r="A103" s="127"/>
      <c r="B103" s="315"/>
      <c r="C103" s="315"/>
      <c r="D103" s="315"/>
    </row>
    <row r="104" spans="1:4" ht="13.2" x14ac:dyDescent="0.25">
      <c r="A104" s="127"/>
      <c r="B104" s="315"/>
      <c r="C104" s="315"/>
      <c r="D104" s="315"/>
    </row>
    <row r="105" spans="1:4" ht="13.2" x14ac:dyDescent="0.25">
      <c r="A105" s="127"/>
      <c r="B105" s="315"/>
      <c r="C105" s="315"/>
      <c r="D105" s="315"/>
    </row>
    <row r="106" spans="1:4" ht="13.2" x14ac:dyDescent="0.25">
      <c r="A106" s="127"/>
      <c r="B106" s="315"/>
      <c r="C106" s="315"/>
      <c r="D106" s="315"/>
    </row>
    <row r="107" spans="1:4" ht="13.2" x14ac:dyDescent="0.25">
      <c r="A107" s="127"/>
      <c r="B107" s="315"/>
      <c r="C107" s="315"/>
      <c r="D107" s="315"/>
    </row>
    <row r="108" spans="1:4" ht="13.2" x14ac:dyDescent="0.25">
      <c r="A108" s="528"/>
      <c r="B108" s="315"/>
      <c r="C108" s="315"/>
      <c r="D108" s="315"/>
    </row>
    <row r="109" spans="1:4" ht="13.2" x14ac:dyDescent="0.25">
      <c r="A109" s="528"/>
      <c r="B109" s="315"/>
      <c r="C109" s="315"/>
      <c r="D109" s="315"/>
    </row>
    <row r="110" spans="1:4" ht="13.2" x14ac:dyDescent="0.25">
      <c r="A110" s="528"/>
      <c r="B110" s="315"/>
      <c r="C110" s="315"/>
      <c r="D110" s="315"/>
    </row>
    <row r="111" spans="1:4" ht="13.2" x14ac:dyDescent="0.25">
      <c r="A111" s="528"/>
      <c r="B111" s="315"/>
      <c r="C111" s="315"/>
      <c r="D111" s="315"/>
    </row>
    <row r="112" spans="1:4" ht="13.2" x14ac:dyDescent="0.25">
      <c r="A112" s="528"/>
      <c r="B112" s="315"/>
      <c r="C112" s="315"/>
      <c r="D112" s="315"/>
    </row>
    <row r="113" spans="1:4" ht="13.2" x14ac:dyDescent="0.25">
      <c r="A113" s="528"/>
      <c r="B113" s="315"/>
      <c r="C113" s="315"/>
      <c r="D113" s="315"/>
    </row>
    <row r="114" spans="1:4" ht="13.2" x14ac:dyDescent="0.25">
      <c r="A114" s="528"/>
      <c r="B114" s="315"/>
      <c r="C114" s="315"/>
      <c r="D114" s="315"/>
    </row>
    <row r="115" spans="1:4" ht="13.2" x14ac:dyDescent="0.25">
      <c r="A115" s="528"/>
      <c r="B115" s="315"/>
      <c r="C115" s="315"/>
      <c r="D115" s="315"/>
    </row>
    <row r="116" spans="1:4" ht="13.2" x14ac:dyDescent="0.25">
      <c r="A116" s="528"/>
      <c r="B116" s="315"/>
      <c r="C116" s="315"/>
      <c r="D116" s="315"/>
    </row>
    <row r="117" spans="1:4" ht="13.2" x14ac:dyDescent="0.25">
      <c r="A117" s="528"/>
      <c r="B117" s="315"/>
      <c r="C117" s="315"/>
      <c r="D117" s="315"/>
    </row>
    <row r="118" spans="1:4" ht="13.2" x14ac:dyDescent="0.25">
      <c r="A118" s="528"/>
      <c r="B118" s="315"/>
      <c r="C118" s="315"/>
      <c r="D118" s="315"/>
    </row>
    <row r="119" spans="1:4" ht="13.2" x14ac:dyDescent="0.25">
      <c r="A119" s="528"/>
      <c r="B119" s="315"/>
      <c r="C119" s="315"/>
      <c r="D119" s="315"/>
    </row>
    <row r="120" spans="1:4" ht="13.2" x14ac:dyDescent="0.25">
      <c r="A120" s="528"/>
      <c r="B120" s="315"/>
      <c r="C120" s="315"/>
      <c r="D120" s="315"/>
    </row>
    <row r="121" spans="1:4" ht="13.2" x14ac:dyDescent="0.25">
      <c r="A121" s="528"/>
      <c r="B121" s="315"/>
      <c r="C121" s="315"/>
      <c r="D121" s="315"/>
    </row>
    <row r="122" spans="1:4" ht="13.2" x14ac:dyDescent="0.25">
      <c r="A122" s="528"/>
      <c r="B122" s="315"/>
      <c r="C122" s="315"/>
      <c r="D122" s="315"/>
    </row>
    <row r="123" spans="1:4" ht="13.2" x14ac:dyDescent="0.25">
      <c r="A123" s="528"/>
      <c r="B123" s="315"/>
      <c r="C123" s="315"/>
      <c r="D123" s="315"/>
    </row>
    <row r="124" spans="1:4" ht="13.2" x14ac:dyDescent="0.25">
      <c r="A124" s="528"/>
      <c r="B124" s="315"/>
      <c r="C124" s="315"/>
      <c r="D124" s="315"/>
    </row>
    <row r="125" spans="1:4" ht="13.2" x14ac:dyDescent="0.25">
      <c r="A125" s="528"/>
      <c r="B125" s="315"/>
      <c r="C125" s="315"/>
      <c r="D125" s="315"/>
    </row>
    <row r="126" spans="1:4" ht="13.2" x14ac:dyDescent="0.25">
      <c r="A126" s="528"/>
      <c r="B126" s="315"/>
      <c r="C126" s="315"/>
      <c r="D126" s="315"/>
    </row>
    <row r="127" spans="1:4" ht="13.2" x14ac:dyDescent="0.25">
      <c r="A127" s="528"/>
      <c r="B127" s="315"/>
      <c r="C127" s="315"/>
      <c r="D127" s="315"/>
    </row>
    <row r="128" spans="1:4" ht="13.2" x14ac:dyDescent="0.25">
      <c r="A128" s="528"/>
      <c r="B128" s="315"/>
      <c r="C128" s="315"/>
      <c r="D128" s="315"/>
    </row>
    <row r="129" spans="1:4" ht="13.2" x14ac:dyDescent="0.25">
      <c r="A129" s="528"/>
      <c r="B129" s="315"/>
      <c r="C129" s="315"/>
      <c r="D129" s="315"/>
    </row>
    <row r="130" spans="1:4" ht="13.2" x14ac:dyDescent="0.25">
      <c r="A130" s="528"/>
      <c r="B130" s="315"/>
      <c r="C130" s="315"/>
      <c r="D130" s="315"/>
    </row>
    <row r="131" spans="1:4" ht="13.2" x14ac:dyDescent="0.25">
      <c r="A131" s="528"/>
      <c r="B131" s="315"/>
      <c r="C131" s="315"/>
      <c r="D131" s="315"/>
    </row>
    <row r="132" spans="1:4" ht="13.2" x14ac:dyDescent="0.25">
      <c r="A132" s="528"/>
      <c r="B132" s="315"/>
      <c r="C132" s="315"/>
      <c r="D132" s="315"/>
    </row>
    <row r="133" spans="1:4" ht="13.2" x14ac:dyDescent="0.25">
      <c r="A133" s="528"/>
      <c r="B133" s="315"/>
      <c r="C133" s="315"/>
      <c r="D133" s="315"/>
    </row>
    <row r="134" spans="1:4" ht="13.2" x14ac:dyDescent="0.25">
      <c r="A134" s="528"/>
      <c r="B134" s="315"/>
      <c r="C134" s="315"/>
      <c r="D134" s="315"/>
    </row>
    <row r="135" spans="1:4" ht="13.2" x14ac:dyDescent="0.25">
      <c r="A135" s="528"/>
      <c r="B135" s="315"/>
      <c r="C135" s="315"/>
      <c r="D135" s="315"/>
    </row>
    <row r="136" spans="1:4" ht="13.2" x14ac:dyDescent="0.25">
      <c r="A136" s="528"/>
      <c r="B136" s="315"/>
      <c r="C136" s="315"/>
      <c r="D136" s="315"/>
    </row>
    <row r="137" spans="1:4" ht="13.2" x14ac:dyDescent="0.25">
      <c r="A137" s="528"/>
      <c r="B137" s="315"/>
      <c r="C137" s="315"/>
      <c r="D137" s="315"/>
    </row>
    <row r="138" spans="1:4" ht="13.2" x14ac:dyDescent="0.25">
      <c r="A138" s="528"/>
      <c r="B138" s="315"/>
      <c r="C138" s="315"/>
      <c r="D138" s="315"/>
    </row>
    <row r="139" spans="1:4" ht="13.2" x14ac:dyDescent="0.25">
      <c r="A139" s="127"/>
      <c r="B139" s="315"/>
      <c r="C139" s="315"/>
      <c r="D139" s="315"/>
    </row>
    <row r="140" spans="1:4" ht="13.2" x14ac:dyDescent="0.25">
      <c r="A140" s="127"/>
      <c r="B140" s="315"/>
      <c r="C140" s="315"/>
      <c r="D140" s="315"/>
    </row>
    <row r="141" spans="1:4" ht="13.2" x14ac:dyDescent="0.25">
      <c r="A141" s="127"/>
      <c r="B141" s="315"/>
      <c r="C141" s="315"/>
      <c r="D141" s="315"/>
    </row>
    <row r="142" spans="1:4" ht="13.2" x14ac:dyDescent="0.25">
      <c r="A142" s="127"/>
      <c r="B142" s="315"/>
      <c r="C142" s="315"/>
      <c r="D142" s="315"/>
    </row>
    <row r="143" spans="1:4" ht="13.2" x14ac:dyDescent="0.25">
      <c r="A143" s="127"/>
      <c r="B143" s="315"/>
      <c r="C143" s="315"/>
      <c r="D143" s="315"/>
    </row>
    <row r="144" spans="1:4" ht="13.2" x14ac:dyDescent="0.25">
      <c r="A144" s="127"/>
      <c r="B144" s="315"/>
      <c r="C144" s="315"/>
      <c r="D144" s="315"/>
    </row>
    <row r="145" spans="1:4" ht="13.2" x14ac:dyDescent="0.25">
      <c r="A145" s="127"/>
      <c r="B145" s="315"/>
      <c r="C145" s="315"/>
      <c r="D145" s="315"/>
    </row>
    <row r="146" spans="1:4" ht="13.2" x14ac:dyDescent="0.25">
      <c r="A146" s="127"/>
      <c r="B146" s="315"/>
      <c r="C146" s="315"/>
      <c r="D146" s="315"/>
    </row>
    <row r="147" spans="1:4" ht="13.2" x14ac:dyDescent="0.25">
      <c r="A147" s="127"/>
      <c r="B147" s="315"/>
      <c r="C147" s="315"/>
      <c r="D147" s="315"/>
    </row>
    <row r="148" spans="1:4" ht="13.2" x14ac:dyDescent="0.25">
      <c r="A148" s="127"/>
      <c r="B148" s="315"/>
      <c r="C148" s="315"/>
      <c r="D148" s="315"/>
    </row>
    <row r="149" spans="1:4" ht="13.2" x14ac:dyDescent="0.25">
      <c r="A149" s="127"/>
      <c r="B149" s="315"/>
      <c r="C149" s="315"/>
      <c r="D149" s="315"/>
    </row>
    <row r="150" spans="1:4" ht="13.2" x14ac:dyDescent="0.25">
      <c r="A150" s="127"/>
      <c r="B150" s="315"/>
      <c r="C150" s="315"/>
      <c r="D150" s="315"/>
    </row>
    <row r="151" spans="1:4" ht="13.2" x14ac:dyDescent="0.25">
      <c r="A151" s="127"/>
      <c r="B151" s="315"/>
      <c r="C151" s="315"/>
      <c r="D151" s="315"/>
    </row>
    <row r="152" spans="1:4" ht="13.2" x14ac:dyDescent="0.25">
      <c r="A152" s="127"/>
      <c r="B152" s="315"/>
      <c r="C152" s="315"/>
      <c r="D152" s="315"/>
    </row>
    <row r="153" spans="1:4" ht="13.2" x14ac:dyDescent="0.25">
      <c r="A153" s="127"/>
      <c r="B153" s="315"/>
      <c r="C153" s="315"/>
      <c r="D153" s="315"/>
    </row>
    <row r="154" spans="1:4" ht="13.2" x14ac:dyDescent="0.25">
      <c r="A154" s="127"/>
      <c r="B154" s="315"/>
      <c r="C154" s="315"/>
      <c r="D154" s="315"/>
    </row>
    <row r="155" spans="1:4" ht="13.2" x14ac:dyDescent="0.25">
      <c r="A155" s="127"/>
      <c r="B155" s="315"/>
      <c r="C155" s="315"/>
      <c r="D155" s="315"/>
    </row>
    <row r="156" spans="1:4" ht="13.2" x14ac:dyDescent="0.25">
      <c r="A156" s="127"/>
      <c r="B156" s="315"/>
      <c r="C156" s="315"/>
      <c r="D156" s="315"/>
    </row>
    <row r="157" spans="1:4" ht="13.2" x14ac:dyDescent="0.25">
      <c r="A157" s="127"/>
      <c r="B157" s="315"/>
      <c r="C157" s="315"/>
      <c r="D157" s="315"/>
    </row>
    <row r="158" spans="1:4" ht="13.2" x14ac:dyDescent="0.25">
      <c r="A158" s="127"/>
      <c r="B158" s="315"/>
      <c r="C158" s="315"/>
      <c r="D158" s="315"/>
    </row>
    <row r="159" spans="1:4" ht="13.2" x14ac:dyDescent="0.25">
      <c r="A159" s="127"/>
      <c r="B159" s="315"/>
      <c r="C159" s="315"/>
      <c r="D159" s="315"/>
    </row>
    <row r="160" spans="1:4" ht="13.2" x14ac:dyDescent="0.25">
      <c r="A160" s="127"/>
      <c r="B160" s="315"/>
      <c r="C160" s="315"/>
      <c r="D160" s="315"/>
    </row>
    <row r="161" spans="1:4" ht="13.2" x14ac:dyDescent="0.25">
      <c r="A161" s="127"/>
      <c r="B161" s="315"/>
      <c r="C161" s="315"/>
      <c r="D161" s="315"/>
    </row>
    <row r="162" spans="1:4" ht="13.2" x14ac:dyDescent="0.25">
      <c r="A162" s="127"/>
      <c r="B162" s="315"/>
      <c r="C162" s="315"/>
      <c r="D162" s="315"/>
    </row>
    <row r="163" spans="1:4" ht="13.2" x14ac:dyDescent="0.25">
      <c r="A163" s="127"/>
      <c r="B163" s="315"/>
      <c r="C163" s="315"/>
      <c r="D163" s="315"/>
    </row>
    <row r="164" spans="1:4" ht="13.2" x14ac:dyDescent="0.25">
      <c r="A164" s="127"/>
      <c r="B164" s="315"/>
      <c r="C164" s="315"/>
      <c r="D164" s="315"/>
    </row>
    <row r="165" spans="1:4" ht="13.2" x14ac:dyDescent="0.25">
      <c r="A165" s="127"/>
      <c r="B165" s="315"/>
      <c r="C165" s="315"/>
      <c r="D165" s="315"/>
    </row>
    <row r="166" spans="1:4" ht="13.2" x14ac:dyDescent="0.25">
      <c r="A166" s="127"/>
      <c r="B166" s="315"/>
      <c r="C166" s="315"/>
      <c r="D166" s="315"/>
    </row>
    <row r="167" spans="1:4" ht="13.2" x14ac:dyDescent="0.25">
      <c r="A167" s="127"/>
      <c r="B167" s="315"/>
      <c r="C167" s="315"/>
      <c r="D167" s="315"/>
    </row>
    <row r="168" spans="1:4" ht="13.2" x14ac:dyDescent="0.25">
      <c r="A168" s="127"/>
      <c r="B168" s="315"/>
      <c r="C168" s="315"/>
      <c r="D168" s="315"/>
    </row>
    <row r="169" spans="1:4" ht="13.2" x14ac:dyDescent="0.25">
      <c r="A169" s="127"/>
      <c r="B169" s="315"/>
      <c r="C169" s="315"/>
      <c r="D169" s="315"/>
    </row>
    <row r="170" spans="1:4" ht="13.2" x14ac:dyDescent="0.25">
      <c r="A170" s="127"/>
      <c r="B170" s="315"/>
      <c r="C170" s="315"/>
      <c r="D170" s="315"/>
    </row>
    <row r="171" spans="1:4" ht="13.2" x14ac:dyDescent="0.25">
      <c r="A171" s="127"/>
      <c r="B171" s="315"/>
      <c r="C171" s="315"/>
      <c r="D171" s="315"/>
    </row>
    <row r="172" spans="1:4" ht="13.2" x14ac:dyDescent="0.25">
      <c r="A172" s="127"/>
      <c r="B172" s="315"/>
      <c r="C172" s="315"/>
      <c r="D172" s="315"/>
    </row>
    <row r="173" spans="1:4" ht="13.2" x14ac:dyDescent="0.25">
      <c r="A173" s="127"/>
      <c r="B173" s="315"/>
      <c r="C173" s="315"/>
      <c r="D173" s="315"/>
    </row>
    <row r="174" spans="1:4" ht="13.2" x14ac:dyDescent="0.25">
      <c r="A174" s="530"/>
      <c r="B174" s="532"/>
      <c r="C174" s="532"/>
      <c r="D174" s="532"/>
    </row>
    <row r="175" spans="1:4" ht="13.2" x14ac:dyDescent="0.25">
      <c r="A175" s="530"/>
      <c r="B175" s="534"/>
      <c r="C175" s="534"/>
      <c r="D175" s="534"/>
    </row>
    <row r="176" spans="1:4" ht="13.2" x14ac:dyDescent="0.25">
      <c r="A176" s="530"/>
      <c r="B176" s="534"/>
      <c r="C176" s="534"/>
      <c r="D176" s="534"/>
    </row>
    <row r="177" spans="1:4" ht="13.2" x14ac:dyDescent="0.25">
      <c r="A177" s="530"/>
      <c r="B177" s="534"/>
      <c r="C177" s="534"/>
      <c r="D177" s="534"/>
    </row>
    <row r="178" spans="1:4" x14ac:dyDescent="0.25">
      <c r="A178" s="535"/>
      <c r="B178" s="534"/>
      <c r="C178" s="534"/>
      <c r="D178" s="534"/>
    </row>
    <row r="179" spans="1:4" x14ac:dyDescent="0.25">
      <c r="A179" s="535"/>
      <c r="B179" s="534"/>
      <c r="C179" s="534"/>
      <c r="D179" s="534"/>
    </row>
    <row r="180" spans="1:4" x14ac:dyDescent="0.25">
      <c r="A180" s="535"/>
      <c r="B180" s="534"/>
      <c r="C180" s="534"/>
      <c r="D180" s="534"/>
    </row>
    <row r="181" spans="1:4" x14ac:dyDescent="0.25">
      <c r="A181" s="535"/>
      <c r="B181" s="534"/>
      <c r="C181" s="534"/>
      <c r="D181" s="534"/>
    </row>
    <row r="182" spans="1:4" x14ac:dyDescent="0.25">
      <c r="A182" s="535"/>
      <c r="B182" s="534"/>
      <c r="C182" s="534"/>
      <c r="D182" s="534"/>
    </row>
    <row r="183" spans="1:4" x14ac:dyDescent="0.25">
      <c r="A183" s="535"/>
      <c r="B183" s="534"/>
      <c r="C183" s="534"/>
      <c r="D183" s="534"/>
    </row>
    <row r="184" spans="1:4" x14ac:dyDescent="0.25">
      <c r="A184" s="535"/>
      <c r="B184" s="534"/>
      <c r="C184" s="534"/>
      <c r="D184" s="534"/>
    </row>
    <row r="185" spans="1:4" x14ac:dyDescent="0.25">
      <c r="A185" s="535"/>
      <c r="B185" s="534"/>
      <c r="C185" s="534"/>
      <c r="D185" s="534"/>
    </row>
    <row r="186" spans="1:4" x14ac:dyDescent="0.25">
      <c r="A186" s="535"/>
      <c r="B186" s="534"/>
      <c r="C186" s="534"/>
      <c r="D186" s="534"/>
    </row>
    <row r="187" spans="1:4" x14ac:dyDescent="0.25">
      <c r="A187" s="535"/>
      <c r="B187" s="534"/>
      <c r="C187" s="534"/>
      <c r="D187" s="534"/>
    </row>
    <row r="188" spans="1:4" x14ac:dyDescent="0.25">
      <c r="A188" s="535"/>
      <c r="B188" s="534"/>
      <c r="C188" s="534"/>
      <c r="D188" s="534"/>
    </row>
    <row r="189" spans="1:4" x14ac:dyDescent="0.25">
      <c r="A189" s="535"/>
      <c r="B189" s="534"/>
      <c r="C189" s="534"/>
      <c r="D189" s="534"/>
    </row>
    <row r="190" spans="1:4" x14ac:dyDescent="0.25">
      <c r="A190" s="535"/>
      <c r="B190" s="534"/>
      <c r="C190" s="534"/>
      <c r="D190" s="534"/>
    </row>
  </sheetData>
  <mergeCells count="7">
    <mergeCell ref="A84:B84"/>
    <mergeCell ref="B1:D1"/>
    <mergeCell ref="E1:G1"/>
    <mergeCell ref="H1:J1"/>
    <mergeCell ref="K1:M1"/>
    <mergeCell ref="N1:P1"/>
    <mergeCell ref="Q1:S1"/>
  </mergeCells>
  <printOptions horizontalCentered="1"/>
  <pageMargins left="0.39370078740157483" right="0" top="1.1417322834645669" bottom="0.39370078740157483" header="0.39370078740157483" footer="0.15748031496062992"/>
  <pageSetup paperSize="9" scale="62" orientation="landscape" r:id="rId1"/>
  <headerFooter alignWithMargins="0">
    <oddHeader>&amp;C&amp;"Times New Roman,Félkövér"&amp;8
&amp;10 2019. évi költségvetés JGK Zrt. üzleti vagyonnal kapcsolatos feladatai
11602 cím bevételi előirányzat&amp;R&amp;"Times New Roman,Félkövér dőlt"9. melléklet a /2019. ()
 önkormányzati rendelethez
ezer Ft-ban</oddHeader>
    <oddFooter xml:space="preserve">&amp;C
&amp;R
&amp;P
</oddFooter>
  </headerFooter>
  <rowBreaks count="1" manualBreakCount="1">
    <brk id="2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18</vt:i4>
      </vt:variant>
      <vt:variant>
        <vt:lpstr>Névvel ellátott tartományok</vt:lpstr>
      </vt:variant>
      <vt:variant>
        <vt:i4>32</vt:i4>
      </vt:variant>
    </vt:vector>
  </HeadingPairs>
  <TitlesOfParts>
    <vt:vector size="50" baseType="lpstr">
      <vt:lpstr>tartalékok</vt:lpstr>
      <vt:lpstr>címrendösszesen</vt:lpstr>
      <vt:lpstr>összesített önk.- köt.-államig.</vt:lpstr>
      <vt:lpstr>címrend</vt:lpstr>
      <vt:lpstr>mérleg</vt:lpstr>
      <vt:lpstr>rendfeladattalterhpézmaradv</vt:lpstr>
      <vt:lpstr>felhalmozás-felújítás</vt:lpstr>
      <vt:lpstr>bevétel 11601 cím </vt:lpstr>
      <vt:lpstr>bevétel 11602</vt:lpstr>
      <vt:lpstr>kiadás11602</vt:lpstr>
      <vt:lpstr>kiadás 11603</vt:lpstr>
      <vt:lpstr>bevétel 11604 cím  </vt:lpstr>
      <vt:lpstr>kiadás 11604 </vt:lpstr>
      <vt:lpstr>bevétel 11605 cím  </vt:lpstr>
      <vt:lpstr>kiadás11605projektek</vt:lpstr>
      <vt:lpstr>eng.létszám</vt:lpstr>
      <vt:lpstr>céljellegű</vt:lpstr>
      <vt:lpstr>EU-s projekt</vt:lpstr>
      <vt:lpstr>'bevétel 11601 cím '!Nyomtatási_cím</vt:lpstr>
      <vt:lpstr>'bevétel 11602'!Nyomtatási_cím</vt:lpstr>
      <vt:lpstr>'bevétel 11604 cím  '!Nyomtatási_cím</vt:lpstr>
      <vt:lpstr>'bevétel 11605 cím  '!Nyomtatási_cím</vt:lpstr>
      <vt:lpstr>céljellegű!Nyomtatási_cím</vt:lpstr>
      <vt:lpstr>címrend!Nyomtatási_cím</vt:lpstr>
      <vt:lpstr>címrendösszesen!Nyomtatási_cím</vt:lpstr>
      <vt:lpstr>'felhalmozás-felújítás'!Nyomtatási_cím</vt:lpstr>
      <vt:lpstr>'kiadás 11603'!Nyomtatási_cím</vt:lpstr>
      <vt:lpstr>'kiadás 11604 '!Nyomtatási_cím</vt:lpstr>
      <vt:lpstr>kiadás11602!Nyomtatási_cím</vt:lpstr>
      <vt:lpstr>kiadás11605projektek!Nyomtatási_cím</vt:lpstr>
      <vt:lpstr>mérleg!Nyomtatási_cím</vt:lpstr>
      <vt:lpstr>'összesített önk.- köt.-államig.'!Nyomtatási_cím</vt:lpstr>
      <vt:lpstr>rendfeladattalterhpézmaradv!Nyomtatási_cím</vt:lpstr>
      <vt:lpstr>'bevétel 11601 cím '!Nyomtatási_terület</vt:lpstr>
      <vt:lpstr>'bevétel 11602'!Nyomtatási_terület</vt:lpstr>
      <vt:lpstr>'bevétel 11604 cím  '!Nyomtatási_terület</vt:lpstr>
      <vt:lpstr>'bevétel 11605 cím  '!Nyomtatási_terület</vt:lpstr>
      <vt:lpstr>céljellegű!Nyomtatási_terület</vt:lpstr>
      <vt:lpstr>címrend!Nyomtatási_terület</vt:lpstr>
      <vt:lpstr>címrendösszesen!Nyomtatási_terület</vt:lpstr>
      <vt:lpstr>eng.létszám!Nyomtatási_terület</vt:lpstr>
      <vt:lpstr>'felhalmozás-felújítás'!Nyomtatási_terület</vt:lpstr>
      <vt:lpstr>'kiadás 11603'!Nyomtatási_terület</vt:lpstr>
      <vt:lpstr>'kiadás 11604 '!Nyomtatási_terület</vt:lpstr>
      <vt:lpstr>kiadás11602!Nyomtatási_terület</vt:lpstr>
      <vt:lpstr>kiadás11605projektek!Nyomtatási_terület</vt:lpstr>
      <vt:lpstr>mérleg!Nyomtatási_terület</vt:lpstr>
      <vt:lpstr>'összesített önk.- köt.-államig.'!Nyomtatási_terület</vt:lpstr>
      <vt:lpstr>rendfeladattalterhpézmaradv!Nyomtatási_terület</vt:lpstr>
      <vt:lpstr>tartalékok!Nyomtatási_terület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Páris Gyuláné</dc:creator>
  <cp:lastModifiedBy>Páris Gyuláné</cp:lastModifiedBy>
  <dcterms:created xsi:type="dcterms:W3CDTF">2019-11-28T13:19:39Z</dcterms:created>
  <dcterms:modified xsi:type="dcterms:W3CDTF">2019-11-28T13:31:47Z</dcterms:modified>
</cp:coreProperties>
</file>