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ITKARSAG\2017. évi zárszámadás\Elfogadott rendelet\"/>
    </mc:Choice>
  </mc:AlternateContent>
  <bookViews>
    <workbookView xWindow="0" yWindow="0" windowWidth="15345" windowHeight="6135"/>
  </bookViews>
  <sheets>
    <sheet name="2017. zárszámadás" sheetId="9" r:id="rId1"/>
  </sheets>
  <definedNames>
    <definedName name="_xlnm.Print_Area" localSheetId="0">'2017. zárszámadás'!$A$1:$H$145</definedName>
  </definedName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9" l="1"/>
  <c r="H59" i="9" l="1"/>
  <c r="H48" i="9"/>
  <c r="H49" i="9"/>
  <c r="H50" i="9"/>
  <c r="H51" i="9"/>
  <c r="H52" i="9"/>
  <c r="H54" i="9"/>
  <c r="H55" i="9"/>
  <c r="G143" i="9"/>
  <c r="F143" i="9"/>
  <c r="E143" i="9"/>
  <c r="H142" i="9"/>
  <c r="H140" i="9"/>
  <c r="H139" i="9"/>
  <c r="G136" i="9"/>
  <c r="F136" i="9"/>
  <c r="E136" i="9"/>
  <c r="H135" i="9"/>
  <c r="H134" i="9"/>
  <c r="H133" i="9"/>
  <c r="H131" i="9"/>
  <c r="G118" i="9"/>
  <c r="F118" i="9"/>
  <c r="E118" i="9"/>
  <c r="H117" i="9"/>
  <c r="H116" i="9"/>
  <c r="H115" i="9"/>
  <c r="H114" i="9"/>
  <c r="G111" i="9"/>
  <c r="F111" i="9"/>
  <c r="E111" i="9"/>
  <c r="H110" i="9"/>
  <c r="H109" i="9"/>
  <c r="H108" i="9"/>
  <c r="G96" i="9"/>
  <c r="G15" i="9" s="1"/>
  <c r="F96" i="9"/>
  <c r="F15" i="9" s="1"/>
  <c r="E96" i="9"/>
  <c r="E98" i="9" s="1"/>
  <c r="H95" i="9"/>
  <c r="H93" i="9"/>
  <c r="G81" i="9"/>
  <c r="G83" i="9" s="1"/>
  <c r="F81" i="9"/>
  <c r="F83" i="9" s="1"/>
  <c r="E81" i="9"/>
  <c r="E83" i="9" s="1"/>
  <c r="H79" i="9"/>
  <c r="H80" i="9"/>
  <c r="H78" i="9"/>
  <c r="H77" i="9"/>
  <c r="H76" i="9"/>
  <c r="H75" i="9"/>
  <c r="H74" i="9"/>
  <c r="H73" i="9"/>
  <c r="H72" i="9"/>
  <c r="G60" i="9"/>
  <c r="F60" i="9"/>
  <c r="E60" i="9"/>
  <c r="G56" i="9"/>
  <c r="F56" i="9"/>
  <c r="E56" i="9"/>
  <c r="G37" i="9"/>
  <c r="F37" i="9"/>
  <c r="E37" i="9"/>
  <c r="H36" i="9"/>
  <c r="H35" i="9"/>
  <c r="H33" i="9"/>
  <c r="H32" i="9"/>
  <c r="H31" i="9"/>
  <c r="H30" i="9"/>
  <c r="H29" i="9"/>
  <c r="E14" i="9" l="1"/>
  <c r="F20" i="9"/>
  <c r="G120" i="9"/>
  <c r="G16" i="9" s="1"/>
  <c r="F14" i="9"/>
  <c r="F62" i="9"/>
  <c r="F13" i="9" s="1"/>
  <c r="E145" i="9"/>
  <c r="E17" i="9" s="1"/>
  <c r="H118" i="9"/>
  <c r="H136" i="9"/>
  <c r="H83" i="9"/>
  <c r="E120" i="9"/>
  <c r="E16" i="9" s="1"/>
  <c r="F145" i="9"/>
  <c r="F17" i="9" s="1"/>
  <c r="H143" i="9"/>
  <c r="E20" i="9"/>
  <c r="F120" i="9"/>
  <c r="F16" i="9" s="1"/>
  <c r="E15" i="9"/>
  <c r="E19" i="9"/>
  <c r="H81" i="9"/>
  <c r="G14" i="9"/>
  <c r="H14" i="9" s="1"/>
  <c r="G62" i="9"/>
  <c r="G13" i="9" s="1"/>
  <c r="H60" i="9"/>
  <c r="F19" i="9"/>
  <c r="H37" i="9"/>
  <c r="H15" i="9"/>
  <c r="E38" i="9"/>
  <c r="E12" i="9" s="1"/>
  <c r="E62" i="9"/>
  <c r="E13" i="9" s="1"/>
  <c r="F98" i="9"/>
  <c r="F38" i="9"/>
  <c r="F12" i="9" s="1"/>
  <c r="G98" i="9"/>
  <c r="H111" i="9"/>
  <c r="G38" i="9"/>
  <c r="H56" i="9"/>
  <c r="H96" i="9"/>
  <c r="G145" i="9"/>
  <c r="G19" i="9"/>
  <c r="G20" i="9"/>
  <c r="H20" i="9" l="1"/>
  <c r="H120" i="9"/>
  <c r="H19" i="9"/>
  <c r="F18" i="9"/>
  <c r="H62" i="9"/>
  <c r="H13" i="9"/>
  <c r="H16" i="9"/>
  <c r="H38" i="9"/>
  <c r="G12" i="9"/>
  <c r="H145" i="9"/>
  <c r="G17" i="9"/>
  <c r="H17" i="9" s="1"/>
  <c r="H98" i="9"/>
  <c r="E18" i="9"/>
  <c r="G18" i="9" l="1"/>
  <c r="H18" i="9" s="1"/>
  <c r="H12" i="9"/>
</calcChain>
</file>

<file path=xl/sharedStrings.xml><?xml version="1.0" encoding="utf-8"?>
<sst xmlns="http://schemas.openxmlformats.org/spreadsheetml/2006/main" count="233" uniqueCount="131">
  <si>
    <t>Megnevezés</t>
  </si>
  <si>
    <t>01101632</t>
  </si>
  <si>
    <t>01101633</t>
  </si>
  <si>
    <t>Ft-ban</t>
  </si>
  <si>
    <t>A</t>
  </si>
  <si>
    <t>B</t>
  </si>
  <si>
    <t>C</t>
  </si>
  <si>
    <t>D</t>
  </si>
  <si>
    <t>E</t>
  </si>
  <si>
    <t>F</t>
  </si>
  <si>
    <t>Eredeti</t>
  </si>
  <si>
    <t>Módosított</t>
  </si>
  <si>
    <t>%-a</t>
  </si>
  <si>
    <t>I-XII. havi teljesítés</t>
  </si>
  <si>
    <t>01101101</t>
  </si>
  <si>
    <t>Útellenőri szolgálat</t>
  </si>
  <si>
    <t>01101110</t>
  </si>
  <si>
    <t>Jelzőlámpa üzemeltetés</t>
  </si>
  <si>
    <t>01101122</t>
  </si>
  <si>
    <t>01101124</t>
  </si>
  <si>
    <t>01101126</t>
  </si>
  <si>
    <t>Eljárási díjak</t>
  </si>
  <si>
    <t>01101153</t>
  </si>
  <si>
    <t>01101158</t>
  </si>
  <si>
    <t>01101163</t>
  </si>
  <si>
    <t>Helyi vízkárelhárítás</t>
  </si>
  <si>
    <t>01101167</t>
  </si>
  <si>
    <t>01101168</t>
  </si>
  <si>
    <t>01101200</t>
  </si>
  <si>
    <t>01101201</t>
  </si>
  <si>
    <t>01101202</t>
  </si>
  <si>
    <t>01101203</t>
  </si>
  <si>
    <t>01101205</t>
  </si>
  <si>
    <t>01101206</t>
  </si>
  <si>
    <t>01101207</t>
  </si>
  <si>
    <t>01101208</t>
  </si>
  <si>
    <t>01101259</t>
  </si>
  <si>
    <t>01101303</t>
  </si>
  <si>
    <t>01101310</t>
  </si>
  <si>
    <t>01101400</t>
  </si>
  <si>
    <t>01101404</t>
  </si>
  <si>
    <t>01101405</t>
  </si>
  <si>
    <t>01101407</t>
  </si>
  <si>
    <t>01101410</t>
  </si>
  <si>
    <t>01101412</t>
  </si>
  <si>
    <t>01101413</t>
  </si>
  <si>
    <t>01101437</t>
  </si>
  <si>
    <t>01101439</t>
  </si>
  <si>
    <t>01101454</t>
  </si>
  <si>
    <t>01101600</t>
  </si>
  <si>
    <t>01101601</t>
  </si>
  <si>
    <t>Kerékpárutak fenntartása</t>
  </si>
  <si>
    <t>01101610</t>
  </si>
  <si>
    <t>01101611</t>
  </si>
  <si>
    <t>01101620</t>
  </si>
  <si>
    <t>01101630</t>
  </si>
  <si>
    <t>Lezárt temetők fenntartása</t>
  </si>
  <si>
    <t>01101631</t>
  </si>
  <si>
    <t>2017. évi előirányzat</t>
  </si>
  <si>
    <t>Összesen:</t>
  </si>
  <si>
    <t>Feladat ügylet kódja</t>
  </si>
  <si>
    <t>Kötelezően ellátandó feladatok</t>
  </si>
  <si>
    <t>1./</t>
  </si>
  <si>
    <t>2./</t>
  </si>
  <si>
    <t xml:space="preserve">Baleseti kártérítések </t>
  </si>
  <si>
    <t>3./</t>
  </si>
  <si>
    <t>4./</t>
  </si>
  <si>
    <t>Telekhatár rendezés következtében utak kialakítása</t>
  </si>
  <si>
    <t>5./</t>
  </si>
  <si>
    <t>Közutak üzemeltetése, fenntartása</t>
  </si>
  <si>
    <t>6./</t>
  </si>
  <si>
    <t>Kötelezően ellátandó feladatok összesen:</t>
  </si>
  <si>
    <t>Út - híd fenntartás összesen:</t>
  </si>
  <si>
    <t>Avasi mélyszivárgók fenntartása</t>
  </si>
  <si>
    <t>Társulatok érdekeltségi hozzájárulása</t>
  </si>
  <si>
    <t>Vízépítési műtárgyak fenntartása</t>
  </si>
  <si>
    <t>Vízellátással, vízelvezetéssel kapcsolatos feladatok</t>
  </si>
  <si>
    <t>Ár- és belvízvédelemmel összefüggő feladatok</t>
  </si>
  <si>
    <t>Önként vállalt feladatok</t>
  </si>
  <si>
    <t>Lillafüredi vízesés vízpótlása</t>
  </si>
  <si>
    <t>Önként vállalt feladatok összesen:</t>
  </si>
  <si>
    <t>Belvízelvezetés összesen:</t>
  </si>
  <si>
    <t>Ivóvízszállítás</t>
  </si>
  <si>
    <t>Tűzi víztározók fenntartása (hozzájárulás)</t>
  </si>
  <si>
    <t>Kommunális folyékony hulladék elhelyezés támogatás</t>
  </si>
  <si>
    <t>Üdülőhelyi ivókutak vízdíja, javítása (szezonális)</t>
  </si>
  <si>
    <t xml:space="preserve">Csapadékcsatorna üzemeltetés                                                  </t>
  </si>
  <si>
    <t>Vízbázisvédelmi diagnosztikai eszközök üzemeltetése</t>
  </si>
  <si>
    <t>Útépítéssel kapcsolatos aknafedlapok, csapszekrények cseréi</t>
  </si>
  <si>
    <t>Közterületi ivókutak vízdíja és üzemeltetése</t>
  </si>
  <si>
    <t>Kommunális vízi létesítmények üzemeltetése összesen:</t>
  </si>
  <si>
    <t>Játszóeszközök kötelező felülvizsgálata</t>
  </si>
  <si>
    <t>Zöldterület fenntartás</t>
  </si>
  <si>
    <t>Zöldterület fenntartás összesen:</t>
  </si>
  <si>
    <t>Közvilágítás</t>
  </si>
  <si>
    <t>Saját tulajdonú kandeláberek javítása</t>
  </si>
  <si>
    <t>Saját tulajdonú kandeláberek érintésvédelmi felülvizsgálata, javítása</t>
  </si>
  <si>
    <t>Avasi kilátó díszkivilágítás</t>
  </si>
  <si>
    <t xml:space="preserve">Térfigyelő üzemeltetés díj </t>
  </si>
  <si>
    <t>Díszvilágítás hangfrekvenciás vevő beépítése</t>
  </si>
  <si>
    <t>Karácsonyi díszkivilágítás, díszvilágítási elemek karbantartása</t>
  </si>
  <si>
    <t>Közvilágítás összesen:</t>
  </si>
  <si>
    <t>Települési hulladék begyűjtése, szállítása</t>
  </si>
  <si>
    <t>Városgazdálkodási egyéb kötelezően ellátandó feladatok</t>
  </si>
  <si>
    <t>Felszámolt hulladéklerakók utógondozási kötelezettsége</t>
  </si>
  <si>
    <t>Máltai játszótér üzemeltetése</t>
  </si>
  <si>
    <t>Avasi mozgásészlelő rendszer működtetése</t>
  </si>
  <si>
    <t>Városgazdálkodási egyéb önként vállalt feladatok</t>
  </si>
  <si>
    <t>Egyéb városüzemeltetési feladatok összesen:</t>
  </si>
  <si>
    <t xml:space="preserve"> PÉNZÜGYI TELJESÍTÉSE</t>
  </si>
  <si>
    <t>ÖSSZESÍTŐ</t>
  </si>
  <si>
    <t>összege</t>
  </si>
  <si>
    <t>Út-híd fenntartás</t>
  </si>
  <si>
    <t>Belvízelvezetés</t>
  </si>
  <si>
    <t>Kommunális vízi létesítmények üzemeltetése</t>
  </si>
  <si>
    <t>Egyéb városüzemeltetési feladatok</t>
  </si>
  <si>
    <t>ebből:  kötelezően ellátandó feladatok</t>
  </si>
  <si>
    <t>ÚT-HÍD FENNTARTÁS</t>
  </si>
  <si>
    <t>Miskolci Városgazda Nonprofit Kft által végzett kötelezően ellátandó feladat</t>
  </si>
  <si>
    <t>BELVÍZELVEZETÉS</t>
  </si>
  <si>
    <t>Pereces patak meder és átereszek tisztítása</t>
  </si>
  <si>
    <t>Miskolci Városgazda Nonprofit Kft által végzett kötelezően ellátandó feladatok</t>
  </si>
  <si>
    <t>KOMMUNÁLIS VÍZI LÉTESÍTMÉNYEK ÜZEMELTETÉSE</t>
  </si>
  <si>
    <t>Viziközmű-vezeték vízjogi engedély szolgalmi jog</t>
  </si>
  <si>
    <t>ZÖLDTERÜLET FENNTARTÁS</t>
  </si>
  <si>
    <t>KÖZVILÁGÍTÁS</t>
  </si>
  <si>
    <t>EGYÉB VÁROSÜZEMELTETÉSI FELADATOK</t>
  </si>
  <si>
    <t>Miskolci Városgazda Nonprofit Kft által  ellátandó önként vállalt feladatok</t>
  </si>
  <si>
    <t>A VÁROSÜZEMELTETÉSI FELADATOK 2017. ÉVI  MŰKÖDÉSI KIADÁSAINAK</t>
  </si>
  <si>
    <t xml:space="preserve">               önként vállalt</t>
  </si>
  <si>
    <t>5.1. melléklet az Önkormányzat 2017. évi zárszámadásáról szóló 4/2018. 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</si>
</sst>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6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51">
    <xf numFmtId="0" fontId="0" fillId="0" borderId="0" xfId="0"/>
    <xf numFmtId="0" fontId="3" fillId="0" borderId="7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/>
    <xf numFmtId="164" fontId="4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164" fontId="3" fillId="3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0" xfId="0" applyFont="1" applyFill="1" applyBorder="1" applyAlignment="1"/>
    <xf numFmtId="14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3" borderId="5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wrapText="1"/>
    </xf>
    <xf numFmtId="3" fontId="5" fillId="0" borderId="60" xfId="0" applyNumberFormat="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3" fontId="9" fillId="0" borderId="42" xfId="0" applyNumberFormat="1" applyFont="1" applyFill="1" applyBorder="1" applyAlignment="1">
      <alignment horizontal="centerContinuous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2" borderId="64" xfId="0" applyNumberFormat="1" applyFont="1" applyFill="1" applyBorder="1" applyAlignment="1">
      <alignment horizontal="center" vertical="center" wrapText="1"/>
    </xf>
    <xf numFmtId="3" fontId="9" fillId="0" borderId="39" xfId="0" applyNumberFormat="1" applyFont="1" applyFill="1" applyBorder="1" applyAlignment="1">
      <alignment horizontal="center" vertical="center" wrapText="1"/>
    </xf>
    <xf numFmtId="3" fontId="9" fillId="0" borderId="27" xfId="0" applyNumberFormat="1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/>
    </xf>
    <xf numFmtId="0" fontId="5" fillId="0" borderId="48" xfId="0" applyFont="1" applyFill="1" applyBorder="1"/>
    <xf numFmtId="0" fontId="5" fillId="0" borderId="13" xfId="0" applyFont="1" applyFill="1" applyBorder="1" applyAlignment="1">
      <alignment horizontal="left"/>
    </xf>
    <xf numFmtId="0" fontId="5" fillId="0" borderId="23" xfId="0" applyNumberFormat="1" applyFont="1" applyFill="1" applyBorder="1" applyAlignment="1">
      <alignment wrapText="1"/>
    </xf>
    <xf numFmtId="3" fontId="5" fillId="0" borderId="32" xfId="0" applyNumberFormat="1" applyFont="1" applyFill="1" applyBorder="1" applyAlignment="1">
      <alignment horizontal="right"/>
    </xf>
    <xf numFmtId="3" fontId="5" fillId="0" borderId="63" xfId="0" applyNumberFormat="1" applyFont="1" applyFill="1" applyBorder="1" applyAlignment="1">
      <alignment horizontal="right"/>
    </xf>
    <xf numFmtId="3" fontId="5" fillId="0" borderId="65" xfId="0" applyNumberFormat="1" applyFont="1" applyFill="1" applyBorder="1" applyAlignment="1">
      <alignment horizontal="right"/>
    </xf>
    <xf numFmtId="9" fontId="5" fillId="0" borderId="16" xfId="1" applyFont="1" applyFill="1" applyBorder="1" applyAlignment="1">
      <alignment horizontal="right"/>
    </xf>
    <xf numFmtId="0" fontId="5" fillId="0" borderId="46" xfId="0" applyFont="1" applyFill="1" applyBorder="1"/>
    <xf numFmtId="0" fontId="5" fillId="0" borderId="18" xfId="0" applyFont="1" applyFill="1" applyBorder="1" applyAlignment="1">
      <alignment horizontal="left"/>
    </xf>
    <xf numFmtId="0" fontId="5" fillId="0" borderId="33" xfId="0" applyNumberFormat="1" applyFont="1" applyFill="1" applyBorder="1" applyAlignment="1">
      <alignment wrapText="1"/>
    </xf>
    <xf numFmtId="3" fontId="5" fillId="0" borderId="66" xfId="0" applyNumberFormat="1" applyFont="1" applyFill="1" applyBorder="1" applyAlignment="1">
      <alignment horizontal="right"/>
    </xf>
    <xf numFmtId="3" fontId="5" fillId="0" borderId="33" xfId="0" applyNumberFormat="1" applyFont="1" applyFill="1" applyBorder="1" applyAlignment="1">
      <alignment horizontal="right"/>
    </xf>
    <xf numFmtId="3" fontId="5" fillId="0" borderId="67" xfId="0" applyNumberFormat="1" applyFont="1" applyFill="1" applyBorder="1" applyAlignment="1">
      <alignment horizontal="right"/>
    </xf>
    <xf numFmtId="0" fontId="5" fillId="0" borderId="68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21" xfId="0" applyNumberFormat="1" applyFont="1" applyFill="1" applyBorder="1" applyAlignment="1">
      <alignment wrapText="1"/>
    </xf>
    <xf numFmtId="3" fontId="5" fillId="0" borderId="69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3" fontId="5" fillId="0" borderId="7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vertical="center"/>
    </xf>
    <xf numFmtId="0" fontId="4" fillId="0" borderId="71" xfId="0" applyFont="1" applyFill="1" applyBorder="1" applyAlignment="1">
      <alignment horizontal="center" vertical="center"/>
    </xf>
    <xf numFmtId="0" fontId="5" fillId="4" borderId="49" xfId="0" applyFont="1" applyFill="1" applyBorder="1"/>
    <xf numFmtId="0" fontId="7" fillId="4" borderId="50" xfId="0" applyFont="1" applyFill="1" applyBorder="1" applyAlignment="1">
      <alignment horizontal="center" vertical="center"/>
    </xf>
    <xf numFmtId="0" fontId="7" fillId="4" borderId="34" xfId="0" applyNumberFormat="1" applyFont="1" applyFill="1" applyBorder="1" applyAlignment="1">
      <alignment wrapText="1"/>
    </xf>
    <xf numFmtId="3" fontId="7" fillId="4" borderId="72" xfId="0" applyNumberFormat="1" applyFont="1" applyFill="1" applyBorder="1" applyAlignment="1">
      <alignment horizontal="right"/>
    </xf>
    <xf numFmtId="3" fontId="7" fillId="4" borderId="34" xfId="0" applyNumberFormat="1" applyFont="1" applyFill="1" applyBorder="1" applyAlignment="1">
      <alignment horizontal="right"/>
    </xf>
    <xf numFmtId="3" fontId="7" fillId="4" borderId="73" xfId="0" applyNumberFormat="1" applyFont="1" applyFill="1" applyBorder="1" applyAlignment="1">
      <alignment horizontal="right"/>
    </xf>
    <xf numFmtId="9" fontId="5" fillId="4" borderId="37" xfId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/>
    </xf>
    <xf numFmtId="3" fontId="5" fillId="0" borderId="23" xfId="0" applyNumberFormat="1" applyFont="1" applyFill="1" applyBorder="1" applyAlignment="1">
      <alignment horizontal="right"/>
    </xf>
    <xf numFmtId="0" fontId="5" fillId="0" borderId="74" xfId="0" applyFont="1" applyFill="1" applyBorder="1"/>
    <xf numFmtId="0" fontId="5" fillId="0" borderId="26" xfId="0" applyFont="1" applyFill="1" applyBorder="1" applyAlignment="1">
      <alignment horizontal="left"/>
    </xf>
    <xf numFmtId="0" fontId="5" fillId="0" borderId="25" xfId="0" applyNumberFormat="1" applyFont="1" applyFill="1" applyBorder="1" applyAlignment="1">
      <alignment wrapText="1"/>
    </xf>
    <xf numFmtId="3" fontId="5" fillId="0" borderId="4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right"/>
    </xf>
    <xf numFmtId="3" fontId="5" fillId="0" borderId="39" xfId="0" applyNumberFormat="1" applyFont="1" applyFill="1" applyBorder="1" applyAlignment="1">
      <alignment horizontal="right"/>
    </xf>
    <xf numFmtId="9" fontId="5" fillId="0" borderId="27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wrapText="1"/>
    </xf>
    <xf numFmtId="3" fontId="10" fillId="0" borderId="0" xfId="0" applyNumberFormat="1" applyFont="1" applyFill="1" applyBorder="1" applyAlignment="1">
      <alignment wrapText="1"/>
    </xf>
    <xf numFmtId="9" fontId="10" fillId="0" borderId="0" xfId="1" applyFont="1" applyFill="1" applyBorder="1" applyAlignment="1">
      <alignment wrapText="1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21" xfId="0" applyNumberFormat="1" applyFont="1" applyFill="1" applyBorder="1" applyAlignment="1">
      <alignment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0" borderId="61" xfId="0" applyNumberFormat="1" applyFont="1" applyFill="1" applyBorder="1" applyAlignment="1">
      <alignment horizontal="center" vertical="center" wrapText="1"/>
    </xf>
    <xf numFmtId="3" fontId="9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2" borderId="46" xfId="0" quotePrefix="1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33" xfId="0" applyNumberFormat="1" applyFont="1" applyFill="1" applyBorder="1" applyAlignment="1">
      <alignment wrapText="1"/>
    </xf>
    <xf numFmtId="3" fontId="5" fillId="2" borderId="66" xfId="0" applyNumberFormat="1" applyFont="1" applyFill="1" applyBorder="1" applyAlignment="1">
      <alignment wrapText="1"/>
    </xf>
    <xf numFmtId="3" fontId="5" fillId="2" borderId="33" xfId="0" applyNumberFormat="1" applyFont="1" applyFill="1" applyBorder="1" applyAlignment="1">
      <alignment wrapText="1"/>
    </xf>
    <xf numFmtId="9" fontId="5" fillId="2" borderId="43" xfId="1" applyFont="1" applyFill="1" applyBorder="1" applyAlignment="1">
      <alignment wrapText="1"/>
    </xf>
    <xf numFmtId="0" fontId="4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wrapText="1"/>
    </xf>
    <xf numFmtId="0" fontId="9" fillId="0" borderId="29" xfId="0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wrapText="1"/>
    </xf>
    <xf numFmtId="3" fontId="9" fillId="0" borderId="69" xfId="0" applyNumberFormat="1" applyFont="1" applyFill="1" applyBorder="1" applyAlignment="1">
      <alignment horizontal="center" vertical="center" wrapText="1"/>
    </xf>
    <xf numFmtId="3" fontId="9" fillId="0" borderId="21" xfId="0" applyNumberFormat="1" applyFont="1" applyFill="1" applyBorder="1" applyAlignment="1">
      <alignment horizontal="center" vertical="center" wrapText="1"/>
    </xf>
    <xf numFmtId="9" fontId="5" fillId="2" borderId="31" xfId="1" applyFont="1" applyFill="1" applyBorder="1" applyAlignment="1">
      <alignment wrapText="1"/>
    </xf>
    <xf numFmtId="0" fontId="5" fillId="0" borderId="48" xfId="0" quotePrefix="1" applyFont="1" applyFill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3" fontId="5" fillId="2" borderId="32" xfId="0" applyNumberFormat="1" applyFont="1" applyFill="1" applyBorder="1" applyAlignment="1">
      <alignment wrapText="1"/>
    </xf>
    <xf numFmtId="3" fontId="5" fillId="2" borderId="23" xfId="0" applyNumberFormat="1" applyFont="1" applyFill="1" applyBorder="1" applyAlignment="1">
      <alignment wrapText="1"/>
    </xf>
    <xf numFmtId="9" fontId="5" fillId="2" borderId="24" xfId="1" applyFont="1" applyFill="1" applyBorder="1" applyAlignment="1">
      <alignment wrapText="1"/>
    </xf>
    <xf numFmtId="0" fontId="5" fillId="0" borderId="46" xfId="0" quotePrefix="1" applyFont="1" applyFill="1" applyBorder="1" applyAlignment="1">
      <alignment horizontal="left"/>
    </xf>
    <xf numFmtId="0" fontId="5" fillId="0" borderId="18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4" xfId="0" applyNumberFormat="1" applyFont="1" applyFill="1" applyBorder="1" applyAlignment="1">
      <alignment wrapText="1"/>
    </xf>
    <xf numFmtId="3" fontId="7" fillId="0" borderId="72" xfId="0" applyNumberFormat="1" applyFont="1" applyFill="1" applyBorder="1" applyAlignment="1">
      <alignment horizontal="right"/>
    </xf>
    <xf numFmtId="3" fontId="7" fillId="0" borderId="34" xfId="0" applyNumberFormat="1" applyFont="1" applyFill="1" applyBorder="1" applyAlignment="1">
      <alignment horizontal="right"/>
    </xf>
    <xf numFmtId="9" fontId="5" fillId="0" borderId="51" xfId="1" applyFont="1" applyFill="1" applyBorder="1" applyAlignment="1">
      <alignment horizontal="right"/>
    </xf>
    <xf numFmtId="0" fontId="5" fillId="4" borderId="52" xfId="0" applyFont="1" applyFill="1" applyBorder="1"/>
    <xf numFmtId="0" fontId="5" fillId="4" borderId="9" xfId="0" applyFont="1" applyFill="1" applyBorder="1" applyAlignment="1">
      <alignment horizontal="center"/>
    </xf>
    <xf numFmtId="0" fontId="7" fillId="4" borderId="64" xfId="0" applyNumberFormat="1" applyFont="1" applyFill="1" applyBorder="1" applyAlignment="1">
      <alignment wrapText="1"/>
    </xf>
    <xf numFmtId="3" fontId="7" fillId="4" borderId="38" xfId="0" applyNumberFormat="1" applyFont="1" applyFill="1" applyBorder="1" applyAlignment="1">
      <alignment wrapText="1"/>
    </xf>
    <xf numFmtId="3" fontId="7" fillId="4" borderId="64" xfId="0" applyNumberFormat="1" applyFont="1" applyFill="1" applyBorder="1" applyAlignment="1">
      <alignment wrapText="1"/>
    </xf>
    <xf numFmtId="9" fontId="5" fillId="4" borderId="41" xfId="1" applyFont="1" applyFill="1" applyBorder="1" applyAlignment="1">
      <alignment wrapText="1"/>
    </xf>
    <xf numFmtId="0" fontId="12" fillId="0" borderId="0" xfId="0" applyNumberFormat="1" applyFont="1" applyFill="1" applyBorder="1" applyAlignment="1">
      <alignment wrapText="1"/>
    </xf>
    <xf numFmtId="3" fontId="9" fillId="0" borderId="0" xfId="0" applyNumberFormat="1" applyFont="1" applyFill="1" applyBorder="1" applyAlignment="1">
      <alignment wrapText="1"/>
    </xf>
    <xf numFmtId="0" fontId="9" fillId="0" borderId="6" xfId="0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 wrapText="1"/>
    </xf>
    <xf numFmtId="3" fontId="13" fillId="0" borderId="7" xfId="0" applyNumberFormat="1" applyFont="1" applyFill="1" applyBorder="1" applyAlignment="1">
      <alignment horizontal="center" vertical="center" wrapText="1"/>
    </xf>
    <xf numFmtId="3" fontId="13" fillId="0" borderId="69" xfId="0" applyNumberFormat="1" applyFont="1" applyFill="1" applyBorder="1" applyAlignment="1">
      <alignment horizontal="center" vertical="center" wrapText="1"/>
    </xf>
    <xf numFmtId="3" fontId="13" fillId="0" borderId="44" xfId="0" applyNumberFormat="1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5" fillId="2" borderId="23" xfId="0" applyNumberFormat="1" applyFont="1" applyFill="1" applyBorder="1" applyAlignment="1">
      <alignment horizontal="left" wrapText="1"/>
    </xf>
    <xf numFmtId="3" fontId="5" fillId="2" borderId="15" xfId="0" applyNumberFormat="1" applyFont="1" applyFill="1" applyBorder="1" applyAlignment="1">
      <alignment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wrapText="1"/>
    </xf>
    <xf numFmtId="0" fontId="5" fillId="2" borderId="33" xfId="0" applyNumberFormat="1" applyFont="1" applyFill="1" applyBorder="1" applyAlignment="1">
      <alignment horizontal="left" wrapText="1"/>
    </xf>
    <xf numFmtId="0" fontId="5" fillId="2" borderId="53" xfId="0" quotePrefix="1" applyFont="1" applyFill="1" applyBorder="1" applyAlignment="1">
      <alignment horizontal="left"/>
    </xf>
    <xf numFmtId="0" fontId="5" fillId="2" borderId="29" xfId="0" applyFont="1" applyFill="1" applyBorder="1" applyAlignment="1">
      <alignment horizontal="center"/>
    </xf>
    <xf numFmtId="0" fontId="5" fillId="2" borderId="28" xfId="0" applyNumberFormat="1" applyFont="1" applyFill="1" applyBorder="1" applyAlignment="1">
      <alignment horizontal="left" wrapText="1"/>
    </xf>
    <xf numFmtId="3" fontId="5" fillId="2" borderId="76" xfId="0" applyNumberFormat="1" applyFont="1" applyFill="1" applyBorder="1" applyAlignment="1">
      <alignment wrapText="1"/>
    </xf>
    <xf numFmtId="3" fontId="5" fillId="2" borderId="30" xfId="0" applyNumberFormat="1" applyFont="1" applyFill="1" applyBorder="1" applyAlignment="1">
      <alignment wrapText="1"/>
    </xf>
    <xf numFmtId="9" fontId="5" fillId="2" borderId="47" xfId="1" applyFont="1" applyFill="1" applyBorder="1" applyAlignment="1">
      <alignment wrapText="1"/>
    </xf>
    <xf numFmtId="0" fontId="9" fillId="0" borderId="53" xfId="0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wrapText="1"/>
    </xf>
    <xf numFmtId="3" fontId="13" fillId="0" borderId="76" xfId="0" applyNumberFormat="1" applyFont="1" applyFill="1" applyBorder="1" applyAlignment="1">
      <alignment horizontal="center" vertical="center" wrapText="1"/>
    </xf>
    <xf numFmtId="3" fontId="13" fillId="0" borderId="30" xfId="0" applyNumberFormat="1" applyFont="1" applyFill="1" applyBorder="1" applyAlignment="1">
      <alignment horizontal="center" vertical="center" wrapText="1"/>
    </xf>
    <xf numFmtId="3" fontId="13" fillId="0" borderId="4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/>
    </xf>
    <xf numFmtId="0" fontId="5" fillId="0" borderId="23" xfId="0" applyNumberFormat="1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center"/>
    </xf>
    <xf numFmtId="0" fontId="5" fillId="0" borderId="33" xfId="0" applyNumberFormat="1" applyFont="1" applyFill="1" applyBorder="1" applyAlignment="1">
      <alignment horizontal="left" wrapText="1"/>
    </xf>
    <xf numFmtId="0" fontId="7" fillId="0" borderId="35" xfId="0" applyFont="1" applyFill="1" applyBorder="1" applyAlignment="1">
      <alignment horizontal="center" vertical="center"/>
    </xf>
    <xf numFmtId="3" fontId="7" fillId="0" borderId="72" xfId="0" applyNumberFormat="1" applyFont="1" applyFill="1" applyBorder="1" applyAlignment="1"/>
    <xf numFmtId="3" fontId="7" fillId="0" borderId="36" xfId="0" applyNumberFormat="1" applyFont="1" applyFill="1" applyBorder="1" applyAlignment="1"/>
    <xf numFmtId="9" fontId="5" fillId="0" borderId="51" xfId="1" applyFont="1" applyFill="1" applyBorder="1" applyAlignment="1"/>
    <xf numFmtId="0" fontId="7" fillId="0" borderId="4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3" fontId="7" fillId="0" borderId="69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3" fontId="7" fillId="0" borderId="44" xfId="0" applyNumberFormat="1" applyFont="1" applyFill="1" applyBorder="1" applyAlignment="1">
      <alignment vertical="center"/>
    </xf>
    <xf numFmtId="0" fontId="5" fillId="2" borderId="48" xfId="0" quotePrefix="1" applyFont="1" applyFill="1" applyBorder="1" applyAlignment="1">
      <alignment horizontal="left"/>
    </xf>
    <xf numFmtId="0" fontId="5" fillId="2" borderId="23" xfId="0" applyFont="1" applyFill="1" applyBorder="1" applyAlignment="1">
      <alignment wrapText="1"/>
    </xf>
    <xf numFmtId="3" fontId="4" fillId="2" borderId="32" xfId="0" applyNumberFormat="1" applyFont="1" applyFill="1" applyBorder="1" applyAlignment="1">
      <alignment wrapText="1"/>
    </xf>
    <xf numFmtId="3" fontId="4" fillId="2" borderId="15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5" fillId="0" borderId="56" xfId="0" applyFont="1" applyFill="1" applyBorder="1"/>
    <xf numFmtId="0" fontId="5" fillId="0" borderId="57" xfId="0" applyFont="1" applyFill="1" applyBorder="1" applyAlignment="1">
      <alignment horizontal="center"/>
    </xf>
    <xf numFmtId="0" fontId="5" fillId="0" borderId="77" xfId="0" applyNumberFormat="1" applyFont="1" applyFill="1" applyBorder="1" applyAlignment="1">
      <alignment wrapText="1"/>
    </xf>
    <xf numFmtId="3" fontId="5" fillId="0" borderId="78" xfId="0" applyNumberFormat="1" applyFont="1" applyFill="1" applyBorder="1" applyAlignment="1">
      <alignment wrapText="1"/>
    </xf>
    <xf numFmtId="3" fontId="5" fillId="0" borderId="79" xfId="0" applyNumberFormat="1" applyFont="1" applyFill="1" applyBorder="1" applyAlignment="1">
      <alignment wrapText="1"/>
    </xf>
    <xf numFmtId="9" fontId="5" fillId="0" borderId="55" xfId="1" applyFont="1" applyFill="1" applyBorder="1" applyAlignment="1">
      <alignment wrapText="1"/>
    </xf>
    <xf numFmtId="0" fontId="5" fillId="4" borderId="10" xfId="0" applyFont="1" applyFill="1" applyBorder="1" applyAlignment="1">
      <alignment horizontal="center"/>
    </xf>
    <xf numFmtId="3" fontId="7" fillId="4" borderId="11" xfId="0" applyNumberFormat="1" applyFont="1" applyFill="1" applyBorder="1" applyAlignment="1">
      <alignment wrapText="1"/>
    </xf>
    <xf numFmtId="0" fontId="5" fillId="2" borderId="45" xfId="0" quotePrefix="1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wrapText="1"/>
    </xf>
    <xf numFmtId="3" fontId="5" fillId="2" borderId="69" xfId="0" applyNumberFormat="1" applyFont="1" applyFill="1" applyBorder="1" applyAlignment="1">
      <alignment wrapText="1"/>
    </xf>
    <xf numFmtId="3" fontId="5" fillId="2" borderId="12" xfId="0" applyNumberFormat="1" applyFont="1" applyFill="1" applyBorder="1" applyAlignment="1">
      <alignment wrapText="1"/>
    </xf>
    <xf numFmtId="9" fontId="5" fillId="2" borderId="44" xfId="1" applyFont="1" applyFill="1" applyBorder="1" applyAlignment="1">
      <alignment wrapText="1"/>
    </xf>
    <xf numFmtId="3" fontId="7" fillId="0" borderId="36" xfId="0" applyNumberFormat="1" applyFont="1" applyFill="1" applyBorder="1" applyAlignment="1">
      <alignment horizontal="right"/>
    </xf>
    <xf numFmtId="0" fontId="7" fillId="0" borderId="5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12" fillId="0" borderId="77" xfId="0" applyNumberFormat="1" applyFont="1" applyFill="1" applyBorder="1" applyAlignment="1">
      <alignment wrapText="1"/>
    </xf>
    <xf numFmtId="3" fontId="7" fillId="0" borderId="78" xfId="0" applyNumberFormat="1" applyFont="1" applyFill="1" applyBorder="1" applyAlignment="1">
      <alignment horizontal="right"/>
    </xf>
    <xf numFmtId="3" fontId="7" fillId="0" borderId="79" xfId="0" applyNumberFormat="1" applyFont="1" applyFill="1" applyBorder="1" applyAlignment="1">
      <alignment horizontal="right"/>
    </xf>
    <xf numFmtId="3" fontId="7" fillId="0" borderId="55" xfId="0" applyNumberFormat="1" applyFont="1" applyFill="1" applyBorder="1" applyAlignment="1">
      <alignment horizontal="right"/>
    </xf>
    <xf numFmtId="0" fontId="8" fillId="0" borderId="20" xfId="0" applyFont="1" applyFill="1" applyBorder="1" applyAlignment="1">
      <alignment horizontal="center" vertical="center"/>
    </xf>
    <xf numFmtId="0" fontId="7" fillId="4" borderId="52" xfId="0" applyFont="1" applyFill="1" applyBorder="1"/>
    <xf numFmtId="0" fontId="7" fillId="4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wrapText="1"/>
    </xf>
    <xf numFmtId="3" fontId="13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0" fontId="8" fillId="4" borderId="52" xfId="0" applyFont="1" applyFill="1" applyBorder="1" applyAlignment="1"/>
    <xf numFmtId="0" fontId="7" fillId="4" borderId="9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7" fillId="0" borderId="0" xfId="0" applyNumberFormat="1" applyFont="1" applyFill="1" applyBorder="1" applyAlignment="1">
      <alignment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12" fillId="0" borderId="61" xfId="0" applyNumberFormat="1" applyFont="1" applyFill="1" applyBorder="1" applyAlignment="1">
      <alignment wrapText="1"/>
    </xf>
    <xf numFmtId="3" fontId="13" fillId="0" borderId="4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3" fontId="7" fillId="0" borderId="69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3" fontId="7" fillId="0" borderId="44" xfId="0" applyNumberFormat="1" applyFont="1" applyFill="1" applyBorder="1" applyAlignment="1">
      <alignment horizontal="right"/>
    </xf>
    <xf numFmtId="0" fontId="5" fillId="0" borderId="45" xfId="0" applyFont="1" applyFill="1" applyBorder="1" applyAlignment="1">
      <alignment vertical="center"/>
    </xf>
    <xf numFmtId="3" fontId="5" fillId="0" borderId="69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3" fontId="5" fillId="0" borderId="44" xfId="0" applyNumberFormat="1" applyFont="1" applyFill="1" applyBorder="1" applyAlignment="1">
      <alignment vertical="center" wrapText="1"/>
    </xf>
    <xf numFmtId="3" fontId="4" fillId="2" borderId="66" xfId="0" applyNumberFormat="1" applyFont="1" applyFill="1" applyBorder="1" applyAlignment="1">
      <alignment wrapText="1"/>
    </xf>
    <xf numFmtId="3" fontId="4" fillId="2" borderId="17" xfId="0" applyNumberFormat="1" applyFont="1" applyFill="1" applyBorder="1" applyAlignment="1">
      <alignment wrapText="1"/>
    </xf>
    <xf numFmtId="0" fontId="5" fillId="2" borderId="53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 wrapText="1"/>
    </xf>
    <xf numFmtId="0" fontId="9" fillId="0" borderId="57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wrapText="1"/>
    </xf>
    <xf numFmtId="3" fontId="5" fillId="0" borderId="15" xfId="0" applyNumberFormat="1" applyFont="1" applyFill="1" applyBorder="1" applyAlignment="1">
      <alignment wrapText="1"/>
    </xf>
    <xf numFmtId="9" fontId="5" fillId="0" borderId="24" xfId="1" applyFont="1" applyFill="1" applyBorder="1" applyAlignment="1">
      <alignment wrapText="1"/>
    </xf>
    <xf numFmtId="0" fontId="5" fillId="0" borderId="45" xfId="0" quotePrefix="1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5" fillId="0" borderId="23" xfId="0" applyFont="1" applyFill="1" applyBorder="1" applyAlignment="1">
      <alignment wrapText="1"/>
    </xf>
    <xf numFmtId="0" fontId="5" fillId="0" borderId="45" xfId="0" applyFont="1" applyFill="1" applyBorder="1"/>
    <xf numFmtId="3" fontId="5" fillId="0" borderId="69" xfId="0" applyNumberFormat="1" applyFont="1" applyFill="1" applyBorder="1" applyAlignment="1">
      <alignment wrapText="1"/>
    </xf>
    <xf numFmtId="3" fontId="5" fillId="0" borderId="12" xfId="0" applyNumberFormat="1" applyFont="1" applyFill="1" applyBorder="1" applyAlignment="1">
      <alignment wrapText="1"/>
    </xf>
    <xf numFmtId="3" fontId="5" fillId="0" borderId="44" xfId="0" applyNumberFormat="1" applyFont="1" applyFill="1" applyBorder="1" applyAlignment="1">
      <alignment wrapText="1"/>
    </xf>
    <xf numFmtId="0" fontId="5" fillId="2" borderId="33" xfId="0" applyFont="1" applyFill="1" applyBorder="1" applyAlignment="1">
      <alignment wrapText="1"/>
    </xf>
    <xf numFmtId="3" fontId="5" fillId="0" borderId="55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4" fillId="3" borderId="3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61" xfId="0" applyNumberFormat="1" applyFont="1" applyFill="1" applyBorder="1" applyAlignment="1">
      <alignment horizontal="center" vertical="center" wrapText="1"/>
    </xf>
    <xf numFmtId="0" fontId="9" fillId="3" borderId="64" xfId="0" applyNumberFormat="1" applyFont="1" applyFill="1" applyBorder="1" applyAlignment="1">
      <alignment horizontal="center" vertical="center" wrapText="1"/>
    </xf>
    <xf numFmtId="3" fontId="9" fillId="3" borderId="62" xfId="0" applyNumberFormat="1" applyFont="1" applyFill="1" applyBorder="1" applyAlignment="1">
      <alignment horizontal="center" vertical="center"/>
    </xf>
    <xf numFmtId="3" fontId="9" fillId="3" borderId="6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</cellXfs>
  <cellStyles count="3">
    <cellStyle name="Normál" xfId="0" builtinId="0"/>
    <cellStyle name="Normál 2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zoomScaleNormal="100" workbookViewId="0">
      <selection activeCell="H1" sqref="H1"/>
    </sheetView>
  </sheetViews>
  <sheetFormatPr defaultRowHeight="14.25" x14ac:dyDescent="0.2"/>
  <cols>
    <col min="1" max="1" width="5.7109375" style="8" customWidth="1"/>
    <col min="2" max="2" width="11" style="9" customWidth="1"/>
    <col min="3" max="3" width="5.28515625" style="67" customWidth="1"/>
    <col min="4" max="4" width="58.85546875" style="236" customWidth="1"/>
    <col min="5" max="5" width="15.7109375" style="72" customWidth="1"/>
    <col min="6" max="7" width="15.85546875" style="76" customWidth="1"/>
    <col min="8" max="8" width="6.85546875" style="76" customWidth="1"/>
    <col min="9" max="9" width="13.7109375" style="9" customWidth="1"/>
    <col min="10" max="256" width="9.140625" style="9"/>
    <col min="257" max="257" width="5.7109375" style="9" customWidth="1"/>
    <col min="258" max="258" width="11" style="9" customWidth="1"/>
    <col min="259" max="259" width="5.28515625" style="9" customWidth="1"/>
    <col min="260" max="260" width="58.85546875" style="9" customWidth="1"/>
    <col min="261" max="261" width="15.7109375" style="9" customWidth="1"/>
    <col min="262" max="263" width="15.85546875" style="9" customWidth="1"/>
    <col min="264" max="264" width="6.85546875" style="9" customWidth="1"/>
    <col min="265" max="265" width="13.7109375" style="9" customWidth="1"/>
    <col min="266" max="512" width="9.140625" style="9"/>
    <col min="513" max="513" width="5.7109375" style="9" customWidth="1"/>
    <col min="514" max="514" width="11" style="9" customWidth="1"/>
    <col min="515" max="515" width="5.28515625" style="9" customWidth="1"/>
    <col min="516" max="516" width="58.85546875" style="9" customWidth="1"/>
    <col min="517" max="517" width="15.7109375" style="9" customWidth="1"/>
    <col min="518" max="519" width="15.85546875" style="9" customWidth="1"/>
    <col min="520" max="520" width="6.85546875" style="9" customWidth="1"/>
    <col min="521" max="521" width="13.7109375" style="9" customWidth="1"/>
    <col min="522" max="768" width="9.140625" style="9"/>
    <col min="769" max="769" width="5.7109375" style="9" customWidth="1"/>
    <col min="770" max="770" width="11" style="9" customWidth="1"/>
    <col min="771" max="771" width="5.28515625" style="9" customWidth="1"/>
    <col min="772" max="772" width="58.85546875" style="9" customWidth="1"/>
    <col min="773" max="773" width="15.7109375" style="9" customWidth="1"/>
    <col min="774" max="775" width="15.85546875" style="9" customWidth="1"/>
    <col min="776" max="776" width="6.85546875" style="9" customWidth="1"/>
    <col min="777" max="777" width="13.7109375" style="9" customWidth="1"/>
    <col min="778" max="1024" width="9.140625" style="9"/>
    <col min="1025" max="1025" width="5.7109375" style="9" customWidth="1"/>
    <col min="1026" max="1026" width="11" style="9" customWidth="1"/>
    <col min="1027" max="1027" width="5.28515625" style="9" customWidth="1"/>
    <col min="1028" max="1028" width="58.85546875" style="9" customWidth="1"/>
    <col min="1029" max="1029" width="15.7109375" style="9" customWidth="1"/>
    <col min="1030" max="1031" width="15.85546875" style="9" customWidth="1"/>
    <col min="1032" max="1032" width="6.85546875" style="9" customWidth="1"/>
    <col min="1033" max="1033" width="13.7109375" style="9" customWidth="1"/>
    <col min="1034" max="1280" width="9.140625" style="9"/>
    <col min="1281" max="1281" width="5.7109375" style="9" customWidth="1"/>
    <col min="1282" max="1282" width="11" style="9" customWidth="1"/>
    <col min="1283" max="1283" width="5.28515625" style="9" customWidth="1"/>
    <col min="1284" max="1284" width="58.85546875" style="9" customWidth="1"/>
    <col min="1285" max="1285" width="15.7109375" style="9" customWidth="1"/>
    <col min="1286" max="1287" width="15.85546875" style="9" customWidth="1"/>
    <col min="1288" max="1288" width="6.85546875" style="9" customWidth="1"/>
    <col min="1289" max="1289" width="13.7109375" style="9" customWidth="1"/>
    <col min="1290" max="1536" width="9.140625" style="9"/>
    <col min="1537" max="1537" width="5.7109375" style="9" customWidth="1"/>
    <col min="1538" max="1538" width="11" style="9" customWidth="1"/>
    <col min="1539" max="1539" width="5.28515625" style="9" customWidth="1"/>
    <col min="1540" max="1540" width="58.85546875" style="9" customWidth="1"/>
    <col min="1541" max="1541" width="15.7109375" style="9" customWidth="1"/>
    <col min="1542" max="1543" width="15.85546875" style="9" customWidth="1"/>
    <col min="1544" max="1544" width="6.85546875" style="9" customWidth="1"/>
    <col min="1545" max="1545" width="13.7109375" style="9" customWidth="1"/>
    <col min="1546" max="1792" width="9.140625" style="9"/>
    <col min="1793" max="1793" width="5.7109375" style="9" customWidth="1"/>
    <col min="1794" max="1794" width="11" style="9" customWidth="1"/>
    <col min="1795" max="1795" width="5.28515625" style="9" customWidth="1"/>
    <col min="1796" max="1796" width="58.85546875" style="9" customWidth="1"/>
    <col min="1797" max="1797" width="15.7109375" style="9" customWidth="1"/>
    <col min="1798" max="1799" width="15.85546875" style="9" customWidth="1"/>
    <col min="1800" max="1800" width="6.85546875" style="9" customWidth="1"/>
    <col min="1801" max="1801" width="13.7109375" style="9" customWidth="1"/>
    <col min="1802" max="2048" width="9.140625" style="9"/>
    <col min="2049" max="2049" width="5.7109375" style="9" customWidth="1"/>
    <col min="2050" max="2050" width="11" style="9" customWidth="1"/>
    <col min="2051" max="2051" width="5.28515625" style="9" customWidth="1"/>
    <col min="2052" max="2052" width="58.85546875" style="9" customWidth="1"/>
    <col min="2053" max="2053" width="15.7109375" style="9" customWidth="1"/>
    <col min="2054" max="2055" width="15.85546875" style="9" customWidth="1"/>
    <col min="2056" max="2056" width="6.85546875" style="9" customWidth="1"/>
    <col min="2057" max="2057" width="13.7109375" style="9" customWidth="1"/>
    <col min="2058" max="2304" width="9.140625" style="9"/>
    <col min="2305" max="2305" width="5.7109375" style="9" customWidth="1"/>
    <col min="2306" max="2306" width="11" style="9" customWidth="1"/>
    <col min="2307" max="2307" width="5.28515625" style="9" customWidth="1"/>
    <col min="2308" max="2308" width="58.85546875" style="9" customWidth="1"/>
    <col min="2309" max="2309" width="15.7109375" style="9" customWidth="1"/>
    <col min="2310" max="2311" width="15.85546875" style="9" customWidth="1"/>
    <col min="2312" max="2312" width="6.85546875" style="9" customWidth="1"/>
    <col min="2313" max="2313" width="13.7109375" style="9" customWidth="1"/>
    <col min="2314" max="2560" width="9.140625" style="9"/>
    <col min="2561" max="2561" width="5.7109375" style="9" customWidth="1"/>
    <col min="2562" max="2562" width="11" style="9" customWidth="1"/>
    <col min="2563" max="2563" width="5.28515625" style="9" customWidth="1"/>
    <col min="2564" max="2564" width="58.85546875" style="9" customWidth="1"/>
    <col min="2565" max="2565" width="15.7109375" style="9" customWidth="1"/>
    <col min="2566" max="2567" width="15.85546875" style="9" customWidth="1"/>
    <col min="2568" max="2568" width="6.85546875" style="9" customWidth="1"/>
    <col min="2569" max="2569" width="13.7109375" style="9" customWidth="1"/>
    <col min="2570" max="2816" width="9.140625" style="9"/>
    <col min="2817" max="2817" width="5.7109375" style="9" customWidth="1"/>
    <col min="2818" max="2818" width="11" style="9" customWidth="1"/>
    <col min="2819" max="2819" width="5.28515625" style="9" customWidth="1"/>
    <col min="2820" max="2820" width="58.85546875" style="9" customWidth="1"/>
    <col min="2821" max="2821" width="15.7109375" style="9" customWidth="1"/>
    <col min="2822" max="2823" width="15.85546875" style="9" customWidth="1"/>
    <col min="2824" max="2824" width="6.85546875" style="9" customWidth="1"/>
    <col min="2825" max="2825" width="13.7109375" style="9" customWidth="1"/>
    <col min="2826" max="3072" width="9.140625" style="9"/>
    <col min="3073" max="3073" width="5.7109375" style="9" customWidth="1"/>
    <col min="3074" max="3074" width="11" style="9" customWidth="1"/>
    <col min="3075" max="3075" width="5.28515625" style="9" customWidth="1"/>
    <col min="3076" max="3076" width="58.85546875" style="9" customWidth="1"/>
    <col min="3077" max="3077" width="15.7109375" style="9" customWidth="1"/>
    <col min="3078" max="3079" width="15.85546875" style="9" customWidth="1"/>
    <col min="3080" max="3080" width="6.85546875" style="9" customWidth="1"/>
    <col min="3081" max="3081" width="13.7109375" style="9" customWidth="1"/>
    <col min="3082" max="3328" width="9.140625" style="9"/>
    <col min="3329" max="3329" width="5.7109375" style="9" customWidth="1"/>
    <col min="3330" max="3330" width="11" style="9" customWidth="1"/>
    <col min="3331" max="3331" width="5.28515625" style="9" customWidth="1"/>
    <col min="3332" max="3332" width="58.85546875" style="9" customWidth="1"/>
    <col min="3333" max="3333" width="15.7109375" style="9" customWidth="1"/>
    <col min="3334" max="3335" width="15.85546875" style="9" customWidth="1"/>
    <col min="3336" max="3336" width="6.85546875" style="9" customWidth="1"/>
    <col min="3337" max="3337" width="13.7109375" style="9" customWidth="1"/>
    <col min="3338" max="3584" width="9.140625" style="9"/>
    <col min="3585" max="3585" width="5.7109375" style="9" customWidth="1"/>
    <col min="3586" max="3586" width="11" style="9" customWidth="1"/>
    <col min="3587" max="3587" width="5.28515625" style="9" customWidth="1"/>
    <col min="3588" max="3588" width="58.85546875" style="9" customWidth="1"/>
    <col min="3589" max="3589" width="15.7109375" style="9" customWidth="1"/>
    <col min="3590" max="3591" width="15.85546875" style="9" customWidth="1"/>
    <col min="3592" max="3592" width="6.85546875" style="9" customWidth="1"/>
    <col min="3593" max="3593" width="13.7109375" style="9" customWidth="1"/>
    <col min="3594" max="3840" width="9.140625" style="9"/>
    <col min="3841" max="3841" width="5.7109375" style="9" customWidth="1"/>
    <col min="3842" max="3842" width="11" style="9" customWidth="1"/>
    <col min="3843" max="3843" width="5.28515625" style="9" customWidth="1"/>
    <col min="3844" max="3844" width="58.85546875" style="9" customWidth="1"/>
    <col min="3845" max="3845" width="15.7109375" style="9" customWidth="1"/>
    <col min="3846" max="3847" width="15.85546875" style="9" customWidth="1"/>
    <col min="3848" max="3848" width="6.85546875" style="9" customWidth="1"/>
    <col min="3849" max="3849" width="13.7109375" style="9" customWidth="1"/>
    <col min="3850" max="4096" width="9.140625" style="9"/>
    <col min="4097" max="4097" width="5.7109375" style="9" customWidth="1"/>
    <col min="4098" max="4098" width="11" style="9" customWidth="1"/>
    <col min="4099" max="4099" width="5.28515625" style="9" customWidth="1"/>
    <col min="4100" max="4100" width="58.85546875" style="9" customWidth="1"/>
    <col min="4101" max="4101" width="15.7109375" style="9" customWidth="1"/>
    <col min="4102" max="4103" width="15.85546875" style="9" customWidth="1"/>
    <col min="4104" max="4104" width="6.85546875" style="9" customWidth="1"/>
    <col min="4105" max="4105" width="13.7109375" style="9" customWidth="1"/>
    <col min="4106" max="4352" width="9.140625" style="9"/>
    <col min="4353" max="4353" width="5.7109375" style="9" customWidth="1"/>
    <col min="4354" max="4354" width="11" style="9" customWidth="1"/>
    <col min="4355" max="4355" width="5.28515625" style="9" customWidth="1"/>
    <col min="4356" max="4356" width="58.85546875" style="9" customWidth="1"/>
    <col min="4357" max="4357" width="15.7109375" style="9" customWidth="1"/>
    <col min="4358" max="4359" width="15.85546875" style="9" customWidth="1"/>
    <col min="4360" max="4360" width="6.85546875" style="9" customWidth="1"/>
    <col min="4361" max="4361" width="13.7109375" style="9" customWidth="1"/>
    <col min="4362" max="4608" width="9.140625" style="9"/>
    <col min="4609" max="4609" width="5.7109375" style="9" customWidth="1"/>
    <col min="4610" max="4610" width="11" style="9" customWidth="1"/>
    <col min="4611" max="4611" width="5.28515625" style="9" customWidth="1"/>
    <col min="4612" max="4612" width="58.85546875" style="9" customWidth="1"/>
    <col min="4613" max="4613" width="15.7109375" style="9" customWidth="1"/>
    <col min="4614" max="4615" width="15.85546875" style="9" customWidth="1"/>
    <col min="4616" max="4616" width="6.85546875" style="9" customWidth="1"/>
    <col min="4617" max="4617" width="13.7109375" style="9" customWidth="1"/>
    <col min="4618" max="4864" width="9.140625" style="9"/>
    <col min="4865" max="4865" width="5.7109375" style="9" customWidth="1"/>
    <col min="4866" max="4866" width="11" style="9" customWidth="1"/>
    <col min="4867" max="4867" width="5.28515625" style="9" customWidth="1"/>
    <col min="4868" max="4868" width="58.85546875" style="9" customWidth="1"/>
    <col min="4869" max="4869" width="15.7109375" style="9" customWidth="1"/>
    <col min="4870" max="4871" width="15.85546875" style="9" customWidth="1"/>
    <col min="4872" max="4872" width="6.85546875" style="9" customWidth="1"/>
    <col min="4873" max="4873" width="13.7109375" style="9" customWidth="1"/>
    <col min="4874" max="5120" width="9.140625" style="9"/>
    <col min="5121" max="5121" width="5.7109375" style="9" customWidth="1"/>
    <col min="5122" max="5122" width="11" style="9" customWidth="1"/>
    <col min="5123" max="5123" width="5.28515625" style="9" customWidth="1"/>
    <col min="5124" max="5124" width="58.85546875" style="9" customWidth="1"/>
    <col min="5125" max="5125" width="15.7109375" style="9" customWidth="1"/>
    <col min="5126" max="5127" width="15.85546875" style="9" customWidth="1"/>
    <col min="5128" max="5128" width="6.85546875" style="9" customWidth="1"/>
    <col min="5129" max="5129" width="13.7109375" style="9" customWidth="1"/>
    <col min="5130" max="5376" width="9.140625" style="9"/>
    <col min="5377" max="5377" width="5.7109375" style="9" customWidth="1"/>
    <col min="5378" max="5378" width="11" style="9" customWidth="1"/>
    <col min="5379" max="5379" width="5.28515625" style="9" customWidth="1"/>
    <col min="5380" max="5380" width="58.85546875" style="9" customWidth="1"/>
    <col min="5381" max="5381" width="15.7109375" style="9" customWidth="1"/>
    <col min="5382" max="5383" width="15.85546875" style="9" customWidth="1"/>
    <col min="5384" max="5384" width="6.85546875" style="9" customWidth="1"/>
    <col min="5385" max="5385" width="13.7109375" style="9" customWidth="1"/>
    <col min="5386" max="5632" width="9.140625" style="9"/>
    <col min="5633" max="5633" width="5.7109375" style="9" customWidth="1"/>
    <col min="5634" max="5634" width="11" style="9" customWidth="1"/>
    <col min="5635" max="5635" width="5.28515625" style="9" customWidth="1"/>
    <col min="5636" max="5636" width="58.85546875" style="9" customWidth="1"/>
    <col min="5637" max="5637" width="15.7109375" style="9" customWidth="1"/>
    <col min="5638" max="5639" width="15.85546875" style="9" customWidth="1"/>
    <col min="5640" max="5640" width="6.85546875" style="9" customWidth="1"/>
    <col min="5641" max="5641" width="13.7109375" style="9" customWidth="1"/>
    <col min="5642" max="5888" width="9.140625" style="9"/>
    <col min="5889" max="5889" width="5.7109375" style="9" customWidth="1"/>
    <col min="5890" max="5890" width="11" style="9" customWidth="1"/>
    <col min="5891" max="5891" width="5.28515625" style="9" customWidth="1"/>
    <col min="5892" max="5892" width="58.85546875" style="9" customWidth="1"/>
    <col min="5893" max="5893" width="15.7109375" style="9" customWidth="1"/>
    <col min="5894" max="5895" width="15.85546875" style="9" customWidth="1"/>
    <col min="5896" max="5896" width="6.85546875" style="9" customWidth="1"/>
    <col min="5897" max="5897" width="13.7109375" style="9" customWidth="1"/>
    <col min="5898" max="6144" width="9.140625" style="9"/>
    <col min="6145" max="6145" width="5.7109375" style="9" customWidth="1"/>
    <col min="6146" max="6146" width="11" style="9" customWidth="1"/>
    <col min="6147" max="6147" width="5.28515625" style="9" customWidth="1"/>
    <col min="6148" max="6148" width="58.85546875" style="9" customWidth="1"/>
    <col min="6149" max="6149" width="15.7109375" style="9" customWidth="1"/>
    <col min="6150" max="6151" width="15.85546875" style="9" customWidth="1"/>
    <col min="6152" max="6152" width="6.85546875" style="9" customWidth="1"/>
    <col min="6153" max="6153" width="13.7109375" style="9" customWidth="1"/>
    <col min="6154" max="6400" width="9.140625" style="9"/>
    <col min="6401" max="6401" width="5.7109375" style="9" customWidth="1"/>
    <col min="6402" max="6402" width="11" style="9" customWidth="1"/>
    <col min="6403" max="6403" width="5.28515625" style="9" customWidth="1"/>
    <col min="6404" max="6404" width="58.85546875" style="9" customWidth="1"/>
    <col min="6405" max="6405" width="15.7109375" style="9" customWidth="1"/>
    <col min="6406" max="6407" width="15.85546875" style="9" customWidth="1"/>
    <col min="6408" max="6408" width="6.85546875" style="9" customWidth="1"/>
    <col min="6409" max="6409" width="13.7109375" style="9" customWidth="1"/>
    <col min="6410" max="6656" width="9.140625" style="9"/>
    <col min="6657" max="6657" width="5.7109375" style="9" customWidth="1"/>
    <col min="6658" max="6658" width="11" style="9" customWidth="1"/>
    <col min="6659" max="6659" width="5.28515625" style="9" customWidth="1"/>
    <col min="6660" max="6660" width="58.85546875" style="9" customWidth="1"/>
    <col min="6661" max="6661" width="15.7109375" style="9" customWidth="1"/>
    <col min="6662" max="6663" width="15.85546875" style="9" customWidth="1"/>
    <col min="6664" max="6664" width="6.85546875" style="9" customWidth="1"/>
    <col min="6665" max="6665" width="13.7109375" style="9" customWidth="1"/>
    <col min="6666" max="6912" width="9.140625" style="9"/>
    <col min="6913" max="6913" width="5.7109375" style="9" customWidth="1"/>
    <col min="6914" max="6914" width="11" style="9" customWidth="1"/>
    <col min="6915" max="6915" width="5.28515625" style="9" customWidth="1"/>
    <col min="6916" max="6916" width="58.85546875" style="9" customWidth="1"/>
    <col min="6917" max="6917" width="15.7109375" style="9" customWidth="1"/>
    <col min="6918" max="6919" width="15.85546875" style="9" customWidth="1"/>
    <col min="6920" max="6920" width="6.85546875" style="9" customWidth="1"/>
    <col min="6921" max="6921" width="13.7109375" style="9" customWidth="1"/>
    <col min="6922" max="7168" width="9.140625" style="9"/>
    <col min="7169" max="7169" width="5.7109375" style="9" customWidth="1"/>
    <col min="7170" max="7170" width="11" style="9" customWidth="1"/>
    <col min="7171" max="7171" width="5.28515625" style="9" customWidth="1"/>
    <col min="7172" max="7172" width="58.85546875" style="9" customWidth="1"/>
    <col min="7173" max="7173" width="15.7109375" style="9" customWidth="1"/>
    <col min="7174" max="7175" width="15.85546875" style="9" customWidth="1"/>
    <col min="7176" max="7176" width="6.85546875" style="9" customWidth="1"/>
    <col min="7177" max="7177" width="13.7109375" style="9" customWidth="1"/>
    <col min="7178" max="7424" width="9.140625" style="9"/>
    <col min="7425" max="7425" width="5.7109375" style="9" customWidth="1"/>
    <col min="7426" max="7426" width="11" style="9" customWidth="1"/>
    <col min="7427" max="7427" width="5.28515625" style="9" customWidth="1"/>
    <col min="7428" max="7428" width="58.85546875" style="9" customWidth="1"/>
    <col min="7429" max="7429" width="15.7109375" style="9" customWidth="1"/>
    <col min="7430" max="7431" width="15.85546875" style="9" customWidth="1"/>
    <col min="7432" max="7432" width="6.85546875" style="9" customWidth="1"/>
    <col min="7433" max="7433" width="13.7109375" style="9" customWidth="1"/>
    <col min="7434" max="7680" width="9.140625" style="9"/>
    <col min="7681" max="7681" width="5.7109375" style="9" customWidth="1"/>
    <col min="7682" max="7682" width="11" style="9" customWidth="1"/>
    <col min="7683" max="7683" width="5.28515625" style="9" customWidth="1"/>
    <col min="7684" max="7684" width="58.85546875" style="9" customWidth="1"/>
    <col min="7685" max="7685" width="15.7109375" style="9" customWidth="1"/>
    <col min="7686" max="7687" width="15.85546875" style="9" customWidth="1"/>
    <col min="7688" max="7688" width="6.85546875" style="9" customWidth="1"/>
    <col min="7689" max="7689" width="13.7109375" style="9" customWidth="1"/>
    <col min="7690" max="7936" width="9.140625" style="9"/>
    <col min="7937" max="7937" width="5.7109375" style="9" customWidth="1"/>
    <col min="7938" max="7938" width="11" style="9" customWidth="1"/>
    <col min="7939" max="7939" width="5.28515625" style="9" customWidth="1"/>
    <col min="7940" max="7940" width="58.85546875" style="9" customWidth="1"/>
    <col min="7941" max="7941" width="15.7109375" style="9" customWidth="1"/>
    <col min="7942" max="7943" width="15.85546875" style="9" customWidth="1"/>
    <col min="7944" max="7944" width="6.85546875" style="9" customWidth="1"/>
    <col min="7945" max="7945" width="13.7109375" style="9" customWidth="1"/>
    <col min="7946" max="8192" width="9.140625" style="9"/>
    <col min="8193" max="8193" width="5.7109375" style="9" customWidth="1"/>
    <col min="8194" max="8194" width="11" style="9" customWidth="1"/>
    <col min="8195" max="8195" width="5.28515625" style="9" customWidth="1"/>
    <col min="8196" max="8196" width="58.85546875" style="9" customWidth="1"/>
    <col min="8197" max="8197" width="15.7109375" style="9" customWidth="1"/>
    <col min="8198" max="8199" width="15.85546875" style="9" customWidth="1"/>
    <col min="8200" max="8200" width="6.85546875" style="9" customWidth="1"/>
    <col min="8201" max="8201" width="13.7109375" style="9" customWidth="1"/>
    <col min="8202" max="8448" width="9.140625" style="9"/>
    <col min="8449" max="8449" width="5.7109375" style="9" customWidth="1"/>
    <col min="8450" max="8450" width="11" style="9" customWidth="1"/>
    <col min="8451" max="8451" width="5.28515625" style="9" customWidth="1"/>
    <col min="8452" max="8452" width="58.85546875" style="9" customWidth="1"/>
    <col min="8453" max="8453" width="15.7109375" style="9" customWidth="1"/>
    <col min="8454" max="8455" width="15.85546875" style="9" customWidth="1"/>
    <col min="8456" max="8456" width="6.85546875" style="9" customWidth="1"/>
    <col min="8457" max="8457" width="13.7109375" style="9" customWidth="1"/>
    <col min="8458" max="8704" width="9.140625" style="9"/>
    <col min="8705" max="8705" width="5.7109375" style="9" customWidth="1"/>
    <col min="8706" max="8706" width="11" style="9" customWidth="1"/>
    <col min="8707" max="8707" width="5.28515625" style="9" customWidth="1"/>
    <col min="8708" max="8708" width="58.85546875" style="9" customWidth="1"/>
    <col min="8709" max="8709" width="15.7109375" style="9" customWidth="1"/>
    <col min="8710" max="8711" width="15.85546875" style="9" customWidth="1"/>
    <col min="8712" max="8712" width="6.85546875" style="9" customWidth="1"/>
    <col min="8713" max="8713" width="13.7109375" style="9" customWidth="1"/>
    <col min="8714" max="8960" width="9.140625" style="9"/>
    <col min="8961" max="8961" width="5.7109375" style="9" customWidth="1"/>
    <col min="8962" max="8962" width="11" style="9" customWidth="1"/>
    <col min="8963" max="8963" width="5.28515625" style="9" customWidth="1"/>
    <col min="8964" max="8964" width="58.85546875" style="9" customWidth="1"/>
    <col min="8965" max="8965" width="15.7109375" style="9" customWidth="1"/>
    <col min="8966" max="8967" width="15.85546875" style="9" customWidth="1"/>
    <col min="8968" max="8968" width="6.85546875" style="9" customWidth="1"/>
    <col min="8969" max="8969" width="13.7109375" style="9" customWidth="1"/>
    <col min="8970" max="9216" width="9.140625" style="9"/>
    <col min="9217" max="9217" width="5.7109375" style="9" customWidth="1"/>
    <col min="9218" max="9218" width="11" style="9" customWidth="1"/>
    <col min="9219" max="9219" width="5.28515625" style="9" customWidth="1"/>
    <col min="9220" max="9220" width="58.85546875" style="9" customWidth="1"/>
    <col min="9221" max="9221" width="15.7109375" style="9" customWidth="1"/>
    <col min="9222" max="9223" width="15.85546875" style="9" customWidth="1"/>
    <col min="9224" max="9224" width="6.85546875" style="9" customWidth="1"/>
    <col min="9225" max="9225" width="13.7109375" style="9" customWidth="1"/>
    <col min="9226" max="9472" width="9.140625" style="9"/>
    <col min="9473" max="9473" width="5.7109375" style="9" customWidth="1"/>
    <col min="9474" max="9474" width="11" style="9" customWidth="1"/>
    <col min="9475" max="9475" width="5.28515625" style="9" customWidth="1"/>
    <col min="9476" max="9476" width="58.85546875" style="9" customWidth="1"/>
    <col min="9477" max="9477" width="15.7109375" style="9" customWidth="1"/>
    <col min="9478" max="9479" width="15.85546875" style="9" customWidth="1"/>
    <col min="9480" max="9480" width="6.85546875" style="9" customWidth="1"/>
    <col min="9481" max="9481" width="13.7109375" style="9" customWidth="1"/>
    <col min="9482" max="9728" width="9.140625" style="9"/>
    <col min="9729" max="9729" width="5.7109375" style="9" customWidth="1"/>
    <col min="9730" max="9730" width="11" style="9" customWidth="1"/>
    <col min="9731" max="9731" width="5.28515625" style="9" customWidth="1"/>
    <col min="9732" max="9732" width="58.85546875" style="9" customWidth="1"/>
    <col min="9733" max="9733" width="15.7109375" style="9" customWidth="1"/>
    <col min="9734" max="9735" width="15.85546875" style="9" customWidth="1"/>
    <col min="9736" max="9736" width="6.85546875" style="9" customWidth="1"/>
    <col min="9737" max="9737" width="13.7109375" style="9" customWidth="1"/>
    <col min="9738" max="9984" width="9.140625" style="9"/>
    <col min="9985" max="9985" width="5.7109375" style="9" customWidth="1"/>
    <col min="9986" max="9986" width="11" style="9" customWidth="1"/>
    <col min="9987" max="9987" width="5.28515625" style="9" customWidth="1"/>
    <col min="9988" max="9988" width="58.85546875" style="9" customWidth="1"/>
    <col min="9989" max="9989" width="15.7109375" style="9" customWidth="1"/>
    <col min="9990" max="9991" width="15.85546875" style="9" customWidth="1"/>
    <col min="9992" max="9992" width="6.85546875" style="9" customWidth="1"/>
    <col min="9993" max="9993" width="13.7109375" style="9" customWidth="1"/>
    <col min="9994" max="10240" width="9.140625" style="9"/>
    <col min="10241" max="10241" width="5.7109375" style="9" customWidth="1"/>
    <col min="10242" max="10242" width="11" style="9" customWidth="1"/>
    <col min="10243" max="10243" width="5.28515625" style="9" customWidth="1"/>
    <col min="10244" max="10244" width="58.85546875" style="9" customWidth="1"/>
    <col min="10245" max="10245" width="15.7109375" style="9" customWidth="1"/>
    <col min="10246" max="10247" width="15.85546875" style="9" customWidth="1"/>
    <col min="10248" max="10248" width="6.85546875" style="9" customWidth="1"/>
    <col min="10249" max="10249" width="13.7109375" style="9" customWidth="1"/>
    <col min="10250" max="10496" width="9.140625" style="9"/>
    <col min="10497" max="10497" width="5.7109375" style="9" customWidth="1"/>
    <col min="10498" max="10498" width="11" style="9" customWidth="1"/>
    <col min="10499" max="10499" width="5.28515625" style="9" customWidth="1"/>
    <col min="10500" max="10500" width="58.85546875" style="9" customWidth="1"/>
    <col min="10501" max="10501" width="15.7109375" style="9" customWidth="1"/>
    <col min="10502" max="10503" width="15.85546875" style="9" customWidth="1"/>
    <col min="10504" max="10504" width="6.85546875" style="9" customWidth="1"/>
    <col min="10505" max="10505" width="13.7109375" style="9" customWidth="1"/>
    <col min="10506" max="10752" width="9.140625" style="9"/>
    <col min="10753" max="10753" width="5.7109375" style="9" customWidth="1"/>
    <col min="10754" max="10754" width="11" style="9" customWidth="1"/>
    <col min="10755" max="10755" width="5.28515625" style="9" customWidth="1"/>
    <col min="10756" max="10756" width="58.85546875" style="9" customWidth="1"/>
    <col min="10757" max="10757" width="15.7109375" style="9" customWidth="1"/>
    <col min="10758" max="10759" width="15.85546875" style="9" customWidth="1"/>
    <col min="10760" max="10760" width="6.85546875" style="9" customWidth="1"/>
    <col min="10761" max="10761" width="13.7109375" style="9" customWidth="1"/>
    <col min="10762" max="11008" width="9.140625" style="9"/>
    <col min="11009" max="11009" width="5.7109375" style="9" customWidth="1"/>
    <col min="11010" max="11010" width="11" style="9" customWidth="1"/>
    <col min="11011" max="11011" width="5.28515625" style="9" customWidth="1"/>
    <col min="11012" max="11012" width="58.85546875" style="9" customWidth="1"/>
    <col min="11013" max="11013" width="15.7109375" style="9" customWidth="1"/>
    <col min="11014" max="11015" width="15.85546875" style="9" customWidth="1"/>
    <col min="11016" max="11016" width="6.85546875" style="9" customWidth="1"/>
    <col min="11017" max="11017" width="13.7109375" style="9" customWidth="1"/>
    <col min="11018" max="11264" width="9.140625" style="9"/>
    <col min="11265" max="11265" width="5.7109375" style="9" customWidth="1"/>
    <col min="11266" max="11266" width="11" style="9" customWidth="1"/>
    <col min="11267" max="11267" width="5.28515625" style="9" customWidth="1"/>
    <col min="11268" max="11268" width="58.85546875" style="9" customWidth="1"/>
    <col min="11269" max="11269" width="15.7109375" style="9" customWidth="1"/>
    <col min="11270" max="11271" width="15.85546875" style="9" customWidth="1"/>
    <col min="11272" max="11272" width="6.85546875" style="9" customWidth="1"/>
    <col min="11273" max="11273" width="13.7109375" style="9" customWidth="1"/>
    <col min="11274" max="11520" width="9.140625" style="9"/>
    <col min="11521" max="11521" width="5.7109375" style="9" customWidth="1"/>
    <col min="11522" max="11522" width="11" style="9" customWidth="1"/>
    <col min="11523" max="11523" width="5.28515625" style="9" customWidth="1"/>
    <col min="11524" max="11524" width="58.85546875" style="9" customWidth="1"/>
    <col min="11525" max="11525" width="15.7109375" style="9" customWidth="1"/>
    <col min="11526" max="11527" width="15.85546875" style="9" customWidth="1"/>
    <col min="11528" max="11528" width="6.85546875" style="9" customWidth="1"/>
    <col min="11529" max="11529" width="13.7109375" style="9" customWidth="1"/>
    <col min="11530" max="11776" width="9.140625" style="9"/>
    <col min="11777" max="11777" width="5.7109375" style="9" customWidth="1"/>
    <col min="11778" max="11778" width="11" style="9" customWidth="1"/>
    <col min="11779" max="11779" width="5.28515625" style="9" customWidth="1"/>
    <col min="11780" max="11780" width="58.85546875" style="9" customWidth="1"/>
    <col min="11781" max="11781" width="15.7109375" style="9" customWidth="1"/>
    <col min="11782" max="11783" width="15.85546875" style="9" customWidth="1"/>
    <col min="11784" max="11784" width="6.85546875" style="9" customWidth="1"/>
    <col min="11785" max="11785" width="13.7109375" style="9" customWidth="1"/>
    <col min="11786" max="12032" width="9.140625" style="9"/>
    <col min="12033" max="12033" width="5.7109375" style="9" customWidth="1"/>
    <col min="12034" max="12034" width="11" style="9" customWidth="1"/>
    <col min="12035" max="12035" width="5.28515625" style="9" customWidth="1"/>
    <col min="12036" max="12036" width="58.85546875" style="9" customWidth="1"/>
    <col min="12037" max="12037" width="15.7109375" style="9" customWidth="1"/>
    <col min="12038" max="12039" width="15.85546875" style="9" customWidth="1"/>
    <col min="12040" max="12040" width="6.85546875" style="9" customWidth="1"/>
    <col min="12041" max="12041" width="13.7109375" style="9" customWidth="1"/>
    <col min="12042" max="12288" width="9.140625" style="9"/>
    <col min="12289" max="12289" width="5.7109375" style="9" customWidth="1"/>
    <col min="12290" max="12290" width="11" style="9" customWidth="1"/>
    <col min="12291" max="12291" width="5.28515625" style="9" customWidth="1"/>
    <col min="12292" max="12292" width="58.85546875" style="9" customWidth="1"/>
    <col min="12293" max="12293" width="15.7109375" style="9" customWidth="1"/>
    <col min="12294" max="12295" width="15.85546875" style="9" customWidth="1"/>
    <col min="12296" max="12296" width="6.85546875" style="9" customWidth="1"/>
    <col min="12297" max="12297" width="13.7109375" style="9" customWidth="1"/>
    <col min="12298" max="12544" width="9.140625" style="9"/>
    <col min="12545" max="12545" width="5.7109375" style="9" customWidth="1"/>
    <col min="12546" max="12546" width="11" style="9" customWidth="1"/>
    <col min="12547" max="12547" width="5.28515625" style="9" customWidth="1"/>
    <col min="12548" max="12548" width="58.85546875" style="9" customWidth="1"/>
    <col min="12549" max="12549" width="15.7109375" style="9" customWidth="1"/>
    <col min="12550" max="12551" width="15.85546875" style="9" customWidth="1"/>
    <col min="12552" max="12552" width="6.85546875" style="9" customWidth="1"/>
    <col min="12553" max="12553" width="13.7109375" style="9" customWidth="1"/>
    <col min="12554" max="12800" width="9.140625" style="9"/>
    <col min="12801" max="12801" width="5.7109375" style="9" customWidth="1"/>
    <col min="12802" max="12802" width="11" style="9" customWidth="1"/>
    <col min="12803" max="12803" width="5.28515625" style="9" customWidth="1"/>
    <col min="12804" max="12804" width="58.85546875" style="9" customWidth="1"/>
    <col min="12805" max="12805" width="15.7109375" style="9" customWidth="1"/>
    <col min="12806" max="12807" width="15.85546875" style="9" customWidth="1"/>
    <col min="12808" max="12808" width="6.85546875" style="9" customWidth="1"/>
    <col min="12809" max="12809" width="13.7109375" style="9" customWidth="1"/>
    <col min="12810" max="13056" width="9.140625" style="9"/>
    <col min="13057" max="13057" width="5.7109375" style="9" customWidth="1"/>
    <col min="13058" max="13058" width="11" style="9" customWidth="1"/>
    <col min="13059" max="13059" width="5.28515625" style="9" customWidth="1"/>
    <col min="13060" max="13060" width="58.85546875" style="9" customWidth="1"/>
    <col min="13061" max="13061" width="15.7109375" style="9" customWidth="1"/>
    <col min="13062" max="13063" width="15.85546875" style="9" customWidth="1"/>
    <col min="13064" max="13064" width="6.85546875" style="9" customWidth="1"/>
    <col min="13065" max="13065" width="13.7109375" style="9" customWidth="1"/>
    <col min="13066" max="13312" width="9.140625" style="9"/>
    <col min="13313" max="13313" width="5.7109375" style="9" customWidth="1"/>
    <col min="13314" max="13314" width="11" style="9" customWidth="1"/>
    <col min="13315" max="13315" width="5.28515625" style="9" customWidth="1"/>
    <col min="13316" max="13316" width="58.85546875" style="9" customWidth="1"/>
    <col min="13317" max="13317" width="15.7109375" style="9" customWidth="1"/>
    <col min="13318" max="13319" width="15.85546875" style="9" customWidth="1"/>
    <col min="13320" max="13320" width="6.85546875" style="9" customWidth="1"/>
    <col min="13321" max="13321" width="13.7109375" style="9" customWidth="1"/>
    <col min="13322" max="13568" width="9.140625" style="9"/>
    <col min="13569" max="13569" width="5.7109375" style="9" customWidth="1"/>
    <col min="13570" max="13570" width="11" style="9" customWidth="1"/>
    <col min="13571" max="13571" width="5.28515625" style="9" customWidth="1"/>
    <col min="13572" max="13572" width="58.85546875" style="9" customWidth="1"/>
    <col min="13573" max="13573" width="15.7109375" style="9" customWidth="1"/>
    <col min="13574" max="13575" width="15.85546875" style="9" customWidth="1"/>
    <col min="13576" max="13576" width="6.85546875" style="9" customWidth="1"/>
    <col min="13577" max="13577" width="13.7109375" style="9" customWidth="1"/>
    <col min="13578" max="13824" width="9.140625" style="9"/>
    <col min="13825" max="13825" width="5.7109375" style="9" customWidth="1"/>
    <col min="13826" max="13826" width="11" style="9" customWidth="1"/>
    <col min="13827" max="13827" width="5.28515625" style="9" customWidth="1"/>
    <col min="13828" max="13828" width="58.85546875" style="9" customWidth="1"/>
    <col min="13829" max="13829" width="15.7109375" style="9" customWidth="1"/>
    <col min="13830" max="13831" width="15.85546875" style="9" customWidth="1"/>
    <col min="13832" max="13832" width="6.85546875" style="9" customWidth="1"/>
    <col min="13833" max="13833" width="13.7109375" style="9" customWidth="1"/>
    <col min="13834" max="14080" width="9.140625" style="9"/>
    <col min="14081" max="14081" width="5.7109375" style="9" customWidth="1"/>
    <col min="14082" max="14082" width="11" style="9" customWidth="1"/>
    <col min="14083" max="14083" width="5.28515625" style="9" customWidth="1"/>
    <col min="14084" max="14084" width="58.85546875" style="9" customWidth="1"/>
    <col min="14085" max="14085" width="15.7109375" style="9" customWidth="1"/>
    <col min="14086" max="14087" width="15.85546875" style="9" customWidth="1"/>
    <col min="14088" max="14088" width="6.85546875" style="9" customWidth="1"/>
    <col min="14089" max="14089" width="13.7109375" style="9" customWidth="1"/>
    <col min="14090" max="14336" width="9.140625" style="9"/>
    <col min="14337" max="14337" width="5.7109375" style="9" customWidth="1"/>
    <col min="14338" max="14338" width="11" style="9" customWidth="1"/>
    <col min="14339" max="14339" width="5.28515625" style="9" customWidth="1"/>
    <col min="14340" max="14340" width="58.85546875" style="9" customWidth="1"/>
    <col min="14341" max="14341" width="15.7109375" style="9" customWidth="1"/>
    <col min="14342" max="14343" width="15.85546875" style="9" customWidth="1"/>
    <col min="14344" max="14344" width="6.85546875" style="9" customWidth="1"/>
    <col min="14345" max="14345" width="13.7109375" style="9" customWidth="1"/>
    <col min="14346" max="14592" width="9.140625" style="9"/>
    <col min="14593" max="14593" width="5.7109375" style="9" customWidth="1"/>
    <col min="14594" max="14594" width="11" style="9" customWidth="1"/>
    <col min="14595" max="14595" width="5.28515625" style="9" customWidth="1"/>
    <col min="14596" max="14596" width="58.85546875" style="9" customWidth="1"/>
    <col min="14597" max="14597" width="15.7109375" style="9" customWidth="1"/>
    <col min="14598" max="14599" width="15.85546875" style="9" customWidth="1"/>
    <col min="14600" max="14600" width="6.85546875" style="9" customWidth="1"/>
    <col min="14601" max="14601" width="13.7109375" style="9" customWidth="1"/>
    <col min="14602" max="14848" width="9.140625" style="9"/>
    <col min="14849" max="14849" width="5.7109375" style="9" customWidth="1"/>
    <col min="14850" max="14850" width="11" style="9" customWidth="1"/>
    <col min="14851" max="14851" width="5.28515625" style="9" customWidth="1"/>
    <col min="14852" max="14852" width="58.85546875" style="9" customWidth="1"/>
    <col min="14853" max="14853" width="15.7109375" style="9" customWidth="1"/>
    <col min="14854" max="14855" width="15.85546875" style="9" customWidth="1"/>
    <col min="14856" max="14856" width="6.85546875" style="9" customWidth="1"/>
    <col min="14857" max="14857" width="13.7109375" style="9" customWidth="1"/>
    <col min="14858" max="15104" width="9.140625" style="9"/>
    <col min="15105" max="15105" width="5.7109375" style="9" customWidth="1"/>
    <col min="15106" max="15106" width="11" style="9" customWidth="1"/>
    <col min="15107" max="15107" width="5.28515625" style="9" customWidth="1"/>
    <col min="15108" max="15108" width="58.85546875" style="9" customWidth="1"/>
    <col min="15109" max="15109" width="15.7109375" style="9" customWidth="1"/>
    <col min="15110" max="15111" width="15.85546875" style="9" customWidth="1"/>
    <col min="15112" max="15112" width="6.85546875" style="9" customWidth="1"/>
    <col min="15113" max="15113" width="13.7109375" style="9" customWidth="1"/>
    <col min="15114" max="15360" width="9.140625" style="9"/>
    <col min="15361" max="15361" width="5.7109375" style="9" customWidth="1"/>
    <col min="15362" max="15362" width="11" style="9" customWidth="1"/>
    <col min="15363" max="15363" width="5.28515625" style="9" customWidth="1"/>
    <col min="15364" max="15364" width="58.85546875" style="9" customWidth="1"/>
    <col min="15365" max="15365" width="15.7109375" style="9" customWidth="1"/>
    <col min="15366" max="15367" width="15.85546875" style="9" customWidth="1"/>
    <col min="15368" max="15368" width="6.85546875" style="9" customWidth="1"/>
    <col min="15369" max="15369" width="13.7109375" style="9" customWidth="1"/>
    <col min="15370" max="15616" width="9.140625" style="9"/>
    <col min="15617" max="15617" width="5.7109375" style="9" customWidth="1"/>
    <col min="15618" max="15618" width="11" style="9" customWidth="1"/>
    <col min="15619" max="15619" width="5.28515625" style="9" customWidth="1"/>
    <col min="15620" max="15620" width="58.85546875" style="9" customWidth="1"/>
    <col min="15621" max="15621" width="15.7109375" style="9" customWidth="1"/>
    <col min="15622" max="15623" width="15.85546875" style="9" customWidth="1"/>
    <col min="15624" max="15624" width="6.85546875" style="9" customWidth="1"/>
    <col min="15625" max="15625" width="13.7109375" style="9" customWidth="1"/>
    <col min="15626" max="15872" width="9.140625" style="9"/>
    <col min="15873" max="15873" width="5.7109375" style="9" customWidth="1"/>
    <col min="15874" max="15874" width="11" style="9" customWidth="1"/>
    <col min="15875" max="15875" width="5.28515625" style="9" customWidth="1"/>
    <col min="15876" max="15876" width="58.85546875" style="9" customWidth="1"/>
    <col min="15877" max="15877" width="15.7109375" style="9" customWidth="1"/>
    <col min="15878" max="15879" width="15.85546875" style="9" customWidth="1"/>
    <col min="15880" max="15880" width="6.85546875" style="9" customWidth="1"/>
    <col min="15881" max="15881" width="13.7109375" style="9" customWidth="1"/>
    <col min="15882" max="16128" width="9.140625" style="9"/>
    <col min="16129" max="16129" width="5.7109375" style="9" customWidth="1"/>
    <col min="16130" max="16130" width="11" style="9" customWidth="1"/>
    <col min="16131" max="16131" width="5.28515625" style="9" customWidth="1"/>
    <col min="16132" max="16132" width="58.85546875" style="9" customWidth="1"/>
    <col min="16133" max="16133" width="15.7109375" style="9" customWidth="1"/>
    <col min="16134" max="16135" width="15.85546875" style="9" customWidth="1"/>
    <col min="16136" max="16136" width="6.85546875" style="9" customWidth="1"/>
    <col min="16137" max="16137" width="13.7109375" style="9" customWidth="1"/>
    <col min="16138" max="16384" width="9.140625" style="9"/>
  </cols>
  <sheetData>
    <row r="1" spans="1:8" s="6" customFormat="1" ht="22.5" customHeight="1" x14ac:dyDescent="0.2">
      <c r="A1" s="2"/>
      <c r="B1" s="3"/>
      <c r="C1" s="3"/>
      <c r="D1" s="3"/>
      <c r="E1" s="3"/>
      <c r="F1" s="3"/>
      <c r="G1" s="4"/>
      <c r="H1" s="5" t="s">
        <v>130</v>
      </c>
    </row>
    <row r="2" spans="1:8" s="6" customFormat="1" ht="12.75" customHeight="1" x14ac:dyDescent="0.2">
      <c r="A2" s="2"/>
      <c r="B2" s="245"/>
      <c r="C2" s="245"/>
      <c r="D2" s="245"/>
      <c r="E2" s="245"/>
      <c r="F2" s="245"/>
      <c r="G2" s="7"/>
      <c r="H2" s="7"/>
    </row>
    <row r="3" spans="1:8" s="6" customFormat="1" ht="30" customHeight="1" x14ac:dyDescent="0.25">
      <c r="A3" s="246" t="s">
        <v>128</v>
      </c>
      <c r="B3" s="246"/>
      <c r="C3" s="246"/>
      <c r="D3" s="246"/>
      <c r="E3" s="246"/>
      <c r="F3" s="246"/>
      <c r="G3" s="246"/>
      <c r="H3" s="246"/>
    </row>
    <row r="4" spans="1:8" s="6" customFormat="1" ht="22.5" customHeight="1" x14ac:dyDescent="0.25">
      <c r="A4" s="246" t="s">
        <v>109</v>
      </c>
      <c r="B4" s="246"/>
      <c r="C4" s="246"/>
      <c r="D4" s="246"/>
      <c r="E4" s="246"/>
      <c r="F4" s="246"/>
      <c r="G4" s="246"/>
      <c r="H4" s="246"/>
    </row>
    <row r="5" spans="1:8" ht="22.5" customHeight="1" x14ac:dyDescent="0.25">
      <c r="C5" s="9"/>
      <c r="D5" s="9"/>
      <c r="E5" s="9"/>
      <c r="F5" s="9"/>
      <c r="G5" s="9"/>
      <c r="H5" s="10"/>
    </row>
    <row r="6" spans="1:8" ht="22.5" customHeight="1" x14ac:dyDescent="0.25">
      <c r="B6" s="247" t="s">
        <v>110</v>
      </c>
      <c r="C6" s="247"/>
      <c r="D6" s="247"/>
      <c r="E6" s="247"/>
      <c r="F6" s="247"/>
      <c r="G6" s="247"/>
      <c r="H6" s="11"/>
    </row>
    <row r="7" spans="1:8" ht="22.5" customHeight="1" x14ac:dyDescent="0.25">
      <c r="B7" s="12"/>
      <c r="C7" s="12"/>
      <c r="D7" s="12"/>
      <c r="E7" s="12"/>
      <c r="F7" s="12"/>
      <c r="G7" s="12"/>
      <c r="H7" s="12"/>
    </row>
    <row r="8" spans="1:8" ht="22.5" customHeight="1" x14ac:dyDescent="0.25">
      <c r="B8" s="12"/>
      <c r="C8" s="12"/>
      <c r="D8" s="12"/>
      <c r="E8" s="12"/>
      <c r="F8" s="12"/>
      <c r="G8" s="12"/>
      <c r="H8" s="13" t="s">
        <v>3</v>
      </c>
    </row>
    <row r="9" spans="1:8" s="19" customFormat="1" ht="22.5" customHeight="1" thickBot="1" x14ac:dyDescent="0.25">
      <c r="A9" s="14"/>
      <c r="B9" s="15" t="s">
        <v>4</v>
      </c>
      <c r="C9" s="248" t="s">
        <v>5</v>
      </c>
      <c r="D9" s="249"/>
      <c r="E9" s="16" t="s">
        <v>6</v>
      </c>
      <c r="F9" s="17" t="s">
        <v>7</v>
      </c>
      <c r="G9" s="18" t="s">
        <v>8</v>
      </c>
      <c r="H9" s="18" t="s">
        <v>9</v>
      </c>
    </row>
    <row r="10" spans="1:8" s="22" customFormat="1" ht="26.25" customHeight="1" x14ac:dyDescent="0.25">
      <c r="A10" s="237">
        <v>1</v>
      </c>
      <c r="B10" s="239" t="s">
        <v>60</v>
      </c>
      <c r="C10" s="20"/>
      <c r="D10" s="241" t="s">
        <v>0</v>
      </c>
      <c r="E10" s="243" t="s">
        <v>58</v>
      </c>
      <c r="F10" s="244"/>
      <c r="G10" s="21" t="s">
        <v>13</v>
      </c>
      <c r="H10" s="21"/>
    </row>
    <row r="11" spans="1:8" s="22" customFormat="1" ht="29.25" customHeight="1" thickBot="1" x14ac:dyDescent="0.3">
      <c r="A11" s="238"/>
      <c r="B11" s="240"/>
      <c r="C11" s="23"/>
      <c r="D11" s="242"/>
      <c r="E11" s="24" t="s">
        <v>10</v>
      </c>
      <c r="F11" s="25" t="s">
        <v>11</v>
      </c>
      <c r="G11" s="26" t="s">
        <v>111</v>
      </c>
      <c r="H11" s="27" t="s">
        <v>12</v>
      </c>
    </row>
    <row r="12" spans="1:8" ht="30" customHeight="1" x14ac:dyDescent="0.2">
      <c r="A12" s="28">
        <v>2</v>
      </c>
      <c r="B12" s="29"/>
      <c r="C12" s="30" t="s">
        <v>62</v>
      </c>
      <c r="D12" s="31" t="s">
        <v>112</v>
      </c>
      <c r="E12" s="32">
        <f>(E38)</f>
        <v>558300000</v>
      </c>
      <c r="F12" s="33">
        <f>(F38)</f>
        <v>788644148</v>
      </c>
      <c r="G12" s="34">
        <f>(G38)</f>
        <v>683440536</v>
      </c>
      <c r="H12" s="35">
        <f>G12/F12*100%</f>
        <v>0.8666019239896775</v>
      </c>
    </row>
    <row r="13" spans="1:8" ht="30" customHeight="1" x14ac:dyDescent="0.2">
      <c r="A13" s="28">
        <v>3</v>
      </c>
      <c r="B13" s="36"/>
      <c r="C13" s="37" t="s">
        <v>63</v>
      </c>
      <c r="D13" s="38" t="s">
        <v>113</v>
      </c>
      <c r="E13" s="39">
        <f>(E62)</f>
        <v>46945000</v>
      </c>
      <c r="F13" s="40">
        <f>(F62)</f>
        <v>89382848</v>
      </c>
      <c r="G13" s="41">
        <f>(G62)</f>
        <v>59080622</v>
      </c>
      <c r="H13" s="35">
        <f t="shared" ref="H13:H20" si="0">G13/F13*100%</f>
        <v>0.66098388361937177</v>
      </c>
    </row>
    <row r="14" spans="1:8" ht="30" customHeight="1" x14ac:dyDescent="0.2">
      <c r="A14" s="28">
        <v>4</v>
      </c>
      <c r="B14" s="36"/>
      <c r="C14" s="37" t="s">
        <v>65</v>
      </c>
      <c r="D14" s="38" t="s">
        <v>114</v>
      </c>
      <c r="E14" s="39">
        <f>(E81)</f>
        <v>159720000</v>
      </c>
      <c r="F14" s="40">
        <f>(F81)</f>
        <v>453650469</v>
      </c>
      <c r="G14" s="41">
        <f>(G81)</f>
        <v>161967099</v>
      </c>
      <c r="H14" s="35">
        <f t="shared" si="0"/>
        <v>0.35703059969723078</v>
      </c>
    </row>
    <row r="15" spans="1:8" ht="30" customHeight="1" x14ac:dyDescent="0.2">
      <c r="A15" s="28">
        <v>5</v>
      </c>
      <c r="B15" s="36"/>
      <c r="C15" s="37" t="s">
        <v>66</v>
      </c>
      <c r="D15" s="38" t="s">
        <v>92</v>
      </c>
      <c r="E15" s="39">
        <f>(E96)</f>
        <v>324200000</v>
      </c>
      <c r="F15" s="40">
        <f>(F96)</f>
        <v>359729785</v>
      </c>
      <c r="G15" s="41">
        <f>(G96)</f>
        <v>345102844</v>
      </c>
      <c r="H15" s="35">
        <f t="shared" si="0"/>
        <v>0.95933908836600779</v>
      </c>
    </row>
    <row r="16" spans="1:8" ht="30" customHeight="1" x14ac:dyDescent="0.2">
      <c r="A16" s="28">
        <v>6</v>
      </c>
      <c r="B16" s="36"/>
      <c r="C16" s="37" t="s">
        <v>68</v>
      </c>
      <c r="D16" s="38" t="s">
        <v>94</v>
      </c>
      <c r="E16" s="39">
        <f>(E120)</f>
        <v>484500000</v>
      </c>
      <c r="F16" s="40">
        <f>(F120)</f>
        <v>609397852</v>
      </c>
      <c r="G16" s="41">
        <f>(G120)</f>
        <v>461621756</v>
      </c>
      <c r="H16" s="35">
        <f t="shared" si="0"/>
        <v>0.75750473108001704</v>
      </c>
    </row>
    <row r="17" spans="1:9" ht="30" customHeight="1" thickBot="1" x14ac:dyDescent="0.25">
      <c r="A17" s="28">
        <v>7</v>
      </c>
      <c r="B17" s="42"/>
      <c r="C17" s="43" t="s">
        <v>70</v>
      </c>
      <c r="D17" s="44" t="s">
        <v>115</v>
      </c>
      <c r="E17" s="45">
        <f>(E145)</f>
        <v>120000000</v>
      </c>
      <c r="F17" s="46">
        <f>(F145)</f>
        <v>207717478</v>
      </c>
      <c r="G17" s="47">
        <f>(G145)</f>
        <v>176333478</v>
      </c>
      <c r="H17" s="35">
        <f t="shared" si="0"/>
        <v>0.84891016248521944</v>
      </c>
      <c r="I17" s="48"/>
    </row>
    <row r="18" spans="1:9" s="57" customFormat="1" ht="30" customHeight="1" thickTop="1" thickBot="1" x14ac:dyDescent="0.3">
      <c r="A18" s="49">
        <v>8</v>
      </c>
      <c r="B18" s="50"/>
      <c r="C18" s="51"/>
      <c r="D18" s="52" t="s">
        <v>59</v>
      </c>
      <c r="E18" s="53">
        <f>SUM(E12:E17)</f>
        <v>1693665000</v>
      </c>
      <c r="F18" s="54">
        <f>SUM(F12:F17)</f>
        <v>2508522580</v>
      </c>
      <c r="G18" s="55">
        <f>SUM(G12:G17)</f>
        <v>1887546335</v>
      </c>
      <c r="H18" s="56">
        <f t="shared" si="0"/>
        <v>0.7524533962935267</v>
      </c>
      <c r="I18" s="48"/>
    </row>
    <row r="19" spans="1:9" ht="30" customHeight="1" thickTop="1" x14ac:dyDescent="0.2">
      <c r="A19" s="28">
        <v>9</v>
      </c>
      <c r="B19" s="29"/>
      <c r="C19" s="58"/>
      <c r="D19" s="31" t="s">
        <v>116</v>
      </c>
      <c r="E19" s="32">
        <f>E37+E56+E81+E96+E111+E136</f>
        <v>1635365000</v>
      </c>
      <c r="F19" s="59">
        <f>F37+F56+F81+F96+F111+F136</f>
        <v>2394961157</v>
      </c>
      <c r="G19" s="34">
        <f>G37+G56+G81+G96+G111+G136</f>
        <v>1803024002</v>
      </c>
      <c r="H19" s="35">
        <f t="shared" si="0"/>
        <v>0.75284060316807888</v>
      </c>
      <c r="I19" s="48"/>
    </row>
    <row r="20" spans="1:9" ht="30" customHeight="1" thickBot="1" x14ac:dyDescent="0.25">
      <c r="A20" s="28">
        <v>10</v>
      </c>
      <c r="B20" s="60"/>
      <c r="C20" s="61"/>
      <c r="D20" s="62" t="s">
        <v>129</v>
      </c>
      <c r="E20" s="63">
        <f>E60+E118+E143</f>
        <v>58300000</v>
      </c>
      <c r="F20" s="64">
        <f>F60+F118+F143</f>
        <v>113561423</v>
      </c>
      <c r="G20" s="65">
        <f>G60+G118+G143</f>
        <v>84522333</v>
      </c>
      <c r="H20" s="66">
        <f t="shared" si="0"/>
        <v>0.74428737124930178</v>
      </c>
      <c r="I20" s="48"/>
    </row>
    <row r="21" spans="1:9" ht="22.5" customHeight="1" x14ac:dyDescent="0.2">
      <c r="D21" s="68"/>
      <c r="E21" s="69"/>
      <c r="F21" s="69"/>
      <c r="G21" s="69"/>
      <c r="H21" s="70"/>
      <c r="I21" s="71"/>
    </row>
    <row r="22" spans="1:9" ht="22.5" customHeight="1" x14ac:dyDescent="0.25">
      <c r="B22" s="250" t="s">
        <v>117</v>
      </c>
      <c r="C22" s="250"/>
      <c r="D22" s="250"/>
      <c r="E22" s="250"/>
      <c r="F22" s="250"/>
      <c r="G22" s="250"/>
      <c r="H22" s="72"/>
      <c r="I22" s="72"/>
    </row>
    <row r="23" spans="1:9" ht="22.5" customHeight="1" x14ac:dyDescent="0.25">
      <c r="B23" s="73"/>
      <c r="C23" s="73"/>
      <c r="D23" s="73"/>
      <c r="E23" s="73"/>
      <c r="F23" s="71"/>
      <c r="G23" s="71"/>
      <c r="H23" s="71"/>
      <c r="I23" s="72"/>
    </row>
    <row r="24" spans="1:9" ht="22.5" customHeight="1" x14ac:dyDescent="0.25">
      <c r="B24" s="73"/>
      <c r="C24" s="74"/>
      <c r="D24" s="73"/>
      <c r="E24" s="75"/>
      <c r="F24" s="9"/>
      <c r="G24" s="9"/>
      <c r="H24" s="9"/>
      <c r="I24" s="76"/>
    </row>
    <row r="25" spans="1:9" s="19" customFormat="1" ht="22.5" customHeight="1" thickBot="1" x14ac:dyDescent="0.25">
      <c r="A25" s="14"/>
      <c r="B25" s="15" t="s">
        <v>4</v>
      </c>
      <c r="C25" s="248" t="s">
        <v>5</v>
      </c>
      <c r="D25" s="249"/>
      <c r="E25" s="16" t="s">
        <v>6</v>
      </c>
      <c r="F25" s="17" t="s">
        <v>7</v>
      </c>
      <c r="G25" s="18" t="s">
        <v>8</v>
      </c>
      <c r="H25" s="18" t="s">
        <v>9</v>
      </c>
    </row>
    <row r="26" spans="1:9" s="22" customFormat="1" ht="26.25" customHeight="1" x14ac:dyDescent="0.25">
      <c r="A26" s="237">
        <v>1</v>
      </c>
      <c r="B26" s="239" t="s">
        <v>60</v>
      </c>
      <c r="C26" s="20"/>
      <c r="D26" s="241" t="s">
        <v>0</v>
      </c>
      <c r="E26" s="243" t="s">
        <v>58</v>
      </c>
      <c r="F26" s="244"/>
      <c r="G26" s="21" t="s">
        <v>13</v>
      </c>
      <c r="H26" s="21"/>
    </row>
    <row r="27" spans="1:9" s="22" customFormat="1" ht="29.25" customHeight="1" thickBot="1" x14ac:dyDescent="0.3">
      <c r="A27" s="238"/>
      <c r="B27" s="240"/>
      <c r="C27" s="23"/>
      <c r="D27" s="242"/>
      <c r="E27" s="24" t="s">
        <v>10</v>
      </c>
      <c r="F27" s="25" t="s">
        <v>11</v>
      </c>
      <c r="G27" s="26" t="s">
        <v>111</v>
      </c>
      <c r="H27" s="27" t="s">
        <v>12</v>
      </c>
    </row>
    <row r="28" spans="1:9" s="79" customFormat="1" ht="22.5" customHeight="1" x14ac:dyDescent="0.25">
      <c r="A28" s="77">
        <v>2</v>
      </c>
      <c r="B28" s="78"/>
      <c r="D28" s="80" t="s">
        <v>61</v>
      </c>
      <c r="E28" s="81"/>
      <c r="F28" s="82"/>
      <c r="G28" s="81"/>
      <c r="H28" s="83"/>
      <c r="I28" s="84"/>
    </row>
    <row r="29" spans="1:9" s="22" customFormat="1" ht="30.75" customHeight="1" x14ac:dyDescent="0.2">
      <c r="A29" s="77">
        <v>3</v>
      </c>
      <c r="B29" s="85" t="s">
        <v>14</v>
      </c>
      <c r="C29" s="86"/>
      <c r="D29" s="87" t="s">
        <v>15</v>
      </c>
      <c r="E29" s="88"/>
      <c r="F29" s="89">
        <v>750000</v>
      </c>
      <c r="G29" s="88">
        <v>750000</v>
      </c>
      <c r="H29" s="90">
        <f t="shared" ref="H29:H38" si="1">G29/F29*100%</f>
        <v>1</v>
      </c>
    </row>
    <row r="30" spans="1:9" s="22" customFormat="1" ht="22.5" customHeight="1" x14ac:dyDescent="0.2">
      <c r="A30" s="77">
        <v>4</v>
      </c>
      <c r="B30" s="85" t="s">
        <v>16</v>
      </c>
      <c r="C30" s="86"/>
      <c r="D30" s="87" t="s">
        <v>17</v>
      </c>
      <c r="E30" s="88">
        <v>30000000</v>
      </c>
      <c r="F30" s="89">
        <v>83140964</v>
      </c>
      <c r="G30" s="88">
        <v>53165684</v>
      </c>
      <c r="H30" s="90">
        <f t="shared" si="1"/>
        <v>0.63946436800997397</v>
      </c>
    </row>
    <row r="31" spans="1:9" s="22" customFormat="1" ht="22.5" customHeight="1" x14ac:dyDescent="0.2">
      <c r="A31" s="91">
        <v>5</v>
      </c>
      <c r="B31" s="85" t="s">
        <v>19</v>
      </c>
      <c r="C31" s="86"/>
      <c r="D31" s="87" t="s">
        <v>64</v>
      </c>
      <c r="E31" s="88">
        <v>1000000</v>
      </c>
      <c r="F31" s="89">
        <v>1000000</v>
      </c>
      <c r="G31" s="88">
        <v>463320</v>
      </c>
      <c r="H31" s="90">
        <f t="shared" si="1"/>
        <v>0.46332000000000001</v>
      </c>
    </row>
    <row r="32" spans="1:9" s="22" customFormat="1" ht="22.5" customHeight="1" x14ac:dyDescent="0.2">
      <c r="A32" s="91">
        <v>6</v>
      </c>
      <c r="B32" s="85" t="s">
        <v>20</v>
      </c>
      <c r="C32" s="86"/>
      <c r="D32" s="92" t="s">
        <v>21</v>
      </c>
      <c r="E32" s="88">
        <v>20000000</v>
      </c>
      <c r="F32" s="89">
        <v>16218481</v>
      </c>
      <c r="G32" s="88">
        <v>8867245</v>
      </c>
      <c r="H32" s="90">
        <f t="shared" si="1"/>
        <v>0.546737083454363</v>
      </c>
    </row>
    <row r="33" spans="1:11" s="22" customFormat="1" ht="22.5" customHeight="1" x14ac:dyDescent="0.2">
      <c r="A33" s="91">
        <v>7</v>
      </c>
      <c r="B33" s="85" t="s">
        <v>18</v>
      </c>
      <c r="C33" s="86"/>
      <c r="D33" s="92" t="s">
        <v>67</v>
      </c>
      <c r="E33" s="88">
        <v>4000000</v>
      </c>
      <c r="F33" s="89">
        <v>4215900</v>
      </c>
      <c r="G33" s="88">
        <v>0</v>
      </c>
      <c r="H33" s="90">
        <f t="shared" si="1"/>
        <v>0</v>
      </c>
    </row>
    <row r="34" spans="1:11" s="79" customFormat="1" ht="33.75" customHeight="1" x14ac:dyDescent="0.25">
      <c r="A34" s="77">
        <v>8</v>
      </c>
      <c r="B34" s="78"/>
      <c r="C34" s="93"/>
      <c r="D34" s="94" t="s">
        <v>118</v>
      </c>
      <c r="E34" s="95"/>
      <c r="F34" s="96"/>
      <c r="G34" s="95"/>
      <c r="H34" s="97"/>
      <c r="I34" s="48"/>
    </row>
    <row r="35" spans="1:11" ht="22.5" customHeight="1" x14ac:dyDescent="0.2">
      <c r="A35" s="77">
        <v>9</v>
      </c>
      <c r="B35" s="98" t="s">
        <v>49</v>
      </c>
      <c r="C35" s="99"/>
      <c r="D35" s="31" t="s">
        <v>69</v>
      </c>
      <c r="E35" s="100">
        <v>502800000</v>
      </c>
      <c r="F35" s="101">
        <v>682931990</v>
      </c>
      <c r="G35" s="100">
        <v>619807474</v>
      </c>
      <c r="H35" s="102">
        <f t="shared" si="1"/>
        <v>0.90756837148600988</v>
      </c>
      <c r="I35" s="48"/>
    </row>
    <row r="36" spans="1:11" ht="22.5" customHeight="1" thickBot="1" x14ac:dyDescent="0.25">
      <c r="A36" s="77">
        <v>10</v>
      </c>
      <c r="B36" s="103" t="s">
        <v>50</v>
      </c>
      <c r="C36" s="104"/>
      <c r="D36" s="38" t="s">
        <v>51</v>
      </c>
      <c r="E36" s="88">
        <v>500000</v>
      </c>
      <c r="F36" s="89">
        <v>386813</v>
      </c>
      <c r="G36" s="88">
        <v>386813</v>
      </c>
      <c r="H36" s="90">
        <f t="shared" si="1"/>
        <v>1</v>
      </c>
      <c r="I36" s="48"/>
      <c r="K36" s="1"/>
    </row>
    <row r="37" spans="1:11" s="57" customFormat="1" ht="22.5" customHeight="1" thickTop="1" thickBot="1" x14ac:dyDescent="0.3">
      <c r="A37" s="77">
        <v>11</v>
      </c>
      <c r="B37" s="105"/>
      <c r="C37" s="106"/>
      <c r="D37" s="107" t="s">
        <v>71</v>
      </c>
      <c r="E37" s="108">
        <f>SUM(E29:E36)</f>
        <v>558300000</v>
      </c>
      <c r="F37" s="109">
        <f>SUM(F29:F36)</f>
        <v>788644148</v>
      </c>
      <c r="G37" s="108">
        <f>SUM(G29:G36)</f>
        <v>683440536</v>
      </c>
      <c r="H37" s="110">
        <f t="shared" si="1"/>
        <v>0.8666019239896775</v>
      </c>
      <c r="I37" s="48"/>
    </row>
    <row r="38" spans="1:11" ht="22.5" customHeight="1" thickTop="1" thickBot="1" x14ac:dyDescent="0.3">
      <c r="A38" s="77">
        <v>12</v>
      </c>
      <c r="B38" s="111"/>
      <c r="C38" s="112"/>
      <c r="D38" s="113" t="s">
        <v>72</v>
      </c>
      <c r="E38" s="114">
        <f>SUM(E37)</f>
        <v>558300000</v>
      </c>
      <c r="F38" s="115">
        <f>SUM(F37)</f>
        <v>788644148</v>
      </c>
      <c r="G38" s="114">
        <f>SUM(G37)</f>
        <v>683440536</v>
      </c>
      <c r="H38" s="116">
        <f t="shared" si="1"/>
        <v>0.8666019239896775</v>
      </c>
      <c r="I38" s="48"/>
    </row>
    <row r="39" spans="1:11" ht="22.5" customHeight="1" x14ac:dyDescent="0.25">
      <c r="D39" s="117"/>
      <c r="E39" s="118"/>
      <c r="F39" s="9"/>
      <c r="G39" s="9"/>
      <c r="H39" s="9"/>
      <c r="I39" s="48"/>
    </row>
    <row r="40" spans="1:11" ht="22.5" customHeight="1" x14ac:dyDescent="0.25">
      <c r="D40" s="117"/>
      <c r="E40" s="118"/>
      <c r="F40" s="9"/>
      <c r="G40" s="9"/>
      <c r="H40" s="9"/>
      <c r="I40" s="48"/>
    </row>
    <row r="41" spans="1:11" ht="22.5" customHeight="1" x14ac:dyDescent="0.25">
      <c r="B41" s="250" t="s">
        <v>119</v>
      </c>
      <c r="C41" s="250"/>
      <c r="D41" s="250"/>
      <c r="E41" s="250"/>
      <c r="F41" s="250"/>
      <c r="G41" s="250"/>
      <c r="H41" s="9"/>
      <c r="I41" s="72"/>
    </row>
    <row r="42" spans="1:11" ht="22.5" customHeight="1" x14ac:dyDescent="0.25">
      <c r="B42" s="73"/>
      <c r="C42" s="73"/>
      <c r="D42" s="73"/>
      <c r="E42" s="73"/>
      <c r="F42" s="9"/>
      <c r="G42" s="9"/>
      <c r="H42" s="9"/>
      <c r="I42" s="76"/>
    </row>
    <row r="43" spans="1:11" ht="22.5" customHeight="1" x14ac:dyDescent="0.25">
      <c r="B43" s="73"/>
      <c r="C43" s="74"/>
      <c r="D43" s="73"/>
      <c r="E43" s="75"/>
      <c r="F43" s="9"/>
      <c r="G43" s="9"/>
      <c r="H43" s="9"/>
      <c r="I43" s="72"/>
    </row>
    <row r="44" spans="1:11" s="19" customFormat="1" ht="22.5" customHeight="1" thickBot="1" x14ac:dyDescent="0.25">
      <c r="A44" s="14"/>
      <c r="B44" s="15" t="s">
        <v>4</v>
      </c>
      <c r="C44" s="248" t="s">
        <v>5</v>
      </c>
      <c r="D44" s="249"/>
      <c r="E44" s="16" t="s">
        <v>6</v>
      </c>
      <c r="F44" s="17" t="s">
        <v>7</v>
      </c>
      <c r="G44" s="18" t="s">
        <v>8</v>
      </c>
      <c r="H44" s="18" t="s">
        <v>9</v>
      </c>
    </row>
    <row r="45" spans="1:11" s="22" customFormat="1" ht="26.25" customHeight="1" x14ac:dyDescent="0.25">
      <c r="A45" s="237">
        <v>1</v>
      </c>
      <c r="B45" s="239" t="s">
        <v>60</v>
      </c>
      <c r="C45" s="20"/>
      <c r="D45" s="241" t="s">
        <v>0</v>
      </c>
      <c r="E45" s="243" t="s">
        <v>58</v>
      </c>
      <c r="F45" s="244"/>
      <c r="G45" s="21" t="s">
        <v>13</v>
      </c>
      <c r="H45" s="21"/>
    </row>
    <row r="46" spans="1:11" s="22" customFormat="1" ht="29.25" customHeight="1" thickBot="1" x14ac:dyDescent="0.3">
      <c r="A46" s="238"/>
      <c r="B46" s="240"/>
      <c r="C46" s="23"/>
      <c r="D46" s="242"/>
      <c r="E46" s="24" t="s">
        <v>10</v>
      </c>
      <c r="F46" s="25" t="s">
        <v>11</v>
      </c>
      <c r="G46" s="26" t="s">
        <v>111</v>
      </c>
      <c r="H46" s="27" t="s">
        <v>12</v>
      </c>
    </row>
    <row r="47" spans="1:11" s="79" customFormat="1" ht="22.5" customHeight="1" x14ac:dyDescent="0.25">
      <c r="A47" s="77">
        <v>2</v>
      </c>
      <c r="B47" s="78"/>
      <c r="C47" s="119"/>
      <c r="D47" s="80" t="s">
        <v>61</v>
      </c>
      <c r="E47" s="120"/>
      <c r="F47" s="121"/>
      <c r="G47" s="122"/>
      <c r="H47" s="123"/>
      <c r="I47" s="84"/>
    </row>
    <row r="48" spans="1:11" s="22" customFormat="1" ht="22.5" customHeight="1" x14ac:dyDescent="0.2">
      <c r="A48" s="91">
        <v>3</v>
      </c>
      <c r="B48" s="124" t="s">
        <v>22</v>
      </c>
      <c r="C48" s="125"/>
      <c r="D48" s="126" t="s">
        <v>73</v>
      </c>
      <c r="E48" s="100">
        <v>6000000</v>
      </c>
      <c r="F48" s="127">
        <v>12009810</v>
      </c>
      <c r="G48" s="100">
        <v>5979022</v>
      </c>
      <c r="H48" s="102">
        <f t="shared" ref="H48:H56" si="2">G48/F48*100%</f>
        <v>0.4978448451724049</v>
      </c>
      <c r="I48" s="128"/>
    </row>
    <row r="49" spans="1:9" s="22" customFormat="1" ht="22.5" customHeight="1" x14ac:dyDescent="0.2">
      <c r="A49" s="91">
        <v>4</v>
      </c>
      <c r="B49" s="129" t="s">
        <v>23</v>
      </c>
      <c r="C49" s="130"/>
      <c r="D49" s="87" t="s">
        <v>74</v>
      </c>
      <c r="E49" s="88">
        <v>1245000</v>
      </c>
      <c r="F49" s="131">
        <v>1245000</v>
      </c>
      <c r="G49" s="88">
        <v>1245000</v>
      </c>
      <c r="H49" s="90">
        <f t="shared" si="2"/>
        <v>1</v>
      </c>
      <c r="I49" s="128"/>
    </row>
    <row r="50" spans="1:9" s="22" customFormat="1" ht="22.5" customHeight="1" x14ac:dyDescent="0.2">
      <c r="A50" s="91">
        <v>5</v>
      </c>
      <c r="B50" s="85" t="s">
        <v>24</v>
      </c>
      <c r="C50" s="130"/>
      <c r="D50" s="87" t="s">
        <v>25</v>
      </c>
      <c r="E50" s="88"/>
      <c r="F50" s="131">
        <v>8000000</v>
      </c>
      <c r="G50" s="88">
        <v>0</v>
      </c>
      <c r="H50" s="90">
        <f t="shared" si="2"/>
        <v>0</v>
      </c>
      <c r="I50" s="128"/>
    </row>
    <row r="51" spans="1:9" s="22" customFormat="1" ht="22.5" customHeight="1" x14ac:dyDescent="0.2">
      <c r="A51" s="91">
        <v>6</v>
      </c>
      <c r="B51" s="129" t="s">
        <v>26</v>
      </c>
      <c r="C51" s="130"/>
      <c r="D51" s="132" t="s">
        <v>75</v>
      </c>
      <c r="E51" s="88">
        <v>8000000</v>
      </c>
      <c r="F51" s="131">
        <v>10000000</v>
      </c>
      <c r="G51" s="88">
        <v>0</v>
      </c>
      <c r="H51" s="90">
        <f t="shared" si="2"/>
        <v>0</v>
      </c>
      <c r="I51" s="128"/>
    </row>
    <row r="52" spans="1:9" s="22" customFormat="1" ht="22.5" customHeight="1" x14ac:dyDescent="0.2">
      <c r="A52" s="91">
        <v>7</v>
      </c>
      <c r="B52" s="133" t="s">
        <v>27</v>
      </c>
      <c r="C52" s="134"/>
      <c r="D52" s="135" t="s">
        <v>120</v>
      </c>
      <c r="E52" s="136"/>
      <c r="F52" s="137">
        <v>3000000</v>
      </c>
      <c r="G52" s="136">
        <v>3000000</v>
      </c>
      <c r="H52" s="138">
        <f t="shared" si="2"/>
        <v>1</v>
      </c>
      <c r="I52" s="128"/>
    </row>
    <row r="53" spans="1:9" s="79" customFormat="1" ht="36.75" customHeight="1" x14ac:dyDescent="0.25">
      <c r="A53" s="77">
        <v>8</v>
      </c>
      <c r="B53" s="139"/>
      <c r="C53" s="93"/>
      <c r="D53" s="140" t="s">
        <v>121</v>
      </c>
      <c r="E53" s="141"/>
      <c r="F53" s="142"/>
      <c r="G53" s="141"/>
      <c r="H53" s="143"/>
      <c r="I53" s="84"/>
    </row>
    <row r="54" spans="1:9" ht="22.5" customHeight="1" x14ac:dyDescent="0.2">
      <c r="A54" s="77">
        <v>9</v>
      </c>
      <c r="B54" s="98" t="s">
        <v>52</v>
      </c>
      <c r="C54" s="144"/>
      <c r="D54" s="145" t="s">
        <v>76</v>
      </c>
      <c r="E54" s="100">
        <v>30000000</v>
      </c>
      <c r="F54" s="127">
        <v>51215981</v>
      </c>
      <c r="G54" s="100">
        <v>47944545</v>
      </c>
      <c r="H54" s="102">
        <f t="shared" si="2"/>
        <v>0.9361247029516041</v>
      </c>
    </row>
    <row r="55" spans="1:9" ht="22.5" customHeight="1" thickBot="1" x14ac:dyDescent="0.25">
      <c r="A55" s="77">
        <v>10</v>
      </c>
      <c r="B55" s="103" t="s">
        <v>53</v>
      </c>
      <c r="C55" s="146"/>
      <c r="D55" s="147" t="s">
        <v>77</v>
      </c>
      <c r="E55" s="88">
        <v>200000</v>
      </c>
      <c r="F55" s="131">
        <v>912057</v>
      </c>
      <c r="G55" s="88">
        <v>912055</v>
      </c>
      <c r="H55" s="90">
        <f t="shared" si="2"/>
        <v>0.99999780715459674</v>
      </c>
    </row>
    <row r="56" spans="1:9" ht="22.5" customHeight="1" thickTop="1" thickBot="1" x14ac:dyDescent="0.3">
      <c r="A56" s="77">
        <v>11</v>
      </c>
      <c r="B56" s="105"/>
      <c r="C56" s="148"/>
      <c r="D56" s="107" t="s">
        <v>71</v>
      </c>
      <c r="E56" s="149">
        <f>SUM(E48:E55)</f>
        <v>45445000</v>
      </c>
      <c r="F56" s="150">
        <f>SUM(F48:F55)</f>
        <v>86382848</v>
      </c>
      <c r="G56" s="149">
        <f>SUM(G48:G55)</f>
        <v>59080622</v>
      </c>
      <c r="H56" s="151">
        <f t="shared" si="2"/>
        <v>0.68393926998100363</v>
      </c>
      <c r="I56" s="76"/>
    </row>
    <row r="57" spans="1:9" ht="22.5" customHeight="1" thickTop="1" x14ac:dyDescent="0.25">
      <c r="A57" s="77"/>
      <c r="B57" s="152"/>
      <c r="C57" s="153"/>
      <c r="D57" s="80"/>
      <c r="E57" s="154"/>
      <c r="F57" s="155"/>
      <c r="G57" s="154"/>
      <c r="H57" s="156"/>
      <c r="I57" s="76"/>
    </row>
    <row r="58" spans="1:9" ht="22.5" customHeight="1" x14ac:dyDescent="0.25">
      <c r="A58" s="77">
        <v>12</v>
      </c>
      <c r="B58" s="152"/>
      <c r="C58" s="153"/>
      <c r="D58" s="80" t="s">
        <v>78</v>
      </c>
      <c r="E58" s="154"/>
      <c r="F58" s="155"/>
      <c r="G58" s="154"/>
      <c r="H58" s="156"/>
      <c r="I58" s="76"/>
    </row>
    <row r="59" spans="1:9" s="6" customFormat="1" ht="22.5" customHeight="1" thickBot="1" x14ac:dyDescent="0.25">
      <c r="A59" s="91">
        <v>13</v>
      </c>
      <c r="B59" s="157" t="s">
        <v>31</v>
      </c>
      <c r="C59" s="125"/>
      <c r="D59" s="158" t="s">
        <v>79</v>
      </c>
      <c r="E59" s="159">
        <v>1500000</v>
      </c>
      <c r="F59" s="160">
        <v>3000000</v>
      </c>
      <c r="G59" s="159">
        <v>0</v>
      </c>
      <c r="H59" s="102">
        <f>G59/F59*100%</f>
        <v>0</v>
      </c>
      <c r="I59" s="161"/>
    </row>
    <row r="60" spans="1:9" ht="22.5" customHeight="1" thickTop="1" thickBot="1" x14ac:dyDescent="0.3">
      <c r="A60" s="77">
        <v>14</v>
      </c>
      <c r="B60" s="105"/>
      <c r="C60" s="148"/>
      <c r="D60" s="162" t="s">
        <v>80</v>
      </c>
      <c r="E60" s="149">
        <f>SUM(E59:E59)</f>
        <v>1500000</v>
      </c>
      <c r="F60" s="150">
        <f>SUM(F59:F59)</f>
        <v>3000000</v>
      </c>
      <c r="G60" s="149">
        <f>SUM(G59:G59)</f>
        <v>0</v>
      </c>
      <c r="H60" s="151">
        <f>G60/F60*100%</f>
        <v>0</v>
      </c>
      <c r="I60" s="76"/>
    </row>
    <row r="61" spans="1:9" ht="22.5" customHeight="1" thickTop="1" thickBot="1" x14ac:dyDescent="0.25">
      <c r="A61" s="77"/>
      <c r="B61" s="163"/>
      <c r="C61" s="164"/>
      <c r="D61" s="165"/>
      <c r="E61" s="166"/>
      <c r="F61" s="167"/>
      <c r="G61" s="166"/>
      <c r="H61" s="168"/>
      <c r="I61" s="76"/>
    </row>
    <row r="62" spans="1:9" ht="22.5" customHeight="1" thickTop="1" thickBot="1" x14ac:dyDescent="0.3">
      <c r="A62" s="77">
        <v>15</v>
      </c>
      <c r="B62" s="111"/>
      <c r="C62" s="169"/>
      <c r="D62" s="113" t="s">
        <v>81</v>
      </c>
      <c r="E62" s="114">
        <f>(E56+E60)</f>
        <v>46945000</v>
      </c>
      <c r="F62" s="170">
        <f>(F56+F60)</f>
        <v>89382848</v>
      </c>
      <c r="G62" s="114">
        <f>(G56+G60)</f>
        <v>59080622</v>
      </c>
      <c r="H62" s="116">
        <f>G62/F62*100%</f>
        <v>0.66098388361937177</v>
      </c>
      <c r="I62" s="76"/>
    </row>
    <row r="63" spans="1:9" ht="22.5" customHeight="1" x14ac:dyDescent="0.25">
      <c r="D63" s="117"/>
      <c r="F63" s="9"/>
      <c r="G63" s="9"/>
      <c r="H63" s="9"/>
      <c r="I63" s="76"/>
    </row>
    <row r="64" spans="1:9" ht="35.25" customHeight="1" x14ac:dyDescent="0.25">
      <c r="D64" s="117"/>
      <c r="F64" s="9"/>
      <c r="G64" s="9"/>
      <c r="H64" s="9"/>
      <c r="I64" s="76"/>
    </row>
    <row r="65" spans="1:9" ht="22.5" customHeight="1" x14ac:dyDescent="0.25">
      <c r="B65" s="250" t="s">
        <v>122</v>
      </c>
      <c r="C65" s="250"/>
      <c r="D65" s="250"/>
      <c r="E65" s="250"/>
      <c r="F65" s="250"/>
      <c r="G65" s="250"/>
      <c r="H65" s="9"/>
      <c r="I65" s="76"/>
    </row>
    <row r="66" spans="1:9" ht="22.5" customHeight="1" x14ac:dyDescent="0.25">
      <c r="B66" s="73"/>
      <c r="C66" s="73"/>
      <c r="D66" s="73"/>
      <c r="E66" s="75"/>
      <c r="F66" s="9"/>
      <c r="G66" s="9"/>
      <c r="H66" s="9"/>
      <c r="I66" s="76"/>
    </row>
    <row r="67" spans="1:9" ht="22.5" customHeight="1" x14ac:dyDescent="0.25">
      <c r="B67" s="73"/>
      <c r="C67" s="73"/>
      <c r="D67" s="73"/>
      <c r="E67" s="75"/>
      <c r="F67" s="9"/>
      <c r="G67" s="9"/>
      <c r="H67" s="9"/>
      <c r="I67" s="76"/>
    </row>
    <row r="68" spans="1:9" s="19" customFormat="1" ht="22.5" customHeight="1" thickBot="1" x14ac:dyDescent="0.25">
      <c r="A68" s="14"/>
      <c r="B68" s="15" t="s">
        <v>4</v>
      </c>
      <c r="C68" s="248" t="s">
        <v>5</v>
      </c>
      <c r="D68" s="249"/>
      <c r="E68" s="16" t="s">
        <v>6</v>
      </c>
      <c r="F68" s="17" t="s">
        <v>7</v>
      </c>
      <c r="G68" s="18" t="s">
        <v>8</v>
      </c>
      <c r="H68" s="18" t="s">
        <v>9</v>
      </c>
    </row>
    <row r="69" spans="1:9" s="22" customFormat="1" ht="26.25" customHeight="1" x14ac:dyDescent="0.25">
      <c r="A69" s="237">
        <v>1</v>
      </c>
      <c r="B69" s="239" t="s">
        <v>60</v>
      </c>
      <c r="C69" s="20"/>
      <c r="D69" s="241" t="s">
        <v>0</v>
      </c>
      <c r="E69" s="243" t="s">
        <v>58</v>
      </c>
      <c r="F69" s="244"/>
      <c r="G69" s="21" t="s">
        <v>13</v>
      </c>
      <c r="H69" s="21"/>
    </row>
    <row r="70" spans="1:9" s="22" customFormat="1" ht="29.25" customHeight="1" thickBot="1" x14ac:dyDescent="0.3">
      <c r="A70" s="238"/>
      <c r="B70" s="240"/>
      <c r="C70" s="23"/>
      <c r="D70" s="242"/>
      <c r="E70" s="24" t="s">
        <v>10</v>
      </c>
      <c r="F70" s="25" t="s">
        <v>11</v>
      </c>
      <c r="G70" s="26" t="s">
        <v>111</v>
      </c>
      <c r="H70" s="27" t="s">
        <v>12</v>
      </c>
    </row>
    <row r="71" spans="1:9" s="79" customFormat="1" ht="22.5" customHeight="1" x14ac:dyDescent="0.25">
      <c r="A71" s="77">
        <v>2</v>
      </c>
      <c r="B71" s="78"/>
      <c r="C71" s="119"/>
      <c r="D71" s="80" t="s">
        <v>61</v>
      </c>
      <c r="E71" s="120"/>
      <c r="F71" s="121"/>
      <c r="G71" s="120"/>
      <c r="H71" s="123"/>
      <c r="I71" s="84"/>
    </row>
    <row r="72" spans="1:9" s="6" customFormat="1" ht="22.5" customHeight="1" x14ac:dyDescent="0.2">
      <c r="A72" s="91">
        <v>3</v>
      </c>
      <c r="B72" s="124" t="s">
        <v>28</v>
      </c>
      <c r="C72" s="125"/>
      <c r="D72" s="126" t="s">
        <v>82</v>
      </c>
      <c r="E72" s="100">
        <v>1500000</v>
      </c>
      <c r="F72" s="127">
        <v>2641170</v>
      </c>
      <c r="G72" s="100">
        <v>599999</v>
      </c>
      <c r="H72" s="102">
        <f t="shared" ref="H72:H81" si="3">G72/F72*100%</f>
        <v>0.22717167013104042</v>
      </c>
      <c r="I72" s="161"/>
    </row>
    <row r="73" spans="1:9" s="6" customFormat="1" ht="22.5" customHeight="1" x14ac:dyDescent="0.2">
      <c r="A73" s="91">
        <v>4</v>
      </c>
      <c r="B73" s="129" t="s">
        <v>29</v>
      </c>
      <c r="C73" s="130"/>
      <c r="D73" s="87" t="s">
        <v>83</v>
      </c>
      <c r="E73" s="88">
        <v>6000000</v>
      </c>
      <c r="F73" s="131">
        <v>12000000</v>
      </c>
      <c r="G73" s="88">
        <v>5999999</v>
      </c>
      <c r="H73" s="90">
        <f t="shared" si="3"/>
        <v>0.49999991666666666</v>
      </c>
      <c r="I73" s="161"/>
    </row>
    <row r="74" spans="1:9" s="6" customFormat="1" ht="22.5" customHeight="1" x14ac:dyDescent="0.2">
      <c r="A74" s="91">
        <v>5</v>
      </c>
      <c r="B74" s="129" t="s">
        <v>30</v>
      </c>
      <c r="C74" s="130"/>
      <c r="D74" s="87" t="s">
        <v>84</v>
      </c>
      <c r="E74" s="88">
        <v>2370000</v>
      </c>
      <c r="F74" s="131">
        <v>2833100</v>
      </c>
      <c r="G74" s="88">
        <v>2034140</v>
      </c>
      <c r="H74" s="90">
        <f t="shared" si="3"/>
        <v>0.71799089336768906</v>
      </c>
      <c r="I74" s="161"/>
    </row>
    <row r="75" spans="1:9" s="6" customFormat="1" ht="22.5" customHeight="1" x14ac:dyDescent="0.2">
      <c r="A75" s="91">
        <v>6</v>
      </c>
      <c r="B75" s="129" t="s">
        <v>32</v>
      </c>
      <c r="C75" s="130"/>
      <c r="D75" s="87" t="s">
        <v>85</v>
      </c>
      <c r="E75" s="88">
        <v>1350000</v>
      </c>
      <c r="F75" s="131">
        <v>7705962</v>
      </c>
      <c r="G75" s="88">
        <v>3876622</v>
      </c>
      <c r="H75" s="90">
        <f t="shared" si="3"/>
        <v>0.50306788432125671</v>
      </c>
      <c r="I75" s="161"/>
    </row>
    <row r="76" spans="1:9" s="6" customFormat="1" ht="22.5" customHeight="1" x14ac:dyDescent="0.2">
      <c r="A76" s="91">
        <v>7</v>
      </c>
      <c r="B76" s="129" t="s">
        <v>33</v>
      </c>
      <c r="C76" s="130"/>
      <c r="D76" s="87" t="s">
        <v>86</v>
      </c>
      <c r="E76" s="88">
        <v>127000000</v>
      </c>
      <c r="F76" s="131">
        <v>384000000</v>
      </c>
      <c r="G76" s="88">
        <v>130000000</v>
      </c>
      <c r="H76" s="90">
        <f t="shared" si="3"/>
        <v>0.33854166666666669</v>
      </c>
      <c r="I76" s="161"/>
    </row>
    <row r="77" spans="1:9" s="6" customFormat="1" ht="22.5" customHeight="1" x14ac:dyDescent="0.2">
      <c r="A77" s="91">
        <v>8</v>
      </c>
      <c r="B77" s="85" t="s">
        <v>34</v>
      </c>
      <c r="C77" s="130"/>
      <c r="D77" s="87" t="s">
        <v>87</v>
      </c>
      <c r="E77" s="88">
        <v>6500000</v>
      </c>
      <c r="F77" s="131">
        <v>13000000</v>
      </c>
      <c r="G77" s="88">
        <v>6500000</v>
      </c>
      <c r="H77" s="90">
        <f t="shared" si="3"/>
        <v>0.5</v>
      </c>
      <c r="I77" s="161"/>
    </row>
    <row r="78" spans="1:9" s="6" customFormat="1" ht="22.5" customHeight="1" x14ac:dyDescent="0.2">
      <c r="A78" s="91">
        <v>9</v>
      </c>
      <c r="B78" s="85" t="s">
        <v>35</v>
      </c>
      <c r="C78" s="130"/>
      <c r="D78" s="87" t="s">
        <v>88</v>
      </c>
      <c r="E78" s="88">
        <v>5000000</v>
      </c>
      <c r="F78" s="131">
        <v>10000000</v>
      </c>
      <c r="G78" s="88">
        <v>5000000</v>
      </c>
      <c r="H78" s="90">
        <f t="shared" si="3"/>
        <v>0.5</v>
      </c>
      <c r="I78" s="161"/>
    </row>
    <row r="79" spans="1:9" s="6" customFormat="1" ht="22.5" customHeight="1" x14ac:dyDescent="0.2">
      <c r="A79" s="91">
        <v>10</v>
      </c>
      <c r="B79" s="171" t="s">
        <v>47</v>
      </c>
      <c r="C79" s="172"/>
      <c r="D79" s="173" t="s">
        <v>123</v>
      </c>
      <c r="E79" s="174">
        <v>5000000</v>
      </c>
      <c r="F79" s="175">
        <v>11470237</v>
      </c>
      <c r="G79" s="174">
        <v>2956339</v>
      </c>
      <c r="H79" s="176">
        <f>G79/F79*100%</f>
        <v>0.25774001008000097</v>
      </c>
      <c r="I79" s="161"/>
    </row>
    <row r="80" spans="1:9" s="6" customFormat="1" ht="22.5" customHeight="1" thickBot="1" x14ac:dyDescent="0.25">
      <c r="A80" s="91">
        <v>11</v>
      </c>
      <c r="B80" s="85" t="s">
        <v>48</v>
      </c>
      <c r="C80" s="130"/>
      <c r="D80" s="87" t="s">
        <v>89</v>
      </c>
      <c r="E80" s="88">
        <v>5000000</v>
      </c>
      <c r="F80" s="131">
        <v>10000000</v>
      </c>
      <c r="G80" s="88">
        <v>5000000</v>
      </c>
      <c r="H80" s="90">
        <f>G80/F80*100%</f>
        <v>0.5</v>
      </c>
      <c r="I80" s="161"/>
    </row>
    <row r="81" spans="1:9" ht="22.5" customHeight="1" thickTop="1" thickBot="1" x14ac:dyDescent="0.3">
      <c r="A81" s="77">
        <v>12</v>
      </c>
      <c r="B81" s="105"/>
      <c r="C81" s="148"/>
      <c r="D81" s="107" t="s">
        <v>71</v>
      </c>
      <c r="E81" s="108">
        <f>SUM(E72:E80)</f>
        <v>159720000</v>
      </c>
      <c r="F81" s="177">
        <f>SUM(F72:F80)</f>
        <v>453650469</v>
      </c>
      <c r="G81" s="108">
        <f>SUM(G72:G80)</f>
        <v>161967099</v>
      </c>
      <c r="H81" s="110">
        <f t="shared" si="3"/>
        <v>0.35703059969723078</v>
      </c>
      <c r="I81" s="76"/>
    </row>
    <row r="82" spans="1:9" ht="22.5" customHeight="1" thickTop="1" thickBot="1" x14ac:dyDescent="0.3">
      <c r="A82" s="77"/>
      <c r="B82" s="178"/>
      <c r="C82" s="179"/>
      <c r="D82" s="180"/>
      <c r="E82" s="181"/>
      <c r="F82" s="182"/>
      <c r="G82" s="181"/>
      <c r="H82" s="183"/>
      <c r="I82" s="76"/>
    </row>
    <row r="83" spans="1:9" s="188" customFormat="1" ht="22.5" customHeight="1" thickTop="1" thickBot="1" x14ac:dyDescent="0.3">
      <c r="A83" s="184">
        <v>13</v>
      </c>
      <c r="B83" s="185"/>
      <c r="C83" s="186"/>
      <c r="D83" s="113" t="s">
        <v>90</v>
      </c>
      <c r="E83" s="114">
        <f>(E81)</f>
        <v>159720000</v>
      </c>
      <c r="F83" s="170">
        <f>(F81)</f>
        <v>453650469</v>
      </c>
      <c r="G83" s="114">
        <f>(G81)</f>
        <v>161967099</v>
      </c>
      <c r="H83" s="116">
        <f>G83/F83*100%</f>
        <v>0.35703059969723078</v>
      </c>
      <c r="I83" s="187"/>
    </row>
    <row r="84" spans="1:9" s="188" customFormat="1" ht="22.5" customHeight="1" x14ac:dyDescent="0.25">
      <c r="A84" s="189"/>
      <c r="C84" s="12"/>
      <c r="D84" s="117"/>
      <c r="E84" s="190"/>
      <c r="I84" s="187"/>
    </row>
    <row r="85" spans="1:9" s="188" customFormat="1" ht="22.5" customHeight="1" x14ac:dyDescent="0.25">
      <c r="A85" s="189"/>
      <c r="C85" s="12"/>
      <c r="D85" s="117"/>
      <c r="E85" s="190"/>
      <c r="I85" s="187"/>
    </row>
    <row r="86" spans="1:9" ht="22.5" customHeight="1" x14ac:dyDescent="0.25">
      <c r="B86" s="250" t="s">
        <v>124</v>
      </c>
      <c r="C86" s="250"/>
      <c r="D86" s="250"/>
      <c r="E86" s="250"/>
      <c r="F86" s="250"/>
      <c r="G86" s="250"/>
      <c r="H86" s="9"/>
      <c r="I86" s="76"/>
    </row>
    <row r="87" spans="1:9" ht="22.5" customHeight="1" x14ac:dyDescent="0.25">
      <c r="B87" s="73"/>
      <c r="C87" s="73"/>
      <c r="D87" s="73"/>
      <c r="E87" s="73"/>
      <c r="F87" s="73"/>
      <c r="G87" s="73"/>
      <c r="H87" s="9"/>
      <c r="I87" s="76"/>
    </row>
    <row r="88" spans="1:9" ht="22.5" customHeight="1" x14ac:dyDescent="0.25">
      <c r="B88" s="73"/>
      <c r="C88" s="73"/>
      <c r="D88" s="73"/>
      <c r="E88" s="75"/>
      <c r="F88" s="9"/>
      <c r="G88" s="9"/>
      <c r="H88" s="9"/>
      <c r="I88" s="76"/>
    </row>
    <row r="89" spans="1:9" s="19" customFormat="1" ht="22.5" customHeight="1" thickBot="1" x14ac:dyDescent="0.25">
      <c r="A89" s="14"/>
      <c r="B89" s="15" t="s">
        <v>4</v>
      </c>
      <c r="C89" s="248" t="s">
        <v>5</v>
      </c>
      <c r="D89" s="249"/>
      <c r="E89" s="16" t="s">
        <v>6</v>
      </c>
      <c r="F89" s="17" t="s">
        <v>7</v>
      </c>
      <c r="G89" s="18" t="s">
        <v>8</v>
      </c>
      <c r="H89" s="18" t="s">
        <v>9</v>
      </c>
    </row>
    <row r="90" spans="1:9" s="22" customFormat="1" ht="26.25" customHeight="1" x14ac:dyDescent="0.25">
      <c r="A90" s="237">
        <v>1</v>
      </c>
      <c r="B90" s="239" t="s">
        <v>60</v>
      </c>
      <c r="C90" s="20"/>
      <c r="D90" s="241" t="s">
        <v>0</v>
      </c>
      <c r="E90" s="243" t="s">
        <v>58</v>
      </c>
      <c r="F90" s="244"/>
      <c r="G90" s="21" t="s">
        <v>13</v>
      </c>
      <c r="H90" s="21"/>
    </row>
    <row r="91" spans="1:9" s="22" customFormat="1" ht="29.25" customHeight="1" thickBot="1" x14ac:dyDescent="0.3">
      <c r="A91" s="238"/>
      <c r="B91" s="240"/>
      <c r="C91" s="23"/>
      <c r="D91" s="242"/>
      <c r="E91" s="24" t="s">
        <v>10</v>
      </c>
      <c r="F91" s="25" t="s">
        <v>11</v>
      </c>
      <c r="G91" s="26" t="s">
        <v>111</v>
      </c>
      <c r="H91" s="27" t="s">
        <v>12</v>
      </c>
    </row>
    <row r="92" spans="1:9" s="79" customFormat="1" ht="22.5" customHeight="1" x14ac:dyDescent="0.25">
      <c r="A92" s="77">
        <v>2</v>
      </c>
      <c r="B92" s="78"/>
      <c r="D92" s="80" t="s">
        <v>61</v>
      </c>
      <c r="E92" s="120"/>
      <c r="F92" s="121"/>
      <c r="G92" s="120"/>
      <c r="H92" s="123"/>
      <c r="I92" s="84"/>
    </row>
    <row r="93" spans="1:9" s="22" customFormat="1" ht="22.5" customHeight="1" x14ac:dyDescent="0.2">
      <c r="A93" s="91">
        <v>3</v>
      </c>
      <c r="B93" s="129" t="s">
        <v>37</v>
      </c>
      <c r="C93" s="86"/>
      <c r="D93" s="87" t="s">
        <v>91</v>
      </c>
      <c r="E93" s="88">
        <v>200000</v>
      </c>
      <c r="F93" s="131">
        <v>1700000</v>
      </c>
      <c r="G93" s="88">
        <v>101346</v>
      </c>
      <c r="H93" s="90">
        <f>G93/F93*100%</f>
        <v>5.9615294117647058E-2</v>
      </c>
      <c r="I93" s="128"/>
    </row>
    <row r="94" spans="1:9" s="79" customFormat="1" ht="33.75" customHeight="1" x14ac:dyDescent="0.25">
      <c r="A94" s="77">
        <v>4</v>
      </c>
      <c r="B94" s="78"/>
      <c r="D94" s="94" t="s">
        <v>121</v>
      </c>
      <c r="E94" s="122"/>
      <c r="F94" s="191"/>
      <c r="G94" s="122"/>
      <c r="H94" s="123"/>
      <c r="I94" s="84"/>
    </row>
    <row r="95" spans="1:9" ht="25.5" customHeight="1" thickBot="1" x14ac:dyDescent="0.25">
      <c r="A95" s="77">
        <v>5</v>
      </c>
      <c r="B95" s="98" t="s">
        <v>54</v>
      </c>
      <c r="C95" s="99"/>
      <c r="D95" s="145" t="s">
        <v>92</v>
      </c>
      <c r="E95" s="100">
        <v>324000000</v>
      </c>
      <c r="F95" s="127">
        <v>358029785</v>
      </c>
      <c r="G95" s="100">
        <f>344704858+293005+3635</f>
        <v>345001498</v>
      </c>
      <c r="H95" s="102">
        <f>G95/F95*100%</f>
        <v>0.96361116436164662</v>
      </c>
    </row>
    <row r="96" spans="1:9" s="57" customFormat="1" ht="22.5" customHeight="1" thickTop="1" thickBot="1" x14ac:dyDescent="0.3">
      <c r="A96" s="77">
        <v>6</v>
      </c>
      <c r="B96" s="105"/>
      <c r="C96" s="106"/>
      <c r="D96" s="107" t="s">
        <v>71</v>
      </c>
      <c r="E96" s="108">
        <f>SUM(E93:E95)</f>
        <v>324200000</v>
      </c>
      <c r="F96" s="177">
        <f>SUM(F93:F95)</f>
        <v>359729785</v>
      </c>
      <c r="G96" s="108">
        <f>SUM(G93:G95)</f>
        <v>345102844</v>
      </c>
      <c r="H96" s="110">
        <f>G96/F96*100%</f>
        <v>0.95933908836600779</v>
      </c>
      <c r="I96" s="192"/>
    </row>
    <row r="97" spans="1:9" s="57" customFormat="1" ht="22.5" customHeight="1" thickTop="1" thickBot="1" x14ac:dyDescent="0.3">
      <c r="A97" s="77"/>
      <c r="B97" s="193"/>
      <c r="C97" s="194"/>
      <c r="D97" s="195"/>
      <c r="E97" s="196"/>
      <c r="F97" s="197"/>
      <c r="G97" s="196"/>
      <c r="H97" s="198"/>
      <c r="I97" s="192"/>
    </row>
    <row r="98" spans="1:9" s="202" customFormat="1" ht="22.5" customHeight="1" thickTop="1" thickBot="1" x14ac:dyDescent="0.3">
      <c r="A98" s="184">
        <v>7</v>
      </c>
      <c r="B98" s="199"/>
      <c r="C98" s="200"/>
      <c r="D98" s="113" t="s">
        <v>93</v>
      </c>
      <c r="E98" s="114">
        <f>(E96)</f>
        <v>324200000</v>
      </c>
      <c r="F98" s="170">
        <f>(F96)</f>
        <v>359729785</v>
      </c>
      <c r="G98" s="114">
        <f>(G96)</f>
        <v>345102844</v>
      </c>
      <c r="H98" s="116">
        <f>G98/F98*100%</f>
        <v>0.95933908836600779</v>
      </c>
      <c r="I98" s="201"/>
    </row>
    <row r="99" spans="1:9" s="202" customFormat="1" ht="22.5" customHeight="1" x14ac:dyDescent="0.25">
      <c r="A99" s="189"/>
      <c r="C99" s="12"/>
      <c r="D99" s="203"/>
      <c r="E99" s="190"/>
      <c r="I99" s="201"/>
    </row>
    <row r="100" spans="1:9" s="202" customFormat="1" ht="22.5" customHeight="1" x14ac:dyDescent="0.25">
      <c r="A100" s="189"/>
      <c r="C100" s="12"/>
      <c r="D100" s="203"/>
      <c r="E100" s="190"/>
      <c r="I100" s="201"/>
    </row>
    <row r="101" spans="1:9" s="57" customFormat="1" ht="19.5" customHeight="1" x14ac:dyDescent="0.25">
      <c r="A101" s="8"/>
      <c r="B101" s="250" t="s">
        <v>125</v>
      </c>
      <c r="C101" s="250"/>
      <c r="D101" s="250"/>
      <c r="E101" s="250"/>
      <c r="F101" s="250"/>
      <c r="G101" s="250"/>
    </row>
    <row r="102" spans="1:9" s="57" customFormat="1" ht="19.5" customHeight="1" x14ac:dyDescent="0.25">
      <c r="A102" s="8"/>
      <c r="B102" s="73"/>
      <c r="C102" s="73"/>
      <c r="D102" s="73"/>
      <c r="E102" s="73"/>
      <c r="F102" s="73"/>
      <c r="G102" s="73"/>
    </row>
    <row r="103" spans="1:9" ht="19.5" customHeight="1" x14ac:dyDescent="0.25">
      <c r="B103" s="73"/>
      <c r="C103" s="73"/>
      <c r="D103" s="73"/>
      <c r="E103" s="75"/>
      <c r="F103" s="9"/>
      <c r="G103" s="9"/>
      <c r="H103" s="9"/>
      <c r="I103" s="76"/>
    </row>
    <row r="104" spans="1:9" s="19" customFormat="1" ht="22.5" customHeight="1" thickBot="1" x14ac:dyDescent="0.25">
      <c r="A104" s="14"/>
      <c r="B104" s="15" t="s">
        <v>4</v>
      </c>
      <c r="C104" s="248" t="s">
        <v>5</v>
      </c>
      <c r="D104" s="249"/>
      <c r="E104" s="16" t="s">
        <v>6</v>
      </c>
      <c r="F104" s="17" t="s">
        <v>7</v>
      </c>
      <c r="G104" s="18" t="s">
        <v>8</v>
      </c>
      <c r="H104" s="18" t="s">
        <v>9</v>
      </c>
    </row>
    <row r="105" spans="1:9" s="22" customFormat="1" ht="26.25" customHeight="1" x14ac:dyDescent="0.25">
      <c r="A105" s="237">
        <v>1</v>
      </c>
      <c r="B105" s="239" t="s">
        <v>60</v>
      </c>
      <c r="C105" s="20"/>
      <c r="D105" s="241" t="s">
        <v>0</v>
      </c>
      <c r="E105" s="243" t="s">
        <v>58</v>
      </c>
      <c r="F105" s="244"/>
      <c r="G105" s="21" t="s">
        <v>13</v>
      </c>
      <c r="H105" s="21"/>
    </row>
    <row r="106" spans="1:9" s="22" customFormat="1" ht="29.25" customHeight="1" thickBot="1" x14ac:dyDescent="0.3">
      <c r="A106" s="238"/>
      <c r="B106" s="240"/>
      <c r="C106" s="23"/>
      <c r="D106" s="242"/>
      <c r="E106" s="24" t="s">
        <v>10</v>
      </c>
      <c r="F106" s="25" t="s">
        <v>11</v>
      </c>
      <c r="G106" s="26" t="s">
        <v>111</v>
      </c>
      <c r="H106" s="27" t="s">
        <v>12</v>
      </c>
    </row>
    <row r="107" spans="1:9" s="79" customFormat="1" ht="22.5" customHeight="1" x14ac:dyDescent="0.25">
      <c r="A107" s="77">
        <v>2</v>
      </c>
      <c r="B107" s="204"/>
      <c r="C107" s="205"/>
      <c r="D107" s="206" t="s">
        <v>61</v>
      </c>
      <c r="E107" s="120"/>
      <c r="F107" s="121"/>
      <c r="G107" s="120"/>
      <c r="H107" s="207"/>
      <c r="I107" s="84"/>
    </row>
    <row r="108" spans="1:9" s="209" customFormat="1" ht="22.5" customHeight="1" x14ac:dyDescent="0.2">
      <c r="A108" s="91">
        <v>3</v>
      </c>
      <c r="B108" s="124" t="s">
        <v>39</v>
      </c>
      <c r="C108" s="125"/>
      <c r="D108" s="126" t="s">
        <v>94</v>
      </c>
      <c r="E108" s="100">
        <v>450000000</v>
      </c>
      <c r="F108" s="127">
        <v>533697134</v>
      </c>
      <c r="G108" s="100">
        <v>402918265</v>
      </c>
      <c r="H108" s="102">
        <f>G108/F108*100%</f>
        <v>0.75495677104385572</v>
      </c>
      <c r="I108" s="208"/>
    </row>
    <row r="109" spans="1:9" s="209" customFormat="1" ht="22.5" customHeight="1" x14ac:dyDescent="0.2">
      <c r="A109" s="91">
        <v>4</v>
      </c>
      <c r="B109" s="129" t="s">
        <v>41</v>
      </c>
      <c r="C109" s="130"/>
      <c r="D109" s="132" t="s">
        <v>95</v>
      </c>
      <c r="E109" s="88">
        <v>8000000</v>
      </c>
      <c r="F109" s="131">
        <v>8988548</v>
      </c>
      <c r="G109" s="88">
        <v>5889757</v>
      </c>
      <c r="H109" s="90">
        <f>G109/F109*100%</f>
        <v>0.65525121521295759</v>
      </c>
      <c r="I109" s="208"/>
    </row>
    <row r="110" spans="1:9" s="209" customFormat="1" ht="29.25" thickBot="1" x14ac:dyDescent="0.25">
      <c r="A110" s="91">
        <v>5</v>
      </c>
      <c r="B110" s="129" t="s">
        <v>43</v>
      </c>
      <c r="C110" s="130"/>
      <c r="D110" s="132" t="s">
        <v>96</v>
      </c>
      <c r="E110" s="88">
        <v>1000000</v>
      </c>
      <c r="F110" s="131">
        <v>1999551</v>
      </c>
      <c r="G110" s="88">
        <v>1998330</v>
      </c>
      <c r="H110" s="90">
        <f>G110/F110*100%</f>
        <v>0.99938936291197378</v>
      </c>
      <c r="I110" s="208"/>
    </row>
    <row r="111" spans="1:9" s="57" customFormat="1" ht="22.5" customHeight="1" thickTop="1" thickBot="1" x14ac:dyDescent="0.3">
      <c r="A111" s="77">
        <v>6</v>
      </c>
      <c r="B111" s="105"/>
      <c r="C111" s="148"/>
      <c r="D111" s="107" t="s">
        <v>71</v>
      </c>
      <c r="E111" s="108">
        <f>SUM(E108:E110)</f>
        <v>459000000</v>
      </c>
      <c r="F111" s="177">
        <f>SUM(F108:F110)</f>
        <v>544685233</v>
      </c>
      <c r="G111" s="108">
        <f>SUM(G108:G110)</f>
        <v>410806352</v>
      </c>
      <c r="H111" s="110">
        <f>G111/F111*100%</f>
        <v>0.75420871929531452</v>
      </c>
      <c r="I111" s="192"/>
    </row>
    <row r="112" spans="1:9" s="57" customFormat="1" ht="22.5" customHeight="1" thickTop="1" x14ac:dyDescent="0.25">
      <c r="A112" s="77"/>
      <c r="B112" s="152"/>
      <c r="C112" s="153"/>
      <c r="D112" s="80"/>
      <c r="E112" s="210"/>
      <c r="F112" s="211"/>
      <c r="G112" s="210"/>
      <c r="H112" s="212"/>
      <c r="I112" s="192"/>
    </row>
    <row r="113" spans="1:9" s="57" customFormat="1" ht="22.5" customHeight="1" x14ac:dyDescent="0.25">
      <c r="A113" s="77">
        <v>7</v>
      </c>
      <c r="B113" s="213"/>
      <c r="C113" s="119"/>
      <c r="D113" s="80" t="s">
        <v>78</v>
      </c>
      <c r="E113" s="214"/>
      <c r="F113" s="215"/>
      <c r="G113" s="214"/>
      <c r="H113" s="216"/>
      <c r="I113" s="192"/>
    </row>
    <row r="114" spans="1:9" s="209" customFormat="1" ht="22.5" customHeight="1" x14ac:dyDescent="0.2">
      <c r="A114" s="91">
        <v>8</v>
      </c>
      <c r="B114" s="124" t="s">
        <v>40</v>
      </c>
      <c r="C114" s="125"/>
      <c r="D114" s="158" t="s">
        <v>97</v>
      </c>
      <c r="E114" s="100">
        <v>1500000</v>
      </c>
      <c r="F114" s="127">
        <v>4170429</v>
      </c>
      <c r="G114" s="100">
        <v>2680429</v>
      </c>
      <c r="H114" s="102">
        <f t="shared" ref="H114:H118" si="4">G114/F114*100%</f>
        <v>0.64272260719460761</v>
      </c>
      <c r="I114" s="208"/>
    </row>
    <row r="115" spans="1:9" s="209" customFormat="1" ht="22.5" customHeight="1" x14ac:dyDescent="0.2">
      <c r="A115" s="91">
        <v>9</v>
      </c>
      <c r="B115" s="129" t="s">
        <v>42</v>
      </c>
      <c r="C115" s="130"/>
      <c r="D115" s="92" t="s">
        <v>98</v>
      </c>
      <c r="E115" s="217">
        <v>18000000</v>
      </c>
      <c r="F115" s="218">
        <v>40386447</v>
      </c>
      <c r="G115" s="217">
        <v>29796506</v>
      </c>
      <c r="H115" s="90">
        <f t="shared" si="4"/>
        <v>0.73778478210772047</v>
      </c>
      <c r="I115" s="208"/>
    </row>
    <row r="116" spans="1:9" s="209" customFormat="1" ht="22.5" customHeight="1" x14ac:dyDescent="0.2">
      <c r="A116" s="91">
        <v>10</v>
      </c>
      <c r="B116" s="129" t="s">
        <v>44</v>
      </c>
      <c r="C116" s="130"/>
      <c r="D116" s="92" t="s">
        <v>99</v>
      </c>
      <c r="E116" s="88">
        <v>1000000</v>
      </c>
      <c r="F116" s="131">
        <v>1986790</v>
      </c>
      <c r="G116" s="88">
        <v>986790</v>
      </c>
      <c r="H116" s="90">
        <f t="shared" si="4"/>
        <v>0.49667554195461022</v>
      </c>
      <c r="I116" s="208"/>
    </row>
    <row r="117" spans="1:9" s="209" customFormat="1" ht="22.5" customHeight="1" thickBot="1" x14ac:dyDescent="0.25">
      <c r="A117" s="91">
        <v>11</v>
      </c>
      <c r="B117" s="219" t="s">
        <v>45</v>
      </c>
      <c r="C117" s="134"/>
      <c r="D117" s="220" t="s">
        <v>100</v>
      </c>
      <c r="E117" s="136">
        <v>5000000</v>
      </c>
      <c r="F117" s="137">
        <v>18168953</v>
      </c>
      <c r="G117" s="136">
        <v>17351679</v>
      </c>
      <c r="H117" s="138">
        <f t="shared" si="4"/>
        <v>0.9550181014833381</v>
      </c>
      <c r="I117" s="208"/>
    </row>
    <row r="118" spans="1:9" s="57" customFormat="1" ht="22.5" customHeight="1" thickTop="1" thickBot="1" x14ac:dyDescent="0.3">
      <c r="A118" s="77">
        <v>12</v>
      </c>
      <c r="B118" s="105"/>
      <c r="C118" s="148"/>
      <c r="D118" s="162" t="s">
        <v>80</v>
      </c>
      <c r="E118" s="108">
        <f>SUM(E114:E117)</f>
        <v>25500000</v>
      </c>
      <c r="F118" s="177">
        <f>SUM(F114:F117)</f>
        <v>64712619</v>
      </c>
      <c r="G118" s="108">
        <f>SUM(G114:G117)</f>
        <v>50815404</v>
      </c>
      <c r="H118" s="110">
        <f t="shared" si="4"/>
        <v>0.78524721739356584</v>
      </c>
      <c r="I118" s="192"/>
    </row>
    <row r="119" spans="1:9" s="57" customFormat="1" ht="19.5" customHeight="1" thickTop="1" thickBot="1" x14ac:dyDescent="0.3">
      <c r="A119" s="77"/>
      <c r="B119" s="193"/>
      <c r="C119" s="221"/>
      <c r="D119" s="180"/>
      <c r="E119" s="196"/>
      <c r="F119" s="197"/>
      <c r="G119" s="196"/>
      <c r="H119" s="198"/>
      <c r="I119" s="192"/>
    </row>
    <row r="120" spans="1:9" s="57" customFormat="1" ht="22.5" customHeight="1" thickTop="1" thickBot="1" x14ac:dyDescent="0.3">
      <c r="A120" s="77">
        <v>13</v>
      </c>
      <c r="B120" s="222"/>
      <c r="C120" s="223"/>
      <c r="D120" s="113" t="s">
        <v>101</v>
      </c>
      <c r="E120" s="114">
        <f>(E111+E118)</f>
        <v>484500000</v>
      </c>
      <c r="F120" s="170">
        <f>(F111+F118)</f>
        <v>609397852</v>
      </c>
      <c r="G120" s="114">
        <f>(G111+G118)</f>
        <v>461621756</v>
      </c>
      <c r="H120" s="116">
        <f>G120/F120*100%</f>
        <v>0.75750473108001704</v>
      </c>
      <c r="I120" s="192"/>
    </row>
    <row r="121" spans="1:9" s="57" customFormat="1" ht="18" customHeight="1" x14ac:dyDescent="0.25">
      <c r="A121" s="8"/>
      <c r="C121" s="79"/>
      <c r="D121" s="117"/>
      <c r="E121" s="190"/>
      <c r="I121" s="192"/>
    </row>
    <row r="122" spans="1:9" s="57" customFormat="1" ht="18" customHeight="1" x14ac:dyDescent="0.25">
      <c r="A122" s="8"/>
      <c r="C122" s="79"/>
      <c r="D122" s="117"/>
      <c r="E122" s="190"/>
      <c r="I122" s="192"/>
    </row>
    <row r="123" spans="1:9" s="57" customFormat="1" ht="18" customHeight="1" x14ac:dyDescent="0.25">
      <c r="A123" s="8"/>
      <c r="C123" s="79"/>
      <c r="D123" s="117"/>
      <c r="E123" s="190"/>
      <c r="I123" s="192"/>
    </row>
    <row r="124" spans="1:9" ht="19.5" customHeight="1" x14ac:dyDescent="0.25">
      <c r="B124" s="250" t="s">
        <v>126</v>
      </c>
      <c r="C124" s="250"/>
      <c r="D124" s="250"/>
      <c r="E124" s="250"/>
      <c r="F124" s="250"/>
      <c r="G124" s="250"/>
      <c r="H124" s="9"/>
      <c r="I124" s="76"/>
    </row>
    <row r="125" spans="1:9" ht="19.5" customHeight="1" x14ac:dyDescent="0.25">
      <c r="B125" s="73"/>
      <c r="C125" s="73"/>
      <c r="D125" s="73"/>
      <c r="E125" s="73"/>
      <c r="F125" s="73"/>
      <c r="G125" s="73"/>
      <c r="H125" s="9"/>
      <c r="I125" s="76"/>
    </row>
    <row r="126" spans="1:9" ht="19.5" customHeight="1" x14ac:dyDescent="0.25">
      <c r="B126" s="73"/>
      <c r="C126" s="73"/>
      <c r="D126" s="73"/>
      <c r="E126" s="75"/>
      <c r="F126" s="9"/>
      <c r="G126" s="9"/>
      <c r="H126" s="9"/>
      <c r="I126" s="76"/>
    </row>
    <row r="127" spans="1:9" s="19" customFormat="1" ht="22.5" customHeight="1" thickBot="1" x14ac:dyDescent="0.25">
      <c r="A127" s="14"/>
      <c r="B127" s="15" t="s">
        <v>4</v>
      </c>
      <c r="C127" s="248" t="s">
        <v>5</v>
      </c>
      <c r="D127" s="249"/>
      <c r="E127" s="16" t="s">
        <v>6</v>
      </c>
      <c r="F127" s="17" t="s">
        <v>7</v>
      </c>
      <c r="G127" s="18" t="s">
        <v>8</v>
      </c>
      <c r="H127" s="18" t="s">
        <v>9</v>
      </c>
    </row>
    <row r="128" spans="1:9" s="22" customFormat="1" ht="26.25" customHeight="1" x14ac:dyDescent="0.25">
      <c r="A128" s="237">
        <v>1</v>
      </c>
      <c r="B128" s="239" t="s">
        <v>60</v>
      </c>
      <c r="C128" s="20"/>
      <c r="D128" s="241" t="s">
        <v>0</v>
      </c>
      <c r="E128" s="243" t="s">
        <v>58</v>
      </c>
      <c r="F128" s="244"/>
      <c r="G128" s="21" t="s">
        <v>13</v>
      </c>
      <c r="H128" s="21"/>
    </row>
    <row r="129" spans="1:9" s="22" customFormat="1" ht="29.25" customHeight="1" thickBot="1" x14ac:dyDescent="0.3">
      <c r="A129" s="238"/>
      <c r="B129" s="240"/>
      <c r="C129" s="23"/>
      <c r="D129" s="242"/>
      <c r="E129" s="24" t="s">
        <v>10</v>
      </c>
      <c r="F129" s="25" t="s">
        <v>11</v>
      </c>
      <c r="G129" s="26" t="s">
        <v>111</v>
      </c>
      <c r="H129" s="27" t="s">
        <v>12</v>
      </c>
    </row>
    <row r="130" spans="1:9" s="79" customFormat="1" ht="22.5" customHeight="1" x14ac:dyDescent="0.25">
      <c r="A130" s="77">
        <v>2</v>
      </c>
      <c r="B130" s="78"/>
      <c r="C130" s="119"/>
      <c r="D130" s="80" t="s">
        <v>61</v>
      </c>
      <c r="E130" s="120"/>
      <c r="F130" s="121"/>
      <c r="G130" s="120"/>
      <c r="H130" s="123"/>
      <c r="I130" s="84"/>
    </row>
    <row r="131" spans="1:9" ht="22.5" customHeight="1" x14ac:dyDescent="0.2">
      <c r="A131" s="77">
        <v>3</v>
      </c>
      <c r="B131" s="98" t="s">
        <v>36</v>
      </c>
      <c r="C131" s="144"/>
      <c r="D131" s="31" t="s">
        <v>104</v>
      </c>
      <c r="E131" s="224"/>
      <c r="F131" s="225">
        <v>100000</v>
      </c>
      <c r="G131" s="224"/>
      <c r="H131" s="226">
        <f>G131/F131*100%</f>
        <v>0</v>
      </c>
    </row>
    <row r="132" spans="1:9" s="79" customFormat="1" ht="33.75" customHeight="1" x14ac:dyDescent="0.25">
      <c r="A132" s="77">
        <v>4</v>
      </c>
      <c r="B132" s="78"/>
      <c r="C132" s="119"/>
      <c r="D132" s="94" t="s">
        <v>118</v>
      </c>
      <c r="E132" s="122"/>
      <c r="F132" s="191"/>
      <c r="G132" s="122"/>
      <c r="H132" s="123"/>
      <c r="I132" s="84"/>
    </row>
    <row r="133" spans="1:9" ht="22.5" customHeight="1" x14ac:dyDescent="0.2">
      <c r="A133" s="77">
        <v>5</v>
      </c>
      <c r="B133" s="227" t="s">
        <v>55</v>
      </c>
      <c r="C133" s="228"/>
      <c r="D133" s="44" t="s">
        <v>56</v>
      </c>
      <c r="E133" s="174">
        <v>2200000</v>
      </c>
      <c r="F133" s="175">
        <v>2736631</v>
      </c>
      <c r="G133" s="174">
        <v>2736631</v>
      </c>
      <c r="H133" s="176">
        <f>G133/F133*100%</f>
        <v>1</v>
      </c>
    </row>
    <row r="134" spans="1:9" ht="22.5" customHeight="1" x14ac:dyDescent="0.2">
      <c r="A134" s="77">
        <v>6</v>
      </c>
      <c r="B134" s="103" t="s">
        <v>57</v>
      </c>
      <c r="C134" s="104"/>
      <c r="D134" s="38" t="s">
        <v>102</v>
      </c>
      <c r="E134" s="88">
        <v>59000000</v>
      </c>
      <c r="F134" s="131">
        <v>115920597</v>
      </c>
      <c r="G134" s="88">
        <v>98997162</v>
      </c>
      <c r="H134" s="90">
        <f>G134/F134*100%</f>
        <v>0.85400838644749211</v>
      </c>
    </row>
    <row r="135" spans="1:9" ht="22.5" customHeight="1" thickBot="1" x14ac:dyDescent="0.25">
      <c r="A135" s="77">
        <v>7</v>
      </c>
      <c r="B135" s="103" t="s">
        <v>1</v>
      </c>
      <c r="C135" s="104"/>
      <c r="D135" s="229" t="s">
        <v>103</v>
      </c>
      <c r="E135" s="88">
        <v>27500000</v>
      </c>
      <c r="F135" s="131">
        <v>43111446</v>
      </c>
      <c r="G135" s="88">
        <v>40892756</v>
      </c>
      <c r="H135" s="90">
        <f>G135/F135*100%</f>
        <v>0.94853594101204586</v>
      </c>
    </row>
    <row r="136" spans="1:9" s="57" customFormat="1" ht="22.5" customHeight="1" thickTop="1" thickBot="1" x14ac:dyDescent="0.3">
      <c r="A136" s="77">
        <v>8</v>
      </c>
      <c r="B136" s="105"/>
      <c r="C136" s="148"/>
      <c r="D136" s="107" t="s">
        <v>71</v>
      </c>
      <c r="E136" s="108">
        <f>SUM(E131:E135)</f>
        <v>88700000</v>
      </c>
      <c r="F136" s="177">
        <f>SUM(F131:F135)</f>
        <v>161868674</v>
      </c>
      <c r="G136" s="108">
        <f>SUM(G131:G135)</f>
        <v>142626549</v>
      </c>
      <c r="H136" s="110">
        <f>G136/F136*100%</f>
        <v>0.88112508415309565</v>
      </c>
      <c r="I136" s="192"/>
    </row>
    <row r="137" spans="1:9" ht="22.5" customHeight="1" thickTop="1" x14ac:dyDescent="0.2">
      <c r="A137" s="77"/>
      <c r="B137" s="230"/>
      <c r="C137" s="228"/>
      <c r="D137" s="44"/>
      <c r="E137" s="231"/>
      <c r="F137" s="232"/>
      <c r="G137" s="231"/>
      <c r="H137" s="233"/>
      <c r="I137" s="76"/>
    </row>
    <row r="138" spans="1:9" ht="22.5" customHeight="1" x14ac:dyDescent="0.25">
      <c r="A138" s="77">
        <v>9</v>
      </c>
      <c r="B138" s="230"/>
      <c r="C138" s="228"/>
      <c r="D138" s="80" t="s">
        <v>78</v>
      </c>
      <c r="E138" s="231"/>
      <c r="F138" s="232"/>
      <c r="G138" s="231"/>
      <c r="H138" s="233"/>
      <c r="I138" s="76"/>
    </row>
    <row r="139" spans="1:9" s="6" customFormat="1" ht="22.5" customHeight="1" x14ac:dyDescent="0.2">
      <c r="A139" s="91">
        <v>10</v>
      </c>
      <c r="B139" s="129" t="s">
        <v>38</v>
      </c>
      <c r="C139" s="130"/>
      <c r="D139" s="234" t="s">
        <v>105</v>
      </c>
      <c r="E139" s="88">
        <v>3000000</v>
      </c>
      <c r="F139" s="131">
        <v>3000000</v>
      </c>
      <c r="G139" s="88"/>
      <c r="H139" s="90">
        <f>G139/F139*100%</f>
        <v>0</v>
      </c>
      <c r="I139" s="161"/>
    </row>
    <row r="140" spans="1:9" s="6" customFormat="1" ht="22.5" customHeight="1" x14ac:dyDescent="0.2">
      <c r="A140" s="91">
        <v>11</v>
      </c>
      <c r="B140" s="85" t="s">
        <v>46</v>
      </c>
      <c r="C140" s="130"/>
      <c r="D140" s="234" t="s">
        <v>106</v>
      </c>
      <c r="E140" s="88">
        <v>1000000</v>
      </c>
      <c r="F140" s="131">
        <v>5184401</v>
      </c>
      <c r="G140" s="88">
        <v>1092200</v>
      </c>
      <c r="H140" s="90">
        <f>G140/F140*100%</f>
        <v>0.21067043232188251</v>
      </c>
      <c r="I140" s="161"/>
    </row>
    <row r="141" spans="1:9" ht="34.5" customHeight="1" x14ac:dyDescent="0.25">
      <c r="A141" s="77">
        <v>12</v>
      </c>
      <c r="B141" s="230"/>
      <c r="C141" s="228"/>
      <c r="D141" s="94" t="s">
        <v>127</v>
      </c>
      <c r="E141" s="231"/>
      <c r="F141" s="232"/>
      <c r="G141" s="231"/>
      <c r="H141" s="233"/>
      <c r="I141" s="76"/>
    </row>
    <row r="142" spans="1:9" ht="22.5" customHeight="1" thickBot="1" x14ac:dyDescent="0.25">
      <c r="A142" s="77">
        <v>13</v>
      </c>
      <c r="B142" s="98" t="s">
        <v>2</v>
      </c>
      <c r="C142" s="144"/>
      <c r="D142" s="229" t="s">
        <v>107</v>
      </c>
      <c r="E142" s="100">
        <v>27300000</v>
      </c>
      <c r="F142" s="127">
        <v>37664403</v>
      </c>
      <c r="G142" s="100">
        <v>32614729</v>
      </c>
      <c r="H142" s="102">
        <f>G142/F142*100%</f>
        <v>0.86592980114406704</v>
      </c>
    </row>
    <row r="143" spans="1:9" ht="22.5" customHeight="1" thickTop="1" thickBot="1" x14ac:dyDescent="0.3">
      <c r="A143" s="77">
        <v>14</v>
      </c>
      <c r="B143" s="105"/>
      <c r="C143" s="148"/>
      <c r="D143" s="162" t="s">
        <v>80</v>
      </c>
      <c r="E143" s="108">
        <f>SUM(E139:E142)</f>
        <v>31300000</v>
      </c>
      <c r="F143" s="177">
        <f>SUM(F139:F142)</f>
        <v>45848804</v>
      </c>
      <c r="G143" s="108">
        <f>SUM(G139:G142)</f>
        <v>33706929</v>
      </c>
      <c r="H143" s="110">
        <f>G143/F143*100%</f>
        <v>0.73517575289423032</v>
      </c>
      <c r="I143" s="76"/>
    </row>
    <row r="144" spans="1:9" ht="19.5" customHeight="1" thickTop="1" thickBot="1" x14ac:dyDescent="0.25">
      <c r="A144" s="77"/>
      <c r="B144" s="163"/>
      <c r="C144" s="164"/>
      <c r="D144" s="165"/>
      <c r="E144" s="166"/>
      <c r="F144" s="167"/>
      <c r="G144" s="166"/>
      <c r="H144" s="235"/>
      <c r="I144" s="76"/>
    </row>
    <row r="145" spans="1:9" ht="22.5" customHeight="1" thickTop="1" thickBot="1" x14ac:dyDescent="0.3">
      <c r="A145" s="77">
        <v>15</v>
      </c>
      <c r="B145" s="111"/>
      <c r="C145" s="169"/>
      <c r="D145" s="113" t="s">
        <v>108</v>
      </c>
      <c r="E145" s="114">
        <f>(E136+E143)</f>
        <v>120000000</v>
      </c>
      <c r="F145" s="170">
        <f>(F136+F143)</f>
        <v>207717478</v>
      </c>
      <c r="G145" s="114">
        <f>(G136+G143)</f>
        <v>176333478</v>
      </c>
      <c r="H145" s="116">
        <f>G145/F145*100%</f>
        <v>0.84891016248521944</v>
      </c>
      <c r="I145" s="76"/>
    </row>
    <row r="148" spans="1:9" x14ac:dyDescent="0.2">
      <c r="F148" s="72"/>
      <c r="G148" s="72"/>
      <c r="H148" s="72"/>
    </row>
    <row r="149" spans="1:9" x14ac:dyDescent="0.2">
      <c r="F149" s="72"/>
      <c r="G149" s="72"/>
    </row>
    <row r="150" spans="1:9" x14ac:dyDescent="0.2">
      <c r="F150" s="72"/>
      <c r="G150" s="72"/>
      <c r="H150" s="72"/>
    </row>
  </sheetData>
  <mergeCells count="45">
    <mergeCell ref="B124:G124"/>
    <mergeCell ref="C127:D127"/>
    <mergeCell ref="A128:A129"/>
    <mergeCell ref="B128:B129"/>
    <mergeCell ref="D128:D129"/>
    <mergeCell ref="E128:F128"/>
    <mergeCell ref="B101:G101"/>
    <mergeCell ref="C104:D104"/>
    <mergeCell ref="A105:A106"/>
    <mergeCell ref="B105:B106"/>
    <mergeCell ref="D105:D106"/>
    <mergeCell ref="E105:F105"/>
    <mergeCell ref="B86:G86"/>
    <mergeCell ref="C89:D89"/>
    <mergeCell ref="A90:A91"/>
    <mergeCell ref="B90:B91"/>
    <mergeCell ref="D90:D91"/>
    <mergeCell ref="E90:F90"/>
    <mergeCell ref="B65:G65"/>
    <mergeCell ref="C68:D68"/>
    <mergeCell ref="A69:A70"/>
    <mergeCell ref="B69:B70"/>
    <mergeCell ref="D69:D70"/>
    <mergeCell ref="E69:F69"/>
    <mergeCell ref="B41:G41"/>
    <mergeCell ref="C44:D44"/>
    <mergeCell ref="A45:A46"/>
    <mergeCell ref="B45:B46"/>
    <mergeCell ref="D45:D46"/>
    <mergeCell ref="E45:F45"/>
    <mergeCell ref="B22:G22"/>
    <mergeCell ref="C25:D25"/>
    <mergeCell ref="A26:A27"/>
    <mergeCell ref="B26:B27"/>
    <mergeCell ref="D26:D27"/>
    <mergeCell ref="E26:F26"/>
    <mergeCell ref="A10:A11"/>
    <mergeCell ref="B10:B11"/>
    <mergeCell ref="D10:D11"/>
    <mergeCell ref="E10:F10"/>
    <mergeCell ref="B2:F2"/>
    <mergeCell ref="A3:H3"/>
    <mergeCell ref="A4:H4"/>
    <mergeCell ref="B6:G6"/>
    <mergeCell ref="C9:D9"/>
  </mergeCells>
  <pageMargins left="0.7" right="0.7" top="0.75" bottom="0.75" header="0.3" footer="0.3"/>
  <pageSetup paperSize="9" scale="64" orientation="portrait" r:id="rId1"/>
  <rowBreaks count="3" manualBreakCount="3">
    <brk id="21" max="16383" man="1"/>
    <brk id="63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2017. zárszámadás</vt:lpstr>
      <vt:lpstr>'2017. zárszámadás'!Nyomtatási_terület</vt:lpstr>
    </vt:vector>
  </TitlesOfParts>
  <Company>Informatika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lovasne.mariann</dc:creator>
  <cp:lastModifiedBy>csordasne.agnes</cp:lastModifiedBy>
  <cp:lastPrinted>2018-03-27T08:28:30Z</cp:lastPrinted>
  <dcterms:created xsi:type="dcterms:W3CDTF">2017-07-24T07:42:15Z</dcterms:created>
  <dcterms:modified xsi:type="dcterms:W3CDTF">2018-05-17T06:17:11Z</dcterms:modified>
</cp:coreProperties>
</file>