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címrend" sheetId="1" r:id="rId1"/>
    <sheet name="finanszírozási c. műveletek" sheetId="2" r:id="rId2"/>
    <sheet name="bevételek forrásonként" sheetId="3" r:id="rId3"/>
    <sheet name="önk. kiad." sheetId="4" r:id="rId4"/>
    <sheet name="4a melléklet" sheetId="5" r:id="rId5"/>
    <sheet name="4b melléklet" sheetId="6" r:id="rId6"/>
    <sheet name="felhalmozás" sheetId="7" r:id="rId7"/>
    <sheet name="felújítás" sheetId="8" r:id="rId8"/>
    <sheet name="lak. szolg. tám." sheetId="9" r:id="rId9"/>
    <sheet name="pm hiv. körj. kv." sheetId="10" r:id="rId10"/>
    <sheet name="kv. szerv bev." sheetId="11" r:id="rId11"/>
    <sheet name="kv.i szerv kiad." sheetId="12" r:id="rId12"/>
    <sheet name="létszám-előir." sheetId="13" r:id="rId13"/>
    <sheet name="közfogl." sheetId="14" r:id="rId14"/>
    <sheet name="adósságot kel.ügyl." sheetId="15" r:id="rId15"/>
    <sheet name="Mérleg" sheetId="16" r:id="rId16"/>
    <sheet name="tartalékok" sheetId="17" r:id="rId17"/>
    <sheet name="többéves" sheetId="18" r:id="rId18"/>
    <sheet name="előir.- falhaszn. ütemterv" sheetId="19" r:id="rId19"/>
    <sheet name="közvetett támogatások" sheetId="20" r:id="rId20"/>
  </sheets>
  <definedNames>
    <definedName name="_xlnm.Print_Area" localSheetId="2">'bevételek forrásonként'!$A$1:$K$160</definedName>
    <definedName name="_xlnm.Print_Area" localSheetId="1">'finanszírozási c. műveletek'!$A$1:$C$14</definedName>
  </definedNames>
  <calcPr fullCalcOnLoad="1"/>
</workbook>
</file>

<file path=xl/sharedStrings.xml><?xml version="1.0" encoding="utf-8"?>
<sst xmlns="http://schemas.openxmlformats.org/spreadsheetml/2006/main" count="886" uniqueCount="532">
  <si>
    <t>Az önkormányzat költségvetésében szerepló nem intézményi kiadások</t>
  </si>
  <si>
    <t>felújítási cél megnevezése</t>
  </si>
  <si>
    <t>megnevezés</t>
  </si>
  <si>
    <t>feladat megnevezése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</si>
  <si>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</si>
  <si>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</si>
  <si>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</si>
  <si>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</si>
  <si>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</si>
  <si>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</si>
  <si>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</si>
  <si>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</si>
  <si>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2013.</t>
  </si>
  <si>
    <t>2014.</t>
  </si>
  <si>
    <t>Általános tartalék</t>
  </si>
  <si>
    <t>2015.</t>
  </si>
  <si>
    <t>Az önkormányzat önállóan  működő és gazdálkodó költségvetési szervei</t>
  </si>
  <si>
    <t>Az önkormányzat önállóan működő költségvetési szervei</t>
  </si>
  <si>
    <t>I.: MÛKÖDÉSI BEVÉTELEK</t>
  </si>
  <si>
    <t>INTÉZMÉNYI MÛKÖDÉSI BEVÉTELEK</t>
  </si>
  <si>
    <t>Hatósági jogkörhöz köthető működési bevételek</t>
  </si>
  <si>
    <t>Igazgatási szolgáltatási díj</t>
  </si>
  <si>
    <t>Bírság bevétele</t>
  </si>
  <si>
    <t>Egyéb saját bevétel</t>
  </si>
  <si>
    <t>Áru- és készletértékesítés ellenértéke</t>
  </si>
  <si>
    <t>Szolgáltatások ellenértéke</t>
  </si>
  <si>
    <t>Egyéb sajátos bevétel</t>
  </si>
  <si>
    <t>Továbbszámlázott szolgáltatások értéke</t>
  </si>
  <si>
    <t>Bérleti és lízing díj bevételek</t>
  </si>
  <si>
    <t>Intézményi ellátási díjak</t>
  </si>
  <si>
    <t>Alkalmazottak térítése</t>
  </si>
  <si>
    <t>Kötbér, egyéb kártérsítés, bánatpénz bevétele</t>
  </si>
  <si>
    <t>Alkalmazottak kártérítése és egyéb térítése</t>
  </si>
  <si>
    <t>ÁFA bevételek, - visszatérülések</t>
  </si>
  <si>
    <t>Működési kiadásokhoz kapcsolódó ÁFA visszatérülés</t>
  </si>
  <si>
    <t>Kiszámlázott termékek és szolgáltatások ÁFA-ja</t>
  </si>
  <si>
    <t>Hozam- és kamatbevételek összesen</t>
  </si>
  <si>
    <t>Működési célú kamatbevételek államháztartáson belülről</t>
  </si>
  <si>
    <t>Működési célú kamatbevételek államháztartáson kívülről</t>
  </si>
  <si>
    <t>Realizált árfolyamnyereség bevétele</t>
  </si>
  <si>
    <t>Illetékek</t>
  </si>
  <si>
    <t>Illetékbevétel</t>
  </si>
  <si>
    <t>Helyi adók</t>
  </si>
  <si>
    <t>Építményadó</t>
  </si>
  <si>
    <t>Idegenforgalmi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</si>
  <si>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</si>
  <si>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</si>
  <si>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</si>
  <si>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</si>
  <si>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</si>
  <si>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</si>
  <si>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Átengedett egyéb központi adók</t>
  </si>
  <si>
    <t>Bírságok, pótlékok és egyéb sajátos bevételek</t>
  </si>
  <si>
    <t>Pótlékok, bírságok (helyi-,gépjármûadó)</t>
  </si>
  <si>
    <t>Környezetvédelmi bírság</t>
  </si>
  <si>
    <t>Talajterhelési díj</t>
  </si>
  <si>
    <t>II.: TÁMOGATÁSOK</t>
  </si>
  <si>
    <t>Önkormányzat költségvetési támogatása</t>
  </si>
  <si>
    <t>Normatív hozzájárulások</t>
  </si>
  <si>
    <t>Központosított előirányzatok</t>
  </si>
  <si>
    <t>Normatív kötött felhasználású támogatások</t>
  </si>
  <si>
    <t>Kiegészítő támogatás egyes közoktatási feladatokhoz</t>
  </si>
  <si>
    <t>Egyes szociális feladatok támogatása</t>
  </si>
  <si>
    <t>III.: FELHALMOZÁSI ÉS TŐKE JELLEGŰ BEVÉTELEK</t>
  </si>
  <si>
    <t>Tárgyi eszközök, immateriális javak értékesítése</t>
  </si>
  <si>
    <t>Immateriális javak értékesítése</t>
  </si>
  <si>
    <t>Termőföld értékesítése</t>
  </si>
  <si>
    <t>Gépek, berendezések és felszerelések értékesítése</t>
  </si>
  <si>
    <t>Ingatlanok értékesítése</t>
  </si>
  <si>
    <t>Járművek értékesítése</t>
  </si>
  <si>
    <t>Egyéb önkormányzati vagyon bérbeadásából származó bevétel</t>
  </si>
  <si>
    <t>Egyéb önkormányzati vagyon üzemeltetéséből, koncesszióból származó bevétel</t>
  </si>
  <si>
    <t>Vagyonkezelésbe adásból származó bevétel</t>
  </si>
  <si>
    <t>Pénzügyi befektetések bevételei</t>
  </si>
  <si>
    <t>Osztalék-és hozambevétel</t>
  </si>
  <si>
    <t>Tartós részesedések értékesítése</t>
  </si>
  <si>
    <t>IV.: TÁMOGATÁSÉRTÉKÛ BEVÉTELEK</t>
  </si>
  <si>
    <t>Támogatásértékû mûködési bevétel</t>
  </si>
  <si>
    <t>Támogatásértékű működési bevétel helyi önkormányzatoktól és költségvetési szerveiktől</t>
  </si>
  <si>
    <t>Támogatásértékű működési bevétel többcélú kistérségi társulástól</t>
  </si>
  <si>
    <t>Támogatásértékű felhalmozási bevételek</t>
  </si>
  <si>
    <t xml:space="preserve"> V.: VÉGLEGESEN ÁTVETT PÉNZESZKÖZÖK</t>
  </si>
  <si>
    <t>Mûködési célú pénzeszközátvétel államháztartáson kívülről</t>
  </si>
  <si>
    <t>Működési célú pénzeszköz átvétel non-profit szervezetektől</t>
  </si>
  <si>
    <t>Működési célú pénzeszköz átvétel vállalkozásoktól</t>
  </si>
  <si>
    <t>Felhalmozási célú pénzeszközátvétel államháztartáson kívülről</t>
  </si>
  <si>
    <t>Felújítási célú célú pénzeszköz átvétel non-profit szervezetektől</t>
  </si>
  <si>
    <t>Felújítási célú pénzeszköz átvétel vállalkozásoktól</t>
  </si>
  <si>
    <t>VI.:TÁMOGATÁSI KÖLCSÖNÖK VISSZATÉRÜLÉSE</t>
  </si>
  <si>
    <t>Támogatási kölcsönök visszatérülése államháztartáson belülről</t>
  </si>
  <si>
    <t>Támogatási kölcsönök visszatérülése államháztartáson kívülről</t>
  </si>
  <si>
    <t>Támogatási kölcsönök igénybevétele államháztartáson belülről</t>
  </si>
  <si>
    <t xml:space="preserve">VII.: KÖLTSÉGVETÉSI HIÁNY BELSŐ FINANSZÍROZÁSÁRA SZOLGÁLÓ PÉNZFORGALOM NÉLKÜLI BEVÉTELEK </t>
  </si>
  <si>
    <t>Előző évek előirányzat-maradványának, pénzmaradványnak működési  célú igénybevétele</t>
  </si>
  <si>
    <t>Előző évek vállalkozási maradványnak működési  célú igénybevétele</t>
  </si>
  <si>
    <t>Előző évek vállalkozási maradványának felhalmozási   célú igénybevétele</t>
  </si>
  <si>
    <t>VIII.:ÉRTÉKPAPÍROK ÉRTÉKESÍTÉSÉNEK BEVÉTELE</t>
  </si>
  <si>
    <t>Működési célú bevételek</t>
  </si>
  <si>
    <t>Forgatási célú értékpapírok bevételei</t>
  </si>
  <si>
    <t>Befektetési célú értékpapírok bevételei</t>
  </si>
  <si>
    <t>Felhalmozási célú értékpapírok bevételei</t>
  </si>
  <si>
    <t>IX.: KÖTVÉNYEK KIBOCSÁTÁSÁNAK BEVÉTELE</t>
  </si>
  <si>
    <t>Működési célú</t>
  </si>
  <si>
    <t>Felhalmozási célú</t>
  </si>
  <si>
    <t>X.: HITELEK</t>
  </si>
  <si>
    <t>Működési célú hitel felvétele</t>
  </si>
  <si>
    <t>Rövid lejáratú hitelek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</si>
  <si>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</si>
  <si>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</si>
  <si>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</si>
  <si>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</si>
  <si>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</si>
  <si>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</si>
  <si>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</si>
  <si>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</si>
  <si>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</si>
  <si>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</si>
  <si>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</si>
  <si>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Beruházások</t>
  </si>
  <si>
    <t>Felújítás</t>
  </si>
  <si>
    <t>Egyéb felhalmozási kiadás</t>
  </si>
  <si>
    <t>Lakástámogatás</t>
  </si>
  <si>
    <t>Lakásépítés</t>
  </si>
  <si>
    <t>KÖLCSÖNÖK</t>
  </si>
  <si>
    <t>EGYÉB SPECIÁLIS CÉLÚ</t>
  </si>
  <si>
    <t>Működési cél</t>
  </si>
  <si>
    <t>Felhalmozási cél</t>
  </si>
  <si>
    <t xml:space="preserve">Az önkormányzat és költségvetési szervek bevételei forrásonként </t>
  </si>
  <si>
    <t>Sajátos felhalmozási és tőkebevétel</t>
  </si>
  <si>
    <t>KÖLTSÉGVETÉSI BEVÉTELEK ÖSSZESEN:</t>
  </si>
  <si>
    <t>BEVÉTELEK MINDÖSSZESEN:</t>
  </si>
  <si>
    <t>Egyéb működési célú támogatások</t>
  </si>
  <si>
    <t>Az önállóan működő és gazdálkodó költségvetési szerv bevételei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</si>
  <si>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</si>
  <si>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</si>
  <si>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</si>
  <si>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</si>
  <si>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</si>
  <si>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</si>
  <si>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</si>
  <si>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</si>
  <si>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</si>
  <si>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</si>
  <si>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</si>
  <si>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</si>
  <si>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</si>
  <si>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</si>
  <si>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</si>
  <si>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</si>
  <si>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</si>
  <si>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</si>
  <si>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</si>
  <si>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</si>
  <si>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</si>
  <si>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</si>
  <si>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</si>
  <si>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</si>
  <si>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</si>
  <si>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</si>
  <si>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</si>
  <si>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</si>
  <si>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</si>
  <si>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</si>
  <si>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</si>
  <si>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</si>
  <si>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</si>
  <si>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</si>
  <si>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</si>
  <si>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</si>
  <si>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</si>
  <si>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</si>
  <si>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</si>
  <si>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</si>
  <si>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</si>
  <si>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</si>
  <si>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</si>
  <si>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</si>
  <si>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</si>
  <si>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</si>
  <si>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</si>
  <si>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</si>
  <si>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</si>
  <si>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</si>
  <si>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</si>
  <si>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</si>
  <si>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 xml:space="preserve"> HITELEK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</si>
  <si>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</si>
  <si>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</si>
  <si>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</si>
  <si>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</si>
  <si>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</si>
  <si>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</si>
  <si>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</si>
  <si>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</si>
  <si>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</si>
  <si>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</si>
  <si>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</si>
  <si>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</si>
  <si>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</si>
  <si>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</si>
  <si>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</si>
  <si>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</si>
  <si>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</si>
  <si>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Előző évek előirányzat-maradványának, pénzmaradványnak felhalmozási célú igénybevétele</t>
  </si>
  <si>
    <t>Adatok ezer forintban!</t>
  </si>
  <si>
    <t>Dobó István Általános Iskola és Óvoda</t>
  </si>
  <si>
    <t>Igazgatás</t>
  </si>
  <si>
    <t>CKÖ</t>
  </si>
  <si>
    <t>Községgazdálkodás</t>
  </si>
  <si>
    <t>Ápolási díj</t>
  </si>
  <si>
    <t>Óvoda</t>
  </si>
  <si>
    <t>Iskola</t>
  </si>
  <si>
    <t>Háziorvos</t>
  </si>
  <si>
    <t>Temetési segély</t>
  </si>
  <si>
    <t>Fogorvos</t>
  </si>
  <si>
    <t>Művelődési ház</t>
  </si>
  <si>
    <t>Teleház</t>
  </si>
  <si>
    <t>KBTE</t>
  </si>
  <si>
    <t>Könyvtár</t>
  </si>
  <si>
    <t>Szociális étkeztetés</t>
  </si>
  <si>
    <t>Címrend</t>
  </si>
  <si>
    <t xml:space="preserve">  Bevételek</t>
  </si>
  <si>
    <t xml:space="preserve">  Kiadások</t>
  </si>
  <si>
    <t>Önkormányzat és költségvetési szervek kiadási előirányzatai</t>
  </si>
  <si>
    <t>Körjegyzőség</t>
  </si>
  <si>
    <t>Egyéb ÁHT-n kívülről származó kamatbevétel</t>
  </si>
  <si>
    <t xml:space="preserve"> - irányító szervtől kapott támogatás</t>
  </si>
  <si>
    <t xml:space="preserve"> - helyi önkormányzatoktól</t>
  </si>
  <si>
    <t xml:space="preserve"> - elkülönített állami pénzalapból</t>
  </si>
  <si>
    <t>KÖLTSÉGVETÉSI BEVÉTELEK ÖSSZESEN(I+…+VI)</t>
  </si>
  <si>
    <t xml:space="preserve"> - Önerő hitel (DDOP) </t>
  </si>
  <si>
    <t xml:space="preserve"> - Önerő hitel (DDOP) kamata</t>
  </si>
  <si>
    <t>MINDÖSSZESEN</t>
  </si>
  <si>
    <t>Lakossági szemétszállítás</t>
  </si>
  <si>
    <t>Közvetett támogatások</t>
  </si>
  <si>
    <t>Gépjárműadó mentesség</t>
  </si>
  <si>
    <t>1991. évi LXXXII tv. 5. § b) pontja alapján</t>
  </si>
  <si>
    <t>1991. évi LXXXII tv. 5. § f) pontja alapján</t>
  </si>
  <si>
    <t>1991. évi LXXXII tv. 5. § a) pontja alapján</t>
  </si>
  <si>
    <t>Magánszemélyek kommunális adója</t>
  </si>
  <si>
    <t>11/20058.(X.11.) ÖR 4. § b) pontja alapján</t>
  </si>
  <si>
    <t>Lakbér mentesség</t>
  </si>
  <si>
    <t>48/2008.(V.27.)kt. határozat alapján</t>
  </si>
  <si>
    <t>Mindösszesen</t>
  </si>
  <si>
    <t>Támogatásérétkű működési bevétel fejezeti kezelésű előirányzattól</t>
  </si>
  <si>
    <t>Támogatásérétkű működési bevétel társadalmobiztosítási alaptól</t>
  </si>
  <si>
    <t>Támogatásérétkű működési bevétel elkülönített állami pénzalaptól</t>
  </si>
  <si>
    <t>Működési célú pénzeszköz átvétel lakosságtól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</si>
  <si>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</si>
  <si>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</si>
  <si>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</si>
  <si>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</si>
  <si>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</si>
  <si>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</si>
  <si>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</si>
  <si>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</si>
  <si>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</si>
  <si>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Balatonberényi óvoda</t>
  </si>
  <si>
    <t>Általános iskolai tanulók nappali rendszerű nevelése, oktatása 1-4. évfolyam</t>
  </si>
  <si>
    <t>Sajátos nevelési igényű ált. isk. tanulók nappali rendszerű nevelése, oktatása 1-4. évfoly.</t>
  </si>
  <si>
    <t>Általános iskolai tanulók nappali rendszerű nevelése, oktatása 5-8. évfolyam</t>
  </si>
  <si>
    <t>Sajátos nevelési igényű ált. isk. tanulók nappali rendszerű nevelése, oktatása 5-8. évfoly.</t>
  </si>
  <si>
    <t>Óvodai nevelés, ellátás Balatonberény</t>
  </si>
  <si>
    <t>Óvodai nevelés, ellátás Balatonszentgyörgy</t>
  </si>
  <si>
    <t>Óvodai intézményi étkeztetés Balatonberény</t>
  </si>
  <si>
    <t>Óvodai intézményi étkeztetés Balatonszentgyörgy</t>
  </si>
  <si>
    <t>Iskolai intézményi étkeztetés</t>
  </si>
  <si>
    <t>Munkahelyi étkeztetés iskola</t>
  </si>
  <si>
    <t>Munkahelyi étkeztetés óvoda Balatonberény</t>
  </si>
  <si>
    <t>Munkahelyi étkeztetés óvoda Balatonszerntgyörgy</t>
  </si>
  <si>
    <t>Egyéb étkeztetés</t>
  </si>
  <si>
    <t>Általános iskolai napközi otthoni nevelés</t>
  </si>
  <si>
    <t>Önkormányzatok és többcélú kistérségi társulások igazgatási tevékenysége</t>
  </si>
  <si>
    <t>MŰKÖDÉSI KIADÁSOK KIADÁSOK ÖSSZESEN</t>
  </si>
  <si>
    <t>Az önállóan működő és gazdálkodó költségvetési szerv kiadásai</t>
  </si>
  <si>
    <t>INTÉZMÉNYEK MINDÖSSZESEN</t>
  </si>
  <si>
    <t>FELHALMOZÁSI KIADÁSOK ÖSSZESEN</t>
  </si>
  <si>
    <t>Irányító szervtől kapott támogatás</t>
  </si>
  <si>
    <t>Fejezeti kezelésű előirányzattól</t>
  </si>
  <si>
    <t>Elkülönített állami pénzalaptól</t>
  </si>
  <si>
    <t>SAJÁTOS MÛKÖDÉSI BEVÉTEL</t>
  </si>
  <si>
    <t>Önkormányzatok és többcélú kistérsérgi társulások igazgatási tevékenysége</t>
  </si>
  <si>
    <t>MŰKÖDÉSI KIADÁSOK ÖSSZESEN</t>
  </si>
  <si>
    <t>A körjegyzőség költségvetése</t>
  </si>
  <si>
    <t>A többéves kihatással járó feladatok előirányzatai</t>
  </si>
  <si>
    <t>2016.</t>
  </si>
  <si>
    <t>2017.</t>
  </si>
  <si>
    <t>2018.</t>
  </si>
  <si>
    <t>2019.</t>
  </si>
  <si>
    <t>Az önkormányzat és költségvetési szervei felújítási előirányzatai célonként</t>
  </si>
  <si>
    <t>Iskola felújítás önerő hitel kamata</t>
  </si>
  <si>
    <t>Iskola felújítás önerő hitel törlesztés</t>
  </si>
  <si>
    <t>Előirányzat-felhasználási ütemterv</t>
  </si>
  <si>
    <t>FELHALMOZÁSI CÉLÚ HITELTÖRLESZTÉS</t>
  </si>
  <si>
    <t>Az önkormányzat és költségvetési szervei felhalmozási kiadásai feladatonként</t>
  </si>
  <si>
    <t>Közfoglalkoztatottak éves létszám-előirányzata</t>
  </si>
  <si>
    <t>Átlaglétszám</t>
  </si>
  <si>
    <t xml:space="preserve"> ----</t>
  </si>
  <si>
    <t>Az önkormányzat összevont költségvetési mérlege</t>
  </si>
  <si>
    <t>Sajátos felhalmozási bevétel</t>
  </si>
  <si>
    <t>Intézményi felhalmozási bevételek</t>
  </si>
  <si>
    <t xml:space="preserve"> - iskola felújítás önerő hitel törlesztés</t>
  </si>
  <si>
    <t xml:space="preserve"> - iskola felújítás támogatás megelőlegező hitel törlesztés</t>
  </si>
  <si>
    <t xml:space="preserve"> - iskola felújítás támogatás megelőlegező hitel kamata</t>
  </si>
  <si>
    <t xml:space="preserve"> - Iskola felújítás önerő hitel kamata</t>
  </si>
  <si>
    <t>Az Önkormányzat és költségvetési szervei működési kiadásai</t>
  </si>
  <si>
    <t>Személyi juttatás</t>
  </si>
  <si>
    <t>Járulékok</t>
  </si>
  <si>
    <t>Dologi kiadás</t>
  </si>
  <si>
    <t>Péneszköz átadás</t>
  </si>
  <si>
    <t>Segély</t>
  </si>
  <si>
    <t>Az Önkormányzat működési kiadásai</t>
  </si>
  <si>
    <t>Pénzeszköz átadás</t>
  </si>
  <si>
    <t>Védőnő</t>
  </si>
  <si>
    <t>Temető</t>
  </si>
  <si>
    <t>ÖNO</t>
  </si>
  <si>
    <t>Közvilágitás</t>
  </si>
  <si>
    <t>Stúdió</t>
  </si>
  <si>
    <t>Csillagvár</t>
  </si>
  <si>
    <t>Tájház</t>
  </si>
  <si>
    <t>Közmunka</t>
  </si>
  <si>
    <t>Rendsz.szoc.segély</t>
  </si>
  <si>
    <t>Lakásfennt.tám.</t>
  </si>
  <si>
    <t>Eseti szoc.segély</t>
  </si>
  <si>
    <t>Rendsz.gyvéd.tám.</t>
  </si>
  <si>
    <t>Eseti gyvéd.tám.</t>
  </si>
  <si>
    <t>Sport</t>
  </si>
  <si>
    <t>Adatok főben!</t>
  </si>
  <si>
    <t>3. sz. melléklet folytatása</t>
  </si>
  <si>
    <t>4. számú melléklet</t>
  </si>
  <si>
    <t>7. számú melléklet</t>
  </si>
  <si>
    <t>Rövid távú közfoglalkoztatás</t>
  </si>
  <si>
    <t>Hosszú távú közfoglalkoztatás</t>
  </si>
  <si>
    <t>IKSZT pályázat</t>
  </si>
  <si>
    <t>Időskorúak járadéka</t>
  </si>
  <si>
    <t>Telekadó mentesség</t>
  </si>
  <si>
    <t xml:space="preserve"> - fejezeti kezelésű előirányzattól</t>
  </si>
  <si>
    <t xml:space="preserve"> - központi költségvetéstől</t>
  </si>
  <si>
    <t>16/2011.(XII.15.) ÖR 8. § alapján</t>
  </si>
  <si>
    <t>Telekadó</t>
  </si>
  <si>
    <t>Vállakozók kommunális adója</t>
  </si>
  <si>
    <t>Céltartalék</t>
  </si>
  <si>
    <t>Buszváró</t>
  </si>
  <si>
    <t>Balatonszentgyörgy Község Önkormányzat 2012. évi tartalékai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</si>
  <si>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</si>
  <si>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</si>
  <si>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</si>
  <si>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</si>
  <si>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</si>
  <si>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</si>
  <si>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</si>
  <si>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Közfoglalkoztatottak</t>
  </si>
  <si>
    <t>Közfoglalkoztatottak nélkül összesen</t>
  </si>
  <si>
    <t>TARTALÉKOK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</si>
  <si>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</si>
  <si>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</si>
  <si>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</si>
  <si>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</si>
  <si>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 xml:space="preserve">2014. 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</si>
  <si>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</si>
  <si>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</si>
  <si>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</si>
  <si>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</si>
  <si>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</si>
  <si>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</si>
  <si>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</si>
  <si>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</si>
  <si>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</si>
  <si>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</si>
  <si>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</si>
  <si>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</si>
  <si>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</si>
  <si>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</si>
  <si>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</si>
  <si>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</si>
  <si>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</si>
  <si>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</si>
  <si>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</si>
  <si>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</si>
  <si>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</si>
  <si>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</si>
  <si>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Balatonszentgyörgy Község Önkormányzat adósságot keletkeztető ügyleteiből eredő fizetési kötelezettségeinek bemutatása</t>
  </si>
  <si>
    <t>Támogatásértékű felhalmozási bevétel MVH</t>
  </si>
  <si>
    <t>Játszótér</t>
  </si>
  <si>
    <t>Támogatások</t>
  </si>
  <si>
    <t>Szociális, rászorultsági ellátások</t>
  </si>
  <si>
    <t>Átmeneti segély Szoc tv. 45. §</t>
  </si>
  <si>
    <t>Ápolási díj Szoc. tv. 43/B §</t>
  </si>
  <si>
    <t>Temetési segély Szoc. tv. 46. §</t>
  </si>
  <si>
    <t>Rendkívüli gyermekvédelmi támogatás Gyvt. 21. §</t>
  </si>
  <si>
    <t>Mozgáskorl. közl. tám.</t>
  </si>
  <si>
    <t>Lakosságnak juttatott támogatások</t>
  </si>
  <si>
    <t>1. Intézményi működési bevételek</t>
  </si>
  <si>
    <t>2. Önkormányzatok sajátos működési bevételei</t>
  </si>
  <si>
    <t>4. Támogatásértékû mûködési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</si>
  <si>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</si>
  <si>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</si>
  <si>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</si>
  <si>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2. Önkormányzatok sajátos felhalmozási és tőkebevét.</t>
  </si>
  <si>
    <t>Értékesített tárgyi eszközök ÁFA-ja</t>
  </si>
  <si>
    <t>Hozam- és kamatbevételek</t>
  </si>
  <si>
    <t>Felhalmozási célú kamatbevétel államháztartáson belülről</t>
  </si>
  <si>
    <t>Felhalmozási célú kamatbevétel államháztartáson kívülről</t>
  </si>
  <si>
    <t>3. Pénzügyi befektetések bevételei</t>
  </si>
  <si>
    <t>4. Támogatások</t>
  </si>
  <si>
    <t>A helyi önkormányzatok fejlesztési feladatainak támgatása</t>
  </si>
  <si>
    <t>5. Támogatásértékű felhalmozási bevételek</t>
  </si>
  <si>
    <t>6. Felhalmozási célú pénzeszközátvétel államháztartáson kívülről</t>
  </si>
  <si>
    <t>7. Támogatási kölcsönök visszatérülése</t>
  </si>
  <si>
    <r>
      <t>III</t>
    </r>
    <r>
      <rPr>
        <b/>
        <sz val="8"/>
        <rFont val="Arial"/>
        <family val="2"/>
      </rPr>
      <t xml:space="preserve">. KÖLTSÉGVETÉSI HIÁNY BELSŐ FINANSZÍROZÁSÁRA SZOLGÁLÓ PÉNZFORGALOM NÉLKÜLI BEVÉTELEK </t>
    </r>
  </si>
  <si>
    <t>IV. ÉRTÉKPAPÍROK ÉRTÉKESÍTÉSÉNEK BEVÉTELE</t>
  </si>
  <si>
    <t>V. KÖTVÉNYEK KIBOCSÁTÁSÁNAK BEVÉTELE</t>
  </si>
  <si>
    <t>VI. HITELEK</t>
  </si>
  <si>
    <t>3. Támogatások</t>
  </si>
  <si>
    <t>4. számú melléklet folytatása</t>
  </si>
  <si>
    <t>12. melléklet</t>
  </si>
  <si>
    <t>13. számú melléklet folytatása</t>
  </si>
  <si>
    <t>Foglalkoztatást helyettesítő támogatás</t>
  </si>
  <si>
    <t>3.melléklet</t>
  </si>
  <si>
    <t>2.melléklet</t>
  </si>
  <si>
    <t>1.melléklet</t>
  </si>
  <si>
    <t>4.melléklet folytatása</t>
  </si>
  <si>
    <t>5.melléklet</t>
  </si>
  <si>
    <t>6.melléklet</t>
  </si>
  <si>
    <t>8.melléklet</t>
  </si>
  <si>
    <t>9.melléklet</t>
  </si>
  <si>
    <t>9.melléklet folytatása</t>
  </si>
  <si>
    <t>10.melléklet</t>
  </si>
  <si>
    <t>11.melléklet</t>
  </si>
  <si>
    <t>13.melléklet</t>
  </si>
  <si>
    <t>14.melléklet</t>
  </si>
  <si>
    <t>15.melléklet</t>
  </si>
  <si>
    <t>16.melléklet</t>
  </si>
  <si>
    <t>17.mellkéklet</t>
  </si>
  <si>
    <t>Eredeti előirányzat</t>
  </si>
  <si>
    <t>Módosított előirányzat</t>
  </si>
  <si>
    <t>Támogatásértékű felhalmozási bevétel elkül. állami pénzalaptól</t>
  </si>
  <si>
    <t>KÖLTSÉGVETÉSI BEVÉTELEK ÖSSZESEN (I+II)</t>
  </si>
  <si>
    <t>Pótkocsi Belvíz Közmunkaprogram</t>
  </si>
  <si>
    <t>Önjáró fűnyíró traktor Belvíz Közmunkaprogram</t>
  </si>
  <si>
    <t>Lengőkazsa Belvíz Közmunkaprogram</t>
  </si>
  <si>
    <t>Motorfűrész Belvíz Közmunkaprogram</t>
  </si>
  <si>
    <t>Lengőkasza Belvíz Közmunkaprogram</t>
  </si>
  <si>
    <t>Motorfűrész Közút Közmunkaprogram</t>
  </si>
  <si>
    <t>Önjáró fűnyíró Közút Közmunkaprogram</t>
  </si>
  <si>
    <t>Lengőkasza (2db) Közút Közmunkaprogram</t>
  </si>
  <si>
    <t>Motorfűrész Téli Közmunkaprogram</t>
  </si>
  <si>
    <t>Betonkeverő Téli Közmunkaprogram</t>
  </si>
  <si>
    <t>ÁLTALÁNOS TARTALÉK</t>
  </si>
  <si>
    <t>8. sz. melléklet folytatása</t>
  </si>
  <si>
    <t>Előző évi visszatérülések ( közoktatási normatíva)</t>
  </si>
  <si>
    <t>BEVÉTELEK MINDÖSSZESEN ( I+…+XI)</t>
  </si>
  <si>
    <t>XI.: PÉNZMARADVÁNY</t>
  </si>
  <si>
    <t>ÁHT-n belül</t>
  </si>
  <si>
    <t>ÁHT-n kívül</t>
  </si>
  <si>
    <t>2012. évi tény</t>
  </si>
  <si>
    <t>2013. évi előirányzat</t>
  </si>
  <si>
    <t>Falugondnok</t>
  </si>
  <si>
    <t>Útfenntartás</t>
  </si>
  <si>
    <t>Jelzőrendszeres házi segítség nyújtás</t>
  </si>
  <si>
    <t>Ügyelet</t>
  </si>
  <si>
    <t>Gyermekétkeztetés</t>
  </si>
  <si>
    <t>Kötelező feladatok</t>
  </si>
  <si>
    <t>Kötelező feladatok összesen</t>
  </si>
  <si>
    <t>Önként vállalt feladatok</t>
  </si>
  <si>
    <t>Önként vállalt feladatok összesen</t>
  </si>
  <si>
    <t>ebből: kötelező feladat</t>
  </si>
  <si>
    <t xml:space="preserve">          önként vállalt feladat</t>
  </si>
  <si>
    <t>Kötelező feladat</t>
  </si>
  <si>
    <t>Önként vállalt feladat</t>
  </si>
  <si>
    <t>Adósságkonszolidáció működési célú</t>
  </si>
  <si>
    <t>Adósságkonszolidáció felhalmozási célú</t>
  </si>
  <si>
    <t>Egyéb központi támogatás</t>
  </si>
  <si>
    <t>A települési önkormányzatok működésének támogatása</t>
  </si>
  <si>
    <t>Óvodapedagógusok, és az óvodapedagógusok nevelő munkáját közvetelenül segítők bértámogatása</t>
  </si>
  <si>
    <t>Óvodaműködtetési támogatás</t>
  </si>
  <si>
    <t>Ingyenes és kedvezményes gyermekétkeztetés támogatása</t>
  </si>
  <si>
    <t>Társulás által fenntartott óvodába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</si>
  <si>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</si>
  <si>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</si>
  <si>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</si>
  <si>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Könyvtári, közművelődési és múzeumi feladatok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</si>
  <si>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</si>
  <si>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</si>
  <si>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</si>
  <si>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</si>
  <si>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Egyéb működési célú központi támogatás</t>
  </si>
  <si>
    <t>Ebből önként vállalt feladat</t>
  </si>
  <si>
    <t>Kiszámlázott termékek, szolgáltatások ÁFA-ja</t>
  </si>
  <si>
    <t>FS460 lengőkasza Belvíz Közmunkaprogram</t>
  </si>
  <si>
    <t>Benzines aszfaltvágó</t>
  </si>
  <si>
    <t>Benzines áramfejlesztő</t>
  </si>
  <si>
    <t>Felhalmozási célú tartalék</t>
  </si>
  <si>
    <t>Játszótér felújítás</t>
  </si>
  <si>
    <t>Természetbeni átmeneti segély</t>
  </si>
  <si>
    <t>Statisztikai tevékenység</t>
  </si>
  <si>
    <t>,</t>
  </si>
  <si>
    <t>Konyha</t>
  </si>
  <si>
    <t xml:space="preserve">          - egyéb étkeztetés</t>
  </si>
  <si>
    <t>2 fő 6 órás foglalkoztatás 2 hónapra (12 - 01.hó)</t>
  </si>
  <si>
    <t>3 fő 8 órás foglalkoztatás 2 hónapra (12 - 01.hó)</t>
  </si>
  <si>
    <t>12 fő 6 órás foglalkoztatás 5 hónapra (03 - 07.hó)</t>
  </si>
  <si>
    <t xml:space="preserve">7 fő 6 órás foglalkoztatás 5 hónapra </t>
  </si>
  <si>
    <t>7 fő 6 órás foglalkoztatás 5 hónapra</t>
  </si>
  <si>
    <t>10 fő 8 órás foglalkoztatás 5 hónapra</t>
  </si>
  <si>
    <t>13 fő</t>
  </si>
  <si>
    <t xml:space="preserve">2015. </t>
  </si>
  <si>
    <t>2013. évi előiráynzat</t>
  </si>
  <si>
    <t>2020.</t>
  </si>
  <si>
    <t>Balatonszentgyörgyi Közös Önkormányzati Hivatal</t>
  </si>
  <si>
    <t>Balatonszentgyörgyi Margaréta Óvoda</t>
  </si>
  <si>
    <t>Múzeumi kiállítási tevékenyéség</t>
  </si>
  <si>
    <t>Egyéb előadó-művészeti tevékenység</t>
  </si>
  <si>
    <t>Szabadidősport tévkenység és támogatása</t>
  </si>
  <si>
    <t>Közművelődési tevékenység és támogatása</t>
  </si>
  <si>
    <t>Falugondnoki, tanyagondnoki szolgáltatás</t>
  </si>
  <si>
    <t>Könyvtári szolgáltatás</t>
  </si>
  <si>
    <t>Köztemető-fenntartás, működtetés</t>
  </si>
  <si>
    <t>Idősek nappali ellátása</t>
  </si>
  <si>
    <t>Város, községgazdálkodás m.n.s. szolgáltatás</t>
  </si>
  <si>
    <t>Közutak, hida, alagutak üzemeltetése, fenntartása</t>
  </si>
  <si>
    <t>Család és nővédelmi egészségügyi gondozás</t>
  </si>
  <si>
    <t>Óvodai nevelés</t>
  </si>
  <si>
    <t>Általános iskolai nevelés, oktatás</t>
  </si>
  <si>
    <t>Önkormányzatok igazgatási tevékenysége</t>
  </si>
  <si>
    <r>
      <t>A költségvetési hiány belső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</si>
  <si>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Előző évi pénzmaradvány</t>
  </si>
  <si>
    <t>MŰKÖDÉSI CÉLÚ HITELTÖRLESZTÉS</t>
  </si>
  <si>
    <t>Működési célú tartalék</t>
  </si>
  <si>
    <t>a 2/2013./II.25./ önkormányzati rendelethez</t>
  </si>
  <si>
    <t>a 2/2013./II.26./ önkormányzati rendelethez</t>
  </si>
  <si>
    <t>a  2/2013./II.26./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</si>
</sst>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7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i/>
      <sz val="11"/>
      <name val="Arial"/>
      <family val="2"/>
    </font>
    <font>
      <b/>
      <sz val="11"/>
      <name val="Times New Roman"/>
      <family val="1"/>
    </font>
    <font>
      <b/>
      <sz val="9"/>
      <color indexed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double"/>
      <right style="double"/>
      <top style="double"/>
      <bottom style="double"/>
      <diagonal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double"/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double"/>
      <top>
        <color indexed="63"/>
      </top>
      <bottom style="double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107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8" fillId="0" borderId="0" xfId="54" applyNumberFormat="1" applyFont="1" applyFill="1" applyBorder="1">
      <alignment/>
      <protection/>
    </xf>
    <xf numFmtId="3" fontId="23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1" xfId="5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2" fillId="0" borderId="11" xfId="56" applyNumberFormat="1" applyFont="1" applyFill="1" applyBorder="1" applyAlignment="1" applyProtection="1">
      <alignment horizontal="left" inden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2" fillId="0" borderId="14" xfId="56" applyNumberFormat="1" applyFont="1" applyFill="1" applyBorder="1" applyAlignment="1" applyProtection="1">
      <alignment horizontal="left"/>
      <protection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4" xfId="56" applyNumberFormat="1" applyFont="1" applyFill="1" applyBorder="1" applyAlignment="1" applyProtection="1">
      <alignment horizontal="left"/>
      <protection/>
    </xf>
    <xf numFmtId="0" fontId="0" fillId="0" borderId="14" xfId="56" applyNumberFormat="1" applyFont="1" applyFill="1" applyBorder="1" applyAlignment="1" applyProtection="1">
      <alignment horizontal="left" indent="1"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56" applyNumberFormat="1" applyFont="1" applyFill="1" applyBorder="1" applyAlignment="1" applyProtection="1">
      <alignment horizontal="left" inden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4" xfId="0" applyFont="1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4" xfId="56" applyNumberFormat="1" applyFont="1" applyFill="1" applyBorder="1" applyAlignment="1" applyProtection="1">
      <alignment/>
      <protection/>
    </xf>
    <xf numFmtId="0" fontId="4" fillId="33" borderId="14" xfId="56" applyNumberFormat="1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7" xfId="0" applyFont="1" applyBorder="1" applyAlignment="1">
      <alignment/>
    </xf>
    <xf numFmtId="0" fontId="2" fillId="0" borderId="25" xfId="56" applyNumberFormat="1" applyFont="1" applyFill="1" applyBorder="1" applyAlignment="1" applyProtection="1">
      <alignment horizontal="left"/>
      <protection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1" xfId="0" applyFont="1" applyBorder="1" applyAlignment="1">
      <alignment/>
    </xf>
    <xf numFmtId="0" fontId="2" fillId="0" borderId="25" xfId="56" applyNumberFormat="1" applyFont="1" applyFill="1" applyBorder="1" applyAlignment="1" applyProtection="1">
      <alignment/>
      <protection/>
    </xf>
    <xf numFmtId="0" fontId="4" fillId="0" borderId="20" xfId="56" applyNumberFormat="1" applyFont="1" applyFill="1" applyBorder="1" applyAlignment="1" applyProtection="1">
      <alignment horizontal="left"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6" fillId="0" borderId="25" xfId="56" applyNumberFormat="1" applyFont="1" applyFill="1" applyBorder="1" applyAlignment="1" applyProtection="1">
      <alignment horizontal="left"/>
      <protection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4" fillId="0" borderId="28" xfId="56" applyNumberFormat="1" applyFont="1" applyFill="1" applyBorder="1" applyAlignment="1" applyProtection="1">
      <alignment horizontal="left"/>
      <protection/>
    </xf>
    <xf numFmtId="0" fontId="2" fillId="0" borderId="29" xfId="0" applyFont="1" applyBorder="1" applyAlignment="1">
      <alignment/>
    </xf>
    <xf numFmtId="0" fontId="5" fillId="0" borderId="14" xfId="56" applyNumberFormat="1" applyFont="1" applyFill="1" applyBorder="1" applyAlignment="1" applyProtection="1">
      <alignment horizontal="left"/>
      <protection/>
    </xf>
    <xf numFmtId="0" fontId="5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0" fontId="0" fillId="0" borderId="28" xfId="0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5" fillId="0" borderId="11" xfId="56" applyNumberFormat="1" applyFont="1" applyFill="1" applyBorder="1" applyAlignment="1" applyProtection="1">
      <alignment horizontal="left"/>
      <protection/>
    </xf>
    <xf numFmtId="0" fontId="6" fillId="0" borderId="35" xfId="56" applyNumberFormat="1" applyFont="1" applyFill="1" applyBorder="1" applyAlignment="1" applyProtection="1">
      <alignment horizontal="left"/>
      <protection/>
    </xf>
    <xf numFmtId="0" fontId="21" fillId="0" borderId="25" xfId="56" applyNumberFormat="1" applyFont="1" applyFill="1" applyBorder="1" applyAlignment="1" applyProtection="1">
      <alignment horizontal="left"/>
      <protection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1" fillId="0" borderId="36" xfId="56" applyNumberFormat="1" applyFont="1" applyFill="1" applyBorder="1" applyAlignment="1" applyProtection="1">
      <alignment horizontal="left"/>
      <protection/>
    </xf>
    <xf numFmtId="0" fontId="25" fillId="0" borderId="3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21" fillId="0" borderId="25" xfId="56" applyNumberFormat="1" applyFont="1" applyFill="1" applyBorder="1" applyAlignment="1" applyProtection="1">
      <alignment/>
      <protection/>
    </xf>
    <xf numFmtId="0" fontId="25" fillId="0" borderId="26" xfId="56" applyNumberFormat="1" applyFont="1" applyFill="1" applyBorder="1" applyAlignment="1" applyProtection="1">
      <alignment/>
      <protection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0" xfId="0" applyFont="1" applyAlignment="1">
      <alignment vertical="center" wrapText="1"/>
    </xf>
    <xf numFmtId="0" fontId="25" fillId="33" borderId="26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vertical="center"/>
    </xf>
    <xf numFmtId="0" fontId="5" fillId="0" borderId="37" xfId="56" applyNumberFormat="1" applyFont="1" applyFill="1" applyBorder="1" applyAlignment="1" applyProtection="1">
      <alignment horizontal="left"/>
      <protection/>
    </xf>
    <xf numFmtId="0" fontId="0" fillId="0" borderId="38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11" fillId="0" borderId="30" xfId="56" applyNumberFormat="1" applyFont="1" applyFill="1" applyBorder="1" applyAlignment="1" applyProtection="1">
      <alignment horizontal="left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4" xfId="0" applyBorder="1" applyAlignment="1">
      <alignment horizontal="left"/>
    </xf>
    <xf numFmtId="0" fontId="0" fillId="0" borderId="45" xfId="0" applyBorder="1" applyAlignment="1">
      <alignment/>
    </xf>
    <xf numFmtId="0" fontId="0" fillId="0" borderId="0" xfId="0" applyAlignment="1">
      <alignment vertical="center" wrapText="1"/>
    </xf>
    <xf numFmtId="0" fontId="8" fillId="0" borderId="29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7" xfId="0" applyFont="1" applyBorder="1" applyAlignment="1">
      <alignment/>
    </xf>
    <xf numFmtId="0" fontId="8" fillId="0" borderId="33" xfId="56" applyNumberFormat="1" applyFont="1" applyFill="1" applyBorder="1" applyAlignment="1" applyProtection="1">
      <alignment horizontal="left"/>
      <protection/>
    </xf>
    <xf numFmtId="0" fontId="8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36" xfId="56" applyNumberFormat="1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5" fillId="0" borderId="20" xfId="56" applyNumberFormat="1" applyFont="1" applyFill="1" applyBorder="1" applyAlignment="1" applyProtection="1">
      <alignment horizontal="left"/>
      <protection/>
    </xf>
    <xf numFmtId="0" fontId="5" fillId="33" borderId="19" xfId="56" applyNumberFormat="1" applyFont="1" applyFill="1" applyBorder="1" applyAlignment="1" applyProtection="1">
      <alignment horizontal="left"/>
      <protection/>
    </xf>
    <xf numFmtId="0" fontId="4" fillId="0" borderId="21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5" fillId="0" borderId="19" xfId="56" applyNumberFormat="1" applyFont="1" applyFill="1" applyBorder="1" applyAlignment="1" applyProtection="1">
      <alignment horizontal="left"/>
      <protection/>
    </xf>
    <xf numFmtId="0" fontId="5" fillId="0" borderId="2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/>
    </xf>
    <xf numFmtId="3" fontId="2" fillId="0" borderId="29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6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0" borderId="44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27" fillId="0" borderId="44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5" fillId="0" borderId="56" xfId="0" applyNumberFormat="1" applyFont="1" applyBorder="1" applyAlignment="1">
      <alignment/>
    </xf>
    <xf numFmtId="3" fontId="21" fillId="0" borderId="57" xfId="0" applyNumberFormat="1" applyFont="1" applyBorder="1" applyAlignment="1">
      <alignment/>
    </xf>
    <xf numFmtId="3" fontId="21" fillId="0" borderId="58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56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27" fillId="0" borderId="37" xfId="0" applyNumberFormat="1" applyFont="1" applyBorder="1" applyAlignment="1">
      <alignment/>
    </xf>
    <xf numFmtId="3" fontId="27" fillId="0" borderId="52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27" fillId="0" borderId="11" xfId="0" applyNumberFormat="1" applyFont="1" applyBorder="1" applyAlignment="1">
      <alignment/>
    </xf>
    <xf numFmtId="3" fontId="27" fillId="0" borderId="56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41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3" fontId="25" fillId="0" borderId="58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3" fontId="6" fillId="0" borderId="58" xfId="0" applyNumberFormat="1" applyFont="1" applyBorder="1" applyAlignment="1">
      <alignment/>
    </xf>
    <xf numFmtId="3" fontId="21" fillId="0" borderId="57" xfId="0" applyNumberFormat="1" applyFont="1" applyBorder="1" applyAlignment="1">
      <alignment vertical="center" wrapText="1"/>
    </xf>
    <xf numFmtId="3" fontId="21" fillId="0" borderId="58" xfId="0" applyNumberFormat="1" applyFont="1" applyBorder="1" applyAlignment="1">
      <alignment vertical="center" wrapText="1"/>
    </xf>
    <xf numFmtId="3" fontId="6" fillId="0" borderId="35" xfId="0" applyNumberFormat="1" applyFont="1" applyBorder="1" applyAlignment="1">
      <alignment/>
    </xf>
    <xf numFmtId="3" fontId="6" fillId="0" borderId="6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0" fillId="0" borderId="38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9" xfId="0" applyNumberFormat="1" applyFont="1" applyBorder="1" applyAlignment="1">
      <alignment vertical="center" wrapText="1"/>
    </xf>
    <xf numFmtId="3" fontId="2" fillId="0" borderId="27" xfId="0" applyNumberFormat="1" applyFont="1" applyBorder="1" applyAlignment="1">
      <alignment vertical="center" wrapText="1"/>
    </xf>
    <xf numFmtId="3" fontId="0" fillId="0" borderId="27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3" fontId="2" fillId="0" borderId="3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23" fillId="0" borderId="0" xfId="54" applyFont="1" applyFill="1" applyBorder="1">
      <alignment/>
      <protection/>
    </xf>
    <xf numFmtId="0" fontId="3" fillId="0" borderId="11" xfId="54" applyFont="1" applyFill="1" applyBorder="1">
      <alignment/>
      <protection/>
    </xf>
    <xf numFmtId="0" fontId="16" fillId="0" borderId="11" xfId="54" applyFont="1" applyBorder="1">
      <alignment/>
      <protection/>
    </xf>
    <xf numFmtId="0" fontId="17" fillId="0" borderId="11" xfId="54" applyFont="1" applyBorder="1">
      <alignment/>
      <protection/>
    </xf>
    <xf numFmtId="0" fontId="0" fillId="0" borderId="11" xfId="55" applyFont="1" applyFill="1" applyBorder="1" applyAlignment="1">
      <alignment horizontal="left"/>
      <protection/>
    </xf>
    <xf numFmtId="0" fontId="0" fillId="0" borderId="11" xfId="55" applyFont="1" applyFill="1" applyBorder="1" applyAlignment="1">
      <alignment/>
      <protection/>
    </xf>
    <xf numFmtId="0" fontId="20" fillId="0" borderId="11" xfId="54" applyFont="1" applyBorder="1">
      <alignment/>
      <protection/>
    </xf>
    <xf numFmtId="0" fontId="3" fillId="0" borderId="25" xfId="54" applyFont="1" applyFill="1" applyBorder="1">
      <alignment/>
      <protection/>
    </xf>
    <xf numFmtId="3" fontId="3" fillId="0" borderId="26" xfId="54" applyNumberFormat="1" applyFont="1" applyFill="1" applyBorder="1">
      <alignment/>
      <protection/>
    </xf>
    <xf numFmtId="0" fontId="17" fillId="0" borderId="25" xfId="54" applyFont="1" applyBorder="1">
      <alignment/>
      <protection/>
    </xf>
    <xf numFmtId="3" fontId="6" fillId="0" borderId="26" xfId="54" applyNumberFormat="1" applyFont="1" applyFill="1" applyBorder="1">
      <alignment/>
      <protection/>
    </xf>
    <xf numFmtId="0" fontId="3" fillId="0" borderId="36" xfId="54" applyFont="1" applyFill="1" applyBorder="1">
      <alignment/>
      <protection/>
    </xf>
    <xf numFmtId="3" fontId="3" fillId="0" borderId="30" xfId="54" applyNumberFormat="1" applyFont="1" applyFill="1" applyBorder="1">
      <alignment/>
      <protection/>
    </xf>
    <xf numFmtId="0" fontId="0" fillId="0" borderId="14" xfId="55" applyFont="1" applyFill="1" applyBorder="1" applyAlignment="1">
      <alignment horizontal="left"/>
      <protection/>
    </xf>
    <xf numFmtId="3" fontId="18" fillId="0" borderId="15" xfId="54" applyNumberFormat="1" applyFont="1" applyFill="1" applyBorder="1">
      <alignment/>
      <protection/>
    </xf>
    <xf numFmtId="0" fontId="0" fillId="0" borderId="14" xfId="55" applyFont="1" applyFill="1" applyBorder="1" applyAlignment="1">
      <alignment/>
      <protection/>
    </xf>
    <xf numFmtId="3" fontId="0" fillId="0" borderId="15" xfId="54" applyNumberFormat="1" applyFont="1" applyFill="1" applyBorder="1">
      <alignment/>
      <protection/>
    </xf>
    <xf numFmtId="0" fontId="19" fillId="0" borderId="14" xfId="55" applyFont="1" applyFill="1" applyBorder="1" applyAlignment="1">
      <alignment horizontal="left"/>
      <protection/>
    </xf>
    <xf numFmtId="0" fontId="20" fillId="0" borderId="28" xfId="54" applyFont="1" applyBorder="1">
      <alignment/>
      <protection/>
    </xf>
    <xf numFmtId="3" fontId="0" fillId="0" borderId="23" xfId="54" applyNumberFormat="1" applyFont="1" applyFill="1" applyBorder="1">
      <alignment/>
      <protection/>
    </xf>
    <xf numFmtId="0" fontId="0" fillId="0" borderId="28" xfId="55" applyFont="1" applyFill="1" applyBorder="1" applyAlignment="1">
      <alignment/>
      <protection/>
    </xf>
    <xf numFmtId="3" fontId="0" fillId="0" borderId="37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58" xfId="0" applyNumberFormat="1" applyFont="1" applyBorder="1" applyAlignment="1">
      <alignment/>
    </xf>
    <xf numFmtId="3" fontId="2" fillId="0" borderId="65" xfId="0" applyNumberFormat="1" applyFont="1" applyBorder="1" applyAlignment="1">
      <alignment/>
    </xf>
    <xf numFmtId="3" fontId="2" fillId="0" borderId="66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0" fillId="0" borderId="47" xfId="0" applyNumberFormat="1" applyBorder="1" applyAlignment="1">
      <alignment vertical="center"/>
    </xf>
    <xf numFmtId="3" fontId="5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6" fillId="0" borderId="29" xfId="0" applyNumberFormat="1" applyFont="1" applyBorder="1" applyAlignment="1">
      <alignment/>
    </xf>
    <xf numFmtId="0" fontId="2" fillId="0" borderId="0" xfId="56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16" fillId="0" borderId="35" xfId="54" applyFont="1" applyBorder="1">
      <alignment/>
      <protection/>
    </xf>
    <xf numFmtId="3" fontId="23" fillId="0" borderId="33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5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5" fillId="0" borderId="33" xfId="54" applyNumberFormat="1" applyFont="1" applyFill="1" applyBorder="1" applyAlignment="1">
      <alignment horizontal="right" vertical="center"/>
      <protection/>
    </xf>
    <xf numFmtId="0" fontId="20" fillId="0" borderId="36" xfId="54" applyFont="1" applyBorder="1">
      <alignment/>
      <protection/>
    </xf>
    <xf numFmtId="3" fontId="0" fillId="0" borderId="30" xfId="54" applyNumberFormat="1" applyFont="1" applyFill="1" applyBorder="1">
      <alignment/>
      <protection/>
    </xf>
    <xf numFmtId="3" fontId="2" fillId="0" borderId="43" xfId="0" applyNumberFormat="1" applyFont="1" applyBorder="1" applyAlignment="1">
      <alignment vertical="center" wrapText="1"/>
    </xf>
    <xf numFmtId="3" fontId="2" fillId="0" borderId="44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21" fillId="0" borderId="11" xfId="0" applyNumberFormat="1" applyFont="1" applyBorder="1" applyAlignment="1">
      <alignment vertical="center"/>
    </xf>
    <xf numFmtId="3" fontId="21" fillId="0" borderId="56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71" xfId="0" applyFont="1" applyBorder="1" applyAlignment="1">
      <alignment/>
    </xf>
    <xf numFmtId="0" fontId="6" fillId="0" borderId="58" xfId="0" applyFont="1" applyBorder="1" applyAlignment="1">
      <alignment/>
    </xf>
    <xf numFmtId="0" fontId="1" fillId="0" borderId="11" xfId="0" applyFont="1" applyBorder="1" applyAlignment="1">
      <alignment horizontal="right" vertical="center" wrapText="1"/>
    </xf>
    <xf numFmtId="0" fontId="1" fillId="0" borderId="72" xfId="0" applyFont="1" applyBorder="1" applyAlignment="1">
      <alignment horizontal="right" vertical="center" wrapText="1"/>
    </xf>
    <xf numFmtId="0" fontId="0" fillId="0" borderId="44" xfId="0" applyBorder="1" applyAlignment="1">
      <alignment horizontal="right" vertical="center"/>
    </xf>
    <xf numFmtId="0" fontId="0" fillId="0" borderId="72" xfId="0" applyBorder="1" applyAlignment="1">
      <alignment/>
    </xf>
    <xf numFmtId="0" fontId="0" fillId="0" borderId="62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6" fillId="0" borderId="73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3" fontId="0" fillId="0" borderId="67" xfId="0" applyNumberFormat="1" applyFont="1" applyBorder="1" applyAlignment="1">
      <alignment/>
    </xf>
    <xf numFmtId="3" fontId="2" fillId="0" borderId="67" xfId="0" applyNumberFormat="1" applyFont="1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5" fontId="37" fillId="0" borderId="42" xfId="40" applyNumberFormat="1" applyFont="1" applyBorder="1" applyAlignment="1" applyProtection="1">
      <alignment horizontal="center" vertical="center" wrapText="1"/>
      <protection locked="0"/>
    </xf>
    <xf numFmtId="1" fontId="37" fillId="0" borderId="42" xfId="40" applyNumberFormat="1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/>
    </xf>
    <xf numFmtId="0" fontId="14" fillId="0" borderId="1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36" fillId="0" borderId="7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165" fontId="37" fillId="0" borderId="72" xfId="40" applyNumberFormat="1" applyFont="1" applyBorder="1" applyAlignment="1" applyProtection="1">
      <alignment horizontal="center" vertical="center" wrapText="1"/>
      <protection locked="0"/>
    </xf>
    <xf numFmtId="1" fontId="37" fillId="0" borderId="39" xfId="40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vertical="center"/>
    </xf>
    <xf numFmtId="165" fontId="36" fillId="0" borderId="69" xfId="40" applyNumberFormat="1" applyFont="1" applyBorder="1" applyAlignment="1">
      <alignment horizontal="center" vertical="center" wrapText="1"/>
    </xf>
    <xf numFmtId="165" fontId="36" fillId="0" borderId="56" xfId="40" applyNumberFormat="1" applyFont="1" applyBorder="1" applyAlignment="1">
      <alignment horizontal="center" vertical="center" wrapText="1"/>
    </xf>
    <xf numFmtId="165" fontId="37" fillId="0" borderId="75" xfId="40" applyNumberFormat="1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>
      <alignment horizontal="center" vertical="center"/>
    </xf>
    <xf numFmtId="165" fontId="36" fillId="0" borderId="71" xfId="40" applyNumberFormat="1" applyFont="1" applyBorder="1" applyAlignment="1">
      <alignment horizontal="center" vertical="center" wrapText="1"/>
    </xf>
    <xf numFmtId="165" fontId="36" fillId="0" borderId="58" xfId="4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1" fontId="37" fillId="0" borderId="74" xfId="40" applyNumberFormat="1" applyFont="1" applyBorder="1" applyAlignment="1" applyProtection="1">
      <alignment horizontal="center" vertical="center" wrapText="1"/>
      <protection locked="0"/>
    </xf>
    <xf numFmtId="1" fontId="37" fillId="0" borderId="75" xfId="40" applyNumberFormat="1" applyFont="1" applyBorder="1" applyAlignment="1" applyProtection="1">
      <alignment horizontal="center" vertical="center" wrapText="1"/>
      <protection locked="0"/>
    </xf>
    <xf numFmtId="1" fontId="36" fillId="0" borderId="71" xfId="40" applyNumberFormat="1" applyFont="1" applyBorder="1" applyAlignment="1">
      <alignment horizontal="center" vertical="center" wrapText="1"/>
    </xf>
    <xf numFmtId="1" fontId="36" fillId="0" borderId="58" xfId="40" applyNumberFormat="1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165" fontId="36" fillId="0" borderId="76" xfId="40" applyNumberFormat="1" applyFont="1" applyBorder="1" applyAlignment="1">
      <alignment horizontal="center" vertical="center" wrapText="1"/>
    </xf>
    <xf numFmtId="165" fontId="36" fillId="0" borderId="61" xfId="40" applyNumberFormat="1" applyFont="1" applyBorder="1" applyAlignment="1">
      <alignment horizontal="center" vertical="center" wrapText="1"/>
    </xf>
    <xf numFmtId="0" fontId="37" fillId="0" borderId="77" xfId="0" applyFont="1" applyBorder="1" applyAlignment="1">
      <alignment horizontal="left" vertical="center" wrapText="1"/>
    </xf>
    <xf numFmtId="0" fontId="37" fillId="0" borderId="78" xfId="0" applyFont="1" applyBorder="1" applyAlignment="1">
      <alignment horizontal="left" vertical="center" wrapText="1"/>
    </xf>
    <xf numFmtId="0" fontId="37" fillId="0" borderId="79" xfId="0" applyFont="1" applyBorder="1" applyAlignment="1">
      <alignment horizontal="left" vertical="center" wrapText="1"/>
    </xf>
    <xf numFmtId="0" fontId="36" fillId="0" borderId="80" xfId="0" applyFont="1" applyBorder="1" applyAlignment="1">
      <alignment horizontal="left" vertical="center" wrapText="1"/>
    </xf>
    <xf numFmtId="0" fontId="36" fillId="0" borderId="66" xfId="0" applyFont="1" applyBorder="1" applyAlignment="1">
      <alignment horizontal="left" vertical="center" wrapText="1"/>
    </xf>
    <xf numFmtId="0" fontId="37" fillId="0" borderId="81" xfId="0" applyFont="1" applyBorder="1" applyAlignment="1">
      <alignment horizontal="left" vertical="center" wrapText="1"/>
    </xf>
    <xf numFmtId="0" fontId="37" fillId="0" borderId="82" xfId="0" applyFont="1" applyBorder="1" applyAlignment="1">
      <alignment horizontal="left" vertical="center" wrapText="1"/>
    </xf>
    <xf numFmtId="0" fontId="36" fillId="0" borderId="83" xfId="0" applyFont="1" applyBorder="1" applyAlignment="1">
      <alignment horizontal="left" vertical="center" wrapText="1"/>
    </xf>
    <xf numFmtId="165" fontId="36" fillId="0" borderId="38" xfId="40" applyNumberFormat="1" applyFont="1" applyBorder="1" applyAlignment="1">
      <alignment horizontal="center" vertical="center" wrapText="1"/>
    </xf>
    <xf numFmtId="165" fontId="36" fillId="0" borderId="16" xfId="40" applyNumberFormat="1" applyFont="1" applyBorder="1" applyAlignment="1">
      <alignment horizontal="center" vertical="center" wrapText="1"/>
    </xf>
    <xf numFmtId="1" fontId="36" fillId="0" borderId="16" xfId="40" applyNumberFormat="1" applyFont="1" applyBorder="1" applyAlignment="1">
      <alignment horizontal="center" vertical="center" wrapText="1"/>
    </xf>
    <xf numFmtId="1" fontId="36" fillId="0" borderId="24" xfId="40" applyNumberFormat="1" applyFont="1" applyBorder="1" applyAlignment="1">
      <alignment horizontal="center" vertical="center" wrapText="1"/>
    </xf>
    <xf numFmtId="165" fontId="36" fillId="0" borderId="32" xfId="40" applyNumberFormat="1" applyFont="1" applyBorder="1" applyAlignment="1">
      <alignment horizontal="center" vertical="center" wrapText="1"/>
    </xf>
    <xf numFmtId="165" fontId="36" fillId="0" borderId="27" xfId="40" applyNumberFormat="1" applyFont="1" applyBorder="1" applyAlignment="1">
      <alignment horizontal="center" vertical="center" wrapText="1"/>
    </xf>
    <xf numFmtId="165" fontId="36" fillId="0" borderId="22" xfId="40" applyNumberFormat="1" applyFont="1" applyBorder="1" applyAlignment="1">
      <alignment horizontal="center" vertical="center" wrapText="1"/>
    </xf>
    <xf numFmtId="1" fontId="36" fillId="0" borderId="18" xfId="40" applyNumberFormat="1" applyFont="1" applyBorder="1" applyAlignment="1">
      <alignment horizontal="center" vertical="center" wrapText="1"/>
    </xf>
    <xf numFmtId="1" fontId="36" fillId="0" borderId="27" xfId="40" applyNumberFormat="1" applyFont="1" applyBorder="1" applyAlignment="1">
      <alignment horizontal="center" vertical="center" wrapText="1"/>
    </xf>
    <xf numFmtId="1" fontId="36" fillId="0" borderId="22" xfId="40" applyNumberFormat="1" applyFont="1" applyBorder="1" applyAlignment="1">
      <alignment horizontal="center" vertical="center" wrapText="1"/>
    </xf>
    <xf numFmtId="165" fontId="36" fillId="0" borderId="34" xfId="40" applyNumberFormat="1" applyFont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165" fontId="37" fillId="0" borderId="51" xfId="40" applyNumberFormat="1" applyFont="1" applyBorder="1" applyAlignment="1" applyProtection="1">
      <alignment horizontal="center" vertical="center" wrapText="1"/>
      <protection locked="0"/>
    </xf>
    <xf numFmtId="165" fontId="37" fillId="0" borderId="52" xfId="40" applyNumberFormat="1" applyFont="1" applyBorder="1" applyAlignment="1" applyProtection="1">
      <alignment horizontal="center" vertical="center" wrapText="1"/>
      <protection locked="0"/>
    </xf>
    <xf numFmtId="165" fontId="37" fillId="0" borderId="43" xfId="40" applyNumberFormat="1" applyFont="1" applyBorder="1" applyAlignment="1" applyProtection="1">
      <alignment horizontal="center" vertical="center" wrapText="1"/>
      <protection locked="0"/>
    </xf>
    <xf numFmtId="165" fontId="37" fillId="0" borderId="44" xfId="40" applyNumberFormat="1" applyFont="1" applyBorder="1" applyAlignment="1" applyProtection="1">
      <alignment horizontal="center" vertical="center" wrapText="1"/>
      <protection locked="0"/>
    </xf>
    <xf numFmtId="1" fontId="37" fillId="0" borderId="43" xfId="40" applyNumberFormat="1" applyFont="1" applyBorder="1" applyAlignment="1" applyProtection="1">
      <alignment horizontal="center" vertical="center" wrapText="1"/>
      <protection locked="0"/>
    </xf>
    <xf numFmtId="1" fontId="37" fillId="0" borderId="44" xfId="40" applyNumberFormat="1" applyFont="1" applyBorder="1" applyAlignment="1" applyProtection="1">
      <alignment horizontal="center" vertical="center" wrapText="1"/>
      <protection locked="0"/>
    </xf>
    <xf numFmtId="1" fontId="37" fillId="0" borderId="73" xfId="40" applyNumberFormat="1" applyFont="1" applyBorder="1" applyAlignment="1" applyProtection="1">
      <alignment horizontal="center" vertical="center" wrapText="1"/>
      <protection locked="0"/>
    </xf>
    <xf numFmtId="1" fontId="37" fillId="0" borderId="41" xfId="40" applyNumberFormat="1" applyFont="1" applyBorder="1" applyAlignment="1" applyProtection="1">
      <alignment horizontal="center" vertical="center" wrapText="1"/>
      <protection locked="0"/>
    </xf>
    <xf numFmtId="165" fontId="36" fillId="0" borderId="68" xfId="40" applyNumberFormat="1" applyFont="1" applyBorder="1" applyAlignment="1">
      <alignment horizontal="center" vertical="center" wrapText="1"/>
    </xf>
    <xf numFmtId="165" fontId="36" fillId="0" borderId="57" xfId="40" applyNumberFormat="1" applyFont="1" applyBorder="1" applyAlignment="1">
      <alignment horizontal="center" vertical="center" wrapText="1"/>
    </xf>
    <xf numFmtId="165" fontId="37" fillId="0" borderId="59" xfId="40" applyNumberFormat="1" applyFont="1" applyBorder="1" applyAlignment="1" applyProtection="1">
      <alignment horizontal="center" vertical="center" wrapText="1"/>
      <protection locked="0"/>
    </xf>
    <xf numFmtId="165" fontId="37" fillId="0" borderId="60" xfId="40" applyNumberFormat="1" applyFont="1" applyBorder="1" applyAlignment="1" applyProtection="1">
      <alignment horizontal="center" vertical="center" wrapText="1"/>
      <protection locked="0"/>
    </xf>
    <xf numFmtId="1" fontId="37" fillId="0" borderId="54" xfId="40" applyNumberFormat="1" applyFont="1" applyBorder="1" applyAlignment="1" applyProtection="1">
      <alignment horizontal="center" vertical="center" wrapText="1"/>
      <protection locked="0"/>
    </xf>
    <xf numFmtId="1" fontId="37" fillId="0" borderId="55" xfId="40" applyNumberFormat="1" applyFont="1" applyBorder="1" applyAlignment="1" applyProtection="1">
      <alignment horizontal="center" vertical="center" wrapText="1"/>
      <protection locked="0"/>
    </xf>
    <xf numFmtId="1" fontId="36" fillId="0" borderId="57" xfId="40" applyNumberFormat="1" applyFont="1" applyBorder="1" applyAlignment="1">
      <alignment horizontal="center" vertical="center" wrapText="1"/>
    </xf>
    <xf numFmtId="1" fontId="37" fillId="0" borderId="59" xfId="40" applyNumberFormat="1" applyFont="1" applyBorder="1" applyAlignment="1" applyProtection="1">
      <alignment horizontal="center" vertical="center" wrapText="1"/>
      <protection locked="0"/>
    </xf>
    <xf numFmtId="1" fontId="37" fillId="0" borderId="60" xfId="40" applyNumberFormat="1" applyFont="1" applyBorder="1" applyAlignment="1" applyProtection="1">
      <alignment horizontal="center" vertical="center" wrapText="1"/>
      <protection locked="0"/>
    </xf>
    <xf numFmtId="165" fontId="36" fillId="0" borderId="84" xfId="4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0" fillId="0" borderId="32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2" fillId="0" borderId="14" xfId="56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left" indent="1"/>
    </xf>
    <xf numFmtId="0" fontId="4" fillId="33" borderId="11" xfId="56" applyNumberFormat="1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>
      <alignment/>
    </xf>
    <xf numFmtId="3" fontId="2" fillId="0" borderId="48" xfId="0" applyNumberFormat="1" applyFont="1" applyBorder="1" applyAlignment="1">
      <alignment/>
    </xf>
    <xf numFmtId="0" fontId="2" fillId="0" borderId="20" xfId="56" applyNumberFormat="1" applyFont="1" applyFill="1" applyBorder="1" applyAlignment="1" applyProtection="1">
      <alignment horizontal="left"/>
      <protection/>
    </xf>
    <xf numFmtId="0" fontId="0" fillId="0" borderId="22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37" xfId="56" applyNumberFormat="1" applyFont="1" applyFill="1" applyBorder="1" applyAlignment="1" applyProtection="1">
      <alignment horizontal="left"/>
      <protection/>
    </xf>
    <xf numFmtId="3" fontId="2" fillId="0" borderId="85" xfId="0" applyNumberFormat="1" applyFont="1" applyBorder="1" applyAlignment="1">
      <alignment/>
    </xf>
    <xf numFmtId="0" fontId="2" fillId="33" borderId="14" xfId="56" applyNumberFormat="1" applyFont="1" applyFill="1" applyBorder="1" applyAlignment="1" applyProtection="1">
      <alignment horizontal="left"/>
      <protection/>
    </xf>
    <xf numFmtId="0" fontId="2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5" xfId="0" applyBorder="1" applyAlignment="1">
      <alignment/>
    </xf>
    <xf numFmtId="3" fontId="2" fillId="0" borderId="25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3" fontId="2" fillId="0" borderId="58" xfId="0" applyNumberFormat="1" applyFont="1" applyBorder="1" applyAlignment="1">
      <alignment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3" fontId="0" fillId="0" borderId="28" xfId="0" applyNumberForma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3" fontId="0" fillId="0" borderId="67" xfId="0" applyNumberForma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56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3" fontId="8" fillId="0" borderId="58" xfId="0" applyNumberFormat="1" applyFont="1" applyBorder="1" applyAlignment="1">
      <alignment horizontal="right" vertical="center" wrapText="1"/>
    </xf>
    <xf numFmtId="3" fontId="9" fillId="0" borderId="56" xfId="0" applyNumberFormat="1" applyFont="1" applyBorder="1" applyAlignment="1">
      <alignment horizontal="right" vertical="center" wrapText="1"/>
    </xf>
    <xf numFmtId="3" fontId="9" fillId="0" borderId="44" xfId="0" applyNumberFormat="1" applyFont="1" applyBorder="1" applyAlignment="1">
      <alignment horizontal="right" vertical="center" wrapText="1"/>
    </xf>
    <xf numFmtId="3" fontId="8" fillId="0" borderId="27" xfId="0" applyNumberFormat="1" applyFont="1" applyBorder="1" applyAlignment="1">
      <alignment horizontal="right" vertical="center" wrapText="1"/>
    </xf>
    <xf numFmtId="3" fontId="9" fillId="0" borderId="32" xfId="0" applyNumberFormat="1" applyFont="1" applyBorder="1" applyAlignment="1">
      <alignment horizontal="right" vertical="center" wrapText="1"/>
    </xf>
    <xf numFmtId="3" fontId="8" fillId="0" borderId="57" xfId="0" applyNumberFormat="1" applyFont="1" applyBorder="1" applyAlignment="1">
      <alignment horizontal="right" vertical="center" wrapText="1"/>
    </xf>
    <xf numFmtId="3" fontId="9" fillId="0" borderId="68" xfId="0" applyNumberFormat="1" applyFont="1" applyBorder="1" applyAlignment="1">
      <alignment horizontal="right" vertical="center" wrapText="1"/>
    </xf>
    <xf numFmtId="3" fontId="9" fillId="0" borderId="43" xfId="0" applyNumberFormat="1" applyFont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/>
    </xf>
    <xf numFmtId="0" fontId="8" fillId="0" borderId="27" xfId="0" applyFont="1" applyBorder="1" applyAlignment="1">
      <alignment horizontal="right" vertical="center" wrapText="1"/>
    </xf>
    <xf numFmtId="0" fontId="8" fillId="0" borderId="58" xfId="0" applyFont="1" applyBorder="1" applyAlignment="1">
      <alignment horizontal="right" vertical="center" wrapText="1"/>
    </xf>
    <xf numFmtId="0" fontId="8" fillId="0" borderId="57" xfId="0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/>
    </xf>
    <xf numFmtId="0" fontId="8" fillId="0" borderId="25" xfId="0" applyFont="1" applyBorder="1" applyAlignment="1">
      <alignment horizontal="right" vertical="center"/>
    </xf>
    <xf numFmtId="0" fontId="8" fillId="0" borderId="58" xfId="0" applyFont="1" applyBorder="1" applyAlignment="1">
      <alignment horizontal="right" vertical="center"/>
    </xf>
    <xf numFmtId="0" fontId="6" fillId="0" borderId="26" xfId="0" applyFont="1" applyBorder="1" applyAlignment="1">
      <alignment/>
    </xf>
    <xf numFmtId="3" fontId="2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9" fillId="0" borderId="70" xfId="0" applyNumberFormat="1" applyFont="1" applyBorder="1" applyAlignment="1">
      <alignment horizontal="right" vertical="center" wrapText="1"/>
    </xf>
    <xf numFmtId="3" fontId="9" fillId="0" borderId="45" xfId="0" applyNumberFormat="1" applyFont="1" applyBorder="1" applyAlignment="1">
      <alignment horizontal="right" vertical="center" wrapText="1"/>
    </xf>
    <xf numFmtId="3" fontId="9" fillId="0" borderId="80" xfId="0" applyNumberFormat="1" applyFont="1" applyBorder="1" applyAlignment="1">
      <alignment horizontal="right" vertical="center" wrapText="1"/>
    </xf>
    <xf numFmtId="3" fontId="9" fillId="0" borderId="78" xfId="0" applyNumberFormat="1" applyFont="1" applyBorder="1" applyAlignment="1">
      <alignment horizontal="right" vertical="center" wrapText="1"/>
    </xf>
    <xf numFmtId="3" fontId="9" fillId="0" borderId="83" xfId="0" applyNumberFormat="1" applyFont="1" applyBorder="1" applyAlignment="1">
      <alignment horizontal="right" vertical="center" wrapText="1"/>
    </xf>
    <xf numFmtId="3" fontId="9" fillId="0" borderId="84" xfId="0" applyNumberFormat="1" applyFont="1" applyBorder="1" applyAlignment="1">
      <alignment horizontal="right" vertical="center" wrapText="1"/>
    </xf>
    <xf numFmtId="3" fontId="9" fillId="0" borderId="53" xfId="0" applyNumberFormat="1" applyFont="1" applyBorder="1" applyAlignment="1">
      <alignment horizontal="right" vertical="center" wrapText="1"/>
    </xf>
    <xf numFmtId="3" fontId="9" fillId="0" borderId="56" xfId="0" applyNumberFormat="1" applyFont="1" applyBorder="1" applyAlignment="1">
      <alignment vertical="center" wrapText="1"/>
    </xf>
    <xf numFmtId="3" fontId="9" fillId="0" borderId="44" xfId="0" applyNumberFormat="1" applyFont="1" applyBorder="1" applyAlignment="1">
      <alignment vertical="center" wrapText="1"/>
    </xf>
    <xf numFmtId="3" fontId="9" fillId="0" borderId="41" xfId="0" applyNumberFormat="1" applyFont="1" applyBorder="1" applyAlignment="1">
      <alignment vertical="center" wrapText="1"/>
    </xf>
    <xf numFmtId="3" fontId="8" fillId="0" borderId="58" xfId="0" applyNumberFormat="1" applyFont="1" applyBorder="1" applyAlignment="1">
      <alignment/>
    </xf>
    <xf numFmtId="3" fontId="8" fillId="0" borderId="56" xfId="0" applyNumberFormat="1" applyFont="1" applyBorder="1" applyAlignment="1">
      <alignment vertical="center" wrapText="1"/>
    </xf>
    <xf numFmtId="3" fontId="8" fillId="0" borderId="58" xfId="0" applyNumberFormat="1" applyFont="1" applyBorder="1" applyAlignment="1">
      <alignment vertical="center" wrapText="1"/>
    </xf>
    <xf numFmtId="3" fontId="8" fillId="0" borderId="29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49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3" fontId="2" fillId="0" borderId="27" xfId="0" applyNumberFormat="1" applyFont="1" applyBorder="1" applyAlignment="1">
      <alignment vertical="center"/>
    </xf>
    <xf numFmtId="0" fontId="0" fillId="0" borderId="16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2" fillId="0" borderId="29" xfId="0" applyFont="1" applyBorder="1" applyAlignment="1">
      <alignment/>
    </xf>
    <xf numFmtId="0" fontId="0" fillId="0" borderId="16" xfId="0" applyFont="1" applyBorder="1" applyAlignment="1">
      <alignment horizontal="left"/>
    </xf>
    <xf numFmtId="3" fontId="25" fillId="0" borderId="35" xfId="0" applyNumberFormat="1" applyFont="1" applyBorder="1" applyAlignment="1">
      <alignment/>
    </xf>
    <xf numFmtId="3" fontId="25" fillId="0" borderId="6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2" fillId="0" borderId="26" xfId="0" applyNumberFormat="1" applyFont="1" applyBorder="1" applyAlignment="1">
      <alignment/>
    </xf>
    <xf numFmtId="3" fontId="0" fillId="0" borderId="51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73" xfId="0" applyNumberFormat="1" applyBorder="1" applyAlignment="1">
      <alignment/>
    </xf>
    <xf numFmtId="0" fontId="1" fillId="0" borderId="74" xfId="0" applyFont="1" applyBorder="1" applyAlignment="1">
      <alignment horizontal="center" vertical="center" wrapText="1"/>
    </xf>
    <xf numFmtId="3" fontId="0" fillId="0" borderId="72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2" fillId="0" borderId="71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14" xfId="0" applyNumberFormat="1" applyFont="1" applyBorder="1" applyAlignment="1">
      <alignment vertical="center" wrapText="1"/>
    </xf>
    <xf numFmtId="3" fontId="5" fillId="0" borderId="44" xfId="0" applyNumberFormat="1" applyFont="1" applyBorder="1" applyAlignment="1">
      <alignment vertical="center" wrapText="1"/>
    </xf>
    <xf numFmtId="3" fontId="5" fillId="0" borderId="45" xfId="0" applyNumberFormat="1" applyFont="1" applyBorder="1" applyAlignment="1">
      <alignment vertical="center" wrapText="1"/>
    </xf>
    <xf numFmtId="3" fontId="4" fillId="0" borderId="43" xfId="0" applyNumberFormat="1" applyFont="1" applyBorder="1" applyAlignment="1">
      <alignment vertical="center" wrapText="1"/>
    </xf>
    <xf numFmtId="3" fontId="4" fillId="0" borderId="44" xfId="0" applyNumberFormat="1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 vertical="center" wrapText="1"/>
    </xf>
    <xf numFmtId="3" fontId="5" fillId="0" borderId="43" xfId="0" applyNumberFormat="1" applyFont="1" applyBorder="1" applyAlignment="1">
      <alignment/>
    </xf>
    <xf numFmtId="3" fontId="5" fillId="0" borderId="43" xfId="0" applyNumberFormat="1" applyFont="1" applyBorder="1" applyAlignment="1">
      <alignment vertical="center" wrapText="1"/>
    </xf>
    <xf numFmtId="3" fontId="5" fillId="0" borderId="42" xfId="0" applyNumberFormat="1" applyFont="1" applyBorder="1" applyAlignment="1">
      <alignment/>
    </xf>
    <xf numFmtId="3" fontId="5" fillId="0" borderId="42" xfId="0" applyNumberFormat="1" applyFont="1" applyBorder="1" applyAlignment="1">
      <alignment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vertical="center" wrapText="1"/>
    </xf>
    <xf numFmtId="3" fontId="0" fillId="0" borderId="44" xfId="0" applyNumberFormat="1" applyFont="1" applyBorder="1" applyAlignment="1">
      <alignment vertical="center" wrapText="1"/>
    </xf>
    <xf numFmtId="3" fontId="0" fillId="0" borderId="45" xfId="0" applyNumberFormat="1" applyFont="1" applyBorder="1" applyAlignment="1">
      <alignment vertical="center" wrapText="1"/>
    </xf>
    <xf numFmtId="3" fontId="0" fillId="0" borderId="43" xfId="0" applyNumberFormat="1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 wrapText="1"/>
    </xf>
    <xf numFmtId="3" fontId="0" fillId="0" borderId="42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0" fillId="0" borderId="53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6" fillId="0" borderId="65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/>
    </xf>
    <xf numFmtId="3" fontId="2" fillId="0" borderId="65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6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75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0" fontId="24" fillId="0" borderId="28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3" fontId="2" fillId="0" borderId="62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4" fillId="0" borderId="70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4" fillId="0" borderId="88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5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7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2" xfId="0" applyBorder="1" applyAlignment="1">
      <alignment/>
    </xf>
    <xf numFmtId="0" fontId="0" fillId="0" borderId="55" xfId="0" applyBorder="1" applyAlignment="1">
      <alignment/>
    </xf>
    <xf numFmtId="0" fontId="0" fillId="0" borderId="64" xfId="0" applyBorder="1" applyAlignment="1">
      <alignment/>
    </xf>
    <xf numFmtId="0" fontId="0" fillId="0" borderId="74" xfId="0" applyBorder="1" applyAlignment="1">
      <alignment/>
    </xf>
    <xf numFmtId="0" fontId="2" fillId="0" borderId="58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0" xfId="56" applyNumberFormat="1" applyFont="1" applyFill="1" applyBorder="1" applyAlignment="1" applyProtection="1">
      <alignment horizontal="left" indent="1"/>
      <protection/>
    </xf>
    <xf numFmtId="0" fontId="0" fillId="0" borderId="15" xfId="56" applyNumberFormat="1" applyFont="1" applyFill="1" applyBorder="1" applyAlignment="1" applyProtection="1">
      <alignment horizontal="left"/>
      <protection/>
    </xf>
    <xf numFmtId="0" fontId="0" fillId="0" borderId="17" xfId="56" applyNumberFormat="1" applyFont="1" applyFill="1" applyBorder="1" applyAlignment="1" applyProtection="1">
      <alignment horizontal="left"/>
      <protection/>
    </xf>
    <xf numFmtId="0" fontId="0" fillId="0" borderId="20" xfId="56" applyNumberFormat="1" applyFont="1" applyFill="1" applyBorder="1" applyAlignment="1" applyProtection="1">
      <alignment horizontal="left" vertical="center" wrapText="1"/>
      <protection/>
    </xf>
    <xf numFmtId="3" fontId="0" fillId="0" borderId="46" xfId="0" applyNumberFormat="1" applyBorder="1" applyAlignment="1">
      <alignment vertical="center" wrapText="1"/>
    </xf>
    <xf numFmtId="0" fontId="0" fillId="0" borderId="47" xfId="0" applyBorder="1" applyAlignment="1">
      <alignment/>
    </xf>
    <xf numFmtId="0" fontId="2" fillId="0" borderId="85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48" xfId="0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8" xfId="0" applyFont="1" applyBorder="1" applyAlignment="1">
      <alignment/>
    </xf>
    <xf numFmtId="3" fontId="5" fillId="0" borderId="58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3" fontId="0" fillId="0" borderId="19" xfId="0" applyNumberFormat="1" applyBorder="1" applyAlignment="1">
      <alignment vertical="center"/>
    </xf>
    <xf numFmtId="3" fontId="0" fillId="0" borderId="48" xfId="0" applyNumberFormat="1" applyBorder="1" applyAlignment="1">
      <alignment vertical="center"/>
    </xf>
    <xf numFmtId="3" fontId="0" fillId="0" borderId="32" xfId="0" applyNumberFormat="1" applyFont="1" applyBorder="1" applyAlignment="1">
      <alignment horizontal="right" vertical="center" wrapText="1"/>
    </xf>
    <xf numFmtId="3" fontId="0" fillId="0" borderId="37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right" vertical="center" wrapText="1"/>
    </xf>
    <xf numFmtId="3" fontId="0" fillId="0" borderId="51" xfId="0" applyNumberFormat="1" applyFont="1" applyBorder="1" applyAlignment="1">
      <alignment horizontal="right" vertical="center" wrapText="1"/>
    </xf>
    <xf numFmtId="3" fontId="0" fillId="0" borderId="56" xfId="0" applyNumberFormat="1" applyFont="1" applyBorder="1" applyAlignment="1">
      <alignment horizontal="right" vertical="center" wrapText="1"/>
    </xf>
    <xf numFmtId="3" fontId="0" fillId="0" borderId="68" xfId="0" applyNumberFormat="1" applyFont="1" applyBorder="1" applyAlignment="1">
      <alignment horizontal="right" vertical="center" wrapText="1"/>
    </xf>
    <xf numFmtId="3" fontId="2" fillId="0" borderId="41" xfId="0" applyNumberFormat="1" applyFont="1" applyBorder="1" applyAlignment="1">
      <alignment horizontal="right" vertical="center" wrapText="1"/>
    </xf>
    <xf numFmtId="3" fontId="2" fillId="0" borderId="73" xfId="0" applyNumberFormat="1" applyFont="1" applyBorder="1" applyAlignment="1">
      <alignment horizontal="right" vertical="center" wrapText="1"/>
    </xf>
    <xf numFmtId="3" fontId="0" fillId="0" borderId="38" xfId="0" applyNumberFormat="1" applyFont="1" applyBorder="1" applyAlignment="1">
      <alignment vertical="center" wrapText="1"/>
    </xf>
    <xf numFmtId="3" fontId="0" fillId="0" borderId="32" xfId="0" applyNumberFormat="1" applyFont="1" applyBorder="1" applyAlignment="1">
      <alignment vertical="center" wrapText="1"/>
    </xf>
    <xf numFmtId="3" fontId="2" fillId="0" borderId="24" xfId="0" applyNumberFormat="1" applyFont="1" applyBorder="1" applyAlignment="1">
      <alignment vertical="center" wrapText="1"/>
    </xf>
    <xf numFmtId="0" fontId="0" fillId="0" borderId="33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7" xfId="0" applyFont="1" applyFill="1" applyBorder="1" applyAlignment="1">
      <alignment/>
    </xf>
    <xf numFmtId="3" fontId="5" fillId="0" borderId="79" xfId="0" applyNumberFormat="1" applyFont="1" applyBorder="1" applyAlignment="1">
      <alignment/>
    </xf>
    <xf numFmtId="3" fontId="9" fillId="0" borderId="53" xfId="0" applyNumberFormat="1" applyFont="1" applyBorder="1" applyAlignment="1">
      <alignment vertical="center" wrapText="1"/>
    </xf>
    <xf numFmtId="3" fontId="9" fillId="0" borderId="28" xfId="0" applyNumberFormat="1" applyFont="1" applyBorder="1" applyAlignment="1">
      <alignment horizontal="right" vertical="center" wrapText="1"/>
    </xf>
    <xf numFmtId="3" fontId="9" fillId="0" borderId="41" xfId="0" applyNumberFormat="1" applyFont="1" applyBorder="1" applyAlignment="1">
      <alignment horizontal="right" vertical="center" wrapText="1"/>
    </xf>
    <xf numFmtId="3" fontId="9" fillId="0" borderId="73" xfId="0" applyNumberFormat="1" applyFont="1" applyBorder="1" applyAlignment="1">
      <alignment horizontal="right" vertical="center" wrapText="1"/>
    </xf>
    <xf numFmtId="3" fontId="9" fillId="0" borderId="24" xfId="0" applyNumberFormat="1" applyFont="1" applyBorder="1" applyAlignment="1">
      <alignment horizontal="right" vertical="center" wrapText="1"/>
    </xf>
    <xf numFmtId="0" fontId="0" fillId="0" borderId="14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16" fillId="0" borderId="25" xfId="54" applyFont="1" applyBorder="1">
      <alignment/>
      <protection/>
    </xf>
    <xf numFmtId="3" fontId="23" fillId="0" borderId="27" xfId="54" applyNumberFormat="1" applyFont="1" applyFill="1" applyBorder="1">
      <alignment/>
      <protection/>
    </xf>
    <xf numFmtId="0" fontId="0" fillId="0" borderId="30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85" xfId="0" applyBorder="1" applyAlignment="1">
      <alignment/>
    </xf>
    <xf numFmtId="0" fontId="0" fillId="0" borderId="67" xfId="0" applyBorder="1" applyAlignment="1">
      <alignment/>
    </xf>
    <xf numFmtId="0" fontId="2" fillId="0" borderId="35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33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" fillId="0" borderId="51" xfId="56" applyNumberFormat="1" applyFont="1" applyFill="1" applyBorder="1" applyAlignment="1" applyProtection="1">
      <alignment horizontal="left"/>
      <protection/>
    </xf>
    <xf numFmtId="0" fontId="4" fillId="0" borderId="72" xfId="56" applyNumberFormat="1" applyFont="1" applyFill="1" applyBorder="1" applyAlignment="1" applyProtection="1">
      <alignment horizontal="left"/>
      <protection/>
    </xf>
    <xf numFmtId="0" fontId="4" fillId="0" borderId="77" xfId="56" applyNumberFormat="1" applyFont="1" applyFill="1" applyBorder="1" applyAlignment="1" applyProtection="1">
      <alignment horizontal="left"/>
      <protection/>
    </xf>
    <xf numFmtId="0" fontId="2" fillId="0" borderId="43" xfId="56" applyNumberFormat="1" applyFont="1" applyFill="1" applyBorder="1" applyAlignment="1" applyProtection="1">
      <alignment horizontal="left" indent="1"/>
      <protection/>
    </xf>
    <xf numFmtId="0" fontId="2" fillId="0" borderId="42" xfId="56" applyNumberFormat="1" applyFont="1" applyFill="1" applyBorder="1" applyAlignment="1" applyProtection="1">
      <alignment horizontal="left" indent="1"/>
      <protection/>
    </xf>
    <xf numFmtId="0" fontId="2" fillId="0" borderId="78" xfId="56" applyNumberFormat="1" applyFont="1" applyFill="1" applyBorder="1" applyAlignment="1" applyProtection="1">
      <alignment horizontal="left" indent="1"/>
      <protection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56" applyNumberFormat="1" applyFont="1" applyFill="1" applyBorder="1" applyAlignment="1" applyProtection="1">
      <alignment horizontal="left" vertical="center" wrapText="1"/>
      <protection/>
    </xf>
    <xf numFmtId="0" fontId="0" fillId="0" borderId="16" xfId="56" applyNumberFormat="1" applyFont="1" applyFill="1" applyBorder="1" applyAlignment="1" applyProtection="1">
      <alignment horizontal="left" vertical="center" wrapText="1"/>
      <protection/>
    </xf>
    <xf numFmtId="0" fontId="4" fillId="0" borderId="33" xfId="56" applyNumberFormat="1" applyFont="1" applyFill="1" applyBorder="1" applyAlignment="1" applyProtection="1">
      <alignment horizontal="left"/>
      <protection/>
    </xf>
    <xf numFmtId="0" fontId="0" fillId="0" borderId="89" xfId="0" applyBorder="1" applyAlignment="1">
      <alignment horizontal="left" vertical="center" wrapText="1"/>
    </xf>
    <xf numFmtId="0" fontId="0" fillId="0" borderId="90" xfId="0" applyBorder="1" applyAlignment="1">
      <alignment horizontal="left" vertical="center" wrapText="1"/>
    </xf>
    <xf numFmtId="0" fontId="0" fillId="0" borderId="91" xfId="0" applyBorder="1" applyAlignment="1">
      <alignment horizontal="left" vertical="center" wrapText="1"/>
    </xf>
    <xf numFmtId="0" fontId="0" fillId="0" borderId="67" xfId="56" applyNumberFormat="1" applyFont="1" applyFill="1" applyBorder="1" applyAlignment="1" applyProtection="1">
      <alignment horizontal="left" indent="2"/>
      <protection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2" fillId="0" borderId="54" xfId="56" applyNumberFormat="1" applyFont="1" applyFill="1" applyBorder="1" applyAlignment="1" applyProtection="1">
      <alignment horizontal="left" indent="1"/>
      <protection/>
    </xf>
    <xf numFmtId="0" fontId="2" fillId="0" borderId="74" xfId="56" applyNumberFormat="1" applyFont="1" applyFill="1" applyBorder="1" applyAlignment="1" applyProtection="1">
      <alignment horizontal="left" indent="1"/>
      <protection/>
    </xf>
    <xf numFmtId="0" fontId="2" fillId="0" borderId="82" xfId="56" applyNumberFormat="1" applyFont="1" applyFill="1" applyBorder="1" applyAlignment="1" applyProtection="1">
      <alignment horizontal="left" indent="1"/>
      <protection/>
    </xf>
    <xf numFmtId="0" fontId="0" fillId="0" borderId="43" xfId="56" applyNumberFormat="1" applyFont="1" applyFill="1" applyBorder="1" applyAlignment="1" applyProtection="1">
      <alignment horizontal="left" indent="2"/>
      <protection/>
    </xf>
    <xf numFmtId="0" fontId="0" fillId="0" borderId="42" xfId="56" applyNumberFormat="1" applyFont="1" applyFill="1" applyBorder="1" applyAlignment="1" applyProtection="1">
      <alignment horizontal="left" indent="2"/>
      <protection/>
    </xf>
    <xf numFmtId="0" fontId="0" fillId="0" borderId="78" xfId="56" applyNumberFormat="1" applyFont="1" applyFill="1" applyBorder="1" applyAlignment="1" applyProtection="1">
      <alignment horizontal="left" indent="2"/>
      <protection/>
    </xf>
    <xf numFmtId="0" fontId="5" fillId="0" borderId="43" xfId="56" applyNumberFormat="1" applyFont="1" applyFill="1" applyBorder="1" applyAlignment="1" applyProtection="1">
      <alignment horizontal="left" indent="2"/>
      <protection/>
    </xf>
    <xf numFmtId="0" fontId="5" fillId="0" borderId="42" xfId="56" applyNumberFormat="1" applyFont="1" applyFill="1" applyBorder="1" applyAlignment="1" applyProtection="1">
      <alignment horizontal="left" indent="2"/>
      <protection/>
    </xf>
    <xf numFmtId="0" fontId="5" fillId="0" borderId="78" xfId="56" applyNumberFormat="1" applyFont="1" applyFill="1" applyBorder="1" applyAlignment="1" applyProtection="1">
      <alignment horizontal="left" indent="2"/>
      <protection/>
    </xf>
    <xf numFmtId="0" fontId="5" fillId="0" borderId="54" xfId="56" applyNumberFormat="1" applyFont="1" applyFill="1" applyBorder="1" applyAlignment="1" applyProtection="1">
      <alignment horizontal="left" indent="2"/>
      <protection/>
    </xf>
    <xf numFmtId="0" fontId="5" fillId="0" borderId="74" xfId="56" applyNumberFormat="1" applyFont="1" applyFill="1" applyBorder="1" applyAlignment="1" applyProtection="1">
      <alignment horizontal="left" indent="2"/>
      <protection/>
    </xf>
    <xf numFmtId="0" fontId="5" fillId="0" borderId="82" xfId="56" applyNumberFormat="1" applyFont="1" applyFill="1" applyBorder="1" applyAlignment="1" applyProtection="1">
      <alignment horizontal="left" indent="2"/>
      <protection/>
    </xf>
    <xf numFmtId="0" fontId="4" fillId="0" borderId="92" xfId="56" applyNumberFormat="1" applyFont="1" applyFill="1" applyBorder="1" applyAlignment="1" applyProtection="1">
      <alignment horizontal="left" indent="2"/>
      <protection/>
    </xf>
    <xf numFmtId="0" fontId="4" fillId="0" borderId="0" xfId="56" applyNumberFormat="1" applyFont="1" applyFill="1" applyBorder="1" applyAlignment="1" applyProtection="1">
      <alignment horizontal="left" indent="2"/>
      <protection/>
    </xf>
    <xf numFmtId="0" fontId="0" fillId="0" borderId="14" xfId="56" applyNumberFormat="1" applyFont="1" applyFill="1" applyBorder="1" applyAlignment="1" applyProtection="1">
      <alignment horizontal="left" indent="2"/>
      <protection/>
    </xf>
    <xf numFmtId="0" fontId="0" fillId="0" borderId="15" xfId="56" applyNumberFormat="1" applyFont="1" applyFill="1" applyBorder="1" applyAlignment="1" applyProtection="1">
      <alignment horizontal="left" indent="2"/>
      <protection/>
    </xf>
    <xf numFmtId="0" fontId="0" fillId="0" borderId="16" xfId="56" applyNumberFormat="1" applyFont="1" applyFill="1" applyBorder="1" applyAlignment="1" applyProtection="1">
      <alignment horizontal="left" indent="2"/>
      <protection/>
    </xf>
    <xf numFmtId="0" fontId="2" fillId="0" borderId="47" xfId="56" applyNumberFormat="1" applyFont="1" applyFill="1" applyBorder="1" applyAlignment="1" applyProtection="1">
      <alignment horizontal="left" indent="1"/>
      <protection/>
    </xf>
    <xf numFmtId="0" fontId="0" fillId="0" borderId="47" xfId="56" applyNumberFormat="1" applyFont="1" applyFill="1" applyBorder="1" applyAlignment="1" applyProtection="1">
      <alignment horizontal="left" indent="2"/>
      <protection/>
    </xf>
    <xf numFmtId="0" fontId="6" fillId="0" borderId="35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2" fillId="0" borderId="36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3" xfId="0" applyBorder="1" applyAlignment="1">
      <alignment horizontal="right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51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0" fontId="5" fillId="0" borderId="16" xfId="0" applyFont="1" applyBorder="1" applyAlignment="1">
      <alignment horizontal="left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0" xfId="0" applyBorder="1" applyAlignment="1">
      <alignment horizontal="left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3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7" fillId="0" borderId="31" xfId="0" applyFont="1" applyBorder="1" applyAlignment="1">
      <alignment horizontal="center" vertical="center" wrapText="1"/>
    </xf>
    <xf numFmtId="0" fontId="2" fillId="0" borderId="25" xfId="56" applyNumberFormat="1" applyFont="1" applyFill="1" applyBorder="1" applyAlignment="1" applyProtection="1">
      <alignment horizontal="left" vertical="center" wrapText="1"/>
      <protection/>
    </xf>
    <xf numFmtId="0" fontId="2" fillId="0" borderId="26" xfId="56" applyNumberFormat="1" applyFont="1" applyFill="1" applyBorder="1" applyAlignment="1" applyProtection="1">
      <alignment horizontal="left" vertical="center" wrapText="1"/>
      <protection/>
    </xf>
    <xf numFmtId="0" fontId="0" fillId="0" borderId="33" xfId="56" applyNumberFormat="1" applyFont="1" applyFill="1" applyBorder="1" applyAlignment="1" applyProtection="1">
      <alignment horizontal="left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56" applyNumberFormat="1" applyFont="1" applyFill="1" applyBorder="1" applyAlignment="1" applyProtection="1">
      <alignment horizontal="center" vertical="center"/>
      <protection/>
    </xf>
    <xf numFmtId="0" fontId="2" fillId="0" borderId="30" xfId="56" applyNumberFormat="1" applyFont="1" applyFill="1" applyBorder="1" applyAlignment="1" applyProtection="1">
      <alignment horizontal="center" vertical="center"/>
      <protection/>
    </xf>
    <xf numFmtId="0" fontId="2" fillId="0" borderId="10" xfId="56" applyNumberFormat="1" applyFont="1" applyFill="1" applyBorder="1" applyAlignment="1" applyProtection="1">
      <alignment horizontal="center" vertical="center"/>
      <protection/>
    </xf>
    <xf numFmtId="0" fontId="2" fillId="0" borderId="35" xfId="56" applyNumberFormat="1" applyFont="1" applyFill="1" applyBorder="1" applyAlignment="1" applyProtection="1">
      <alignment horizontal="center" vertical="center"/>
      <protection/>
    </xf>
    <xf numFmtId="0" fontId="2" fillId="0" borderId="33" xfId="56" applyNumberFormat="1" applyFont="1" applyFill="1" applyBorder="1" applyAlignment="1" applyProtection="1">
      <alignment horizontal="center" vertical="center"/>
      <protection/>
    </xf>
    <xf numFmtId="0" fontId="2" fillId="0" borderId="34" xfId="56" applyNumberFormat="1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0" fillId="0" borderId="37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4" xfId="56" applyNumberFormat="1" applyFont="1" applyFill="1" applyBorder="1" applyAlignment="1" applyProtection="1">
      <alignment horizontal="left"/>
      <protection/>
    </xf>
    <xf numFmtId="0" fontId="5" fillId="0" borderId="15" xfId="56" applyNumberFormat="1" applyFont="1" applyFill="1" applyBorder="1" applyAlignment="1" applyProtection="1">
      <alignment horizontal="left"/>
      <protection/>
    </xf>
    <xf numFmtId="0" fontId="5" fillId="0" borderId="16" xfId="56" applyNumberFormat="1" applyFont="1" applyFill="1" applyBorder="1" applyAlignment="1" applyProtection="1">
      <alignment horizontal="left"/>
      <protection/>
    </xf>
    <xf numFmtId="0" fontId="9" fillId="0" borderId="93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9" fillId="0" borderId="95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9" fillId="0" borderId="100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21" fillId="0" borderId="25" xfId="56" applyNumberFormat="1" applyFont="1" applyFill="1" applyBorder="1" applyAlignment="1" applyProtection="1">
      <alignment horizontal="left"/>
      <protection/>
    </xf>
    <xf numFmtId="0" fontId="21" fillId="0" borderId="26" xfId="56" applyNumberFormat="1" applyFont="1" applyFill="1" applyBorder="1" applyAlignment="1" applyProtection="1">
      <alignment horizontal="left"/>
      <protection/>
    </xf>
    <xf numFmtId="0" fontId="21" fillId="0" borderId="27" xfId="56" applyNumberFormat="1" applyFont="1" applyFill="1" applyBorder="1" applyAlignment="1" applyProtection="1">
      <alignment horizontal="left"/>
      <protection/>
    </xf>
    <xf numFmtId="0" fontId="7" fillId="0" borderId="36" xfId="0" applyFont="1" applyBorder="1" applyAlignment="1">
      <alignment horizontal="center"/>
    </xf>
    <xf numFmtId="0" fontId="21" fillId="0" borderId="25" xfId="56" applyNumberFormat="1" applyFont="1" applyFill="1" applyBorder="1" applyAlignment="1" applyProtection="1">
      <alignment horizontal="left" vertical="center" wrapText="1"/>
      <protection/>
    </xf>
    <xf numFmtId="0" fontId="21" fillId="0" borderId="26" xfId="56" applyNumberFormat="1" applyFont="1" applyFill="1" applyBorder="1" applyAlignment="1" applyProtection="1">
      <alignment horizontal="left" vertical="center" wrapText="1"/>
      <protection/>
    </xf>
    <xf numFmtId="0" fontId="21" fillId="0" borderId="27" xfId="56" applyNumberFormat="1" applyFont="1" applyFill="1" applyBorder="1" applyAlignment="1" applyProtection="1">
      <alignment horizontal="left" vertical="center" wrapText="1"/>
      <protection/>
    </xf>
    <xf numFmtId="0" fontId="7" fillId="0" borderId="63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26" fillId="0" borderId="47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6" fillId="0" borderId="28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/>
    </xf>
    <xf numFmtId="0" fontId="6" fillId="0" borderId="73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79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78" xfId="0" applyFont="1" applyBorder="1" applyAlignment="1">
      <alignment horizontal="left"/>
    </xf>
    <xf numFmtId="0" fontId="2" fillId="0" borderId="3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right"/>
    </xf>
    <xf numFmtId="0" fontId="14" fillId="0" borderId="3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29" fillId="0" borderId="78" xfId="0" applyFont="1" applyBorder="1" applyAlignment="1">
      <alignment horizontal="center" vertical="center" wrapText="1"/>
    </xf>
    <xf numFmtId="0" fontId="29" fillId="0" borderId="82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3" fontId="15" fillId="0" borderId="15" xfId="54" applyNumberFormat="1" applyFont="1" applyFill="1" applyBorder="1" applyAlignment="1">
      <alignment horizontal="right" vertical="center"/>
      <protection/>
    </xf>
    <xf numFmtId="3" fontId="15" fillId="0" borderId="16" xfId="54" applyNumberFormat="1" applyFont="1" applyFill="1" applyBorder="1" applyAlignment="1">
      <alignment horizontal="right" vertical="center"/>
      <protection/>
    </xf>
    <xf numFmtId="0" fontId="0" fillId="0" borderId="14" xfId="55" applyFont="1" applyFill="1" applyBorder="1" applyAlignment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3" fontId="15" fillId="0" borderId="14" xfId="54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Alignment="1">
      <alignment horizontal="right"/>
    </xf>
    <xf numFmtId="3" fontId="15" fillId="0" borderId="0" xfId="54" applyNumberFormat="1" applyFont="1" applyFill="1" applyBorder="1" applyAlignment="1">
      <alignment horizontal="right" vertical="center"/>
      <protection/>
    </xf>
    <xf numFmtId="3" fontId="15" fillId="0" borderId="11" xfId="54" applyNumberFormat="1" applyFont="1" applyFill="1" applyBorder="1" applyAlignment="1">
      <alignment horizontal="right" vertical="center"/>
      <protection/>
    </xf>
    <xf numFmtId="3" fontId="15" fillId="0" borderId="32" xfId="54" applyNumberFormat="1" applyFont="1" applyFill="1" applyBorder="1" applyAlignment="1">
      <alignment horizontal="right" vertical="center"/>
      <protection/>
    </xf>
    <xf numFmtId="3" fontId="3" fillId="0" borderId="25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0" fontId="20" fillId="0" borderId="33" xfId="54" applyFont="1" applyBorder="1" applyAlignment="1">
      <alignment horizontal="left"/>
      <protection/>
    </xf>
    <xf numFmtId="3" fontId="0" fillId="0" borderId="11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4" fillId="0" borderId="26" xfId="54" applyNumberFormat="1" applyFont="1" applyFill="1" applyBorder="1" applyAlignment="1">
      <alignment horizontal="right" vertical="center"/>
      <protection/>
    </xf>
    <xf numFmtId="3" fontId="14" fillId="0" borderId="27" xfId="54" applyNumberFormat="1" applyFont="1" applyFill="1" applyBorder="1" applyAlignment="1">
      <alignment horizontal="right" vertical="center"/>
      <protection/>
    </xf>
    <xf numFmtId="3" fontId="2" fillId="0" borderId="26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0" fontId="0" fillId="0" borderId="37" xfId="55" applyFont="1" applyFill="1" applyBorder="1" applyAlignment="1">
      <alignment horizontal="left"/>
      <protection/>
    </xf>
    <xf numFmtId="0" fontId="0" fillId="0" borderId="38" xfId="55" applyFont="1" applyFill="1" applyBorder="1" applyAlignment="1">
      <alignment horizontal="left"/>
      <protection/>
    </xf>
    <xf numFmtId="3" fontId="14" fillId="0" borderId="25" xfId="54" applyNumberFormat="1" applyFont="1" applyFill="1" applyBorder="1" applyAlignment="1">
      <alignment horizontal="right" vertical="center"/>
      <protection/>
    </xf>
    <xf numFmtId="3" fontId="2" fillId="0" borderId="11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14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5" fillId="0" borderId="11" xfId="54" applyFont="1" applyBorder="1" applyAlignment="1">
      <alignment horizontal="left"/>
      <protection/>
    </xf>
    <xf numFmtId="0" fontId="15" fillId="0" borderId="0" xfId="54" applyFont="1" applyBorder="1" applyAlignment="1">
      <alignment horizontal="left"/>
      <protection/>
    </xf>
    <xf numFmtId="0" fontId="15" fillId="0" borderId="14" xfId="54" applyFont="1" applyBorder="1" applyAlignment="1">
      <alignment horizontal="left"/>
      <protection/>
    </xf>
    <xf numFmtId="0" fontId="15" fillId="0" borderId="15" xfId="54" applyFont="1" applyBorder="1" applyAlignment="1">
      <alignment horizontal="left"/>
      <protection/>
    </xf>
    <xf numFmtId="3" fontId="15" fillId="0" borderId="37" xfId="54" applyNumberFormat="1" applyFont="1" applyFill="1" applyBorder="1" applyAlignment="1">
      <alignment horizontal="right" vertical="center"/>
      <protection/>
    </xf>
    <xf numFmtId="3" fontId="15" fillId="0" borderId="38" xfId="54" applyNumberFormat="1" applyFont="1" applyFill="1" applyBorder="1" applyAlignment="1">
      <alignment horizontal="right" vertical="center"/>
      <protection/>
    </xf>
    <xf numFmtId="3" fontId="3" fillId="0" borderId="26" xfId="0" applyNumberFormat="1" applyFont="1" applyBorder="1" applyAlignment="1">
      <alignment horizontal="right"/>
    </xf>
    <xf numFmtId="0" fontId="0" fillId="0" borderId="11" xfId="55" applyFont="1" applyFill="1" applyBorder="1" applyAlignment="1">
      <alignment horizontal="left"/>
      <protection/>
    </xf>
    <xf numFmtId="0" fontId="0" fillId="0" borderId="0" xfId="55" applyFont="1" applyFill="1" applyBorder="1" applyAlignment="1">
      <alignment horizontal="left"/>
      <protection/>
    </xf>
    <xf numFmtId="3" fontId="2" fillId="0" borderId="0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15" fillId="0" borderId="28" xfId="54" applyNumberFormat="1" applyFont="1" applyFill="1" applyBorder="1" applyAlignment="1">
      <alignment horizontal="right" vertical="center"/>
      <protection/>
    </xf>
    <xf numFmtId="3" fontId="15" fillId="0" borderId="24" xfId="54" applyNumberFormat="1" applyFont="1" applyFill="1" applyBorder="1" applyAlignment="1">
      <alignment horizontal="right" vertical="center"/>
      <protection/>
    </xf>
    <xf numFmtId="0" fontId="29" fillId="0" borderId="36" xfId="54" applyFont="1" applyBorder="1" applyAlignment="1">
      <alignment horizontal="center" vertical="center" wrapText="1"/>
      <protection/>
    </xf>
    <xf numFmtId="0" fontId="29" fillId="0" borderId="10" xfId="54" applyFont="1" applyBorder="1" applyAlignment="1">
      <alignment horizontal="center" vertical="center" wrapText="1"/>
      <protection/>
    </xf>
    <xf numFmtId="0" fontId="30" fillId="0" borderId="3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0" fillId="0" borderId="36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22" fillId="0" borderId="25" xfId="54" applyNumberFormat="1" applyFont="1" applyFill="1" applyBorder="1" applyAlignment="1">
      <alignment horizontal="right" vertical="center"/>
      <protection/>
    </xf>
    <xf numFmtId="3" fontId="22" fillId="0" borderId="27" xfId="54" applyNumberFormat="1" applyFont="1" applyFill="1" applyBorder="1" applyAlignment="1">
      <alignment horizontal="right" vertical="center"/>
      <protection/>
    </xf>
    <xf numFmtId="3" fontId="0" fillId="0" borderId="25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14" fillId="0" borderId="32" xfId="54" applyNumberFormat="1" applyFont="1" applyFill="1" applyBorder="1" applyAlignment="1">
      <alignment horizontal="right" vertical="center"/>
      <protection/>
    </xf>
    <xf numFmtId="0" fontId="0" fillId="0" borderId="16" xfId="55" applyFont="1" applyFill="1" applyBorder="1" applyAlignment="1">
      <alignment horizontal="left"/>
      <protection/>
    </xf>
    <xf numFmtId="0" fontId="22" fillId="0" borderId="36" xfId="54" applyFont="1" applyBorder="1" applyAlignment="1">
      <alignment horizontal="center"/>
      <protection/>
    </xf>
    <xf numFmtId="0" fontId="22" fillId="0" borderId="30" xfId="54" applyFont="1" applyBorder="1" applyAlignment="1">
      <alignment horizontal="center"/>
      <protection/>
    </xf>
    <xf numFmtId="0" fontId="6" fillId="0" borderId="25" xfId="54" applyFont="1" applyFill="1" applyBorder="1" applyAlignment="1">
      <alignment horizontal="left" wrapText="1"/>
      <protection/>
    </xf>
    <xf numFmtId="0" fontId="6" fillId="0" borderId="26" xfId="54" applyFont="1" applyFill="1" applyBorder="1" applyAlignment="1">
      <alignment horizontal="left" wrapText="1"/>
      <protection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5" fillId="0" borderId="36" xfId="54" applyNumberFormat="1" applyFont="1" applyFill="1" applyBorder="1" applyAlignment="1">
      <alignment horizontal="right" vertical="center"/>
      <protection/>
    </xf>
    <xf numFmtId="3" fontId="15" fillId="0" borderId="10" xfId="54" applyNumberFormat="1" applyFont="1" applyFill="1" applyBorder="1" applyAlignment="1">
      <alignment horizontal="right" vertical="center"/>
      <protection/>
    </xf>
    <xf numFmtId="0" fontId="20" fillId="0" borderId="0" xfId="54" applyFont="1" applyBorder="1" applyAlignment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32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32" xfId="0" applyBorder="1" applyAlignment="1">
      <alignment horizontal="right"/>
    </xf>
    <xf numFmtId="0" fontId="2" fillId="0" borderId="50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31" fillId="0" borderId="49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2" xfId="0" applyBorder="1" applyAlignment="1">
      <alignment horizontal="left"/>
    </xf>
    <xf numFmtId="0" fontId="3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11</xdr:row>
      <xdr:rowOff>28575</xdr:rowOff>
    </xdr:from>
    <xdr:to>
      <xdr:col>5</xdr:col>
      <xdr:colOff>409575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648075" y="1971675"/>
          <a:ext cx="142875" cy="1724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J22" sqref="J22"/>
    </sheetView>
  </sheetViews>
  <sheetFormatPr defaultColWidth="9.140625" defaultRowHeight="12.75"/>
  <sheetData>
    <row r="1" spans="1:9" ht="12.75">
      <c r="A1" s="702" t="s">
        <v>420</v>
      </c>
      <c r="B1" s="702"/>
      <c r="C1" s="702"/>
      <c r="D1" s="702"/>
      <c r="E1" s="702"/>
      <c r="F1" s="702"/>
      <c r="G1" s="702"/>
      <c r="H1" s="702"/>
      <c r="I1" s="70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25.5" customHeight="1">
      <c r="A3" s="701" t="s">
        <v>529</v>
      </c>
      <c r="B3" s="701"/>
      <c r="C3" s="701"/>
      <c r="D3" s="701"/>
      <c r="E3" s="701"/>
      <c r="F3" s="701"/>
      <c r="G3" s="701"/>
      <c r="H3" s="701"/>
      <c r="I3" s="701"/>
    </row>
    <row r="5" spans="1:9" ht="12.75">
      <c r="A5" s="703" t="s">
        <v>220</v>
      </c>
      <c r="B5" s="703"/>
      <c r="C5" s="703"/>
      <c r="D5" s="703"/>
      <c r="E5" s="703"/>
      <c r="F5" s="703"/>
      <c r="G5" s="703"/>
      <c r="H5" s="703"/>
      <c r="I5" s="703"/>
    </row>
    <row r="7" spans="1:7" ht="12.75">
      <c r="A7" s="704" t="s">
        <v>16</v>
      </c>
      <c r="B7" s="704"/>
      <c r="C7" s="704"/>
      <c r="D7" s="704"/>
      <c r="E7" s="704"/>
      <c r="F7" s="704"/>
      <c r="G7" s="704"/>
    </row>
    <row r="8" spans="2:9" ht="12.75">
      <c r="B8" s="699" t="s">
        <v>510</v>
      </c>
      <c r="C8" s="699"/>
      <c r="D8" s="699"/>
      <c r="E8" s="699"/>
      <c r="F8" s="699"/>
      <c r="G8" s="699"/>
      <c r="H8" s="699"/>
      <c r="I8" s="699"/>
    </row>
    <row r="9" spans="2:9" ht="12.75">
      <c r="B9" s="699" t="s">
        <v>509</v>
      </c>
      <c r="C9" s="699"/>
      <c r="D9" s="699"/>
      <c r="E9" s="699"/>
      <c r="F9" s="699"/>
      <c r="G9" s="699"/>
      <c r="H9" s="699"/>
      <c r="I9" s="699"/>
    </row>
    <row r="11" spans="1:7" ht="12.75">
      <c r="A11" s="704" t="s">
        <v>17</v>
      </c>
      <c r="B11" s="704"/>
      <c r="C11" s="704"/>
      <c r="D11" s="704"/>
      <c r="E11" s="704"/>
      <c r="F11" s="704"/>
      <c r="G11" s="704"/>
    </row>
    <row r="12" spans="2:9" ht="12.75">
      <c r="B12" s="699" t="s">
        <v>297</v>
      </c>
      <c r="C12" s="699"/>
      <c r="D12" s="699"/>
      <c r="E12" s="699"/>
      <c r="F12" s="699"/>
      <c r="G12" s="699"/>
      <c r="H12" s="699"/>
      <c r="I12" s="699"/>
    </row>
    <row r="13" spans="2:9" ht="12.75">
      <c r="B13" s="702"/>
      <c r="C13" s="702"/>
      <c r="D13" s="702"/>
      <c r="E13" s="702"/>
      <c r="F13" s="702"/>
      <c r="G13" s="702"/>
      <c r="H13" s="702"/>
      <c r="I13" s="702"/>
    </row>
    <row r="15" spans="1:7" ht="12.75">
      <c r="A15" s="705" t="s">
        <v>0</v>
      </c>
      <c r="B15" s="705"/>
      <c r="C15" s="705"/>
      <c r="D15" s="705"/>
      <c r="E15" s="705"/>
      <c r="F15" s="705"/>
      <c r="G15" s="705"/>
    </row>
    <row r="17" spans="2:9" ht="12.75">
      <c r="B17" s="700" t="s">
        <v>524</v>
      </c>
      <c r="C17" s="700"/>
      <c r="D17" s="700"/>
      <c r="E17" s="700"/>
      <c r="F17" s="700"/>
      <c r="G17" s="700"/>
      <c r="H17" s="700"/>
      <c r="I17" s="700"/>
    </row>
    <row r="18" spans="2:14" ht="12.75">
      <c r="B18" s="700" t="s">
        <v>519</v>
      </c>
      <c r="C18" s="700"/>
      <c r="D18" s="700"/>
      <c r="E18" s="700"/>
      <c r="F18" s="700"/>
      <c r="G18" s="1"/>
      <c r="H18" s="1"/>
      <c r="I18" s="1"/>
      <c r="K18" s="1"/>
      <c r="L18" s="1"/>
      <c r="M18" s="1"/>
      <c r="N18" s="1"/>
    </row>
    <row r="19" spans="2:14" ht="12.75">
      <c r="B19" s="700" t="s">
        <v>521</v>
      </c>
      <c r="C19" s="700"/>
      <c r="D19" s="700"/>
      <c r="E19" s="700"/>
      <c r="F19" s="700"/>
      <c r="G19" s="1"/>
      <c r="H19" s="1"/>
      <c r="I19" s="1"/>
      <c r="K19" s="1"/>
      <c r="L19" s="1"/>
      <c r="M19" s="1"/>
      <c r="N19" s="1"/>
    </row>
    <row r="20" spans="2:14" ht="12.75">
      <c r="B20" s="700" t="s">
        <v>514</v>
      </c>
      <c r="C20" s="700"/>
      <c r="D20" s="700"/>
      <c r="E20" s="700"/>
      <c r="F20" s="700"/>
      <c r="G20" s="1"/>
      <c r="H20" s="1"/>
      <c r="I20" s="1"/>
      <c r="K20" s="1"/>
      <c r="L20" s="1"/>
      <c r="M20" s="1"/>
      <c r="N20" s="1"/>
    </row>
    <row r="21" spans="2:14" ht="12.75">
      <c r="B21" s="706" t="s">
        <v>515</v>
      </c>
      <c r="C21" s="706"/>
      <c r="D21" s="706"/>
      <c r="E21" s="706"/>
      <c r="F21" s="699"/>
      <c r="G21" s="699"/>
      <c r="H21" s="699"/>
      <c r="I21" s="699"/>
      <c r="K21" s="1"/>
      <c r="L21" s="1"/>
      <c r="M21" s="1"/>
      <c r="N21" s="1"/>
    </row>
    <row r="22" spans="2:14" ht="12.75">
      <c r="B22" s="700" t="s">
        <v>516</v>
      </c>
      <c r="C22" s="700"/>
      <c r="D22" s="700"/>
      <c r="E22" s="700"/>
      <c r="F22" s="699"/>
      <c r="G22" s="699"/>
      <c r="H22" s="699"/>
      <c r="I22" s="699"/>
      <c r="K22" s="1"/>
      <c r="L22" s="1"/>
      <c r="M22" s="1"/>
      <c r="N22" s="1"/>
    </row>
    <row r="23" spans="2:14" ht="12.75">
      <c r="B23" s="700" t="s">
        <v>517</v>
      </c>
      <c r="C23" s="700"/>
      <c r="D23" s="700"/>
      <c r="E23" s="700"/>
      <c r="F23" s="699"/>
      <c r="G23" s="699"/>
      <c r="H23" s="699"/>
      <c r="I23" s="699"/>
      <c r="K23" s="1"/>
      <c r="L23" s="1"/>
      <c r="M23" s="1"/>
      <c r="N23" s="1"/>
    </row>
    <row r="24" spans="2:14" ht="12.75">
      <c r="B24" s="700" t="s">
        <v>518</v>
      </c>
      <c r="C24" s="700"/>
      <c r="D24" s="700"/>
      <c r="E24" s="700"/>
      <c r="F24" s="699"/>
      <c r="G24" s="699"/>
      <c r="H24" s="699"/>
      <c r="I24" s="699"/>
      <c r="K24" s="1"/>
      <c r="L24" s="1"/>
      <c r="M24" s="1"/>
      <c r="N24" s="1"/>
    </row>
    <row r="25" spans="2:14" ht="12.75">
      <c r="B25" s="700" t="s">
        <v>520</v>
      </c>
      <c r="C25" s="700"/>
      <c r="D25" s="700"/>
      <c r="E25" s="700"/>
      <c r="F25" s="700"/>
      <c r="G25" s="1"/>
      <c r="H25" s="1"/>
      <c r="I25" s="1"/>
      <c r="K25" s="1"/>
      <c r="L25" s="1"/>
      <c r="M25" s="1"/>
      <c r="N25" s="1"/>
    </row>
    <row r="26" spans="2:14" ht="12.75">
      <c r="B26" s="700" t="s">
        <v>316</v>
      </c>
      <c r="C26" s="700"/>
      <c r="D26" s="700"/>
      <c r="E26" s="700"/>
      <c r="F26" s="699"/>
      <c r="G26" s="699"/>
      <c r="H26" s="699"/>
      <c r="I26" s="699"/>
      <c r="K26" s="1"/>
      <c r="L26" s="1"/>
      <c r="M26" s="1"/>
      <c r="N26" s="1"/>
    </row>
    <row r="27" spans="2:14" ht="12.75">
      <c r="B27" s="700" t="s">
        <v>219</v>
      </c>
      <c r="C27" s="700"/>
      <c r="D27" s="700"/>
      <c r="E27" s="700"/>
      <c r="F27" s="699"/>
      <c r="G27" s="699"/>
      <c r="H27" s="699"/>
      <c r="I27" s="699"/>
      <c r="K27" s="1"/>
      <c r="L27" s="1"/>
      <c r="M27" s="1"/>
      <c r="N27" s="1"/>
    </row>
    <row r="28" spans="2:14" ht="12.75">
      <c r="B28" s="700" t="s">
        <v>212</v>
      </c>
      <c r="C28" s="700"/>
      <c r="D28" s="700"/>
      <c r="E28" s="700"/>
      <c r="F28" s="699"/>
      <c r="G28" s="699"/>
      <c r="H28" s="699"/>
      <c r="I28" s="699"/>
      <c r="K28" s="1"/>
      <c r="L28" s="1"/>
      <c r="M28" s="1"/>
      <c r="N28" s="1"/>
    </row>
    <row r="29" spans="2:14" ht="12.75">
      <c r="B29" s="700" t="s">
        <v>214</v>
      </c>
      <c r="C29" s="700"/>
      <c r="D29" s="700"/>
      <c r="E29" s="700"/>
      <c r="F29" s="699"/>
      <c r="G29" s="699"/>
      <c r="H29" s="699"/>
      <c r="I29" s="699"/>
      <c r="K29" s="1"/>
      <c r="L29" s="1"/>
      <c r="M29" s="1"/>
      <c r="N29" s="1"/>
    </row>
    <row r="30" spans="2:14" ht="12.75">
      <c r="B30" s="700" t="s">
        <v>332</v>
      </c>
      <c r="C30" s="700"/>
      <c r="D30" s="700"/>
      <c r="E30" s="700"/>
      <c r="F30" s="699"/>
      <c r="G30" s="699"/>
      <c r="H30" s="699"/>
      <c r="I30" s="699"/>
      <c r="K30" s="1"/>
      <c r="L30" s="1"/>
      <c r="M30" s="1"/>
      <c r="N30" s="1"/>
    </row>
    <row r="31" spans="2:14" ht="12.75">
      <c r="B31" s="700" t="s">
        <v>320</v>
      </c>
      <c r="C31" s="700"/>
      <c r="D31" s="700"/>
      <c r="E31" s="700"/>
      <c r="F31" s="699"/>
      <c r="G31" s="699"/>
      <c r="H31" s="699"/>
      <c r="I31" s="699"/>
      <c r="K31" s="1"/>
      <c r="L31" s="1"/>
      <c r="M31" s="1"/>
      <c r="N31" s="1"/>
    </row>
    <row r="32" spans="2:14" ht="12.75">
      <c r="B32" s="700" t="s">
        <v>523</v>
      </c>
      <c r="C32" s="700"/>
      <c r="D32" s="700"/>
      <c r="E32" s="700"/>
      <c r="F32" s="699"/>
      <c r="G32" s="699"/>
      <c r="H32" s="699"/>
      <c r="I32" s="699"/>
      <c r="K32" s="1"/>
      <c r="L32" s="1"/>
      <c r="M32" s="1"/>
      <c r="N32" s="1"/>
    </row>
    <row r="33" spans="2:14" ht="12.75">
      <c r="B33" s="700" t="s">
        <v>522</v>
      </c>
      <c r="C33" s="700"/>
      <c r="D33" s="700"/>
      <c r="E33" s="700"/>
      <c r="F33" s="699"/>
      <c r="G33" s="699"/>
      <c r="H33" s="699"/>
      <c r="I33" s="699"/>
      <c r="K33" s="1"/>
      <c r="L33" s="1"/>
      <c r="M33" s="1"/>
      <c r="N33" s="1"/>
    </row>
    <row r="34" spans="2:14" ht="12.75">
      <c r="B34" s="700" t="s">
        <v>460</v>
      </c>
      <c r="C34" s="700"/>
      <c r="D34" s="700"/>
      <c r="E34" s="700"/>
      <c r="F34" s="699"/>
      <c r="G34" s="699"/>
      <c r="H34" s="699"/>
      <c r="I34" s="699"/>
      <c r="K34" s="1"/>
      <c r="L34" s="1"/>
      <c r="M34" s="1"/>
      <c r="N34" s="1"/>
    </row>
    <row r="35" spans="2:14" ht="12.75">
      <c r="B35" s="700" t="s">
        <v>461</v>
      </c>
      <c r="C35" s="700"/>
      <c r="D35" s="700"/>
      <c r="E35" s="700"/>
      <c r="F35" s="699"/>
      <c r="G35" s="699"/>
      <c r="H35" s="699"/>
      <c r="I35" s="699"/>
      <c r="K35" s="1"/>
      <c r="L35" s="1"/>
      <c r="M35" s="1"/>
      <c r="N35" s="1"/>
    </row>
    <row r="36" spans="2:14" ht="12.75">
      <c r="B36" s="700" t="s">
        <v>321</v>
      </c>
      <c r="C36" s="700"/>
      <c r="D36" s="700"/>
      <c r="E36" s="700"/>
      <c r="F36" s="699"/>
      <c r="G36" s="699"/>
      <c r="H36" s="699"/>
      <c r="I36" s="699"/>
      <c r="K36" s="1"/>
      <c r="L36" s="1"/>
      <c r="M36" s="1"/>
      <c r="N36" s="1"/>
    </row>
    <row r="37" spans="2:9" ht="12.75">
      <c r="B37" s="700" t="s">
        <v>417</v>
      </c>
      <c r="C37" s="700"/>
      <c r="D37" s="700"/>
      <c r="E37" s="700"/>
      <c r="F37" s="699"/>
      <c r="G37" s="699"/>
      <c r="H37" s="699"/>
      <c r="I37" s="699"/>
    </row>
    <row r="38" spans="2:5" ht="12.75">
      <c r="B38" s="700" t="s">
        <v>322</v>
      </c>
      <c r="C38" s="700"/>
      <c r="D38" s="700"/>
      <c r="E38" s="700"/>
    </row>
    <row r="39" spans="2:5" ht="12.75">
      <c r="B39" s="700" t="s">
        <v>334</v>
      </c>
      <c r="C39" s="700"/>
      <c r="D39" s="700"/>
      <c r="E39" s="700"/>
    </row>
    <row r="40" spans="2:5" ht="12.75">
      <c r="B40" s="700" t="s">
        <v>209</v>
      </c>
      <c r="C40" s="700"/>
      <c r="D40" s="700"/>
      <c r="E40" s="700"/>
    </row>
    <row r="41" spans="2:5" ht="12.75">
      <c r="B41" s="700" t="s">
        <v>323</v>
      </c>
      <c r="C41" s="700"/>
      <c r="D41" s="700"/>
      <c r="E41" s="700"/>
    </row>
    <row r="42" spans="2:5" ht="12.75">
      <c r="B42" s="700" t="s">
        <v>213</v>
      </c>
      <c r="C42" s="700"/>
      <c r="D42" s="700"/>
      <c r="E42" s="700"/>
    </row>
    <row r="43" spans="2:5" ht="12.75">
      <c r="B43" s="700" t="s">
        <v>390</v>
      </c>
      <c r="C43" s="700"/>
      <c r="D43" s="700"/>
      <c r="E43" s="700"/>
    </row>
    <row r="44" spans="2:5" ht="12.75">
      <c r="B44" s="700" t="s">
        <v>324</v>
      </c>
      <c r="C44" s="700"/>
      <c r="D44" s="700"/>
      <c r="E44" s="700"/>
    </row>
    <row r="45" spans="2:5" ht="12.75">
      <c r="B45" s="700" t="s">
        <v>325</v>
      </c>
      <c r="C45" s="700"/>
      <c r="D45" s="700"/>
      <c r="E45" s="700"/>
    </row>
    <row r="46" spans="2:5" ht="12.75">
      <c r="B46" s="700" t="s">
        <v>459</v>
      </c>
      <c r="C46" s="700"/>
      <c r="D46" s="700"/>
      <c r="E46" s="700"/>
    </row>
    <row r="47" spans="2:5" ht="12.75">
      <c r="B47" s="700" t="s">
        <v>512</v>
      </c>
      <c r="C47" s="700"/>
      <c r="D47" s="700"/>
      <c r="E47" s="700"/>
    </row>
    <row r="48" spans="2:5" ht="12.75">
      <c r="B48" s="700" t="s">
        <v>513</v>
      </c>
      <c r="C48" s="700"/>
      <c r="D48" s="700"/>
      <c r="E48" s="700"/>
    </row>
    <row r="49" spans="2:5" ht="12.75">
      <c r="B49" s="700" t="s">
        <v>511</v>
      </c>
      <c r="C49" s="700"/>
      <c r="D49" s="700"/>
      <c r="E49" s="700"/>
    </row>
    <row r="50" spans="2:5" ht="12.75">
      <c r="B50" s="700"/>
      <c r="C50" s="700"/>
      <c r="D50" s="700"/>
      <c r="E50" s="700"/>
    </row>
  </sheetData>
  <sheetProtection/>
  <mergeCells count="60">
    <mergeCell ref="B49:E49"/>
    <mergeCell ref="B50:E50"/>
    <mergeCell ref="B18:F18"/>
    <mergeCell ref="B25:F25"/>
    <mergeCell ref="B20:F20"/>
    <mergeCell ref="B19:F19"/>
    <mergeCell ref="B46:E46"/>
    <mergeCell ref="B47:E47"/>
    <mergeCell ref="B48:E48"/>
    <mergeCell ref="B45:E45"/>
    <mergeCell ref="B17:I17"/>
    <mergeCell ref="B42:E42"/>
    <mergeCell ref="B43:E43"/>
    <mergeCell ref="B44:E44"/>
    <mergeCell ref="B38:E38"/>
    <mergeCell ref="B39:E39"/>
    <mergeCell ref="B40:E40"/>
    <mergeCell ref="B41:E41"/>
    <mergeCell ref="B21:E21"/>
    <mergeCell ref="F21:I21"/>
    <mergeCell ref="A11:G11"/>
    <mergeCell ref="A15:G15"/>
    <mergeCell ref="A7:G7"/>
    <mergeCell ref="B8:I8"/>
    <mergeCell ref="B9:I9"/>
    <mergeCell ref="B12:I12"/>
    <mergeCell ref="B13:I13"/>
    <mergeCell ref="F27:I27"/>
    <mergeCell ref="B28:E28"/>
    <mergeCell ref="F28:I28"/>
    <mergeCell ref="B24:E24"/>
    <mergeCell ref="F24:I24"/>
    <mergeCell ref="B26:E26"/>
    <mergeCell ref="B37:E37"/>
    <mergeCell ref="F37:I37"/>
    <mergeCell ref="B34:E34"/>
    <mergeCell ref="F34:I34"/>
    <mergeCell ref="B35:E35"/>
    <mergeCell ref="F35:I35"/>
    <mergeCell ref="B36:E36"/>
    <mergeCell ref="A1:I1"/>
    <mergeCell ref="A5:I5"/>
    <mergeCell ref="B30:E30"/>
    <mergeCell ref="B29:E29"/>
    <mergeCell ref="F29:I29"/>
    <mergeCell ref="F30:I30"/>
    <mergeCell ref="B27:E27"/>
    <mergeCell ref="F26:I26"/>
    <mergeCell ref="B22:E22"/>
    <mergeCell ref="F22:I22"/>
    <mergeCell ref="F36:I36"/>
    <mergeCell ref="B32:E32"/>
    <mergeCell ref="F32:I32"/>
    <mergeCell ref="B33:E33"/>
    <mergeCell ref="F33:I33"/>
    <mergeCell ref="A3:I3"/>
    <mergeCell ref="F31:I31"/>
    <mergeCell ref="B31:E31"/>
    <mergeCell ref="B23:E23"/>
    <mergeCell ref="F23:I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M12" sqref="M12"/>
    </sheetView>
  </sheetViews>
  <sheetFormatPr defaultColWidth="9.140625" defaultRowHeight="12.75"/>
  <cols>
    <col min="4" max="15" width="11.140625" style="0" customWidth="1"/>
  </cols>
  <sheetData>
    <row r="1" spans="1:13" ht="12.75">
      <c r="A1" s="702" t="s">
        <v>424</v>
      </c>
      <c r="B1" s="702"/>
      <c r="C1" s="702"/>
      <c r="D1" s="702"/>
      <c r="E1" s="702"/>
      <c r="F1" s="702"/>
      <c r="G1" s="702"/>
      <c r="H1" s="702"/>
      <c r="I1" s="702"/>
      <c r="J1" s="702"/>
      <c r="K1" s="3"/>
      <c r="L1" s="1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</row>
    <row r="3" spans="1:14" ht="25.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701"/>
      <c r="J3" s="701"/>
      <c r="K3" s="428"/>
      <c r="L3" s="288"/>
      <c r="M3" s="288"/>
      <c r="N3" s="288"/>
    </row>
    <row r="4" spans="1:14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8"/>
      <c r="M4" s="288"/>
      <c r="N4" s="288"/>
    </row>
    <row r="5" spans="1:18" ht="12.75">
      <c r="A5" s="703" t="s">
        <v>283</v>
      </c>
      <c r="B5" s="703"/>
      <c r="C5" s="703"/>
      <c r="D5" s="703"/>
      <c r="E5" s="703"/>
      <c r="F5" s="703"/>
      <c r="G5" s="703"/>
      <c r="H5" s="703"/>
      <c r="I5" s="703"/>
      <c r="J5" s="703"/>
      <c r="K5" s="77"/>
      <c r="L5" s="130"/>
      <c r="M5" s="130"/>
      <c r="N5" s="2"/>
      <c r="O5" s="2"/>
      <c r="P5" s="2"/>
      <c r="Q5" s="2"/>
      <c r="R5" s="2"/>
    </row>
    <row r="6" spans="1:15" ht="15.75" thickBot="1">
      <c r="A6" s="9"/>
      <c r="B6" s="9"/>
      <c r="C6" s="9"/>
      <c r="D6" s="9"/>
      <c r="E6" s="9"/>
      <c r="F6" s="9"/>
      <c r="G6" s="9"/>
      <c r="H6" s="708" t="s">
        <v>204</v>
      </c>
      <c r="I6" s="708"/>
      <c r="J6" s="708"/>
      <c r="K6" s="451"/>
      <c r="L6" s="9"/>
      <c r="M6" s="9"/>
      <c r="N6" s="9"/>
      <c r="O6" s="9"/>
    </row>
    <row r="7" spans="1:15" s="23" customFormat="1" ht="27" thickBot="1" thickTop="1">
      <c r="A7" s="857"/>
      <c r="B7" s="857"/>
      <c r="C7" s="857"/>
      <c r="D7" s="857"/>
      <c r="E7" s="857"/>
      <c r="F7" s="857"/>
      <c r="G7" s="857"/>
      <c r="H7" s="857"/>
      <c r="I7" s="134" t="s">
        <v>455</v>
      </c>
      <c r="J7" s="134" t="s">
        <v>456</v>
      </c>
      <c r="K7" s="452"/>
      <c r="L7" s="133"/>
      <c r="M7" s="133"/>
      <c r="N7" s="133"/>
      <c r="O7" s="133"/>
    </row>
    <row r="8" spans="1:18" ht="14.25" thickBot="1" thickTop="1">
      <c r="A8" s="131" t="s">
        <v>18</v>
      </c>
      <c r="B8" s="142"/>
      <c r="C8" s="61"/>
      <c r="D8" s="61"/>
      <c r="E8" s="61"/>
      <c r="F8" s="61"/>
      <c r="G8" s="61"/>
      <c r="H8" s="61"/>
      <c r="I8" s="159">
        <v>12</v>
      </c>
      <c r="J8" s="159">
        <v>15</v>
      </c>
      <c r="K8" s="453"/>
      <c r="L8" s="5"/>
      <c r="M8" s="5"/>
      <c r="N8" s="2"/>
      <c r="O8" s="2"/>
      <c r="P8" s="2"/>
      <c r="Q8" s="2"/>
      <c r="R8" s="2"/>
    </row>
    <row r="9" spans="1:18" ht="14.25" thickBot="1" thickTop="1">
      <c r="A9" s="136" t="s">
        <v>19</v>
      </c>
      <c r="B9" s="142"/>
      <c r="C9" s="61"/>
      <c r="D9" s="61"/>
      <c r="E9" s="61"/>
      <c r="F9" s="61"/>
      <c r="G9" s="61"/>
      <c r="H9" s="61"/>
      <c r="I9" s="159">
        <v>12</v>
      </c>
      <c r="J9" s="159">
        <v>15</v>
      </c>
      <c r="K9" s="453"/>
      <c r="L9" s="5"/>
      <c r="M9" s="5"/>
      <c r="N9" s="2"/>
      <c r="O9" s="2"/>
      <c r="P9" s="2"/>
      <c r="Q9" s="2"/>
      <c r="R9" s="2"/>
    </row>
    <row r="10" spans="1:18" ht="13.5" thickTop="1">
      <c r="A10" s="105" t="s">
        <v>20</v>
      </c>
      <c r="B10" s="64"/>
      <c r="C10" s="64"/>
      <c r="D10" s="64"/>
      <c r="E10" s="64"/>
      <c r="F10" s="64"/>
      <c r="G10" s="64"/>
      <c r="H10" s="64"/>
      <c r="I10" s="207"/>
      <c r="J10" s="207"/>
      <c r="K10" s="454"/>
      <c r="L10" s="5"/>
      <c r="M10" s="5"/>
      <c r="N10" s="2"/>
      <c r="O10" s="2"/>
      <c r="P10" s="2"/>
      <c r="Q10" s="2"/>
      <c r="R10" s="2"/>
    </row>
    <row r="11" spans="1:18" ht="12.75">
      <c r="A11" s="76" t="s">
        <v>23</v>
      </c>
      <c r="B11" s="32"/>
      <c r="C11" s="32"/>
      <c r="D11" s="32"/>
      <c r="E11" s="32"/>
      <c r="F11" s="32"/>
      <c r="G11" s="32"/>
      <c r="H11" s="32"/>
      <c r="I11" s="208">
        <v>11</v>
      </c>
      <c r="J11" s="208">
        <v>15</v>
      </c>
      <c r="K11" s="455"/>
      <c r="L11" s="5"/>
      <c r="M11" s="5"/>
      <c r="N11" s="2"/>
      <c r="O11" s="2"/>
      <c r="P11" s="2"/>
      <c r="Q11" s="2"/>
      <c r="R11" s="2"/>
    </row>
    <row r="12" spans="1:18" ht="12.75">
      <c r="A12" s="75" t="s">
        <v>33</v>
      </c>
      <c r="B12" s="32"/>
      <c r="C12" s="32"/>
      <c r="D12" s="32"/>
      <c r="E12" s="32"/>
      <c r="F12" s="32"/>
      <c r="G12" s="32"/>
      <c r="H12" s="32"/>
      <c r="I12" s="208"/>
      <c r="J12" s="208"/>
      <c r="K12" s="455"/>
      <c r="L12" s="5"/>
      <c r="M12" s="5"/>
      <c r="N12" s="2"/>
      <c r="O12" s="2"/>
      <c r="P12" s="2"/>
      <c r="Q12" s="2"/>
      <c r="R12" s="2"/>
    </row>
    <row r="13" spans="1:18" ht="13.5" thickBot="1">
      <c r="A13" s="140" t="s">
        <v>36</v>
      </c>
      <c r="B13" s="59"/>
      <c r="C13" s="59"/>
      <c r="D13" s="59"/>
      <c r="E13" s="59"/>
      <c r="F13" s="59"/>
      <c r="G13" s="59"/>
      <c r="H13" s="59"/>
      <c r="I13" s="209">
        <v>1</v>
      </c>
      <c r="J13" s="209"/>
      <c r="K13" s="455"/>
      <c r="L13" s="5"/>
      <c r="M13" s="5"/>
      <c r="N13" s="2"/>
      <c r="O13" s="2"/>
      <c r="P13" s="2"/>
      <c r="Q13" s="2"/>
      <c r="R13" s="2"/>
    </row>
    <row r="14" spans="1:18" ht="14.25" thickBot="1" thickTop="1">
      <c r="A14" s="60" t="s">
        <v>280</v>
      </c>
      <c r="B14" s="61"/>
      <c r="C14" s="61"/>
      <c r="D14" s="61"/>
      <c r="E14" s="61"/>
      <c r="F14" s="61"/>
      <c r="G14" s="61"/>
      <c r="H14" s="61"/>
      <c r="I14" s="206"/>
      <c r="J14" s="206"/>
      <c r="K14" s="455"/>
      <c r="L14" s="5"/>
      <c r="M14" s="5"/>
      <c r="N14" s="2"/>
      <c r="O14" s="2"/>
      <c r="P14" s="2"/>
      <c r="Q14" s="2"/>
      <c r="R14" s="2"/>
    </row>
    <row r="15" spans="1:18" ht="14.25" thickBot="1" thickTop="1">
      <c r="A15" s="65" t="s">
        <v>56</v>
      </c>
      <c r="B15" s="61"/>
      <c r="C15" s="61"/>
      <c r="D15" s="61"/>
      <c r="E15" s="61"/>
      <c r="F15" s="141"/>
      <c r="G15" s="141"/>
      <c r="H15" s="61"/>
      <c r="I15" s="159">
        <v>0</v>
      </c>
      <c r="J15" s="159">
        <v>0</v>
      </c>
      <c r="K15" s="453"/>
      <c r="L15" s="5"/>
      <c r="M15" s="5"/>
      <c r="N15" s="2"/>
      <c r="O15" s="2"/>
      <c r="P15" s="2"/>
      <c r="Q15" s="2"/>
      <c r="R15" s="2"/>
    </row>
    <row r="16" spans="1:18" ht="14.25" thickBot="1" thickTop="1">
      <c r="A16" s="60" t="s">
        <v>63</v>
      </c>
      <c r="B16" s="61"/>
      <c r="C16" s="61"/>
      <c r="D16" s="61"/>
      <c r="E16" s="61"/>
      <c r="F16" s="61"/>
      <c r="G16" s="61"/>
      <c r="H16" s="61"/>
      <c r="I16" s="159">
        <v>0</v>
      </c>
      <c r="J16" s="159">
        <v>0</v>
      </c>
      <c r="K16" s="453"/>
      <c r="L16" s="5"/>
      <c r="M16" s="5"/>
      <c r="N16" s="2"/>
      <c r="O16" s="2"/>
      <c r="P16" s="2"/>
      <c r="Q16" s="2"/>
      <c r="R16" s="2"/>
    </row>
    <row r="17" spans="1:18" ht="13.5" thickTop="1">
      <c r="A17" s="137" t="s">
        <v>64</v>
      </c>
      <c r="B17" s="64"/>
      <c r="C17" s="64"/>
      <c r="D17" s="64"/>
      <c r="E17" s="64"/>
      <c r="F17" s="64"/>
      <c r="G17" s="64"/>
      <c r="H17" s="64"/>
      <c r="I17" s="210"/>
      <c r="J17" s="210"/>
      <c r="K17" s="455"/>
      <c r="L17" s="5"/>
      <c r="M17" s="5"/>
      <c r="N17" s="2"/>
      <c r="O17" s="2"/>
      <c r="P17" s="2"/>
      <c r="Q17" s="2"/>
      <c r="R17" s="2"/>
    </row>
    <row r="18" spans="1:18" ht="12.75">
      <c r="A18" s="75" t="s">
        <v>128</v>
      </c>
      <c r="B18" s="32"/>
      <c r="C18" s="32"/>
      <c r="D18" s="32"/>
      <c r="E18" s="32"/>
      <c r="F18" s="32"/>
      <c r="G18" s="32"/>
      <c r="H18" s="32"/>
      <c r="I18" s="208"/>
      <c r="J18" s="208"/>
      <c r="K18" s="455"/>
      <c r="L18" s="5"/>
      <c r="M18" s="5"/>
      <c r="N18" s="2"/>
      <c r="O18" s="2"/>
      <c r="P18" s="2"/>
      <c r="Q18" s="2"/>
      <c r="R18" s="2"/>
    </row>
    <row r="19" spans="1:18" ht="13.5" thickBot="1">
      <c r="A19" s="138" t="s">
        <v>73</v>
      </c>
      <c r="B19" s="68"/>
      <c r="C19" s="68"/>
      <c r="D19" s="68"/>
      <c r="E19" s="68"/>
      <c r="F19" s="59"/>
      <c r="G19" s="59"/>
      <c r="H19" s="59"/>
      <c r="I19" s="209"/>
      <c r="J19" s="209"/>
      <c r="K19" s="455"/>
      <c r="L19" s="5"/>
      <c r="M19" s="5"/>
      <c r="N19" s="2"/>
      <c r="O19" s="2"/>
      <c r="P19" s="2"/>
      <c r="Q19" s="2"/>
      <c r="R19" s="2"/>
    </row>
    <row r="20" spans="1:18" ht="14.25" thickBot="1" thickTop="1">
      <c r="A20" s="60" t="s">
        <v>76</v>
      </c>
      <c r="B20" s="61"/>
      <c r="C20" s="61"/>
      <c r="D20" s="61"/>
      <c r="E20" s="61"/>
      <c r="F20" s="61"/>
      <c r="G20" s="61"/>
      <c r="H20" s="61"/>
      <c r="I20" s="159">
        <f>I21+I25</f>
        <v>39664</v>
      </c>
      <c r="J20" s="159">
        <f>J21+J25</f>
        <v>41150</v>
      </c>
      <c r="K20" s="453"/>
      <c r="L20" s="5"/>
      <c r="M20" s="5"/>
      <c r="N20" s="2"/>
      <c r="O20" s="2"/>
      <c r="P20" s="2"/>
      <c r="Q20" s="2"/>
      <c r="R20" s="2"/>
    </row>
    <row r="21" spans="1:18" ht="13.5" thickTop="1">
      <c r="A21" s="66" t="s">
        <v>77</v>
      </c>
      <c r="B21" s="139"/>
      <c r="C21" s="139"/>
      <c r="D21" s="139"/>
      <c r="E21" s="139"/>
      <c r="F21" s="139"/>
      <c r="G21" s="139"/>
      <c r="H21" s="139"/>
      <c r="I21" s="211">
        <f>I22+I23+I24</f>
        <v>39664</v>
      </c>
      <c r="J21" s="211">
        <f>J22+J23+J24</f>
        <v>41150</v>
      </c>
      <c r="K21" s="456"/>
      <c r="L21" s="5"/>
      <c r="M21" s="5"/>
      <c r="N21" s="2"/>
      <c r="O21" s="2"/>
      <c r="P21" s="2"/>
      <c r="Q21" s="2"/>
      <c r="R21" s="2"/>
    </row>
    <row r="22" spans="1:18" ht="12.75">
      <c r="A22" s="143"/>
      <c r="B22" s="723" t="s">
        <v>277</v>
      </c>
      <c r="C22" s="723"/>
      <c r="D22" s="723"/>
      <c r="E22" s="723"/>
      <c r="F22" s="723"/>
      <c r="G22" s="723"/>
      <c r="H22" s="723"/>
      <c r="I22" s="208">
        <v>39664</v>
      </c>
      <c r="J22" s="208">
        <v>41150</v>
      </c>
      <c r="K22" s="455"/>
      <c r="L22" s="5"/>
      <c r="M22" s="5"/>
      <c r="N22" s="2"/>
      <c r="O22" s="2"/>
      <c r="P22" s="2"/>
      <c r="Q22" s="2"/>
      <c r="R22" s="2"/>
    </row>
    <row r="23" spans="1:18" ht="12.75">
      <c r="A23" s="86"/>
      <c r="B23" s="723" t="s">
        <v>278</v>
      </c>
      <c r="C23" s="723"/>
      <c r="D23" s="723"/>
      <c r="E23" s="723"/>
      <c r="F23" s="723"/>
      <c r="G23" s="723"/>
      <c r="H23" s="723"/>
      <c r="I23" s="208"/>
      <c r="J23" s="208"/>
      <c r="K23" s="455"/>
      <c r="L23" s="5"/>
      <c r="M23" s="5"/>
      <c r="N23" s="2"/>
      <c r="O23" s="2"/>
      <c r="P23" s="2"/>
      <c r="Q23" s="2"/>
      <c r="R23" s="2"/>
    </row>
    <row r="24" spans="1:18" ht="12.75">
      <c r="A24" s="144"/>
      <c r="B24" s="723" t="s">
        <v>279</v>
      </c>
      <c r="C24" s="723"/>
      <c r="D24" s="723"/>
      <c r="E24" s="723"/>
      <c r="F24" s="723"/>
      <c r="G24" s="723"/>
      <c r="H24" s="723"/>
      <c r="I24" s="208"/>
      <c r="J24" s="208"/>
      <c r="K24" s="455"/>
      <c r="L24" s="5"/>
      <c r="M24" s="5"/>
      <c r="N24" s="2"/>
      <c r="O24" s="2"/>
      <c r="P24" s="2"/>
      <c r="Q24" s="2"/>
      <c r="R24" s="2"/>
    </row>
    <row r="25" spans="1:18" ht="13.5" thickBot="1">
      <c r="A25" s="76" t="s">
        <v>80</v>
      </c>
      <c r="B25" s="135"/>
      <c r="C25" s="135"/>
      <c r="D25" s="135"/>
      <c r="E25" s="135"/>
      <c r="F25" s="32"/>
      <c r="G25" s="32"/>
      <c r="H25" s="32"/>
      <c r="I25" s="208"/>
      <c r="J25" s="208"/>
      <c r="K25" s="455"/>
      <c r="L25" s="5"/>
      <c r="M25" s="5"/>
      <c r="N25" s="2"/>
      <c r="O25" s="2"/>
      <c r="P25" s="2"/>
      <c r="Q25" s="2"/>
      <c r="R25" s="2"/>
    </row>
    <row r="26" spans="1:18" ht="14.25" thickBot="1" thickTop="1">
      <c r="A26" s="60" t="s">
        <v>81</v>
      </c>
      <c r="B26" s="61"/>
      <c r="C26" s="61"/>
      <c r="D26" s="61"/>
      <c r="E26" s="61"/>
      <c r="F26" s="61"/>
      <c r="G26" s="61"/>
      <c r="H26" s="61"/>
      <c r="I26" s="159">
        <v>0</v>
      </c>
      <c r="J26" s="159">
        <v>0</v>
      </c>
      <c r="K26" s="453"/>
      <c r="L26" s="5"/>
      <c r="M26" s="5"/>
      <c r="N26" s="2"/>
      <c r="O26" s="2"/>
      <c r="P26" s="2"/>
      <c r="Q26" s="2"/>
      <c r="R26" s="2"/>
    </row>
    <row r="27" spans="1:18" ht="13.5" thickTop="1">
      <c r="A27" s="137" t="s">
        <v>82</v>
      </c>
      <c r="B27" s="64"/>
      <c r="C27" s="64"/>
      <c r="D27" s="64"/>
      <c r="E27" s="64"/>
      <c r="F27" s="64"/>
      <c r="G27" s="64"/>
      <c r="H27" s="64"/>
      <c r="I27" s="210"/>
      <c r="J27" s="210"/>
      <c r="K27" s="455"/>
      <c r="L27" s="5"/>
      <c r="M27" s="5"/>
      <c r="N27" s="2"/>
      <c r="O27" s="2"/>
      <c r="P27" s="2"/>
      <c r="Q27" s="2"/>
      <c r="R27" s="2"/>
    </row>
    <row r="28" spans="1:18" ht="13.5" thickBot="1">
      <c r="A28" s="75" t="s">
        <v>85</v>
      </c>
      <c r="B28" s="32"/>
      <c r="C28" s="32"/>
      <c r="D28" s="32"/>
      <c r="E28" s="32"/>
      <c r="F28" s="32"/>
      <c r="G28" s="32"/>
      <c r="H28" s="32"/>
      <c r="I28" s="208"/>
      <c r="J28" s="208"/>
      <c r="K28" s="455"/>
      <c r="L28" s="5"/>
      <c r="M28" s="5"/>
      <c r="N28" s="2"/>
      <c r="O28" s="2"/>
      <c r="P28" s="2"/>
      <c r="Q28" s="2"/>
      <c r="R28" s="2"/>
    </row>
    <row r="29" spans="1:18" ht="14.25" thickBot="1" thickTop="1">
      <c r="A29" s="60" t="s">
        <v>88</v>
      </c>
      <c r="B29" s="61"/>
      <c r="C29" s="61"/>
      <c r="D29" s="61"/>
      <c r="E29" s="61"/>
      <c r="F29" s="61"/>
      <c r="G29" s="61"/>
      <c r="H29" s="61"/>
      <c r="I29" s="159">
        <v>0</v>
      </c>
      <c r="J29" s="159">
        <v>0</v>
      </c>
      <c r="K29" s="453"/>
      <c r="L29" s="5"/>
      <c r="M29" s="5"/>
      <c r="N29" s="2"/>
      <c r="O29" s="2"/>
      <c r="P29" s="2"/>
      <c r="Q29" s="2"/>
      <c r="R29" s="2"/>
    </row>
    <row r="30" spans="1:18" ht="14.25" thickBot="1" thickTop="1">
      <c r="A30" s="60" t="s">
        <v>129</v>
      </c>
      <c r="B30" s="61"/>
      <c r="C30" s="61"/>
      <c r="D30" s="61"/>
      <c r="E30" s="61"/>
      <c r="F30" s="61"/>
      <c r="G30" s="61"/>
      <c r="H30" s="61"/>
      <c r="I30" s="159">
        <f>I8+I15+I16+I20+I26-I29</f>
        <v>39676</v>
      </c>
      <c r="J30" s="159">
        <f>J8+J15+J16+J20+J26-J29</f>
        <v>41165</v>
      </c>
      <c r="K30" s="453"/>
      <c r="L30" s="5"/>
      <c r="M30" s="5"/>
      <c r="N30" s="2"/>
      <c r="O30" s="2"/>
      <c r="P30" s="2"/>
      <c r="Q30" s="2"/>
      <c r="R30" s="2"/>
    </row>
    <row r="31" spans="1:18" s="122" customFormat="1" ht="28.5" customHeight="1" thickBot="1" thickTop="1">
      <c r="A31" s="858" t="s">
        <v>92</v>
      </c>
      <c r="B31" s="859"/>
      <c r="C31" s="859"/>
      <c r="D31" s="859"/>
      <c r="E31" s="859"/>
      <c r="F31" s="859"/>
      <c r="G31" s="859"/>
      <c r="H31" s="859"/>
      <c r="I31" s="214">
        <v>0</v>
      </c>
      <c r="J31" s="214">
        <v>0</v>
      </c>
      <c r="K31" s="457"/>
      <c r="L31" s="458"/>
      <c r="M31" s="458"/>
      <c r="N31" s="129"/>
      <c r="O31" s="129"/>
      <c r="P31" s="129"/>
      <c r="Q31" s="129"/>
      <c r="R31" s="129"/>
    </row>
    <row r="32" spans="1:18" ht="14.25" thickBot="1" thickTop="1">
      <c r="A32" s="60" t="s">
        <v>96</v>
      </c>
      <c r="B32" s="61"/>
      <c r="C32" s="61"/>
      <c r="D32" s="61"/>
      <c r="E32" s="61"/>
      <c r="F32" s="61"/>
      <c r="G32" s="61"/>
      <c r="H32" s="61"/>
      <c r="I32" s="159">
        <v>0</v>
      </c>
      <c r="J32" s="159">
        <v>0</v>
      </c>
      <c r="K32" s="453"/>
      <c r="L32" s="5"/>
      <c r="M32" s="5"/>
      <c r="N32" s="2"/>
      <c r="O32" s="2"/>
      <c r="P32" s="2"/>
      <c r="Q32" s="2"/>
      <c r="R32" s="2"/>
    </row>
    <row r="33" spans="1:18" ht="14.25" thickBot="1" thickTop="1">
      <c r="A33" s="60" t="s">
        <v>101</v>
      </c>
      <c r="B33" s="61"/>
      <c r="C33" s="61"/>
      <c r="D33" s="61"/>
      <c r="E33" s="61"/>
      <c r="F33" s="61"/>
      <c r="G33" s="61"/>
      <c r="H33" s="61"/>
      <c r="I33" s="159">
        <v>0</v>
      </c>
      <c r="J33" s="159">
        <v>0</v>
      </c>
      <c r="K33" s="453"/>
      <c r="L33" s="5"/>
      <c r="M33" s="5"/>
      <c r="N33" s="2"/>
      <c r="O33" s="2"/>
      <c r="P33" s="2"/>
      <c r="Q33" s="2"/>
      <c r="R33" s="2"/>
    </row>
    <row r="34" spans="1:18" ht="14.25" thickBot="1" thickTop="1">
      <c r="A34" s="65" t="s">
        <v>104</v>
      </c>
      <c r="B34" s="61"/>
      <c r="C34" s="61"/>
      <c r="D34" s="61"/>
      <c r="E34" s="61"/>
      <c r="F34" s="61"/>
      <c r="G34" s="61"/>
      <c r="H34" s="61"/>
      <c r="I34" s="159">
        <v>0</v>
      </c>
      <c r="J34" s="159">
        <v>0</v>
      </c>
      <c r="K34" s="453"/>
      <c r="L34" s="5"/>
      <c r="M34" s="5"/>
      <c r="N34" s="2"/>
      <c r="O34" s="2"/>
      <c r="P34" s="2"/>
      <c r="Q34" s="2"/>
      <c r="R34" s="2"/>
    </row>
    <row r="35" spans="1:13" s="2" customFormat="1" ht="14.25" thickBot="1" thickTop="1">
      <c r="A35" s="60" t="s">
        <v>130</v>
      </c>
      <c r="B35" s="61"/>
      <c r="C35" s="61"/>
      <c r="D35" s="61"/>
      <c r="E35" s="61"/>
      <c r="F35" s="61"/>
      <c r="G35" s="61"/>
      <c r="H35" s="61"/>
      <c r="I35" s="159">
        <f>I30+I31+I32+I33+I34</f>
        <v>39676</v>
      </c>
      <c r="J35" s="159">
        <f>J30+J31+J32+J33+J34</f>
        <v>41165</v>
      </c>
      <c r="K35" s="453"/>
      <c r="L35" s="5"/>
      <c r="M35" s="5"/>
    </row>
    <row r="36" spans="1:13" s="2" customFormat="1" ht="13.5" thickTop="1">
      <c r="A36" s="280"/>
      <c r="B36" s="5"/>
      <c r="C36" s="5"/>
      <c r="D36" s="5"/>
      <c r="E36" s="5"/>
      <c r="F36" s="5"/>
      <c r="G36" s="5"/>
      <c r="H36" s="5"/>
      <c r="I36" s="5"/>
      <c r="J36" s="281"/>
      <c r="K36" s="281"/>
      <c r="L36" s="5"/>
      <c r="M36" s="5"/>
    </row>
    <row r="37" spans="1:13" s="2" customFormat="1" ht="12.75">
      <c r="A37" s="280"/>
      <c r="B37" s="5"/>
      <c r="C37" s="5"/>
      <c r="D37" s="5"/>
      <c r="E37" s="5"/>
      <c r="F37" s="5"/>
      <c r="G37" s="5"/>
      <c r="H37" s="5"/>
      <c r="I37" s="5"/>
      <c r="J37" s="281"/>
      <c r="K37" s="281"/>
      <c r="L37" s="5"/>
      <c r="M37" s="5"/>
    </row>
    <row r="38" spans="1:13" s="2" customFormat="1" ht="12.75">
      <c r="A38" s="280"/>
      <c r="B38" s="5"/>
      <c r="C38" s="5"/>
      <c r="D38" s="5"/>
      <c r="E38" s="5"/>
      <c r="F38" s="5"/>
      <c r="G38" s="5"/>
      <c r="H38" s="5"/>
      <c r="I38" s="5"/>
      <c r="J38" s="281"/>
      <c r="K38" s="281"/>
      <c r="L38" s="5"/>
      <c r="M38" s="5"/>
    </row>
    <row r="39" spans="1:13" s="2" customFormat="1" ht="12.75">
      <c r="A39" s="280"/>
      <c r="B39" s="5"/>
      <c r="C39" s="5"/>
      <c r="D39" s="5"/>
      <c r="E39" s="5"/>
      <c r="F39" s="5"/>
      <c r="G39" s="5"/>
      <c r="H39" s="5"/>
      <c r="I39" s="5"/>
      <c r="J39" s="281"/>
      <c r="K39" s="281"/>
      <c r="L39" s="5"/>
      <c r="M39" s="5"/>
    </row>
    <row r="40" spans="1:13" s="2" customFormat="1" ht="12.75">
      <c r="A40" s="280"/>
      <c r="B40" s="5"/>
      <c r="C40" s="5"/>
      <c r="D40" s="5"/>
      <c r="E40" s="5"/>
      <c r="F40" s="5"/>
      <c r="G40" s="5"/>
      <c r="H40" s="5"/>
      <c r="I40" s="5"/>
      <c r="J40" s="281"/>
      <c r="K40" s="281"/>
      <c r="L40" s="5"/>
      <c r="M40" s="5"/>
    </row>
    <row r="41" spans="1:13" s="2" customFormat="1" ht="12.75">
      <c r="A41" s="280"/>
      <c r="B41" s="5"/>
      <c r="C41" s="5"/>
      <c r="D41" s="5"/>
      <c r="E41" s="5"/>
      <c r="F41" s="5"/>
      <c r="G41" s="5"/>
      <c r="H41" s="5"/>
      <c r="I41" s="5"/>
      <c r="J41" s="281"/>
      <c r="K41" s="281"/>
      <c r="L41" s="5"/>
      <c r="M41" s="5"/>
    </row>
    <row r="42" spans="1:18" ht="13.5" thickBot="1">
      <c r="A42" s="860" t="s">
        <v>449</v>
      </c>
      <c r="B42" s="860"/>
      <c r="C42" s="860"/>
      <c r="D42" s="860"/>
      <c r="E42" s="450"/>
      <c r="F42" s="2"/>
      <c r="G42" s="2"/>
      <c r="H42" s="2"/>
      <c r="I42" s="2"/>
      <c r="J42" s="2"/>
      <c r="K42" s="2"/>
      <c r="L42" s="708" t="s">
        <v>204</v>
      </c>
      <c r="M42" s="708"/>
      <c r="N42" s="708"/>
      <c r="O42" s="708"/>
      <c r="P42" s="2"/>
      <c r="Q42" s="2"/>
      <c r="R42" s="2"/>
    </row>
    <row r="43" spans="1:18" s="311" customFormat="1" ht="39.75" customHeight="1" thickBot="1" thickTop="1">
      <c r="A43" s="864" t="s">
        <v>110</v>
      </c>
      <c r="B43" s="865"/>
      <c r="C43" s="866"/>
      <c r="D43" s="861" t="s">
        <v>111</v>
      </c>
      <c r="E43" s="862"/>
      <c r="F43" s="861" t="s">
        <v>112</v>
      </c>
      <c r="G43" s="862"/>
      <c r="H43" s="861" t="s">
        <v>113</v>
      </c>
      <c r="I43" s="862"/>
      <c r="J43" s="861" t="s">
        <v>114</v>
      </c>
      <c r="K43" s="862"/>
      <c r="L43" s="861" t="s">
        <v>115</v>
      </c>
      <c r="M43" s="862"/>
      <c r="N43" s="863" t="s">
        <v>250</v>
      </c>
      <c r="O43" s="863"/>
      <c r="P43" s="459"/>
      <c r="Q43" s="459"/>
      <c r="R43" s="459"/>
    </row>
    <row r="44" spans="1:18" s="311" customFormat="1" ht="39.75" customHeight="1" thickBot="1" thickTop="1">
      <c r="A44" s="867"/>
      <c r="B44" s="868"/>
      <c r="C44" s="869"/>
      <c r="D44" s="460" t="s">
        <v>455</v>
      </c>
      <c r="E44" s="666" t="s">
        <v>456</v>
      </c>
      <c r="F44" s="667" t="s">
        <v>455</v>
      </c>
      <c r="G44" s="145" t="s">
        <v>456</v>
      </c>
      <c r="H44" s="460" t="s">
        <v>455</v>
      </c>
      <c r="I44" s="666" t="s">
        <v>456</v>
      </c>
      <c r="J44" s="667" t="s">
        <v>455</v>
      </c>
      <c r="K44" s="145" t="s">
        <v>456</v>
      </c>
      <c r="L44" s="460" t="s">
        <v>455</v>
      </c>
      <c r="M44" s="666" t="s">
        <v>456</v>
      </c>
      <c r="N44" s="667" t="s">
        <v>455</v>
      </c>
      <c r="O44" s="145" t="s">
        <v>456</v>
      </c>
      <c r="P44" s="459"/>
      <c r="Q44" s="459"/>
      <c r="R44" s="459"/>
    </row>
    <row r="45" spans="1:18" s="122" customFormat="1" ht="37.5" customHeight="1" thickTop="1">
      <c r="A45" s="874" t="s">
        <v>281</v>
      </c>
      <c r="B45" s="875"/>
      <c r="C45" s="875"/>
      <c r="D45" s="663">
        <v>23747</v>
      </c>
      <c r="E45" s="668">
        <v>24301</v>
      </c>
      <c r="F45" s="669">
        <v>6288</v>
      </c>
      <c r="G45" s="212">
        <v>6431</v>
      </c>
      <c r="H45" s="663">
        <v>8625</v>
      </c>
      <c r="I45" s="668">
        <v>9970</v>
      </c>
      <c r="J45" s="669"/>
      <c r="K45" s="212"/>
      <c r="L45" s="663">
        <v>165</v>
      </c>
      <c r="M45" s="668">
        <v>463</v>
      </c>
      <c r="N45" s="669">
        <f>D45+F45+H45+J45+L45</f>
        <v>38825</v>
      </c>
      <c r="O45" s="674">
        <f>E45+G45+I45+K45+M45</f>
        <v>41165</v>
      </c>
      <c r="P45" s="129"/>
      <c r="Q45" s="129"/>
      <c r="R45" s="129"/>
    </row>
    <row r="46" spans="1:18" s="122" customFormat="1" ht="37.5" customHeight="1">
      <c r="A46" s="828" t="s">
        <v>495</v>
      </c>
      <c r="B46" s="829"/>
      <c r="C46" s="830"/>
      <c r="D46" s="664">
        <v>6</v>
      </c>
      <c r="E46" s="670"/>
      <c r="F46" s="671">
        <v>1</v>
      </c>
      <c r="G46" s="662"/>
      <c r="H46" s="664"/>
      <c r="I46" s="670"/>
      <c r="J46" s="671"/>
      <c r="K46" s="662"/>
      <c r="L46" s="664"/>
      <c r="M46" s="670"/>
      <c r="N46" s="671">
        <f>D46+F46+H46+J46+L46</f>
        <v>7</v>
      </c>
      <c r="O46" s="675">
        <f>E46+G46+I46+K46+M46</f>
        <v>0</v>
      </c>
      <c r="P46" s="129"/>
      <c r="Q46" s="129"/>
      <c r="R46" s="129"/>
    </row>
    <row r="47" spans="1:18" s="122" customFormat="1" ht="25.5" customHeight="1" thickBot="1">
      <c r="A47" s="876" t="s">
        <v>282</v>
      </c>
      <c r="B47" s="877"/>
      <c r="C47" s="877"/>
      <c r="D47" s="665">
        <f>D45+D46</f>
        <v>23753</v>
      </c>
      <c r="E47" s="672">
        <f aca="true" t="shared" si="0" ref="E47:O47">E45+E46</f>
        <v>24301</v>
      </c>
      <c r="F47" s="673">
        <f t="shared" si="0"/>
        <v>6289</v>
      </c>
      <c r="G47" s="213">
        <f t="shared" si="0"/>
        <v>6431</v>
      </c>
      <c r="H47" s="665">
        <f t="shared" si="0"/>
        <v>8625</v>
      </c>
      <c r="I47" s="672">
        <f t="shared" si="0"/>
        <v>9970</v>
      </c>
      <c r="J47" s="673">
        <f t="shared" si="0"/>
        <v>0</v>
      </c>
      <c r="K47" s="213">
        <f t="shared" si="0"/>
        <v>0</v>
      </c>
      <c r="L47" s="665">
        <f t="shared" si="0"/>
        <v>165</v>
      </c>
      <c r="M47" s="672">
        <f t="shared" si="0"/>
        <v>463</v>
      </c>
      <c r="N47" s="673">
        <f t="shared" si="0"/>
        <v>38832</v>
      </c>
      <c r="O47" s="676">
        <f t="shared" si="0"/>
        <v>41165</v>
      </c>
      <c r="P47" s="129"/>
      <c r="Q47" s="129"/>
      <c r="R47" s="129"/>
    </row>
    <row r="48" spans="1:18" ht="39.75" customHeight="1" thickBot="1" thickTop="1">
      <c r="A48" s="78" t="s">
        <v>117</v>
      </c>
      <c r="B48" s="61"/>
      <c r="C48" s="61"/>
      <c r="D48" s="861" t="s">
        <v>118</v>
      </c>
      <c r="E48" s="862"/>
      <c r="F48" s="861" t="s">
        <v>119</v>
      </c>
      <c r="G48" s="862"/>
      <c r="H48" s="861" t="s">
        <v>120</v>
      </c>
      <c r="I48" s="862"/>
      <c r="J48" s="861" t="s">
        <v>121</v>
      </c>
      <c r="K48" s="862"/>
      <c r="L48" s="861" t="s">
        <v>122</v>
      </c>
      <c r="M48" s="862"/>
      <c r="N48" s="878" t="s">
        <v>250</v>
      </c>
      <c r="O48" s="878"/>
      <c r="P48" s="2"/>
      <c r="Q48" s="2"/>
      <c r="R48" s="2"/>
    </row>
    <row r="49" spans="1:18" s="122" customFormat="1" ht="25.5" customHeight="1" thickBot="1" thickTop="1">
      <c r="A49" s="872" t="s">
        <v>276</v>
      </c>
      <c r="B49" s="873"/>
      <c r="C49" s="873"/>
      <c r="D49" s="214">
        <v>0</v>
      </c>
      <c r="E49" s="214">
        <v>0</v>
      </c>
      <c r="F49" s="214">
        <v>0</v>
      </c>
      <c r="G49" s="214">
        <v>0</v>
      </c>
      <c r="H49" s="214">
        <v>0</v>
      </c>
      <c r="I49" s="214">
        <v>0</v>
      </c>
      <c r="J49" s="214">
        <v>0</v>
      </c>
      <c r="K49" s="214">
        <v>0</v>
      </c>
      <c r="L49" s="214">
        <v>0</v>
      </c>
      <c r="M49" s="215">
        <v>0</v>
      </c>
      <c r="N49" s="214">
        <v>0</v>
      </c>
      <c r="O49" s="214">
        <v>0</v>
      </c>
      <c r="P49" s="129"/>
      <c r="Q49" s="129"/>
      <c r="R49" s="129"/>
    </row>
    <row r="50" spans="1:18" ht="14.25" thickBot="1" thickTop="1">
      <c r="A50" s="78" t="s">
        <v>123</v>
      </c>
      <c r="B50" s="61"/>
      <c r="C50" s="61"/>
      <c r="D50" s="206"/>
      <c r="E50" s="206"/>
      <c r="F50" s="206"/>
      <c r="G50" s="206"/>
      <c r="H50" s="206"/>
      <c r="I50" s="206"/>
      <c r="J50" s="206"/>
      <c r="K50" s="206"/>
      <c r="L50" s="206"/>
      <c r="M50" s="216"/>
      <c r="N50" s="206"/>
      <c r="O50" s="159"/>
      <c r="P50" s="2"/>
      <c r="Q50" s="2"/>
      <c r="R50" s="2"/>
    </row>
    <row r="51" spans="1:18" ht="14.25" thickBot="1" thickTop="1">
      <c r="A51" s="78" t="s">
        <v>124</v>
      </c>
      <c r="B51" s="61"/>
      <c r="C51" s="61"/>
      <c r="D51" s="206"/>
      <c r="E51" s="206"/>
      <c r="F51" s="206"/>
      <c r="G51" s="206"/>
      <c r="H51" s="206"/>
      <c r="I51" s="206"/>
      <c r="J51" s="206"/>
      <c r="K51" s="206"/>
      <c r="L51" s="206"/>
      <c r="M51" s="216"/>
      <c r="N51" s="206"/>
      <c r="O51" s="159"/>
      <c r="P51" s="2"/>
      <c r="Q51" s="2"/>
      <c r="R51" s="2"/>
    </row>
    <row r="52" spans="1:15" s="2" customFormat="1" ht="14.25" thickBot="1" thickTop="1">
      <c r="A52" s="870" t="s">
        <v>173</v>
      </c>
      <c r="B52" s="871"/>
      <c r="C52" s="871"/>
      <c r="D52" s="217">
        <f aca="true" t="shared" si="1" ref="D52:O52">D47+D49+D50+D51</f>
        <v>23753</v>
      </c>
      <c r="E52" s="217">
        <f t="shared" si="1"/>
        <v>24301</v>
      </c>
      <c r="F52" s="217">
        <f t="shared" si="1"/>
        <v>6289</v>
      </c>
      <c r="G52" s="217">
        <f t="shared" si="1"/>
        <v>6431</v>
      </c>
      <c r="H52" s="217">
        <f t="shared" si="1"/>
        <v>8625</v>
      </c>
      <c r="I52" s="217">
        <f t="shared" si="1"/>
        <v>9970</v>
      </c>
      <c r="J52" s="217">
        <f t="shared" si="1"/>
        <v>0</v>
      </c>
      <c r="K52" s="217"/>
      <c r="L52" s="217">
        <f t="shared" si="1"/>
        <v>165</v>
      </c>
      <c r="M52" s="218">
        <f t="shared" si="1"/>
        <v>463</v>
      </c>
      <c r="N52" s="159">
        <f t="shared" si="1"/>
        <v>38832</v>
      </c>
      <c r="O52" s="159">
        <f t="shared" si="1"/>
        <v>41165</v>
      </c>
    </row>
    <row r="53" ht="13.5" thickTop="1"/>
  </sheetData>
  <sheetProtection/>
  <mergeCells count="29">
    <mergeCell ref="L48:M48"/>
    <mergeCell ref="N48:O48"/>
    <mergeCell ref="F43:G43"/>
    <mergeCell ref="D48:E48"/>
    <mergeCell ref="F48:G48"/>
    <mergeCell ref="H48:I48"/>
    <mergeCell ref="J48:K48"/>
    <mergeCell ref="H43:I43"/>
    <mergeCell ref="J43:K43"/>
    <mergeCell ref="L43:M43"/>
    <mergeCell ref="A42:D42"/>
    <mergeCell ref="D43:E43"/>
    <mergeCell ref="L42:O42"/>
    <mergeCell ref="N43:O43"/>
    <mergeCell ref="A43:C44"/>
    <mergeCell ref="A52:C52"/>
    <mergeCell ref="A49:C49"/>
    <mergeCell ref="A45:C45"/>
    <mergeCell ref="A47:C47"/>
    <mergeCell ref="A46:C46"/>
    <mergeCell ref="A3:J3"/>
    <mergeCell ref="A1:J1"/>
    <mergeCell ref="A5:J5"/>
    <mergeCell ref="A7:H7"/>
    <mergeCell ref="H6:J6"/>
    <mergeCell ref="A31:H31"/>
    <mergeCell ref="B22:H22"/>
    <mergeCell ref="B23:H23"/>
    <mergeCell ref="B24:H24"/>
  </mergeCells>
  <printOptions/>
  <pageMargins left="1.8" right="1.15" top="0.4" bottom="0.15" header="0.17" footer="0.19"/>
  <pageSetup horizontalDpi="600" verticalDpi="600" orientation="landscape" paperSize="9" scale="70" r:id="rId1"/>
  <rowBreaks count="1" manualBreakCount="1">
    <brk id="3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17.00390625" style="0" customWidth="1"/>
    <col min="5" max="5" width="13.57421875" style="0" customWidth="1"/>
    <col min="6" max="7" width="9.7109375" style="0" customWidth="1"/>
    <col min="8" max="9" width="9.00390625" style="0" customWidth="1"/>
    <col min="10" max="11" width="9.7109375" style="0" customWidth="1"/>
  </cols>
  <sheetData>
    <row r="1" spans="1:11" ht="12.75">
      <c r="A1" s="702" t="s">
        <v>425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6" ht="28.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288"/>
      <c r="M3" s="288"/>
      <c r="N3" s="288"/>
      <c r="O3" s="288"/>
      <c r="P3" s="288"/>
    </row>
    <row r="4" spans="1:16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8"/>
      <c r="M4" s="288"/>
      <c r="N4" s="288"/>
      <c r="O4" s="288"/>
      <c r="P4" s="288"/>
    </row>
    <row r="5" spans="1:11" ht="15.75">
      <c r="A5" s="707" t="s">
        <v>132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</row>
    <row r="6" spans="1:11" ht="16.5" thickBot="1">
      <c r="A6" s="10"/>
      <c r="B6" s="11"/>
      <c r="C6" s="11"/>
      <c r="D6" s="11"/>
      <c r="E6" s="11"/>
      <c r="F6" s="11"/>
      <c r="G6" s="11"/>
      <c r="H6" s="11"/>
      <c r="I6" s="11"/>
      <c r="J6" s="708" t="s">
        <v>204</v>
      </c>
      <c r="K6" s="708"/>
    </row>
    <row r="7" spans="1:11" ht="15.75" customHeight="1" thickTop="1">
      <c r="A7" s="884"/>
      <c r="B7" s="885"/>
      <c r="C7" s="885"/>
      <c r="D7" s="885"/>
      <c r="E7" s="886"/>
      <c r="F7" s="900" t="s">
        <v>210</v>
      </c>
      <c r="G7" s="901"/>
      <c r="H7" s="879" t="s">
        <v>224</v>
      </c>
      <c r="I7" s="880"/>
      <c r="J7" s="896" t="s">
        <v>250</v>
      </c>
      <c r="K7" s="880"/>
    </row>
    <row r="8" spans="1:11" s="23" customFormat="1" ht="23.25" thickBot="1">
      <c r="A8" s="887"/>
      <c r="B8" s="888"/>
      <c r="C8" s="888"/>
      <c r="D8" s="888"/>
      <c r="E8" s="889"/>
      <c r="F8" s="461" t="s">
        <v>455</v>
      </c>
      <c r="G8" s="299" t="s">
        <v>456</v>
      </c>
      <c r="H8" s="461" t="s">
        <v>455</v>
      </c>
      <c r="I8" s="299" t="s">
        <v>456</v>
      </c>
      <c r="J8" s="461" t="s">
        <v>455</v>
      </c>
      <c r="K8" s="299" t="s">
        <v>456</v>
      </c>
    </row>
    <row r="9" spans="1:11" s="94" customFormat="1" ht="15.75" thickTop="1">
      <c r="A9" s="91" t="s">
        <v>18</v>
      </c>
      <c r="B9" s="92"/>
      <c r="C9" s="92"/>
      <c r="D9" s="92"/>
      <c r="E9" s="93"/>
      <c r="F9" s="165">
        <f>SUM(F11,F13,F22,F23)</f>
        <v>18390</v>
      </c>
      <c r="G9" s="166">
        <f>SUM(G11,G13,G22,G23)</f>
        <v>14700</v>
      </c>
      <c r="H9" s="165">
        <f>SUM(H11,H13,H22,H23)</f>
        <v>12</v>
      </c>
      <c r="I9" s="166">
        <f>SUM(I11,I13,I22,I23)</f>
        <v>15</v>
      </c>
      <c r="J9" s="167">
        <f>F9+H9</f>
        <v>18402</v>
      </c>
      <c r="K9" s="168">
        <f>G9+I9</f>
        <v>14715</v>
      </c>
    </row>
    <row r="10" spans="1:13" ht="14.25">
      <c r="A10" s="31" t="s">
        <v>19</v>
      </c>
      <c r="B10" s="32"/>
      <c r="C10" s="32"/>
      <c r="D10" s="32"/>
      <c r="E10" s="102"/>
      <c r="F10" s="169"/>
      <c r="G10" s="170"/>
      <c r="H10" s="169"/>
      <c r="I10" s="170"/>
      <c r="J10" s="171"/>
      <c r="K10" s="172"/>
      <c r="L10" s="13"/>
      <c r="M10" s="13"/>
    </row>
    <row r="11" spans="1:13" ht="14.25">
      <c r="A11" s="37" t="s">
        <v>20</v>
      </c>
      <c r="B11" s="32"/>
      <c r="C11" s="32"/>
      <c r="D11" s="32"/>
      <c r="E11" s="102"/>
      <c r="F11" s="173">
        <f>F12</f>
        <v>0</v>
      </c>
      <c r="G11" s="174">
        <f>G12</f>
        <v>0</v>
      </c>
      <c r="H11" s="173">
        <f>H12</f>
        <v>0</v>
      </c>
      <c r="I11" s="174">
        <f>I12</f>
        <v>0</v>
      </c>
      <c r="J11" s="175">
        <f aca="true" t="shared" si="0" ref="J11:J45">F11+H11</f>
        <v>0</v>
      </c>
      <c r="K11" s="176">
        <f aca="true" t="shared" si="1" ref="K11:K45">G11+I11</f>
        <v>0</v>
      </c>
      <c r="L11" s="13"/>
      <c r="M11" s="13"/>
    </row>
    <row r="12" spans="1:13" ht="14.25">
      <c r="A12" s="103" t="s">
        <v>21</v>
      </c>
      <c r="B12" s="32"/>
      <c r="C12" s="32"/>
      <c r="D12" s="32"/>
      <c r="E12" s="102"/>
      <c r="F12" s="169"/>
      <c r="G12" s="170"/>
      <c r="H12" s="169"/>
      <c r="I12" s="170"/>
      <c r="J12" s="171">
        <f t="shared" si="0"/>
        <v>0</v>
      </c>
      <c r="K12" s="172">
        <f t="shared" si="1"/>
        <v>0</v>
      </c>
      <c r="L12" s="13"/>
      <c r="M12" s="13"/>
    </row>
    <row r="13" spans="1:13" ht="14.25">
      <c r="A13" s="48" t="s">
        <v>23</v>
      </c>
      <c r="B13" s="32"/>
      <c r="C13" s="32"/>
      <c r="D13" s="32"/>
      <c r="E13" s="102"/>
      <c r="F13" s="173">
        <f>SUM(F14:F21)</f>
        <v>14693</v>
      </c>
      <c r="G13" s="174">
        <f>SUM(G14:G21)</f>
        <v>11580</v>
      </c>
      <c r="H13" s="173">
        <f>SUM(H14:H21)</f>
        <v>11</v>
      </c>
      <c r="I13" s="174">
        <f>SUM(I14:I21)</f>
        <v>15</v>
      </c>
      <c r="J13" s="175">
        <f t="shared" si="0"/>
        <v>14704</v>
      </c>
      <c r="K13" s="176">
        <f t="shared" si="1"/>
        <v>11595</v>
      </c>
      <c r="L13" s="13"/>
      <c r="M13" s="13"/>
    </row>
    <row r="14" spans="1:13" ht="14.25">
      <c r="A14" s="40" t="s">
        <v>25</v>
      </c>
      <c r="B14" s="32"/>
      <c r="C14" s="32"/>
      <c r="D14" s="32"/>
      <c r="E14" s="102"/>
      <c r="F14" s="169">
        <v>8113</v>
      </c>
      <c r="G14" s="170">
        <v>6012</v>
      </c>
      <c r="H14" s="169">
        <v>11</v>
      </c>
      <c r="I14" s="170">
        <v>15</v>
      </c>
      <c r="J14" s="171">
        <f t="shared" si="0"/>
        <v>8124</v>
      </c>
      <c r="K14" s="172">
        <f t="shared" si="1"/>
        <v>6027</v>
      </c>
      <c r="L14" s="13"/>
      <c r="M14" s="13"/>
    </row>
    <row r="15" spans="1:13" ht="14.25">
      <c r="A15" s="40" t="s">
        <v>26</v>
      </c>
      <c r="B15" s="32"/>
      <c r="C15" s="32"/>
      <c r="D15" s="32"/>
      <c r="E15" s="102"/>
      <c r="F15" s="169">
        <v>24</v>
      </c>
      <c r="G15" s="170"/>
      <c r="H15" s="169"/>
      <c r="I15" s="170"/>
      <c r="J15" s="171">
        <f t="shared" si="0"/>
        <v>24</v>
      </c>
      <c r="K15" s="172">
        <f t="shared" si="1"/>
        <v>0</v>
      </c>
      <c r="L15" s="13"/>
      <c r="M15" s="13"/>
    </row>
    <row r="16" spans="1:13" ht="14.25">
      <c r="A16" s="104" t="s">
        <v>27</v>
      </c>
      <c r="B16" s="32"/>
      <c r="C16" s="32"/>
      <c r="D16" s="32"/>
      <c r="E16" s="102"/>
      <c r="F16" s="169"/>
      <c r="G16" s="170"/>
      <c r="H16" s="169"/>
      <c r="I16" s="170"/>
      <c r="J16" s="171">
        <f t="shared" si="0"/>
        <v>0</v>
      </c>
      <c r="K16" s="172">
        <f t="shared" si="1"/>
        <v>0</v>
      </c>
      <c r="L16" s="13"/>
      <c r="M16" s="13"/>
    </row>
    <row r="17" spans="1:13" ht="14.25">
      <c r="A17" s="40" t="s">
        <v>28</v>
      </c>
      <c r="B17" s="32"/>
      <c r="C17" s="32"/>
      <c r="D17" s="32"/>
      <c r="E17" s="102"/>
      <c r="F17" s="169"/>
      <c r="G17" s="170"/>
      <c r="H17" s="169"/>
      <c r="I17" s="170"/>
      <c r="J17" s="171">
        <f t="shared" si="0"/>
        <v>0</v>
      </c>
      <c r="K17" s="172">
        <f t="shared" si="1"/>
        <v>0</v>
      </c>
      <c r="L17" s="13"/>
      <c r="M17" s="13"/>
    </row>
    <row r="18" spans="1:13" ht="14.25">
      <c r="A18" s="40" t="s">
        <v>29</v>
      </c>
      <c r="B18" s="32"/>
      <c r="C18" s="32"/>
      <c r="D18" s="32"/>
      <c r="E18" s="102"/>
      <c r="F18" s="169">
        <v>4244</v>
      </c>
      <c r="G18" s="170">
        <v>4737</v>
      </c>
      <c r="H18" s="169"/>
      <c r="I18" s="170"/>
      <c r="J18" s="171">
        <f t="shared" si="0"/>
        <v>4244</v>
      </c>
      <c r="K18" s="172">
        <f t="shared" si="1"/>
        <v>4737</v>
      </c>
      <c r="L18" s="13"/>
      <c r="M18" s="13"/>
    </row>
    <row r="19" spans="1:13" ht="14.25">
      <c r="A19" s="40" t="s">
        <v>30</v>
      </c>
      <c r="B19" s="32"/>
      <c r="C19" s="32"/>
      <c r="D19" s="32"/>
      <c r="E19" s="102"/>
      <c r="F19" s="169">
        <v>2312</v>
      </c>
      <c r="G19" s="170">
        <v>831</v>
      </c>
      <c r="H19" s="169"/>
      <c r="I19" s="170"/>
      <c r="J19" s="171">
        <f t="shared" si="0"/>
        <v>2312</v>
      </c>
      <c r="K19" s="172">
        <f t="shared" si="1"/>
        <v>831</v>
      </c>
      <c r="L19" s="13"/>
      <c r="M19" s="13"/>
    </row>
    <row r="20" spans="1:13" ht="14.25">
      <c r="A20" s="40" t="s">
        <v>31</v>
      </c>
      <c r="B20" s="32"/>
      <c r="C20" s="32"/>
      <c r="D20" s="32"/>
      <c r="E20" s="102"/>
      <c r="F20" s="169"/>
      <c r="G20" s="170"/>
      <c r="H20" s="169"/>
      <c r="I20" s="170"/>
      <c r="J20" s="171">
        <f t="shared" si="0"/>
        <v>0</v>
      </c>
      <c r="K20" s="172">
        <f t="shared" si="1"/>
        <v>0</v>
      </c>
      <c r="L20" s="13"/>
      <c r="M20" s="13"/>
    </row>
    <row r="21" spans="1:13" ht="14.25">
      <c r="A21" s="40" t="s">
        <v>32</v>
      </c>
      <c r="B21" s="32"/>
      <c r="C21" s="32"/>
      <c r="D21" s="32"/>
      <c r="E21" s="102"/>
      <c r="F21" s="169"/>
      <c r="G21" s="170"/>
      <c r="H21" s="169"/>
      <c r="I21" s="170"/>
      <c r="J21" s="171"/>
      <c r="K21" s="172"/>
      <c r="L21" s="13"/>
      <c r="M21" s="13"/>
    </row>
    <row r="22" spans="1:13" ht="14.25">
      <c r="A22" s="37" t="s">
        <v>33</v>
      </c>
      <c r="B22" s="32"/>
      <c r="C22" s="32"/>
      <c r="D22" s="32"/>
      <c r="E22" s="102"/>
      <c r="F22" s="173">
        <v>3697</v>
      </c>
      <c r="G22" s="174">
        <v>3120</v>
      </c>
      <c r="H22" s="173"/>
      <c r="I22" s="174"/>
      <c r="J22" s="175">
        <f t="shared" si="0"/>
        <v>3697</v>
      </c>
      <c r="K22" s="176">
        <f t="shared" si="1"/>
        <v>3120</v>
      </c>
      <c r="L22" s="13"/>
      <c r="M22" s="13"/>
    </row>
    <row r="23" spans="1:13" ht="14.25">
      <c r="A23" s="48" t="s">
        <v>36</v>
      </c>
      <c r="B23" s="32"/>
      <c r="C23" s="32"/>
      <c r="D23" s="32"/>
      <c r="E23" s="102"/>
      <c r="F23" s="173">
        <f>F24</f>
        <v>0</v>
      </c>
      <c r="G23" s="174">
        <f>G24</f>
        <v>0</v>
      </c>
      <c r="H23" s="173">
        <f>H24</f>
        <v>1</v>
      </c>
      <c r="I23" s="174">
        <f>I24</f>
        <v>0</v>
      </c>
      <c r="J23" s="175">
        <f t="shared" si="0"/>
        <v>1</v>
      </c>
      <c r="K23" s="176">
        <f t="shared" si="1"/>
        <v>0</v>
      </c>
      <c r="L23" s="13"/>
      <c r="M23" s="13"/>
    </row>
    <row r="24" spans="1:13" ht="15" thickBot="1">
      <c r="A24" s="890" t="s">
        <v>225</v>
      </c>
      <c r="B24" s="891"/>
      <c r="C24" s="891"/>
      <c r="D24" s="891"/>
      <c r="E24" s="892"/>
      <c r="F24" s="177"/>
      <c r="G24" s="178"/>
      <c r="H24" s="177">
        <v>1</v>
      </c>
      <c r="I24" s="178"/>
      <c r="J24" s="179">
        <f t="shared" si="0"/>
        <v>1</v>
      </c>
      <c r="K24" s="180">
        <f t="shared" si="1"/>
        <v>0</v>
      </c>
      <c r="L24" s="13"/>
      <c r="M24" s="13"/>
    </row>
    <row r="25" spans="1:11" s="94" customFormat="1" ht="16.5" thickBot="1" thickTop="1">
      <c r="A25" s="95" t="s">
        <v>56</v>
      </c>
      <c r="B25" s="96"/>
      <c r="C25" s="97"/>
      <c r="D25" s="97"/>
      <c r="E25" s="98"/>
      <c r="F25" s="181"/>
      <c r="G25" s="182"/>
      <c r="H25" s="181"/>
      <c r="I25" s="182"/>
      <c r="J25" s="183"/>
      <c r="K25" s="182"/>
    </row>
    <row r="26" spans="1:11" s="94" customFormat="1" ht="16.5" thickBot="1" thickTop="1">
      <c r="A26" s="88" t="s">
        <v>63</v>
      </c>
      <c r="B26" s="89"/>
      <c r="C26" s="89"/>
      <c r="D26" s="89"/>
      <c r="E26" s="90"/>
      <c r="F26" s="181"/>
      <c r="G26" s="182"/>
      <c r="H26" s="181"/>
      <c r="I26" s="182"/>
      <c r="J26" s="183"/>
      <c r="K26" s="182"/>
    </row>
    <row r="27" spans="1:11" s="94" customFormat="1" ht="16.5" thickBot="1" thickTop="1">
      <c r="A27" s="88" t="s">
        <v>76</v>
      </c>
      <c r="B27" s="100"/>
      <c r="C27" s="100"/>
      <c r="D27" s="100"/>
      <c r="E27" s="90"/>
      <c r="F27" s="181">
        <f>F28+F34</f>
        <v>48913</v>
      </c>
      <c r="G27" s="182">
        <f>G28+G34</f>
        <v>61851</v>
      </c>
      <c r="H27" s="181">
        <f>H28+H34</f>
        <v>39664</v>
      </c>
      <c r="I27" s="182">
        <f>I28+I34</f>
        <v>41150</v>
      </c>
      <c r="J27" s="184">
        <f t="shared" si="0"/>
        <v>88577</v>
      </c>
      <c r="K27" s="185">
        <f t="shared" si="1"/>
        <v>103001</v>
      </c>
    </row>
    <row r="28" spans="1:13" ht="15" thickTop="1">
      <c r="A28" s="26" t="s">
        <v>77</v>
      </c>
      <c r="B28" s="110"/>
      <c r="C28" s="110"/>
      <c r="D28" s="110"/>
      <c r="E28" s="111"/>
      <c r="F28" s="186">
        <f>SUM(F29:F33)</f>
        <v>48913</v>
      </c>
      <c r="G28" s="187">
        <f>SUM(G29:G33)</f>
        <v>61851</v>
      </c>
      <c r="H28" s="186">
        <f>SUM(H29:H33)</f>
        <v>39664</v>
      </c>
      <c r="I28" s="187">
        <f>SUM(I29:I33)</f>
        <v>41150</v>
      </c>
      <c r="J28" s="188">
        <f t="shared" si="0"/>
        <v>88577</v>
      </c>
      <c r="K28" s="189">
        <f t="shared" si="1"/>
        <v>103001</v>
      </c>
      <c r="L28" s="13"/>
      <c r="M28" s="13"/>
    </row>
    <row r="29" spans="1:13" ht="14.25">
      <c r="A29" s="881" t="s">
        <v>226</v>
      </c>
      <c r="B29" s="882"/>
      <c r="C29" s="882"/>
      <c r="D29" s="882"/>
      <c r="E29" s="883"/>
      <c r="F29" s="169">
        <v>48354</v>
      </c>
      <c r="G29" s="170">
        <v>61851</v>
      </c>
      <c r="H29" s="169">
        <v>39664</v>
      </c>
      <c r="I29" s="170">
        <v>41150</v>
      </c>
      <c r="J29" s="171">
        <f t="shared" si="0"/>
        <v>88018</v>
      </c>
      <c r="K29" s="172">
        <f t="shared" si="1"/>
        <v>103001</v>
      </c>
      <c r="L29" s="13"/>
      <c r="M29" s="13"/>
    </row>
    <row r="30" spans="1:13" ht="14.25">
      <c r="A30" s="881" t="s">
        <v>337</v>
      </c>
      <c r="B30" s="882"/>
      <c r="C30" s="882"/>
      <c r="D30" s="882"/>
      <c r="E30" s="883"/>
      <c r="F30" s="169"/>
      <c r="G30" s="170"/>
      <c r="H30" s="169"/>
      <c r="I30" s="170"/>
      <c r="J30" s="171">
        <v>390</v>
      </c>
      <c r="K30" s="172">
        <f>G30+I30</f>
        <v>0</v>
      </c>
      <c r="L30" s="13"/>
      <c r="M30" s="13"/>
    </row>
    <row r="31" spans="1:13" ht="14.25">
      <c r="A31" s="881" t="s">
        <v>336</v>
      </c>
      <c r="B31" s="882"/>
      <c r="C31" s="882"/>
      <c r="D31" s="882"/>
      <c r="E31" s="883"/>
      <c r="F31" s="169"/>
      <c r="G31" s="170"/>
      <c r="H31" s="169"/>
      <c r="I31" s="170"/>
      <c r="J31" s="171">
        <f t="shared" si="0"/>
        <v>0</v>
      </c>
      <c r="K31" s="172">
        <f t="shared" si="1"/>
        <v>0</v>
      </c>
      <c r="L31" s="13"/>
      <c r="M31" s="13"/>
    </row>
    <row r="32" spans="1:13" ht="14.25">
      <c r="A32" s="881" t="s">
        <v>228</v>
      </c>
      <c r="B32" s="882"/>
      <c r="C32" s="882"/>
      <c r="D32" s="882"/>
      <c r="E32" s="883"/>
      <c r="F32" s="169">
        <v>559</v>
      </c>
      <c r="G32" s="170"/>
      <c r="H32" s="169"/>
      <c r="I32" s="170"/>
      <c r="J32" s="171">
        <f t="shared" si="0"/>
        <v>559</v>
      </c>
      <c r="K32" s="172">
        <f t="shared" si="1"/>
        <v>0</v>
      </c>
      <c r="L32" s="13"/>
      <c r="M32" s="13"/>
    </row>
    <row r="33" spans="1:13" ht="14.25">
      <c r="A33" s="881" t="s">
        <v>227</v>
      </c>
      <c r="B33" s="882"/>
      <c r="C33" s="882"/>
      <c r="D33" s="882"/>
      <c r="E33" s="883"/>
      <c r="F33" s="169"/>
      <c r="G33" s="170"/>
      <c r="H33" s="169"/>
      <c r="I33" s="170"/>
      <c r="J33" s="171">
        <f t="shared" si="0"/>
        <v>0</v>
      </c>
      <c r="K33" s="172">
        <f t="shared" si="1"/>
        <v>0</v>
      </c>
      <c r="L33" s="13"/>
      <c r="M33" s="13"/>
    </row>
    <row r="34" spans="1:13" ht="15" thickBot="1">
      <c r="A34" s="112" t="s">
        <v>80</v>
      </c>
      <c r="B34" s="110"/>
      <c r="C34" s="110"/>
      <c r="D34" s="110"/>
      <c r="E34" s="111"/>
      <c r="F34" s="190"/>
      <c r="G34" s="191"/>
      <c r="H34" s="190"/>
      <c r="I34" s="191"/>
      <c r="J34" s="192"/>
      <c r="K34" s="193"/>
      <c r="L34" s="13"/>
      <c r="M34" s="13"/>
    </row>
    <row r="35" spans="1:11" s="94" customFormat="1" ht="16.5" thickBot="1" thickTop="1">
      <c r="A35" s="88" t="s">
        <v>81</v>
      </c>
      <c r="B35" s="89"/>
      <c r="C35" s="89"/>
      <c r="D35" s="89"/>
      <c r="E35" s="90"/>
      <c r="F35" s="181"/>
      <c r="G35" s="182"/>
      <c r="H35" s="181"/>
      <c r="I35" s="182"/>
      <c r="J35" s="183">
        <f t="shared" si="0"/>
        <v>0</v>
      </c>
      <c r="K35" s="182">
        <f t="shared" si="1"/>
        <v>0</v>
      </c>
    </row>
    <row r="36" spans="1:13" ht="15" thickTop="1">
      <c r="A36" s="105" t="s">
        <v>82</v>
      </c>
      <c r="B36" s="30"/>
      <c r="C36" s="30"/>
      <c r="D36" s="30"/>
      <c r="E36" s="106"/>
      <c r="F36" s="194"/>
      <c r="G36" s="195"/>
      <c r="H36" s="194"/>
      <c r="I36" s="195"/>
      <c r="J36" s="179">
        <f t="shared" si="0"/>
        <v>0</v>
      </c>
      <c r="K36" s="180">
        <f t="shared" si="1"/>
        <v>0</v>
      </c>
      <c r="L36" s="13"/>
      <c r="M36" s="13"/>
    </row>
    <row r="37" spans="1:13" ht="15" thickBot="1">
      <c r="A37" s="86" t="s">
        <v>85</v>
      </c>
      <c r="B37" s="5"/>
      <c r="C37" s="5"/>
      <c r="D37" s="5"/>
      <c r="E37" s="83"/>
      <c r="F37" s="177"/>
      <c r="G37" s="178"/>
      <c r="H37" s="177"/>
      <c r="I37" s="178"/>
      <c r="J37" s="196"/>
      <c r="K37" s="197"/>
      <c r="L37" s="13"/>
      <c r="M37" s="13"/>
    </row>
    <row r="38" spans="1:11" s="94" customFormat="1" ht="16.5" thickBot="1" thickTop="1">
      <c r="A38" s="88" t="s">
        <v>88</v>
      </c>
      <c r="B38" s="89"/>
      <c r="C38" s="89"/>
      <c r="D38" s="89"/>
      <c r="E38" s="90"/>
      <c r="F38" s="181"/>
      <c r="G38" s="182"/>
      <c r="H38" s="181"/>
      <c r="I38" s="182"/>
      <c r="J38" s="198"/>
      <c r="K38" s="199"/>
    </row>
    <row r="39" spans="1:11" s="101" customFormat="1" ht="17.25" thickBot="1" thickTop="1">
      <c r="A39" s="70" t="s">
        <v>229</v>
      </c>
      <c r="B39" s="71"/>
      <c r="C39" s="71"/>
      <c r="D39" s="71"/>
      <c r="E39" s="72"/>
      <c r="F39" s="200">
        <f>SUM(F9,F25,F26,F27,F35,F38)</f>
        <v>67303</v>
      </c>
      <c r="G39" s="201">
        <f>SUM(G9,G25,G26,G27,G35,G38)</f>
        <v>76551</v>
      </c>
      <c r="H39" s="200">
        <f>SUM(H9,H25,H26,H27,H35,H38)</f>
        <v>39676</v>
      </c>
      <c r="I39" s="201">
        <f>SUM(I9,I25,I26,I27,I35,I38)</f>
        <v>41165</v>
      </c>
      <c r="J39" s="183">
        <f t="shared" si="0"/>
        <v>106979</v>
      </c>
      <c r="K39" s="182">
        <f t="shared" si="1"/>
        <v>117716</v>
      </c>
    </row>
    <row r="40" spans="1:11" s="99" customFormat="1" ht="28.5" customHeight="1" thickBot="1" thickTop="1">
      <c r="A40" s="897" t="s">
        <v>92</v>
      </c>
      <c r="B40" s="898"/>
      <c r="C40" s="898"/>
      <c r="D40" s="898"/>
      <c r="E40" s="899"/>
      <c r="F40" s="202"/>
      <c r="G40" s="203"/>
      <c r="H40" s="202"/>
      <c r="I40" s="203"/>
      <c r="J40" s="302">
        <f t="shared" si="0"/>
        <v>0</v>
      </c>
      <c r="K40" s="303">
        <f t="shared" si="1"/>
        <v>0</v>
      </c>
    </row>
    <row r="41" spans="1:11" s="94" customFormat="1" ht="16.5" thickBot="1" thickTop="1">
      <c r="A41" s="88" t="s">
        <v>96</v>
      </c>
      <c r="B41" s="89"/>
      <c r="C41" s="89"/>
      <c r="D41" s="89"/>
      <c r="E41" s="90"/>
      <c r="F41" s="181"/>
      <c r="G41" s="182"/>
      <c r="H41" s="181"/>
      <c r="I41" s="182"/>
      <c r="J41" s="198"/>
      <c r="K41" s="199"/>
    </row>
    <row r="42" spans="1:11" s="94" customFormat="1" ht="16.5" thickBot="1" thickTop="1">
      <c r="A42" s="88" t="s">
        <v>101</v>
      </c>
      <c r="B42" s="89"/>
      <c r="C42" s="89"/>
      <c r="D42" s="89"/>
      <c r="E42" s="90"/>
      <c r="F42" s="181"/>
      <c r="G42" s="182"/>
      <c r="H42" s="181"/>
      <c r="I42" s="182"/>
      <c r="J42" s="198"/>
      <c r="K42" s="199"/>
    </row>
    <row r="43" spans="1:11" s="94" customFormat="1" ht="16.5" thickBot="1" thickTop="1">
      <c r="A43" s="95" t="s">
        <v>104</v>
      </c>
      <c r="B43" s="89"/>
      <c r="C43" s="89"/>
      <c r="D43" s="89"/>
      <c r="E43" s="90"/>
      <c r="F43" s="181"/>
      <c r="G43" s="182"/>
      <c r="H43" s="181"/>
      <c r="I43" s="182"/>
      <c r="J43" s="198"/>
      <c r="K43" s="199"/>
    </row>
    <row r="44" spans="1:11" s="94" customFormat="1" ht="16.5" thickBot="1" thickTop="1">
      <c r="A44" s="893" t="s">
        <v>452</v>
      </c>
      <c r="B44" s="894"/>
      <c r="C44" s="894"/>
      <c r="D44" s="894"/>
      <c r="E44" s="895"/>
      <c r="F44" s="181"/>
      <c r="G44" s="182"/>
      <c r="H44" s="181"/>
      <c r="I44" s="182"/>
      <c r="J44" s="523"/>
      <c r="K44" s="524"/>
    </row>
    <row r="45" spans="1:13" ht="17.25" thickBot="1" thickTop="1">
      <c r="A45" s="87" t="s">
        <v>451</v>
      </c>
      <c r="B45" s="84"/>
      <c r="C45" s="84"/>
      <c r="D45" s="84"/>
      <c r="E45" s="85"/>
      <c r="F45" s="200">
        <f>SUM(F39,F41,F42,F43,F40)</f>
        <v>67303</v>
      </c>
      <c r="G45" s="201">
        <f>SUM(G39,G41,G42,G43,G40,G44)</f>
        <v>76551</v>
      </c>
      <c r="H45" s="200">
        <f>SUM(H39,H41,H42,H43,H40)</f>
        <v>39676</v>
      </c>
      <c r="I45" s="201">
        <f>SUM(I39,I41,I42,I43,I40)</f>
        <v>41165</v>
      </c>
      <c r="J45" s="204">
        <f t="shared" si="0"/>
        <v>106979</v>
      </c>
      <c r="K45" s="205">
        <f t="shared" si="1"/>
        <v>117716</v>
      </c>
      <c r="L45" s="13"/>
      <c r="M45" s="13"/>
    </row>
    <row r="46" spans="1:11" ht="16.5" thickTop="1">
      <c r="A46" s="113"/>
      <c r="B46" s="11"/>
      <c r="C46" s="11"/>
      <c r="D46" s="11"/>
      <c r="E46" s="11"/>
      <c r="F46" s="11"/>
      <c r="G46" s="11"/>
      <c r="H46" s="11"/>
      <c r="I46" s="11"/>
      <c r="J46" s="12"/>
      <c r="K46" s="12"/>
    </row>
    <row r="47" spans="10:11" ht="12.75">
      <c r="J47" s="12"/>
      <c r="K47" s="12"/>
    </row>
    <row r="48" spans="10:11" ht="12.75">
      <c r="J48" s="12"/>
      <c r="K48" s="12"/>
    </row>
    <row r="49" spans="10:11" ht="12.75">
      <c r="J49" s="12"/>
      <c r="K49" s="12"/>
    </row>
    <row r="50" spans="10:11" ht="12.75">
      <c r="J50" s="12"/>
      <c r="K50" s="12"/>
    </row>
    <row r="51" spans="10:11" ht="12.75">
      <c r="J51" s="12"/>
      <c r="K51" s="12"/>
    </row>
    <row r="52" spans="10:11" ht="12.75">
      <c r="J52" s="12"/>
      <c r="K52" s="12"/>
    </row>
    <row r="53" spans="10:11" ht="12.75">
      <c r="J53" s="12"/>
      <c r="K53" s="12"/>
    </row>
    <row r="54" spans="10:11" ht="12.75">
      <c r="J54" s="12"/>
      <c r="K54" s="12"/>
    </row>
    <row r="55" spans="10:11" ht="12.75">
      <c r="J55" s="12"/>
      <c r="K55" s="12"/>
    </row>
    <row r="56" spans="10:11" ht="12.75">
      <c r="J56" s="12"/>
      <c r="K56" s="12"/>
    </row>
    <row r="57" spans="10:11" ht="12.75">
      <c r="J57" s="12"/>
      <c r="K57" s="12"/>
    </row>
    <row r="58" spans="10:11" ht="12.75">
      <c r="J58" s="12"/>
      <c r="K58" s="12"/>
    </row>
    <row r="59" spans="10:11" ht="12.75">
      <c r="J59" s="12"/>
      <c r="K59" s="12"/>
    </row>
    <row r="60" spans="10:11" ht="12.75">
      <c r="J60" s="12"/>
      <c r="K60" s="12"/>
    </row>
    <row r="61" spans="10:11" ht="12.75">
      <c r="J61" s="12"/>
      <c r="K61" s="12"/>
    </row>
    <row r="62" spans="10:11" ht="12.75">
      <c r="J62" s="12"/>
      <c r="K62" s="12"/>
    </row>
  </sheetData>
  <sheetProtection/>
  <mergeCells count="16">
    <mergeCell ref="A44:E44"/>
    <mergeCell ref="J7:K7"/>
    <mergeCell ref="A1:K1"/>
    <mergeCell ref="A5:K5"/>
    <mergeCell ref="A33:E33"/>
    <mergeCell ref="J6:K6"/>
    <mergeCell ref="A3:K3"/>
    <mergeCell ref="A30:E30"/>
    <mergeCell ref="A40:E40"/>
    <mergeCell ref="F7:G7"/>
    <mergeCell ref="H7:I7"/>
    <mergeCell ref="A29:E29"/>
    <mergeCell ref="A31:E31"/>
    <mergeCell ref="A32:E32"/>
    <mergeCell ref="A7:E8"/>
    <mergeCell ref="A24:E24"/>
  </mergeCells>
  <printOptions/>
  <pageMargins left="0.73" right="0.64" top="1" bottom="1" header="0.5" footer="0.5"/>
  <pageSetup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U8" sqref="U8"/>
    </sheetView>
  </sheetViews>
  <sheetFormatPr defaultColWidth="9.140625" defaultRowHeight="12.75"/>
  <cols>
    <col min="1" max="2" width="14.7109375" style="0" customWidth="1"/>
    <col min="3" max="3" width="13.7109375" style="0" customWidth="1"/>
    <col min="4" max="15" width="11.421875" style="0" customWidth="1"/>
  </cols>
  <sheetData>
    <row r="1" spans="1:14" ht="12.75">
      <c r="A1" s="702" t="s">
        <v>426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5.5" customHeight="1">
      <c r="A3" s="701" t="s">
        <v>531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288"/>
    </row>
    <row r="4" spans="1:16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8"/>
      <c r="P4" s="288"/>
    </row>
    <row r="5" spans="1:14" ht="12.75">
      <c r="A5" s="703" t="s">
        <v>274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</row>
    <row r="6" spans="1:15" ht="16.5" thickBot="1">
      <c r="A6" s="126"/>
      <c r="B6" s="11"/>
      <c r="C6" s="11"/>
      <c r="D6" s="11"/>
      <c r="E6" s="11"/>
      <c r="F6" s="11"/>
      <c r="G6" s="11"/>
      <c r="H6" s="11"/>
      <c r="I6" s="11"/>
      <c r="J6" s="11"/>
      <c r="K6" s="11"/>
      <c r="L6" s="708" t="s">
        <v>204</v>
      </c>
      <c r="M6" s="708"/>
      <c r="N6" s="708"/>
      <c r="O6" s="708"/>
    </row>
    <row r="7" spans="1:15" ht="51" customHeight="1" thickTop="1">
      <c r="A7" s="908" t="s">
        <v>110</v>
      </c>
      <c r="B7" s="909"/>
      <c r="C7" s="910"/>
      <c r="D7" s="904" t="s">
        <v>111</v>
      </c>
      <c r="E7" s="905"/>
      <c r="F7" s="904" t="s">
        <v>112</v>
      </c>
      <c r="G7" s="905"/>
      <c r="H7" s="904" t="s">
        <v>113</v>
      </c>
      <c r="I7" s="905"/>
      <c r="J7" s="904" t="s">
        <v>114</v>
      </c>
      <c r="K7" s="905"/>
      <c r="L7" s="904" t="s">
        <v>131</v>
      </c>
      <c r="M7" s="905"/>
      <c r="N7" s="904" t="s">
        <v>250</v>
      </c>
      <c r="O7" s="905"/>
    </row>
    <row r="8" spans="1:15" ht="51" customHeight="1" thickBot="1">
      <c r="A8" s="911"/>
      <c r="B8" s="912"/>
      <c r="C8" s="913"/>
      <c r="D8" s="473" t="s">
        <v>455</v>
      </c>
      <c r="E8" s="474" t="s">
        <v>456</v>
      </c>
      <c r="F8" s="473" t="s">
        <v>455</v>
      </c>
      <c r="G8" s="474" t="s">
        <v>456</v>
      </c>
      <c r="H8" s="473" t="s">
        <v>455</v>
      </c>
      <c r="I8" s="474" t="s">
        <v>456</v>
      </c>
      <c r="J8" s="473" t="s">
        <v>455</v>
      </c>
      <c r="K8" s="474" t="s">
        <v>456</v>
      </c>
      <c r="L8" s="473" t="s">
        <v>455</v>
      </c>
      <c r="M8" s="474" t="s">
        <v>456</v>
      </c>
      <c r="N8" s="473" t="s">
        <v>455</v>
      </c>
      <c r="O8" s="474" t="s">
        <v>456</v>
      </c>
    </row>
    <row r="9" spans="1:15" ht="15.75" customHeight="1" thickBot="1" thickTop="1">
      <c r="A9" s="907" t="s">
        <v>205</v>
      </c>
      <c r="B9" s="907"/>
      <c r="C9" s="907"/>
      <c r="D9" s="462">
        <f aca="true" t="shared" si="0" ref="D9:M9">SUM(D10:D23)</f>
        <v>30090</v>
      </c>
      <c r="E9" s="465">
        <f t="shared" si="0"/>
        <v>36728</v>
      </c>
      <c r="F9" s="470">
        <f t="shared" si="0"/>
        <v>7790</v>
      </c>
      <c r="G9" s="462">
        <f t="shared" si="0"/>
        <v>9454</v>
      </c>
      <c r="H9" s="462">
        <f t="shared" si="0"/>
        <v>21390</v>
      </c>
      <c r="I9" s="465">
        <f t="shared" si="0"/>
        <v>30259</v>
      </c>
      <c r="J9" s="470">
        <f t="shared" si="0"/>
        <v>0</v>
      </c>
      <c r="K9" s="465">
        <f t="shared" si="0"/>
        <v>0</v>
      </c>
      <c r="L9" s="470">
        <f t="shared" si="0"/>
        <v>106</v>
      </c>
      <c r="M9" s="468">
        <f t="shared" si="0"/>
        <v>110</v>
      </c>
      <c r="N9" s="462">
        <f>D9+F9+H9+J9+L9</f>
        <v>59376</v>
      </c>
      <c r="O9" s="498">
        <f>E9+G9+I9+K9+M9</f>
        <v>76551</v>
      </c>
    </row>
    <row r="10" spans="1:15" s="122" customFormat="1" ht="28.5" customHeight="1" thickTop="1">
      <c r="A10" s="903" t="s">
        <v>258</v>
      </c>
      <c r="B10" s="903"/>
      <c r="C10" s="903"/>
      <c r="D10" s="463"/>
      <c r="E10" s="490"/>
      <c r="F10" s="471"/>
      <c r="G10" s="488"/>
      <c r="H10" s="463"/>
      <c r="I10" s="490">
        <v>2030</v>
      </c>
      <c r="J10" s="471"/>
      <c r="K10" s="466"/>
      <c r="L10" s="463"/>
      <c r="M10" s="494"/>
      <c r="N10" s="463">
        <f aca="true" t="shared" si="1" ref="N10:N17">D10+F10+H10+J10+L10</f>
        <v>0</v>
      </c>
      <c r="O10" s="495">
        <f aca="true" t="shared" si="2" ref="O10:O17">E10+G10+I10+K10+M10</f>
        <v>2030</v>
      </c>
    </row>
    <row r="11" spans="1:15" s="122" customFormat="1" ht="27" customHeight="1">
      <c r="A11" s="902" t="s">
        <v>259</v>
      </c>
      <c r="B11" s="902"/>
      <c r="C11" s="902"/>
      <c r="D11" s="464"/>
      <c r="E11" s="491"/>
      <c r="F11" s="472"/>
      <c r="G11" s="489"/>
      <c r="H11" s="464"/>
      <c r="I11" s="491"/>
      <c r="J11" s="472"/>
      <c r="K11" s="467"/>
      <c r="L11" s="464"/>
      <c r="M11" s="467"/>
      <c r="N11" s="464">
        <f t="shared" si="1"/>
        <v>0</v>
      </c>
      <c r="O11" s="496">
        <f t="shared" si="2"/>
        <v>0</v>
      </c>
    </row>
    <row r="12" spans="1:15" s="122" customFormat="1" ht="27.75" customHeight="1">
      <c r="A12" s="902" t="s">
        <v>260</v>
      </c>
      <c r="B12" s="902"/>
      <c r="C12" s="902"/>
      <c r="D12" s="464"/>
      <c r="E12" s="491"/>
      <c r="F12" s="472"/>
      <c r="G12" s="489"/>
      <c r="H12" s="464"/>
      <c r="I12" s="491">
        <v>2031</v>
      </c>
      <c r="J12" s="472"/>
      <c r="K12" s="467"/>
      <c r="L12" s="464"/>
      <c r="M12" s="467"/>
      <c r="N12" s="464">
        <f t="shared" si="1"/>
        <v>0</v>
      </c>
      <c r="O12" s="496">
        <f t="shared" si="2"/>
        <v>2031</v>
      </c>
    </row>
    <row r="13" spans="1:15" s="122" customFormat="1" ht="28.5" customHeight="1">
      <c r="A13" s="902" t="s">
        <v>261</v>
      </c>
      <c r="B13" s="902"/>
      <c r="C13" s="902"/>
      <c r="D13" s="464"/>
      <c r="E13" s="491"/>
      <c r="F13" s="472"/>
      <c r="G13" s="489"/>
      <c r="H13" s="464"/>
      <c r="I13" s="491"/>
      <c r="J13" s="472"/>
      <c r="K13" s="467"/>
      <c r="L13" s="464"/>
      <c r="M13" s="467"/>
      <c r="N13" s="464">
        <f t="shared" si="1"/>
        <v>0</v>
      </c>
      <c r="O13" s="496">
        <f t="shared" si="2"/>
        <v>0</v>
      </c>
    </row>
    <row r="14" spans="1:15" s="122" customFormat="1" ht="15.75">
      <c r="A14" s="902" t="s">
        <v>262</v>
      </c>
      <c r="B14" s="902"/>
      <c r="C14" s="902"/>
      <c r="D14" s="464">
        <v>6405</v>
      </c>
      <c r="E14" s="491">
        <v>6794</v>
      </c>
      <c r="F14" s="472">
        <v>1669</v>
      </c>
      <c r="G14" s="489">
        <v>1735</v>
      </c>
      <c r="H14" s="464">
        <v>1536</v>
      </c>
      <c r="I14" s="491">
        <v>1480</v>
      </c>
      <c r="J14" s="472"/>
      <c r="K14" s="467"/>
      <c r="L14" s="464">
        <v>26</v>
      </c>
      <c r="M14" s="467">
        <v>28</v>
      </c>
      <c r="N14" s="464">
        <f t="shared" si="1"/>
        <v>9636</v>
      </c>
      <c r="O14" s="496">
        <f t="shared" si="2"/>
        <v>10037</v>
      </c>
    </row>
    <row r="15" spans="1:15" s="122" customFormat="1" ht="15.75">
      <c r="A15" s="902" t="s">
        <v>263</v>
      </c>
      <c r="B15" s="902"/>
      <c r="C15" s="902"/>
      <c r="D15" s="464">
        <v>17881</v>
      </c>
      <c r="E15" s="491">
        <v>20416</v>
      </c>
      <c r="F15" s="472">
        <v>4571</v>
      </c>
      <c r="G15" s="489">
        <v>5267</v>
      </c>
      <c r="H15" s="464">
        <v>2915</v>
      </c>
      <c r="I15" s="491">
        <v>3910</v>
      </c>
      <c r="J15" s="472"/>
      <c r="K15" s="467"/>
      <c r="L15" s="464">
        <v>80</v>
      </c>
      <c r="M15" s="467">
        <v>82</v>
      </c>
      <c r="N15" s="464">
        <f t="shared" si="1"/>
        <v>25447</v>
      </c>
      <c r="O15" s="496">
        <f t="shared" si="2"/>
        <v>29675</v>
      </c>
    </row>
    <row r="16" spans="1:15" s="122" customFormat="1" ht="15.75">
      <c r="A16" s="902" t="s">
        <v>264</v>
      </c>
      <c r="B16" s="902"/>
      <c r="C16" s="902"/>
      <c r="D16" s="464">
        <v>364</v>
      </c>
      <c r="E16" s="491">
        <v>361</v>
      </c>
      <c r="F16" s="472">
        <v>97</v>
      </c>
      <c r="G16" s="489">
        <v>93</v>
      </c>
      <c r="H16" s="464">
        <v>1034</v>
      </c>
      <c r="I16" s="491">
        <v>788</v>
      </c>
      <c r="J16" s="472"/>
      <c r="K16" s="467"/>
      <c r="L16" s="464"/>
      <c r="M16" s="467"/>
      <c r="N16" s="464">
        <f t="shared" si="1"/>
        <v>1495</v>
      </c>
      <c r="O16" s="496">
        <f t="shared" si="2"/>
        <v>1242</v>
      </c>
    </row>
    <row r="17" spans="1:15" s="122" customFormat="1" ht="18" customHeight="1">
      <c r="A17" s="902" t="s">
        <v>265</v>
      </c>
      <c r="B17" s="902"/>
      <c r="C17" s="902"/>
      <c r="D17" s="464">
        <v>1371</v>
      </c>
      <c r="E17" s="491">
        <v>1652</v>
      </c>
      <c r="F17" s="472">
        <v>366</v>
      </c>
      <c r="G17" s="489">
        <v>425</v>
      </c>
      <c r="H17" s="464">
        <v>3981</v>
      </c>
      <c r="I17" s="491">
        <v>3611</v>
      </c>
      <c r="J17" s="472"/>
      <c r="K17" s="467"/>
      <c r="L17" s="464"/>
      <c r="M17" s="467"/>
      <c r="N17" s="464">
        <f t="shared" si="1"/>
        <v>5718</v>
      </c>
      <c r="O17" s="496">
        <f t="shared" si="2"/>
        <v>5688</v>
      </c>
    </row>
    <row r="18" spans="1:15" s="122" customFormat="1" ht="15.75">
      <c r="A18" s="902" t="s">
        <v>266</v>
      </c>
      <c r="B18" s="902"/>
      <c r="C18" s="902"/>
      <c r="D18" s="464">
        <v>3582</v>
      </c>
      <c r="E18" s="491">
        <v>5186</v>
      </c>
      <c r="F18" s="472">
        <v>957</v>
      </c>
      <c r="G18" s="489">
        <v>1336</v>
      </c>
      <c r="H18" s="464">
        <v>10545</v>
      </c>
      <c r="I18" s="491">
        <v>11336</v>
      </c>
      <c r="J18" s="472"/>
      <c r="K18" s="467"/>
      <c r="L18" s="464"/>
      <c r="M18" s="467"/>
      <c r="N18" s="464">
        <f aca="true" t="shared" si="3" ref="N18:N26">D18+F18+H18+J18+L18</f>
        <v>15084</v>
      </c>
      <c r="O18" s="496">
        <f aca="true" t="shared" si="4" ref="O18:O26">E18+G18+I18+K18+M18</f>
        <v>17858</v>
      </c>
    </row>
    <row r="19" spans="1:15" s="122" customFormat="1" ht="15.75">
      <c r="A19" s="902" t="s">
        <v>267</v>
      </c>
      <c r="B19" s="902"/>
      <c r="C19" s="902"/>
      <c r="D19" s="464">
        <v>404</v>
      </c>
      <c r="E19" s="491"/>
      <c r="F19" s="472">
        <v>108</v>
      </c>
      <c r="G19" s="489"/>
      <c r="H19" s="464">
        <v>1133</v>
      </c>
      <c r="I19" s="491"/>
      <c r="J19" s="472"/>
      <c r="K19" s="467"/>
      <c r="L19" s="464"/>
      <c r="M19" s="467"/>
      <c r="N19" s="464">
        <f t="shared" si="3"/>
        <v>1645</v>
      </c>
      <c r="O19" s="496">
        <f t="shared" si="4"/>
        <v>0</v>
      </c>
    </row>
    <row r="20" spans="1:15" s="122" customFormat="1" ht="15.75">
      <c r="A20" s="902" t="s">
        <v>268</v>
      </c>
      <c r="B20" s="902"/>
      <c r="C20" s="902"/>
      <c r="D20" s="464">
        <v>24</v>
      </c>
      <c r="E20" s="491">
        <v>79</v>
      </c>
      <c r="F20" s="472">
        <v>6</v>
      </c>
      <c r="G20" s="489">
        <v>20</v>
      </c>
      <c r="H20" s="464">
        <v>71</v>
      </c>
      <c r="I20" s="491">
        <v>173</v>
      </c>
      <c r="J20" s="472"/>
      <c r="K20" s="467"/>
      <c r="L20" s="464"/>
      <c r="M20" s="467"/>
      <c r="N20" s="464">
        <f t="shared" si="3"/>
        <v>101</v>
      </c>
      <c r="O20" s="496">
        <f t="shared" si="4"/>
        <v>272</v>
      </c>
    </row>
    <row r="21" spans="1:15" s="122" customFormat="1" ht="15.75" customHeight="1">
      <c r="A21" s="902" t="s">
        <v>269</v>
      </c>
      <c r="B21" s="902"/>
      <c r="C21" s="902"/>
      <c r="D21" s="464">
        <v>59</v>
      </c>
      <c r="E21" s="491">
        <v>233</v>
      </c>
      <c r="F21" s="472">
        <v>16</v>
      </c>
      <c r="G21" s="489">
        <v>60</v>
      </c>
      <c r="H21" s="464">
        <v>175</v>
      </c>
      <c r="I21" s="491">
        <v>510</v>
      </c>
      <c r="J21" s="472"/>
      <c r="K21" s="467"/>
      <c r="L21" s="464"/>
      <c r="M21" s="467"/>
      <c r="N21" s="464">
        <f t="shared" si="3"/>
        <v>250</v>
      </c>
      <c r="O21" s="496">
        <f t="shared" si="4"/>
        <v>803</v>
      </c>
    </row>
    <row r="22" spans="1:15" s="122" customFormat="1" ht="15.75">
      <c r="A22" s="902" t="s">
        <v>270</v>
      </c>
      <c r="B22" s="902"/>
      <c r="C22" s="902"/>
      <c r="D22" s="464"/>
      <c r="E22" s="491">
        <v>2007</v>
      </c>
      <c r="F22" s="472"/>
      <c r="G22" s="489">
        <v>518</v>
      </c>
      <c r="H22" s="464"/>
      <c r="I22" s="491">
        <v>4390</v>
      </c>
      <c r="J22" s="472"/>
      <c r="K22" s="467"/>
      <c r="L22" s="464"/>
      <c r="M22" s="467"/>
      <c r="N22" s="464">
        <f t="shared" si="3"/>
        <v>0</v>
      </c>
      <c r="O22" s="496">
        <f t="shared" si="4"/>
        <v>6915</v>
      </c>
    </row>
    <row r="23" spans="1:15" s="122" customFormat="1" ht="16.5" thickBot="1">
      <c r="A23" s="903" t="s">
        <v>271</v>
      </c>
      <c r="B23" s="903"/>
      <c r="C23" s="903"/>
      <c r="D23" s="463"/>
      <c r="E23" s="492"/>
      <c r="F23" s="493"/>
      <c r="G23" s="488"/>
      <c r="H23" s="463"/>
      <c r="I23" s="492"/>
      <c r="J23" s="493"/>
      <c r="K23" s="466"/>
      <c r="L23" s="463"/>
      <c r="M23" s="466"/>
      <c r="N23" s="463">
        <f t="shared" si="3"/>
        <v>0</v>
      </c>
      <c r="O23" s="497">
        <f t="shared" si="4"/>
        <v>0</v>
      </c>
    </row>
    <row r="24" spans="1:15" s="122" customFormat="1" ht="17.25" thickBot="1" thickTop="1">
      <c r="A24" s="906" t="s">
        <v>224</v>
      </c>
      <c r="B24" s="906"/>
      <c r="C24" s="906"/>
      <c r="D24" s="462">
        <f aca="true" t="shared" si="5" ref="D24:M24">D25</f>
        <v>23747</v>
      </c>
      <c r="E24" s="465">
        <f t="shared" si="5"/>
        <v>24301</v>
      </c>
      <c r="F24" s="462">
        <f t="shared" si="5"/>
        <v>6288</v>
      </c>
      <c r="G24" s="465">
        <f t="shared" si="5"/>
        <v>6431</v>
      </c>
      <c r="H24" s="470">
        <f t="shared" si="5"/>
        <v>8625</v>
      </c>
      <c r="I24" s="468">
        <f t="shared" si="5"/>
        <v>9970</v>
      </c>
      <c r="J24" s="462">
        <f t="shared" si="5"/>
        <v>0</v>
      </c>
      <c r="K24" s="465">
        <f t="shared" si="5"/>
        <v>0</v>
      </c>
      <c r="L24" s="462">
        <f t="shared" si="5"/>
        <v>165</v>
      </c>
      <c r="M24" s="462">
        <f t="shared" si="5"/>
        <v>463</v>
      </c>
      <c r="N24" s="462">
        <f t="shared" si="3"/>
        <v>38825</v>
      </c>
      <c r="O24" s="499">
        <f t="shared" si="4"/>
        <v>41165</v>
      </c>
    </row>
    <row r="25" spans="1:15" s="122" customFormat="1" ht="28.5" customHeight="1" thickBot="1" thickTop="1">
      <c r="A25" s="903" t="s">
        <v>272</v>
      </c>
      <c r="B25" s="903"/>
      <c r="C25" s="903"/>
      <c r="D25" s="463">
        <v>23747</v>
      </c>
      <c r="E25" s="466">
        <v>24301</v>
      </c>
      <c r="F25" s="463">
        <v>6288</v>
      </c>
      <c r="G25" s="466">
        <v>6431</v>
      </c>
      <c r="H25" s="471">
        <v>8625</v>
      </c>
      <c r="I25" s="469">
        <v>9970</v>
      </c>
      <c r="J25" s="463"/>
      <c r="K25" s="466"/>
      <c r="L25" s="471">
        <v>165</v>
      </c>
      <c r="M25" s="469">
        <v>463</v>
      </c>
      <c r="N25" s="463">
        <f t="shared" si="3"/>
        <v>38825</v>
      </c>
      <c r="O25" s="683">
        <f t="shared" si="4"/>
        <v>41165</v>
      </c>
    </row>
    <row r="26" spans="1:15" s="122" customFormat="1" ht="28.5" customHeight="1" thickBot="1" thickTop="1">
      <c r="A26" s="914" t="s">
        <v>495</v>
      </c>
      <c r="B26" s="915"/>
      <c r="C26" s="916"/>
      <c r="D26" s="684">
        <v>6</v>
      </c>
      <c r="E26" s="685"/>
      <c r="F26" s="684">
        <v>1</v>
      </c>
      <c r="G26" s="685"/>
      <c r="H26" s="686"/>
      <c r="I26" s="687"/>
      <c r="J26" s="684"/>
      <c r="K26" s="685"/>
      <c r="L26" s="686"/>
      <c r="M26" s="687"/>
      <c r="N26" s="686">
        <f t="shared" si="3"/>
        <v>7</v>
      </c>
      <c r="O26" s="683">
        <f t="shared" si="4"/>
        <v>0</v>
      </c>
    </row>
    <row r="27" spans="1:15" s="122" customFormat="1" ht="28.5" customHeight="1" thickBot="1" thickTop="1">
      <c r="A27" s="906" t="s">
        <v>273</v>
      </c>
      <c r="B27" s="906"/>
      <c r="C27" s="906"/>
      <c r="D27" s="462">
        <f aca="true" t="shared" si="6" ref="D27:O27">D9+D24</f>
        <v>53837</v>
      </c>
      <c r="E27" s="465">
        <f t="shared" si="6"/>
        <v>61029</v>
      </c>
      <c r="F27" s="462">
        <f t="shared" si="6"/>
        <v>14078</v>
      </c>
      <c r="G27" s="465">
        <f t="shared" si="6"/>
        <v>15885</v>
      </c>
      <c r="H27" s="470">
        <f t="shared" si="6"/>
        <v>30015</v>
      </c>
      <c r="I27" s="468">
        <f t="shared" si="6"/>
        <v>40229</v>
      </c>
      <c r="J27" s="462">
        <f t="shared" si="6"/>
        <v>0</v>
      </c>
      <c r="K27" s="465">
        <f t="shared" si="6"/>
        <v>0</v>
      </c>
      <c r="L27" s="470">
        <f t="shared" si="6"/>
        <v>271</v>
      </c>
      <c r="M27" s="468">
        <f t="shared" si="6"/>
        <v>573</v>
      </c>
      <c r="N27" s="462">
        <f t="shared" si="6"/>
        <v>98201</v>
      </c>
      <c r="O27" s="500">
        <f t="shared" si="6"/>
        <v>117716</v>
      </c>
    </row>
    <row r="28" spans="1:15" ht="64.5" customHeight="1" thickTop="1">
      <c r="A28" s="908" t="s">
        <v>117</v>
      </c>
      <c r="B28" s="909"/>
      <c r="C28" s="910"/>
      <c r="D28" s="904" t="s">
        <v>118</v>
      </c>
      <c r="E28" s="905"/>
      <c r="F28" s="904" t="s">
        <v>119</v>
      </c>
      <c r="G28" s="905"/>
      <c r="H28" s="904" t="s">
        <v>120</v>
      </c>
      <c r="I28" s="905"/>
      <c r="J28" s="904" t="s">
        <v>121</v>
      </c>
      <c r="K28" s="905"/>
      <c r="L28" s="908" t="s">
        <v>122</v>
      </c>
      <c r="M28" s="910"/>
      <c r="N28" s="917" t="s">
        <v>250</v>
      </c>
      <c r="O28" s="918"/>
    </row>
    <row r="29" spans="1:15" ht="38.25" customHeight="1" thickBot="1">
      <c r="A29" s="911"/>
      <c r="B29" s="912"/>
      <c r="C29" s="913"/>
      <c r="D29" s="473" t="s">
        <v>434</v>
      </c>
      <c r="E29" s="474" t="s">
        <v>435</v>
      </c>
      <c r="F29" s="473" t="s">
        <v>434</v>
      </c>
      <c r="G29" s="474" t="s">
        <v>435</v>
      </c>
      <c r="H29" s="475" t="s">
        <v>434</v>
      </c>
      <c r="I29" s="476" t="s">
        <v>435</v>
      </c>
      <c r="J29" s="473" t="s">
        <v>434</v>
      </c>
      <c r="K29" s="474" t="s">
        <v>435</v>
      </c>
      <c r="L29" s="475" t="s">
        <v>434</v>
      </c>
      <c r="M29" s="476" t="s">
        <v>435</v>
      </c>
      <c r="N29" s="473" t="s">
        <v>434</v>
      </c>
      <c r="O29" s="474" t="s">
        <v>435</v>
      </c>
    </row>
    <row r="30" spans="1:15" ht="17.25" thickBot="1" thickTop="1">
      <c r="A30" s="907" t="s">
        <v>276</v>
      </c>
      <c r="B30" s="907"/>
      <c r="C30" s="907"/>
      <c r="D30" s="477">
        <v>0</v>
      </c>
      <c r="E30" s="480"/>
      <c r="F30" s="481">
        <v>0</v>
      </c>
      <c r="G30" s="479"/>
      <c r="H30" s="477">
        <v>0</v>
      </c>
      <c r="I30" s="480"/>
      <c r="J30" s="481">
        <v>0</v>
      </c>
      <c r="K30" s="479"/>
      <c r="L30" s="483">
        <v>0</v>
      </c>
      <c r="M30" s="484"/>
      <c r="N30" s="481">
        <v>0</v>
      </c>
      <c r="O30" s="63"/>
    </row>
    <row r="31" spans="1:15" ht="17.25" thickBot="1" thickTop="1">
      <c r="A31" s="127" t="s">
        <v>123</v>
      </c>
      <c r="B31" s="128"/>
      <c r="C31" s="125"/>
      <c r="D31" s="477">
        <v>0</v>
      </c>
      <c r="E31" s="480"/>
      <c r="F31" s="481">
        <v>0</v>
      </c>
      <c r="G31" s="479"/>
      <c r="H31" s="477">
        <v>0</v>
      </c>
      <c r="I31" s="480"/>
      <c r="J31" s="481">
        <v>0</v>
      </c>
      <c r="K31" s="479"/>
      <c r="L31" s="483">
        <v>0</v>
      </c>
      <c r="M31" s="484"/>
      <c r="N31" s="481">
        <v>0</v>
      </c>
      <c r="O31" s="63"/>
    </row>
    <row r="32" spans="1:15" ht="17.25" thickBot="1" thickTop="1">
      <c r="A32" s="123" t="s">
        <v>124</v>
      </c>
      <c r="B32" s="124"/>
      <c r="C32" s="125"/>
      <c r="D32" s="477">
        <v>0</v>
      </c>
      <c r="E32" s="480"/>
      <c r="F32" s="481">
        <v>0</v>
      </c>
      <c r="G32" s="479"/>
      <c r="H32" s="477">
        <v>0</v>
      </c>
      <c r="I32" s="480"/>
      <c r="J32" s="481">
        <v>0</v>
      </c>
      <c r="K32" s="479"/>
      <c r="L32" s="483">
        <v>0</v>
      </c>
      <c r="M32" s="484"/>
      <c r="N32" s="481">
        <v>0</v>
      </c>
      <c r="O32" s="63"/>
    </row>
    <row r="33" spans="1:15" ht="17.25" thickBot="1" thickTop="1">
      <c r="A33" s="919" t="s">
        <v>275</v>
      </c>
      <c r="B33" s="919"/>
      <c r="C33" s="919"/>
      <c r="D33" s="478">
        <f aca="true" t="shared" si="7" ref="D33:O33">D27+D30+D31+D32</f>
        <v>53837</v>
      </c>
      <c r="E33" s="478">
        <f t="shared" si="7"/>
        <v>61029</v>
      </c>
      <c r="F33" s="482">
        <f t="shared" si="7"/>
        <v>14078</v>
      </c>
      <c r="G33" s="478">
        <f t="shared" si="7"/>
        <v>15885</v>
      </c>
      <c r="H33" s="478">
        <f t="shared" si="7"/>
        <v>30015</v>
      </c>
      <c r="I33" s="478">
        <f t="shared" si="7"/>
        <v>40229</v>
      </c>
      <c r="J33" s="482">
        <f t="shared" si="7"/>
        <v>0</v>
      </c>
      <c r="K33" s="478">
        <f t="shared" si="7"/>
        <v>0</v>
      </c>
      <c r="L33" s="478">
        <f t="shared" si="7"/>
        <v>271</v>
      </c>
      <c r="M33" s="478">
        <f t="shared" si="7"/>
        <v>573</v>
      </c>
      <c r="N33" s="482">
        <f t="shared" si="7"/>
        <v>98201</v>
      </c>
      <c r="O33" s="501">
        <f t="shared" si="7"/>
        <v>117716</v>
      </c>
    </row>
    <row r="34" ht="13.5" thickTop="1"/>
  </sheetData>
  <sheetProtection/>
  <mergeCells count="39">
    <mergeCell ref="A26:C26"/>
    <mergeCell ref="L28:M28"/>
    <mergeCell ref="N28:O28"/>
    <mergeCell ref="A33:C33"/>
    <mergeCell ref="A30:C30"/>
    <mergeCell ref="A28:C29"/>
    <mergeCell ref="D28:E28"/>
    <mergeCell ref="F28:G28"/>
    <mergeCell ref="H28:I28"/>
    <mergeCell ref="J28:K28"/>
    <mergeCell ref="A25:C25"/>
    <mergeCell ref="A27:C27"/>
    <mergeCell ref="A1:N1"/>
    <mergeCell ref="A5:N5"/>
    <mergeCell ref="A18:C18"/>
    <mergeCell ref="A19:C19"/>
    <mergeCell ref="D7:E7"/>
    <mergeCell ref="F7:G7"/>
    <mergeCell ref="J7:K7"/>
    <mergeCell ref="A7:C8"/>
    <mergeCell ref="A24:C24"/>
    <mergeCell ref="A20:C20"/>
    <mergeCell ref="A9:C9"/>
    <mergeCell ref="A14:C14"/>
    <mergeCell ref="A15:C15"/>
    <mergeCell ref="A16:C16"/>
    <mergeCell ref="A17:C17"/>
    <mergeCell ref="A10:C10"/>
    <mergeCell ref="A11:C11"/>
    <mergeCell ref="A12:C12"/>
    <mergeCell ref="A3:O3"/>
    <mergeCell ref="A21:C21"/>
    <mergeCell ref="A22:C22"/>
    <mergeCell ref="A23:C23"/>
    <mergeCell ref="A13:C13"/>
    <mergeCell ref="H7:I7"/>
    <mergeCell ref="L6:O6"/>
    <mergeCell ref="L7:M7"/>
    <mergeCell ref="N7:O7"/>
  </mergeCells>
  <printOptions/>
  <pageMargins left="0.97" right="0.99" top="0.28" bottom="0.34" header="0.28" footer="0.15"/>
  <pageSetup horizontalDpi="600" verticalDpi="6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Q21" sqref="Q21"/>
    </sheetView>
  </sheetViews>
  <sheetFormatPr defaultColWidth="9.140625" defaultRowHeight="12.75"/>
  <cols>
    <col min="3" max="3" width="13.8515625" style="0" customWidth="1"/>
  </cols>
  <sheetData>
    <row r="1" spans="1:11" ht="12.75">
      <c r="A1" s="702" t="s">
        <v>427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5" s="311" customFormat="1" ht="25.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81"/>
      <c r="M3" s="81"/>
      <c r="N3" s="81"/>
      <c r="O3" s="81"/>
    </row>
    <row r="4" spans="1:11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11" ht="12.75">
      <c r="A5" s="703" t="s">
        <v>256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</row>
    <row r="7" spans="10:11" ht="13.5" thickBot="1">
      <c r="J7" s="815" t="s">
        <v>327</v>
      </c>
      <c r="K7" s="815"/>
    </row>
    <row r="8" spans="1:11" ht="13.5" thickTop="1">
      <c r="A8" s="930" t="s">
        <v>251</v>
      </c>
      <c r="B8" s="931"/>
      <c r="C8" s="932"/>
      <c r="D8" s="936" t="s">
        <v>455</v>
      </c>
      <c r="E8" s="937"/>
      <c r="F8" s="937"/>
      <c r="G8" s="938"/>
      <c r="H8" s="936" t="s">
        <v>456</v>
      </c>
      <c r="I8" s="937"/>
      <c r="J8" s="937"/>
      <c r="K8" s="938"/>
    </row>
    <row r="9" spans="1:11" ht="23.25" thickBot="1">
      <c r="A9" s="933"/>
      <c r="B9" s="934"/>
      <c r="C9" s="935"/>
      <c r="D9" s="109" t="s">
        <v>252</v>
      </c>
      <c r="E9" s="114" t="s">
        <v>253</v>
      </c>
      <c r="F9" s="115" t="s">
        <v>254</v>
      </c>
      <c r="G9" s="116" t="s">
        <v>250</v>
      </c>
      <c r="H9" s="109" t="s">
        <v>252</v>
      </c>
      <c r="I9" s="114" t="s">
        <v>253</v>
      </c>
      <c r="J9" s="115" t="s">
        <v>254</v>
      </c>
      <c r="K9" s="116" t="s">
        <v>250</v>
      </c>
    </row>
    <row r="10" spans="1:11" s="311" customFormat="1" ht="26.25" customHeight="1" thickTop="1">
      <c r="A10" s="927" t="s">
        <v>205</v>
      </c>
      <c r="B10" s="928"/>
      <c r="C10" s="929"/>
      <c r="D10" s="324">
        <f>SUM(D11:D13)</f>
        <v>0</v>
      </c>
      <c r="E10" s="325">
        <f>SUM(E11:E13)</f>
        <v>18</v>
      </c>
      <c r="F10" s="325">
        <f>SUM(F11:F13)</f>
        <v>0</v>
      </c>
      <c r="G10" s="326">
        <f aca="true" t="shared" si="0" ref="G10:G15">SUM(D10:F10)</f>
        <v>18</v>
      </c>
      <c r="H10" s="324">
        <f>SUM(H11:H13)</f>
        <v>0</v>
      </c>
      <c r="I10" s="325">
        <f>SUM(I11:I13)</f>
        <v>20</v>
      </c>
      <c r="J10" s="325">
        <f>SUM(J11:J13)</f>
        <v>0</v>
      </c>
      <c r="K10" s="326">
        <f aca="true" t="shared" si="1" ref="K10:K15">SUM(H10:J10)</f>
        <v>20</v>
      </c>
    </row>
    <row r="11" spans="1:11" ht="12.75">
      <c r="A11" s="814" t="s">
        <v>210</v>
      </c>
      <c r="B11" s="713"/>
      <c r="C11" s="34"/>
      <c r="D11" s="118"/>
      <c r="E11" s="117">
        <v>9</v>
      </c>
      <c r="F11" s="121" t="s">
        <v>496</v>
      </c>
      <c r="G11" s="119">
        <f t="shared" si="0"/>
        <v>9</v>
      </c>
      <c r="H11" s="118"/>
      <c r="I11" s="117">
        <v>11</v>
      </c>
      <c r="J11" s="121"/>
      <c r="K11" s="119">
        <f t="shared" si="1"/>
        <v>11</v>
      </c>
    </row>
    <row r="12" spans="1:11" ht="12.75">
      <c r="A12" s="120" t="s">
        <v>257</v>
      </c>
      <c r="B12" s="107"/>
      <c r="C12" s="34"/>
      <c r="D12" s="118"/>
      <c r="E12" s="117">
        <v>3</v>
      </c>
      <c r="F12" s="121"/>
      <c r="G12" s="119">
        <f t="shared" si="0"/>
        <v>3</v>
      </c>
      <c r="H12" s="118"/>
      <c r="I12" s="117">
        <v>3</v>
      </c>
      <c r="J12" s="121"/>
      <c r="K12" s="119">
        <f t="shared" si="1"/>
        <v>3</v>
      </c>
    </row>
    <row r="13" spans="1:11" ht="12.75">
      <c r="A13" s="808" t="s">
        <v>497</v>
      </c>
      <c r="B13" s="810"/>
      <c r="C13" s="34"/>
      <c r="D13" s="118"/>
      <c r="E13" s="117">
        <v>6</v>
      </c>
      <c r="F13" s="117" t="s">
        <v>496</v>
      </c>
      <c r="G13" s="119">
        <f t="shared" si="0"/>
        <v>6</v>
      </c>
      <c r="H13" s="118"/>
      <c r="I13" s="117">
        <v>6</v>
      </c>
      <c r="J13" s="117" t="s">
        <v>496</v>
      </c>
      <c r="K13" s="119">
        <f t="shared" si="1"/>
        <v>6</v>
      </c>
    </row>
    <row r="14" spans="1:11" ht="12.75">
      <c r="A14" s="925" t="s">
        <v>224</v>
      </c>
      <c r="B14" s="926"/>
      <c r="C14" s="312"/>
      <c r="D14" s="313">
        <v>9</v>
      </c>
      <c r="E14" s="314"/>
      <c r="F14" s="314" t="s">
        <v>496</v>
      </c>
      <c r="G14" s="315">
        <f t="shared" si="0"/>
        <v>9</v>
      </c>
      <c r="H14" s="313">
        <v>8</v>
      </c>
      <c r="I14" s="314"/>
      <c r="J14" s="314" t="s">
        <v>496</v>
      </c>
      <c r="K14" s="315">
        <f t="shared" si="1"/>
        <v>8</v>
      </c>
    </row>
    <row r="15" spans="1:11" ht="13.5" thickBot="1">
      <c r="A15" s="758" t="s">
        <v>255</v>
      </c>
      <c r="B15" s="759"/>
      <c r="C15" s="111"/>
      <c r="D15" s="316">
        <v>1</v>
      </c>
      <c r="E15" s="317">
        <v>7</v>
      </c>
      <c r="F15" s="318">
        <v>17</v>
      </c>
      <c r="G15" s="319">
        <f t="shared" si="0"/>
        <v>25</v>
      </c>
      <c r="H15" s="316">
        <v>1</v>
      </c>
      <c r="I15" s="317">
        <v>7</v>
      </c>
      <c r="J15" s="318">
        <v>14</v>
      </c>
      <c r="K15" s="319">
        <f t="shared" si="1"/>
        <v>22</v>
      </c>
    </row>
    <row r="16" spans="1:11" ht="17.25" thickBot="1" thickTop="1">
      <c r="A16" s="923" t="s">
        <v>250</v>
      </c>
      <c r="B16" s="924"/>
      <c r="C16" s="485"/>
      <c r="D16" s="320">
        <f aca="true" t="shared" si="2" ref="D16:K16">SUM(D11:D15)</f>
        <v>10</v>
      </c>
      <c r="E16" s="321">
        <f t="shared" si="2"/>
        <v>25</v>
      </c>
      <c r="F16" s="322">
        <f t="shared" si="2"/>
        <v>17</v>
      </c>
      <c r="G16" s="323">
        <f t="shared" si="2"/>
        <v>52</v>
      </c>
      <c r="H16" s="320">
        <f t="shared" si="2"/>
        <v>9</v>
      </c>
      <c r="I16" s="321">
        <f t="shared" si="2"/>
        <v>27</v>
      </c>
      <c r="J16" s="322">
        <f t="shared" si="2"/>
        <v>14</v>
      </c>
      <c r="K16" s="323">
        <f t="shared" si="2"/>
        <v>50</v>
      </c>
    </row>
    <row r="17" spans="1:11" ht="13.5" thickTop="1">
      <c r="A17" s="825" t="s">
        <v>351</v>
      </c>
      <c r="B17" s="826"/>
      <c r="C17" s="827"/>
      <c r="D17" s="329"/>
      <c r="E17" s="327"/>
      <c r="F17" s="327">
        <v>-16</v>
      </c>
      <c r="G17" s="330">
        <f>SUM(D17:F17)</f>
        <v>-16</v>
      </c>
      <c r="H17" s="328"/>
      <c r="I17" s="327"/>
      <c r="J17" s="327">
        <v>-13</v>
      </c>
      <c r="K17" s="330">
        <f>SUM(H17:J17)</f>
        <v>-13</v>
      </c>
    </row>
    <row r="18" spans="1:11" s="122" customFormat="1" ht="30" customHeight="1" thickBot="1">
      <c r="A18" s="920" t="s">
        <v>352</v>
      </c>
      <c r="B18" s="921"/>
      <c r="C18" s="922"/>
      <c r="D18" s="331">
        <f aca="true" t="shared" si="3" ref="D18:K18">D16+D17</f>
        <v>10</v>
      </c>
      <c r="E18" s="332">
        <f t="shared" si="3"/>
        <v>25</v>
      </c>
      <c r="F18" s="332">
        <f t="shared" si="3"/>
        <v>1</v>
      </c>
      <c r="G18" s="333">
        <f t="shared" si="3"/>
        <v>36</v>
      </c>
      <c r="H18" s="334">
        <f t="shared" si="3"/>
        <v>9</v>
      </c>
      <c r="I18" s="332">
        <f t="shared" si="3"/>
        <v>27</v>
      </c>
      <c r="J18" s="332">
        <f t="shared" si="3"/>
        <v>1</v>
      </c>
      <c r="K18" s="333">
        <f t="shared" si="3"/>
        <v>37</v>
      </c>
    </row>
    <row r="19" ht="13.5" thickTop="1"/>
  </sheetData>
  <sheetProtection/>
  <mergeCells count="15">
    <mergeCell ref="A3:K3"/>
    <mergeCell ref="A10:C10"/>
    <mergeCell ref="A1:K1"/>
    <mergeCell ref="A11:B11"/>
    <mergeCell ref="A8:C9"/>
    <mergeCell ref="D8:G8"/>
    <mergeCell ref="H8:K8"/>
    <mergeCell ref="J7:K7"/>
    <mergeCell ref="A17:C17"/>
    <mergeCell ref="A18:C18"/>
    <mergeCell ref="A16:B16"/>
    <mergeCell ref="A5:K5"/>
    <mergeCell ref="A15:B15"/>
    <mergeCell ref="A13:B13"/>
    <mergeCell ref="A14:B14"/>
  </mergeCells>
  <printOptions/>
  <pageMargins left="0.39" right="0.43" top="1" bottom="1" header="0.5" footer="0.5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S28" sqref="S28"/>
    </sheetView>
  </sheetViews>
  <sheetFormatPr defaultColWidth="9.140625" defaultRowHeight="12.75"/>
  <cols>
    <col min="5" max="5" width="14.140625" style="0" customWidth="1"/>
  </cols>
  <sheetData>
    <row r="1" spans="1:9" ht="12.75">
      <c r="A1" s="702" t="s">
        <v>428</v>
      </c>
      <c r="B1" s="702"/>
      <c r="C1" s="702"/>
      <c r="D1" s="702"/>
      <c r="E1" s="702"/>
      <c r="F1" s="702"/>
      <c r="G1" s="702"/>
      <c r="H1" s="702"/>
      <c r="I1" s="70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25.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701"/>
      <c r="J3" s="81"/>
      <c r="K3" s="81"/>
    </row>
    <row r="4" spans="1:11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8"/>
      <c r="K4" s="288"/>
    </row>
    <row r="5" spans="1:9" ht="12.75">
      <c r="A5" s="703" t="s">
        <v>295</v>
      </c>
      <c r="B5" s="703"/>
      <c r="C5" s="703"/>
      <c r="D5" s="703"/>
      <c r="E5" s="703"/>
      <c r="F5" s="703"/>
      <c r="G5" s="703"/>
      <c r="H5" s="703"/>
      <c r="I5" s="703"/>
    </row>
    <row r="6" spans="1:9" ht="12.75">
      <c r="A6" s="77"/>
      <c r="B6" s="77"/>
      <c r="C6" s="77"/>
      <c r="D6" s="77"/>
      <c r="E6" s="77"/>
      <c r="F6" s="77"/>
      <c r="G6" s="77"/>
      <c r="H6" s="77"/>
      <c r="I6" s="77"/>
    </row>
    <row r="7" spans="1:9" ht="12.75">
      <c r="A7" s="77"/>
      <c r="B7" s="77"/>
      <c r="C7" s="77"/>
      <c r="D7" s="77"/>
      <c r="E7" s="77"/>
      <c r="F7" s="77"/>
      <c r="G7" s="77"/>
      <c r="H7" s="847" t="s">
        <v>327</v>
      </c>
      <c r="I7" s="847"/>
    </row>
    <row r="9" spans="7:8" ht="12.75">
      <c r="G9" s="702" t="s">
        <v>296</v>
      </c>
      <c r="H9" s="702"/>
    </row>
    <row r="10" spans="2:8" ht="12.75">
      <c r="B10" s="1"/>
      <c r="C10" s="1"/>
      <c r="D10" s="1"/>
      <c r="E10" s="1"/>
      <c r="F10" s="1"/>
      <c r="G10" s="702"/>
      <c r="H10" s="702"/>
    </row>
    <row r="11" spans="2:8" ht="12.75">
      <c r="B11" s="699"/>
      <c r="C11" s="699"/>
      <c r="D11" s="699"/>
      <c r="E11" s="699"/>
      <c r="F11" s="699"/>
      <c r="G11" s="848"/>
      <c r="H11" s="848"/>
    </row>
    <row r="12" spans="2:8" ht="12.75">
      <c r="B12" s="699" t="s">
        <v>499</v>
      </c>
      <c r="C12" s="699"/>
      <c r="D12" s="699"/>
      <c r="E12" s="699"/>
      <c r="F12" s="702"/>
      <c r="G12" s="702"/>
      <c r="H12" s="702"/>
    </row>
    <row r="13" spans="2:8" ht="12.75">
      <c r="B13" s="1"/>
      <c r="C13" s="1"/>
      <c r="D13" s="1"/>
      <c r="E13" s="1"/>
      <c r="F13" s="702"/>
      <c r="G13" s="702"/>
      <c r="H13" s="702"/>
    </row>
    <row r="14" spans="2:8" ht="12.75">
      <c r="B14" s="699" t="s">
        <v>500</v>
      </c>
      <c r="C14" s="699"/>
      <c r="D14" s="699"/>
      <c r="E14" s="699"/>
      <c r="F14" s="702"/>
      <c r="G14" s="702"/>
      <c r="H14" s="702"/>
    </row>
    <row r="15" spans="2:8" ht="12.75">
      <c r="B15" s="1"/>
      <c r="C15" s="1"/>
      <c r="D15" s="1"/>
      <c r="E15" s="1"/>
      <c r="F15" s="702"/>
      <c r="G15" s="702"/>
      <c r="H15" s="702"/>
    </row>
    <row r="16" spans="2:8" ht="12.75">
      <c r="B16" s="699" t="s">
        <v>501</v>
      </c>
      <c r="C16" s="699"/>
      <c r="D16" s="699"/>
      <c r="E16" s="699"/>
      <c r="F16" s="702"/>
      <c r="G16" s="702"/>
      <c r="H16" s="702"/>
    </row>
    <row r="17" spans="2:8" ht="12.75">
      <c r="B17" s="1"/>
      <c r="C17" s="1"/>
      <c r="D17" s="1"/>
      <c r="E17" s="1"/>
      <c r="F17" s="702"/>
      <c r="G17" s="702" t="s">
        <v>505</v>
      </c>
      <c r="H17" s="702"/>
    </row>
    <row r="18" spans="2:8" ht="12.75">
      <c r="B18" s="699" t="s">
        <v>502</v>
      </c>
      <c r="C18" s="699"/>
      <c r="D18" s="699"/>
      <c r="E18" s="699"/>
      <c r="F18" s="702"/>
      <c r="G18" s="702"/>
      <c r="H18" s="702"/>
    </row>
    <row r="19" spans="2:8" ht="12.75">
      <c r="B19" s="300"/>
      <c r="C19" s="300"/>
      <c r="D19" s="300"/>
      <c r="E19" s="300"/>
      <c r="F19" s="702"/>
      <c r="G19" s="3"/>
      <c r="H19" s="3"/>
    </row>
    <row r="20" spans="2:8" ht="12.75">
      <c r="B20" s="699" t="s">
        <v>503</v>
      </c>
      <c r="C20" s="699"/>
      <c r="D20" s="699"/>
      <c r="E20" s="699"/>
      <c r="F20" s="702"/>
      <c r="G20" s="3"/>
      <c r="H20" s="3"/>
    </row>
    <row r="21" spans="2:8" ht="12.75">
      <c r="B21" s="300"/>
      <c r="C21" s="300"/>
      <c r="D21" s="300"/>
      <c r="E21" s="300"/>
      <c r="F21" s="702"/>
      <c r="G21" s="3"/>
      <c r="H21" s="3"/>
    </row>
    <row r="22" spans="2:8" ht="12.75">
      <c r="B22" s="699" t="s">
        <v>504</v>
      </c>
      <c r="C22" s="699"/>
      <c r="D22" s="699"/>
      <c r="E22" s="699"/>
      <c r="F22" s="702"/>
      <c r="G22" s="848"/>
      <c r="H22" s="848"/>
    </row>
    <row r="23" spans="2:8" ht="12.75">
      <c r="B23" s="300"/>
      <c r="C23" s="300"/>
      <c r="D23" s="300"/>
      <c r="E23" s="300"/>
      <c r="F23" s="300"/>
      <c r="G23" s="429"/>
      <c r="H23" s="429"/>
    </row>
    <row r="24" spans="2:8" ht="12.75">
      <c r="B24" s="855" t="s">
        <v>250</v>
      </c>
      <c r="C24" s="855"/>
      <c r="D24" s="855"/>
      <c r="E24" s="855"/>
      <c r="F24" s="855"/>
      <c r="G24" s="703" t="s">
        <v>505</v>
      </c>
      <c r="H24" s="703"/>
    </row>
    <row r="25" spans="2:8" ht="12.75">
      <c r="B25" s="699"/>
      <c r="C25" s="699"/>
      <c r="D25" s="699"/>
      <c r="E25" s="699"/>
      <c r="F25" s="699"/>
      <c r="G25" s="848"/>
      <c r="H25" s="848"/>
    </row>
    <row r="26" spans="2:8" ht="12.75">
      <c r="B26" s="699"/>
      <c r="C26" s="699"/>
      <c r="D26" s="699"/>
      <c r="E26" s="699"/>
      <c r="F26" s="699"/>
      <c r="G26" s="848"/>
      <c r="H26" s="848"/>
    </row>
    <row r="27" spans="2:8" ht="12.75">
      <c r="B27" s="699"/>
      <c r="C27" s="699"/>
      <c r="D27" s="699"/>
      <c r="E27" s="699"/>
      <c r="F27" s="699"/>
      <c r="G27" s="848"/>
      <c r="H27" s="848"/>
    </row>
    <row r="28" spans="2:8" ht="12.75">
      <c r="B28" s="699"/>
      <c r="C28" s="699"/>
      <c r="D28" s="699"/>
      <c r="E28" s="699"/>
      <c r="F28" s="699"/>
      <c r="G28" s="848"/>
      <c r="H28" s="848"/>
    </row>
    <row r="29" spans="2:8" ht="12.75">
      <c r="B29" s="699"/>
      <c r="C29" s="699"/>
      <c r="D29" s="699"/>
      <c r="E29" s="699"/>
      <c r="F29" s="699"/>
      <c r="G29" s="848"/>
      <c r="H29" s="848"/>
    </row>
    <row r="30" spans="2:8" ht="12.75">
      <c r="B30" s="699"/>
      <c r="C30" s="699"/>
      <c r="D30" s="699"/>
      <c r="E30" s="699"/>
      <c r="F30" s="699"/>
      <c r="G30" s="848"/>
      <c r="H30" s="848"/>
    </row>
    <row r="31" spans="2:8" ht="12.75">
      <c r="B31" s="699"/>
      <c r="C31" s="699"/>
      <c r="D31" s="699"/>
      <c r="E31" s="699"/>
      <c r="F31" s="699"/>
      <c r="G31" s="848"/>
      <c r="H31" s="848"/>
    </row>
  </sheetData>
  <sheetProtection/>
  <mergeCells count="39">
    <mergeCell ref="G30:H30"/>
    <mergeCell ref="G31:H31"/>
    <mergeCell ref="G26:H26"/>
    <mergeCell ref="G27:H27"/>
    <mergeCell ref="G28:H28"/>
    <mergeCell ref="G29:H29"/>
    <mergeCell ref="G22:H22"/>
    <mergeCell ref="G24:H24"/>
    <mergeCell ref="G25:H25"/>
    <mergeCell ref="G14:H14"/>
    <mergeCell ref="G15:H15"/>
    <mergeCell ref="G16:H16"/>
    <mergeCell ref="G17:H17"/>
    <mergeCell ref="B28:F28"/>
    <mergeCell ref="B29:F29"/>
    <mergeCell ref="B30:F30"/>
    <mergeCell ref="B31:F31"/>
    <mergeCell ref="B24:F24"/>
    <mergeCell ref="B25:F25"/>
    <mergeCell ref="B26:F26"/>
    <mergeCell ref="B27:F27"/>
    <mergeCell ref="A1:I1"/>
    <mergeCell ref="A5:I5"/>
    <mergeCell ref="B11:F11"/>
    <mergeCell ref="G10:H10"/>
    <mergeCell ref="G11:H11"/>
    <mergeCell ref="G9:H9"/>
    <mergeCell ref="H7:I7"/>
    <mergeCell ref="A3:I3"/>
    <mergeCell ref="G12:H12"/>
    <mergeCell ref="G13:H13"/>
    <mergeCell ref="B20:E20"/>
    <mergeCell ref="B22:E22"/>
    <mergeCell ref="F12:F22"/>
    <mergeCell ref="B16:E16"/>
    <mergeCell ref="B18:E18"/>
    <mergeCell ref="B12:E12"/>
    <mergeCell ref="B14:E14"/>
    <mergeCell ref="G18:H18"/>
  </mergeCells>
  <printOptions/>
  <pageMargins left="0.8" right="0.57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5.140625" style="338" customWidth="1"/>
    <col min="2" max="2" width="37.00390625" style="339" customWidth="1"/>
    <col min="3" max="5" width="10.7109375" style="339" customWidth="1"/>
    <col min="6" max="6" width="10.7109375" style="340" customWidth="1"/>
  </cols>
  <sheetData>
    <row r="1" spans="1:6" ht="15" customHeight="1">
      <c r="A1" s="939" t="s">
        <v>415</v>
      </c>
      <c r="B1" s="939"/>
      <c r="C1" s="939"/>
      <c r="D1" s="939"/>
      <c r="E1" s="939"/>
      <c r="F1" s="939"/>
    </row>
    <row r="2" spans="1:6" ht="15" customHeight="1">
      <c r="A2" s="341"/>
      <c r="B2" s="341"/>
      <c r="C2" s="341"/>
      <c r="D2" s="341"/>
      <c r="E2" s="341"/>
      <c r="F2" s="341"/>
    </row>
    <row r="3" spans="1:9" ht="30" customHeight="1">
      <c r="A3" s="701" t="s">
        <v>530</v>
      </c>
      <c r="B3" s="701"/>
      <c r="C3" s="701"/>
      <c r="D3" s="701"/>
      <c r="E3" s="701"/>
      <c r="F3" s="701"/>
      <c r="G3" s="81"/>
      <c r="H3" s="81"/>
      <c r="I3" s="81"/>
    </row>
    <row r="4" spans="1:6" ht="15">
      <c r="A4" s="342"/>
      <c r="B4" s="343"/>
      <c r="C4" s="343"/>
      <c r="D4" s="344"/>
      <c r="E4" s="344"/>
      <c r="F4" s="345"/>
    </row>
    <row r="5" spans="1:6" ht="29.25" customHeight="1">
      <c r="A5" s="940" t="s">
        <v>381</v>
      </c>
      <c r="B5" s="940"/>
      <c r="C5" s="940"/>
      <c r="D5" s="940"/>
      <c r="E5" s="940"/>
      <c r="F5" s="940"/>
    </row>
    <row r="6" spans="1:6" ht="15" thickBot="1">
      <c r="A6" s="342"/>
      <c r="B6" s="343"/>
      <c r="C6" s="343"/>
      <c r="D6" s="343"/>
      <c r="E6" s="941" t="s">
        <v>380</v>
      </c>
      <c r="F6" s="941"/>
    </row>
    <row r="7" spans="1:6" ht="13.5" thickTop="1">
      <c r="A7" s="942" t="s">
        <v>354</v>
      </c>
      <c r="B7" s="944" t="s">
        <v>355</v>
      </c>
      <c r="C7" s="947" t="s">
        <v>356</v>
      </c>
      <c r="D7" s="948"/>
      <c r="E7" s="949"/>
      <c r="F7" s="953" t="s">
        <v>357</v>
      </c>
    </row>
    <row r="8" spans="1:6" ht="21.75" customHeight="1">
      <c r="A8" s="943"/>
      <c r="B8" s="945"/>
      <c r="C8" s="950"/>
      <c r="D8" s="951"/>
      <c r="E8" s="952"/>
      <c r="F8" s="954"/>
    </row>
    <row r="9" spans="1:6" ht="13.5" thickBot="1">
      <c r="A9" s="943"/>
      <c r="B9" s="946"/>
      <c r="C9" s="390" t="s">
        <v>358</v>
      </c>
      <c r="D9" s="351" t="s">
        <v>506</v>
      </c>
      <c r="E9" s="391" t="s">
        <v>285</v>
      </c>
      <c r="F9" s="955"/>
    </row>
    <row r="10" spans="1:6" ht="13.5" thickTop="1">
      <c r="A10" s="353">
        <v>1</v>
      </c>
      <c r="B10" s="371" t="s">
        <v>42</v>
      </c>
      <c r="C10" s="392">
        <v>59892</v>
      </c>
      <c r="D10" s="354">
        <v>61700</v>
      </c>
      <c r="E10" s="393">
        <v>63500</v>
      </c>
      <c r="F10" s="379">
        <f>C10+D10+E10</f>
        <v>185092</v>
      </c>
    </row>
    <row r="11" spans="1:6" ht="12.75">
      <c r="A11" s="349">
        <f>A10+1</f>
        <v>2</v>
      </c>
      <c r="B11" s="372" t="s">
        <v>359</v>
      </c>
      <c r="C11" s="394">
        <v>5</v>
      </c>
      <c r="D11" s="346">
        <v>5</v>
      </c>
      <c r="E11" s="395">
        <v>5</v>
      </c>
      <c r="F11" s="380">
        <f aca="true" t="shared" si="0" ref="F11:F38">C11+D11+E11</f>
        <v>15</v>
      </c>
    </row>
    <row r="12" spans="1:6" ht="12.75">
      <c r="A12" s="349">
        <f aca="true" t="shared" si="1" ref="A12:A38">A11+1</f>
        <v>3</v>
      </c>
      <c r="B12" s="372" t="s">
        <v>360</v>
      </c>
      <c r="C12" s="394">
        <v>140</v>
      </c>
      <c r="D12" s="346">
        <v>145</v>
      </c>
      <c r="E12" s="395">
        <v>150</v>
      </c>
      <c r="F12" s="380">
        <f t="shared" si="0"/>
        <v>435</v>
      </c>
    </row>
    <row r="13" spans="1:6" ht="45">
      <c r="A13" s="349">
        <f t="shared" si="1"/>
        <v>4</v>
      </c>
      <c r="B13" s="372" t="s">
        <v>361</v>
      </c>
      <c r="C13" s="394">
        <v>5</v>
      </c>
      <c r="D13" s="346">
        <v>5</v>
      </c>
      <c r="E13" s="395">
        <v>5</v>
      </c>
      <c r="F13" s="380">
        <f t="shared" si="0"/>
        <v>15</v>
      </c>
    </row>
    <row r="14" spans="1:6" ht="12.75">
      <c r="A14" s="349">
        <f t="shared" si="1"/>
        <v>5</v>
      </c>
      <c r="B14" s="372" t="s">
        <v>362</v>
      </c>
      <c r="C14" s="396"/>
      <c r="D14" s="347"/>
      <c r="E14" s="397"/>
      <c r="F14" s="381">
        <f t="shared" si="0"/>
        <v>0</v>
      </c>
    </row>
    <row r="15" spans="1:6" ht="22.5">
      <c r="A15" s="349">
        <f t="shared" si="1"/>
        <v>6</v>
      </c>
      <c r="B15" s="372" t="s">
        <v>363</v>
      </c>
      <c r="C15" s="396"/>
      <c r="D15" s="347"/>
      <c r="E15" s="397"/>
      <c r="F15" s="381">
        <f t="shared" si="0"/>
        <v>0</v>
      </c>
    </row>
    <row r="16" spans="1:6" ht="13.5" thickBot="1">
      <c r="A16" s="350">
        <f t="shared" si="1"/>
        <v>7</v>
      </c>
      <c r="B16" s="373" t="s">
        <v>364</v>
      </c>
      <c r="C16" s="398"/>
      <c r="D16" s="355"/>
      <c r="E16" s="399"/>
      <c r="F16" s="382">
        <f t="shared" si="0"/>
        <v>0</v>
      </c>
    </row>
    <row r="17" spans="1:6" ht="14.25" thickBot="1" thickTop="1">
      <c r="A17" s="356">
        <f t="shared" si="1"/>
        <v>8</v>
      </c>
      <c r="B17" s="374" t="s">
        <v>365</v>
      </c>
      <c r="C17" s="400">
        <f>SUM(C10:C16)</f>
        <v>60042</v>
      </c>
      <c r="D17" s="357">
        <f>SUM(D10:D16)</f>
        <v>61855</v>
      </c>
      <c r="E17" s="358">
        <f>SUM(E10:E16)</f>
        <v>63660</v>
      </c>
      <c r="F17" s="383">
        <f t="shared" si="0"/>
        <v>185557</v>
      </c>
    </row>
    <row r="18" spans="1:6" ht="14.25" thickBot="1" thickTop="1">
      <c r="A18" s="360">
        <f t="shared" si="1"/>
        <v>9</v>
      </c>
      <c r="B18" s="375" t="s">
        <v>366</v>
      </c>
      <c r="C18" s="401">
        <f>C17/2</f>
        <v>30021</v>
      </c>
      <c r="D18" s="361">
        <f>D17/2</f>
        <v>30927.5</v>
      </c>
      <c r="E18" s="362">
        <f>E17/2</f>
        <v>31830</v>
      </c>
      <c r="F18" s="384">
        <f t="shared" si="0"/>
        <v>92778.5</v>
      </c>
    </row>
    <row r="19" spans="1:6" ht="24" thickBot="1" thickTop="1">
      <c r="A19" s="360">
        <f t="shared" si="1"/>
        <v>10</v>
      </c>
      <c r="B19" s="375" t="s">
        <v>367</v>
      </c>
      <c r="C19" s="401">
        <f>SUM(C20:C27)</f>
        <v>0</v>
      </c>
      <c r="D19" s="361">
        <f>SUM(D20:D27)</f>
        <v>0</v>
      </c>
      <c r="E19" s="362">
        <f>SUM(E20:E27)</f>
        <v>0</v>
      </c>
      <c r="F19" s="384">
        <f t="shared" si="0"/>
        <v>0</v>
      </c>
    </row>
    <row r="20" spans="1:6" ht="13.5" thickTop="1">
      <c r="A20" s="352">
        <f t="shared" si="1"/>
        <v>11</v>
      </c>
      <c r="B20" s="376" t="s">
        <v>368</v>
      </c>
      <c r="C20" s="402"/>
      <c r="D20" s="359"/>
      <c r="E20" s="403"/>
      <c r="F20" s="385">
        <f t="shared" si="0"/>
        <v>0</v>
      </c>
    </row>
    <row r="21" spans="1:6" ht="12.75">
      <c r="A21" s="349">
        <f t="shared" si="1"/>
        <v>12</v>
      </c>
      <c r="B21" s="372" t="s">
        <v>369</v>
      </c>
      <c r="C21" s="396"/>
      <c r="D21" s="347"/>
      <c r="E21" s="397"/>
      <c r="F21" s="381">
        <f t="shared" si="0"/>
        <v>0</v>
      </c>
    </row>
    <row r="22" spans="1:6" ht="12.75">
      <c r="A22" s="349">
        <f t="shared" si="1"/>
        <v>13</v>
      </c>
      <c r="B22" s="372" t="s">
        <v>370</v>
      </c>
      <c r="C22" s="396"/>
      <c r="D22" s="347"/>
      <c r="E22" s="397"/>
      <c r="F22" s="381">
        <f t="shared" si="0"/>
        <v>0</v>
      </c>
    </row>
    <row r="23" spans="1:6" ht="12.75">
      <c r="A23" s="349">
        <f t="shared" si="1"/>
        <v>14</v>
      </c>
      <c r="B23" s="372" t="s">
        <v>371</v>
      </c>
      <c r="C23" s="396"/>
      <c r="D23" s="347"/>
      <c r="E23" s="397"/>
      <c r="F23" s="381">
        <f t="shared" si="0"/>
        <v>0</v>
      </c>
    </row>
    <row r="24" spans="1:6" ht="12.75">
      <c r="A24" s="349">
        <f t="shared" si="1"/>
        <v>15</v>
      </c>
      <c r="B24" s="372" t="s">
        <v>372</v>
      </c>
      <c r="C24" s="396"/>
      <c r="D24" s="347"/>
      <c r="E24" s="397"/>
      <c r="F24" s="381">
        <f t="shared" si="0"/>
        <v>0</v>
      </c>
    </row>
    <row r="25" spans="1:6" ht="12.75">
      <c r="A25" s="349">
        <f t="shared" si="1"/>
        <v>16</v>
      </c>
      <c r="B25" s="372" t="s">
        <v>373</v>
      </c>
      <c r="C25" s="396"/>
      <c r="D25" s="347"/>
      <c r="E25" s="397"/>
      <c r="F25" s="381">
        <f t="shared" si="0"/>
        <v>0</v>
      </c>
    </row>
    <row r="26" spans="1:6" ht="12.75">
      <c r="A26" s="349">
        <f t="shared" si="1"/>
        <v>17</v>
      </c>
      <c r="B26" s="372" t="s">
        <v>374</v>
      </c>
      <c r="C26" s="396"/>
      <c r="D26" s="347"/>
      <c r="E26" s="397"/>
      <c r="F26" s="381">
        <f t="shared" si="0"/>
        <v>0</v>
      </c>
    </row>
    <row r="27" spans="1:6" ht="23.25" thickBot="1">
      <c r="A27" s="363">
        <f t="shared" si="1"/>
        <v>18</v>
      </c>
      <c r="B27" s="377" t="s">
        <v>375</v>
      </c>
      <c r="C27" s="404"/>
      <c r="D27" s="364"/>
      <c r="E27" s="405"/>
      <c r="F27" s="386">
        <f t="shared" si="0"/>
        <v>0</v>
      </c>
    </row>
    <row r="28" spans="1:6" ht="35.25" thickBot="1" thickTop="1">
      <c r="A28" s="360">
        <f t="shared" si="1"/>
        <v>19</v>
      </c>
      <c r="B28" s="375" t="s">
        <v>376</v>
      </c>
      <c r="C28" s="406">
        <f>SUM(C29:C36)</f>
        <v>0</v>
      </c>
      <c r="D28" s="366">
        <f>SUM(D29:D36)</f>
        <v>0</v>
      </c>
      <c r="E28" s="367">
        <f>SUM(E29:E36)</f>
        <v>0</v>
      </c>
      <c r="F28" s="387">
        <f t="shared" si="0"/>
        <v>0</v>
      </c>
    </row>
    <row r="29" spans="1:6" ht="13.5" thickTop="1">
      <c r="A29" s="352">
        <f t="shared" si="1"/>
        <v>20</v>
      </c>
      <c r="B29" s="376" t="s">
        <v>368</v>
      </c>
      <c r="C29" s="407"/>
      <c r="D29" s="365"/>
      <c r="E29" s="408"/>
      <c r="F29" s="388">
        <f t="shared" si="0"/>
        <v>0</v>
      </c>
    </row>
    <row r="30" spans="1:6" ht="12.75">
      <c r="A30" s="349">
        <f t="shared" si="1"/>
        <v>21</v>
      </c>
      <c r="B30" s="372" t="s">
        <v>369</v>
      </c>
      <c r="C30" s="396"/>
      <c r="D30" s="347"/>
      <c r="E30" s="397"/>
      <c r="F30" s="381">
        <f t="shared" si="0"/>
        <v>0</v>
      </c>
    </row>
    <row r="31" spans="1:6" ht="12.75">
      <c r="A31" s="349">
        <f t="shared" si="1"/>
        <v>22</v>
      </c>
      <c r="B31" s="372" t="s">
        <v>370</v>
      </c>
      <c r="C31" s="396"/>
      <c r="D31" s="347"/>
      <c r="E31" s="397"/>
      <c r="F31" s="381">
        <f t="shared" si="0"/>
        <v>0</v>
      </c>
    </row>
    <row r="32" spans="1:6" ht="12.75">
      <c r="A32" s="349">
        <f t="shared" si="1"/>
        <v>23</v>
      </c>
      <c r="B32" s="372" t="s">
        <v>377</v>
      </c>
      <c r="C32" s="396"/>
      <c r="D32" s="347"/>
      <c r="E32" s="397"/>
      <c r="F32" s="381">
        <f t="shared" si="0"/>
        <v>0</v>
      </c>
    </row>
    <row r="33" spans="1:6" ht="12.75">
      <c r="A33" s="349">
        <f t="shared" si="1"/>
        <v>24</v>
      </c>
      <c r="B33" s="372" t="s">
        <v>372</v>
      </c>
      <c r="C33" s="396"/>
      <c r="D33" s="347"/>
      <c r="E33" s="397"/>
      <c r="F33" s="381">
        <f t="shared" si="0"/>
        <v>0</v>
      </c>
    </row>
    <row r="34" spans="1:6" ht="12.75">
      <c r="A34" s="349">
        <f t="shared" si="1"/>
        <v>25</v>
      </c>
      <c r="B34" s="372" t="s">
        <v>373</v>
      </c>
      <c r="C34" s="396"/>
      <c r="D34" s="347"/>
      <c r="E34" s="397"/>
      <c r="F34" s="381">
        <f t="shared" si="0"/>
        <v>0</v>
      </c>
    </row>
    <row r="35" spans="1:6" ht="12.75">
      <c r="A35" s="349">
        <f t="shared" si="1"/>
        <v>26</v>
      </c>
      <c r="B35" s="372" t="s">
        <v>374</v>
      </c>
      <c r="C35" s="396"/>
      <c r="D35" s="347"/>
      <c r="E35" s="397"/>
      <c r="F35" s="381">
        <f t="shared" si="0"/>
        <v>0</v>
      </c>
    </row>
    <row r="36" spans="1:6" ht="23.25" thickBot="1">
      <c r="A36" s="363">
        <f t="shared" si="1"/>
        <v>27</v>
      </c>
      <c r="B36" s="377" t="s">
        <v>375</v>
      </c>
      <c r="C36" s="404"/>
      <c r="D36" s="364"/>
      <c r="E36" s="405"/>
      <c r="F36" s="386">
        <f t="shared" si="0"/>
        <v>0</v>
      </c>
    </row>
    <row r="37" spans="1:6" ht="14.25" thickBot="1" thickTop="1">
      <c r="A37" s="360">
        <f t="shared" si="1"/>
        <v>28</v>
      </c>
      <c r="B37" s="375" t="s">
        <v>378</v>
      </c>
      <c r="C37" s="401">
        <f>C19+C28</f>
        <v>0</v>
      </c>
      <c r="D37" s="361">
        <f>D19+D28</f>
        <v>0</v>
      </c>
      <c r="E37" s="362">
        <f>E19+E28</f>
        <v>0</v>
      </c>
      <c r="F37" s="384">
        <f t="shared" si="0"/>
        <v>0</v>
      </c>
    </row>
    <row r="38" spans="1:6" ht="24" thickBot="1" thickTop="1">
      <c r="A38" s="368">
        <f t="shared" si="1"/>
        <v>29</v>
      </c>
      <c r="B38" s="378" t="s">
        <v>379</v>
      </c>
      <c r="C38" s="409">
        <f>C18-C37</f>
        <v>30021</v>
      </c>
      <c r="D38" s="369">
        <f>D18-D37</f>
        <v>30927.5</v>
      </c>
      <c r="E38" s="370">
        <f>E18-E37</f>
        <v>31830</v>
      </c>
      <c r="F38" s="389">
        <f t="shared" si="0"/>
        <v>92778.5</v>
      </c>
    </row>
    <row r="39" spans="1:6" ht="15.75" thickTop="1">
      <c r="A39" s="342"/>
      <c r="B39" s="343"/>
      <c r="C39" s="343"/>
      <c r="D39" s="343"/>
      <c r="E39" s="343"/>
      <c r="F39" s="348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selection activeCell="M30" sqref="M30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6" ht="12.75">
      <c r="A1" s="702" t="s">
        <v>429</v>
      </c>
      <c r="B1" s="702"/>
      <c r="C1" s="702"/>
      <c r="D1" s="702"/>
      <c r="E1" s="702"/>
      <c r="F1" s="702"/>
    </row>
    <row r="2" spans="1:6" ht="12.75">
      <c r="A2" s="3"/>
      <c r="B2" s="3"/>
      <c r="C2" s="3"/>
      <c r="D2" s="3"/>
      <c r="E2" s="3"/>
      <c r="F2" s="3"/>
    </row>
    <row r="3" spans="1:9" ht="28.5" customHeight="1">
      <c r="A3" s="701" t="s">
        <v>530</v>
      </c>
      <c r="B3" s="701"/>
      <c r="C3" s="701"/>
      <c r="D3" s="701"/>
      <c r="E3" s="701"/>
      <c r="F3" s="701"/>
      <c r="G3" s="288"/>
      <c r="H3" s="288"/>
      <c r="I3" s="288"/>
    </row>
    <row r="4" spans="1:9" ht="12.75" customHeight="1">
      <c r="A4" s="287"/>
      <c r="B4" s="287"/>
      <c r="C4" s="287"/>
      <c r="D4" s="287"/>
      <c r="E4" s="287"/>
      <c r="F4" s="287"/>
      <c r="G4" s="288"/>
      <c r="H4" s="288"/>
      <c r="I4" s="288"/>
    </row>
    <row r="5" spans="1:6" ht="15.75">
      <c r="A5" s="707" t="s">
        <v>298</v>
      </c>
      <c r="B5" s="707"/>
      <c r="C5" s="707"/>
      <c r="D5" s="707"/>
      <c r="E5" s="707"/>
      <c r="F5" s="707"/>
    </row>
    <row r="6" spans="1:6" ht="15.75">
      <c r="A6" s="22"/>
      <c r="B6" s="22"/>
      <c r="C6" s="22"/>
      <c r="D6" s="22"/>
      <c r="E6" s="22"/>
      <c r="F6" s="22"/>
    </row>
    <row r="7" spans="5:8" ht="13.5" thickBot="1">
      <c r="E7" s="815" t="s">
        <v>204</v>
      </c>
      <c r="F7" s="815"/>
      <c r="G7" s="2"/>
      <c r="H7" s="2"/>
    </row>
    <row r="8" spans="1:6" ht="27.75" customHeight="1" thickBot="1" thickTop="1">
      <c r="A8" s="1031" t="s">
        <v>133</v>
      </c>
      <c r="B8" s="1032"/>
      <c r="C8" s="1010" t="s">
        <v>455</v>
      </c>
      <c r="D8" s="1011"/>
      <c r="E8" s="1012" t="s">
        <v>507</v>
      </c>
      <c r="F8" s="1013"/>
    </row>
    <row r="9" spans="1:6" ht="18.75" thickTop="1">
      <c r="A9" s="239" t="s">
        <v>186</v>
      </c>
      <c r="B9" s="240"/>
      <c r="C9" s="1014"/>
      <c r="D9" s="1015"/>
      <c r="E9" s="1016"/>
      <c r="F9" s="1015"/>
    </row>
    <row r="10" spans="1:6" ht="17.25" thickBot="1">
      <c r="A10" s="230" t="s">
        <v>136</v>
      </c>
      <c r="B10" s="21"/>
      <c r="C10" s="1035"/>
      <c r="D10" s="1029"/>
      <c r="E10" s="985"/>
      <c r="F10" s="1029"/>
    </row>
    <row r="11" spans="1:6" ht="17.25" thickBot="1" thickTop="1">
      <c r="A11" s="237" t="s">
        <v>102</v>
      </c>
      <c r="B11" s="238"/>
      <c r="C11" s="977">
        <f>SUM(C12:D15,C17:D19)</f>
        <v>368128</v>
      </c>
      <c r="D11" s="972"/>
      <c r="E11" s="977">
        <f>SUM(E12:F15,E17:F19)</f>
        <v>230953</v>
      </c>
      <c r="F11" s="972"/>
    </row>
    <row r="12" spans="1:6" ht="13.5" thickTop="1">
      <c r="A12" s="232" t="s">
        <v>138</v>
      </c>
      <c r="B12" s="20"/>
      <c r="C12" s="963">
        <v>21339</v>
      </c>
      <c r="D12" s="964"/>
      <c r="E12" s="991">
        <v>19026</v>
      </c>
      <c r="F12" s="992"/>
    </row>
    <row r="13" spans="1:6" ht="12.75">
      <c r="A13" s="241" t="s">
        <v>139</v>
      </c>
      <c r="B13" s="242"/>
      <c r="C13" s="982">
        <v>113547</v>
      </c>
      <c r="D13" s="983"/>
      <c r="E13" s="982">
        <v>63062</v>
      </c>
      <c r="F13" s="983"/>
    </row>
    <row r="14" spans="1:6" ht="12.75">
      <c r="A14" s="243" t="s">
        <v>141</v>
      </c>
      <c r="B14" s="244"/>
      <c r="C14" s="982"/>
      <c r="D14" s="983"/>
      <c r="E14" s="982"/>
      <c r="F14" s="983"/>
    </row>
    <row r="15" spans="1:6" ht="12.75">
      <c r="A15" s="243" t="s">
        <v>143</v>
      </c>
      <c r="B15" s="244"/>
      <c r="C15" s="982">
        <v>82783</v>
      </c>
      <c r="D15" s="983"/>
      <c r="E15" s="982">
        <v>41767</v>
      </c>
      <c r="F15" s="983"/>
    </row>
    <row r="16" spans="1:6" ht="12.75">
      <c r="A16" s="245" t="s">
        <v>145</v>
      </c>
      <c r="B16" s="242"/>
      <c r="C16" s="982">
        <v>3200</v>
      </c>
      <c r="D16" s="983"/>
      <c r="E16" s="982">
        <v>3230</v>
      </c>
      <c r="F16" s="983"/>
    </row>
    <row r="17" spans="1:6" ht="12.75">
      <c r="A17" s="243" t="s">
        <v>147</v>
      </c>
      <c r="B17" s="244"/>
      <c r="C17" s="982">
        <v>91</v>
      </c>
      <c r="D17" s="983"/>
      <c r="E17" s="982"/>
      <c r="F17" s="983"/>
    </row>
    <row r="18" spans="1:6" ht="12.75">
      <c r="A18" s="243" t="s">
        <v>149</v>
      </c>
      <c r="B18" s="244"/>
      <c r="C18" s="982">
        <v>150368</v>
      </c>
      <c r="D18" s="983"/>
      <c r="E18" s="982">
        <v>107098</v>
      </c>
      <c r="F18" s="983"/>
    </row>
    <row r="19" spans="1:6" ht="13.5" thickBot="1">
      <c r="A19" s="233" t="s">
        <v>151</v>
      </c>
      <c r="B19" s="16"/>
      <c r="C19" s="968"/>
      <c r="D19" s="969"/>
      <c r="E19" s="997"/>
      <c r="F19" s="998"/>
    </row>
    <row r="20" spans="1:6" ht="17.25" thickBot="1" thickTop="1">
      <c r="A20" s="237" t="s">
        <v>103</v>
      </c>
      <c r="B20" s="238"/>
      <c r="C20" s="977">
        <f>SUM(C21:D27)</f>
        <v>23484</v>
      </c>
      <c r="D20" s="972"/>
      <c r="E20" s="977">
        <f>SUM(E21:F27)</f>
        <v>810</v>
      </c>
      <c r="F20" s="972"/>
    </row>
    <row r="21" spans="1:6" ht="13.5" thickTop="1">
      <c r="A21" s="987" t="s">
        <v>299</v>
      </c>
      <c r="B21" s="988"/>
      <c r="C21" s="963">
        <v>3</v>
      </c>
      <c r="D21" s="964"/>
      <c r="E21" s="991">
        <v>5</v>
      </c>
      <c r="F21" s="992"/>
    </row>
    <row r="22" spans="1:6" ht="12.75">
      <c r="A22" s="989" t="s">
        <v>300</v>
      </c>
      <c r="B22" s="990"/>
      <c r="C22" s="960">
        <v>6</v>
      </c>
      <c r="D22" s="957"/>
      <c r="E22" s="960">
        <v>5</v>
      </c>
      <c r="F22" s="957"/>
    </row>
    <row r="23" spans="1:6" ht="12.75">
      <c r="A23" s="243" t="s">
        <v>154</v>
      </c>
      <c r="B23" s="244"/>
      <c r="C23" s="1027"/>
      <c r="D23" s="1028"/>
      <c r="E23" s="1027"/>
      <c r="F23" s="1028"/>
    </row>
    <row r="24" spans="1:6" ht="12.75">
      <c r="A24" s="243" t="s">
        <v>155</v>
      </c>
      <c r="B24" s="244"/>
      <c r="C24" s="1027">
        <v>8406</v>
      </c>
      <c r="D24" s="1028"/>
      <c r="E24" s="1027">
        <v>800</v>
      </c>
      <c r="F24" s="1028"/>
    </row>
    <row r="25" spans="1:6" ht="12.75">
      <c r="A25" s="243" t="s">
        <v>156</v>
      </c>
      <c r="B25" s="244"/>
      <c r="C25" s="1027"/>
      <c r="D25" s="1028"/>
      <c r="E25" s="1027"/>
      <c r="F25" s="1028"/>
    </row>
    <row r="26" spans="1:6" ht="12.75">
      <c r="A26" s="243" t="s">
        <v>149</v>
      </c>
      <c r="B26" s="244"/>
      <c r="C26" s="1027">
        <v>15069</v>
      </c>
      <c r="D26" s="1028"/>
      <c r="E26" s="1027"/>
      <c r="F26" s="1028"/>
    </row>
    <row r="27" spans="1:6" ht="13.5" thickBot="1">
      <c r="A27" s="233" t="s">
        <v>151</v>
      </c>
      <c r="B27" s="16"/>
      <c r="C27" s="1017"/>
      <c r="D27" s="1018"/>
      <c r="E27" s="1021"/>
      <c r="F27" s="1022"/>
    </row>
    <row r="28" spans="1:6" ht="50.25" customHeight="1" thickBot="1" thickTop="1">
      <c r="A28" s="1033" t="s">
        <v>188</v>
      </c>
      <c r="B28" s="1034"/>
      <c r="C28" s="977">
        <f>SUM(C11,C20)</f>
        <v>391612</v>
      </c>
      <c r="D28" s="972"/>
      <c r="E28" s="977">
        <f>SUM(E11,E20)</f>
        <v>231763</v>
      </c>
      <c r="F28" s="972"/>
    </row>
    <row r="29" spans="1:6" ht="19.5" thickBot="1" thickTop="1">
      <c r="A29" s="229" t="s">
        <v>168</v>
      </c>
      <c r="B29" s="18"/>
      <c r="C29" s="1017"/>
      <c r="D29" s="1018"/>
      <c r="E29" s="1025"/>
      <c r="F29" s="1026"/>
    </row>
    <row r="30" spans="1:6" ht="17.25" thickBot="1" thickTop="1">
      <c r="A30" s="237" t="s">
        <v>169</v>
      </c>
      <c r="B30" s="238"/>
      <c r="C30" s="1025"/>
      <c r="D30" s="1026"/>
      <c r="E30" s="984">
        <v>18000</v>
      </c>
      <c r="F30" s="974"/>
    </row>
    <row r="31" spans="1:6" ht="15" thickTop="1">
      <c r="A31" s="234" t="s">
        <v>189</v>
      </c>
      <c r="B31" s="16"/>
      <c r="C31" s="1017"/>
      <c r="D31" s="1018"/>
      <c r="E31" s="1019">
        <v>18000</v>
      </c>
      <c r="F31" s="1020"/>
    </row>
    <row r="32" spans="1:6" ht="15" thickBot="1">
      <c r="A32" s="246" t="s">
        <v>190</v>
      </c>
      <c r="B32" s="247"/>
      <c r="C32" s="1021"/>
      <c r="D32" s="1022"/>
      <c r="E32" s="1021"/>
      <c r="F32" s="1022"/>
    </row>
    <row r="33" spans="1:6" ht="17.25" thickBot="1" thickTop="1">
      <c r="A33" s="237" t="s">
        <v>170</v>
      </c>
      <c r="B33" s="238"/>
      <c r="C33" s="977">
        <f>C34+C35</f>
        <v>0</v>
      </c>
      <c r="D33" s="972"/>
      <c r="E33" s="977">
        <f>E34+E35</f>
        <v>0</v>
      </c>
      <c r="F33" s="972"/>
    </row>
    <row r="34" spans="1:6" ht="15" thickTop="1">
      <c r="A34" s="234" t="s">
        <v>171</v>
      </c>
      <c r="B34" s="16"/>
      <c r="C34" s="1017"/>
      <c r="D34" s="1018"/>
      <c r="E34" s="1019"/>
      <c r="F34" s="1020"/>
    </row>
    <row r="35" spans="1:6" ht="15" thickBot="1">
      <c r="A35" s="246" t="s">
        <v>172</v>
      </c>
      <c r="B35" s="247"/>
      <c r="C35" s="1021"/>
      <c r="D35" s="1022"/>
      <c r="E35" s="1021"/>
      <c r="F35" s="1022"/>
    </row>
    <row r="36" spans="1:6" ht="19.5" thickBot="1" thickTop="1">
      <c r="A36" s="235" t="s">
        <v>109</v>
      </c>
      <c r="B36" s="236"/>
      <c r="C36" s="1023">
        <f>C37+C38</f>
        <v>391612</v>
      </c>
      <c r="D36" s="1024"/>
      <c r="E36" s="1023">
        <f>E37+E38</f>
        <v>249763</v>
      </c>
      <c r="F36" s="1024"/>
    </row>
    <row r="37" spans="1:6" ht="15" thickTop="1">
      <c r="A37" s="290" t="s">
        <v>174</v>
      </c>
      <c r="B37" s="291"/>
      <c r="C37" s="1036">
        <f>SUM(C11,C31,C34)</f>
        <v>368128</v>
      </c>
      <c r="D37" s="1037"/>
      <c r="E37" s="991">
        <f>SUM(E11,E31,E34)</f>
        <v>248953</v>
      </c>
      <c r="F37" s="992"/>
    </row>
    <row r="38" spans="1:6" ht="15" thickBot="1">
      <c r="A38" s="246" t="s">
        <v>175</v>
      </c>
      <c r="B38" s="247"/>
      <c r="C38" s="1008">
        <f>SUM(C20,C35)</f>
        <v>23484</v>
      </c>
      <c r="D38" s="1009"/>
      <c r="E38" s="1008">
        <f>SUM(E20,E35)</f>
        <v>810</v>
      </c>
      <c r="F38" s="1009"/>
    </row>
    <row r="39" spans="1:6" ht="15" thickTop="1">
      <c r="A39" s="1038"/>
      <c r="B39" s="1038"/>
      <c r="C39" s="286"/>
      <c r="D39" s="286"/>
      <c r="E39" s="286"/>
      <c r="F39" s="286"/>
    </row>
    <row r="40" spans="1:6" ht="15" thickBot="1">
      <c r="A40" s="967" t="s">
        <v>416</v>
      </c>
      <c r="B40" s="967"/>
      <c r="C40" s="289"/>
      <c r="D40" s="289"/>
      <c r="E40" s="289"/>
      <c r="F40" s="289"/>
    </row>
    <row r="41" spans="1:6" ht="30.75" customHeight="1" thickBot="1" thickTop="1">
      <c r="A41" s="1031" t="s">
        <v>134</v>
      </c>
      <c r="B41" s="1032"/>
      <c r="C41" s="1010" t="s">
        <v>455</v>
      </c>
      <c r="D41" s="1011"/>
      <c r="E41" s="1012" t="s">
        <v>507</v>
      </c>
      <c r="F41" s="1013"/>
    </row>
    <row r="42" spans="1:6" ht="18.75" thickTop="1">
      <c r="A42" s="239" t="s">
        <v>135</v>
      </c>
      <c r="B42" s="240"/>
      <c r="C42" s="1014"/>
      <c r="D42" s="1015"/>
      <c r="E42" s="1016"/>
      <c r="F42" s="1015"/>
    </row>
    <row r="43" spans="1:6" ht="17.25" thickBot="1">
      <c r="A43" s="283" t="s">
        <v>137</v>
      </c>
      <c r="B43" s="284"/>
      <c r="C43" s="1007"/>
      <c r="D43" s="1006"/>
      <c r="E43" s="1005"/>
      <c r="F43" s="1006"/>
    </row>
    <row r="44" spans="1:6" ht="17.25" thickBot="1" thickTop="1">
      <c r="A44" s="237" t="s">
        <v>102</v>
      </c>
      <c r="B44" s="238"/>
      <c r="C44" s="977">
        <f>SUM(C45:D54)</f>
        <v>222803</v>
      </c>
      <c r="D44" s="972"/>
      <c r="E44" s="971">
        <f>SUM(E45:F54)</f>
        <v>248853</v>
      </c>
      <c r="F44" s="972"/>
    </row>
    <row r="45" spans="1:6" ht="13.5" thickTop="1">
      <c r="A45" s="233" t="s">
        <v>111</v>
      </c>
      <c r="B45" s="16"/>
      <c r="C45" s="968">
        <v>92787</v>
      </c>
      <c r="D45" s="969"/>
      <c r="E45" s="970">
        <v>97274</v>
      </c>
      <c r="F45" s="969"/>
    </row>
    <row r="46" spans="1:6" ht="12.75">
      <c r="A46" s="243" t="s">
        <v>112</v>
      </c>
      <c r="B46" s="244"/>
      <c r="C46" s="982">
        <v>22215</v>
      </c>
      <c r="D46" s="983"/>
      <c r="E46" s="1002">
        <v>23839</v>
      </c>
      <c r="F46" s="983"/>
    </row>
    <row r="47" spans="1:6" ht="12.75">
      <c r="A47" s="243" t="s">
        <v>140</v>
      </c>
      <c r="B47" s="244"/>
      <c r="C47" s="982">
        <v>82035</v>
      </c>
      <c r="D47" s="983"/>
      <c r="E47" s="1002">
        <v>91025</v>
      </c>
      <c r="F47" s="983"/>
    </row>
    <row r="48" spans="1:6" ht="12.75">
      <c r="A48" s="243" t="s">
        <v>142</v>
      </c>
      <c r="B48" s="244"/>
      <c r="C48" s="982"/>
      <c r="D48" s="983"/>
      <c r="E48" s="1002"/>
      <c r="F48" s="983"/>
    </row>
    <row r="49" spans="1:6" ht="12.75">
      <c r="A49" s="243" t="s">
        <v>144</v>
      </c>
      <c r="B49" s="244"/>
      <c r="C49" s="982">
        <v>16759</v>
      </c>
      <c r="D49" s="983"/>
      <c r="E49" s="1002">
        <v>25088</v>
      </c>
      <c r="F49" s="983"/>
    </row>
    <row r="50" spans="1:6" ht="12.75">
      <c r="A50" s="243" t="s">
        <v>146</v>
      </c>
      <c r="B50" s="244"/>
      <c r="C50" s="982"/>
      <c r="D50" s="983"/>
      <c r="E50" s="1002"/>
      <c r="F50" s="983"/>
    </row>
    <row r="51" spans="1:6" ht="12.75">
      <c r="A51" s="243" t="s">
        <v>148</v>
      </c>
      <c r="B51" s="244"/>
      <c r="C51" s="982"/>
      <c r="D51" s="983"/>
      <c r="E51" s="1002"/>
      <c r="F51" s="983"/>
    </row>
    <row r="52" spans="1:6" ht="12.75">
      <c r="A52" s="243" t="s">
        <v>150</v>
      </c>
      <c r="B52" s="244"/>
      <c r="C52" s="982">
        <v>6129</v>
      </c>
      <c r="D52" s="983"/>
      <c r="E52" s="1002">
        <v>6718</v>
      </c>
      <c r="F52" s="983"/>
    </row>
    <row r="53" spans="1:6" ht="12.75">
      <c r="A53" s="243" t="s">
        <v>152</v>
      </c>
      <c r="B53" s="244"/>
      <c r="C53" s="982">
        <v>2878</v>
      </c>
      <c r="D53" s="983"/>
      <c r="E53" s="1002">
        <v>4909</v>
      </c>
      <c r="F53" s="983"/>
    </row>
    <row r="54" spans="1:6" ht="13.5" thickBot="1">
      <c r="A54" s="233" t="s">
        <v>153</v>
      </c>
      <c r="B54" s="16"/>
      <c r="C54" s="968"/>
      <c r="D54" s="969"/>
      <c r="E54" s="970"/>
      <c r="F54" s="969"/>
    </row>
    <row r="55" spans="1:6" ht="17.25" thickBot="1" thickTop="1">
      <c r="A55" s="237" t="s">
        <v>187</v>
      </c>
      <c r="B55" s="238"/>
      <c r="C55" s="977">
        <f>SUM(C56:D70)</f>
        <v>9002</v>
      </c>
      <c r="D55" s="972"/>
      <c r="E55" s="977">
        <f>SUM(E56:F70)</f>
        <v>800</v>
      </c>
      <c r="F55" s="972"/>
    </row>
    <row r="56" spans="1:6" ht="13.5" thickTop="1">
      <c r="A56" s="975" t="s">
        <v>342</v>
      </c>
      <c r="B56" s="976"/>
      <c r="C56" s="960"/>
      <c r="D56" s="957"/>
      <c r="E56" s="956"/>
      <c r="F56" s="957"/>
    </row>
    <row r="57" spans="1:6" ht="12.75">
      <c r="A57" s="958" t="s">
        <v>383</v>
      </c>
      <c r="B57" s="1030"/>
      <c r="C57" s="982">
        <v>4754</v>
      </c>
      <c r="D57" s="983"/>
      <c r="E57" s="1002"/>
      <c r="F57" s="983"/>
    </row>
    <row r="58" spans="1:6" ht="12.75">
      <c r="A58" s="688" t="s">
        <v>438</v>
      </c>
      <c r="B58" s="655"/>
      <c r="C58" s="982">
        <v>1442</v>
      </c>
      <c r="D58" s="983"/>
      <c r="E58" s="1002"/>
      <c r="F58" s="983"/>
    </row>
    <row r="59" spans="1:6" ht="12.75">
      <c r="A59" s="656" t="s">
        <v>439</v>
      </c>
      <c r="B59" s="509"/>
      <c r="C59" s="960">
        <v>930</v>
      </c>
      <c r="D59" s="957"/>
      <c r="E59" s="956"/>
      <c r="F59" s="957"/>
    </row>
    <row r="60" spans="1:6" ht="12.75">
      <c r="A60" s="656" t="s">
        <v>440</v>
      </c>
      <c r="B60" s="509"/>
      <c r="C60" s="960">
        <v>280</v>
      </c>
      <c r="D60" s="957"/>
      <c r="E60" s="960"/>
      <c r="F60" s="957"/>
    </row>
    <row r="61" spans="1:6" ht="12.75">
      <c r="A61" s="656" t="s">
        <v>441</v>
      </c>
      <c r="B61" s="509"/>
      <c r="C61" s="960">
        <v>170</v>
      </c>
      <c r="D61" s="957"/>
      <c r="E61" s="960"/>
      <c r="F61" s="957"/>
    </row>
    <row r="62" spans="1:6" ht="12.75">
      <c r="A62" s="656" t="s">
        <v>442</v>
      </c>
      <c r="B62" s="509"/>
      <c r="C62" s="960">
        <v>250</v>
      </c>
      <c r="D62" s="957"/>
      <c r="E62" s="960"/>
      <c r="F62" s="957"/>
    </row>
    <row r="63" spans="1:6" ht="12.75">
      <c r="A63" s="656" t="s">
        <v>443</v>
      </c>
      <c r="B63" s="509"/>
      <c r="C63" s="960">
        <v>230</v>
      </c>
      <c r="D63" s="957"/>
      <c r="E63" s="960"/>
      <c r="F63" s="957"/>
    </row>
    <row r="64" spans="1:6" ht="12.75">
      <c r="A64" s="656" t="s">
        <v>444</v>
      </c>
      <c r="B64" s="509"/>
      <c r="C64" s="982">
        <v>146</v>
      </c>
      <c r="D64" s="983"/>
      <c r="E64" s="1002"/>
      <c r="F64" s="983"/>
    </row>
    <row r="65" spans="1:6" ht="12.75">
      <c r="A65" s="656" t="s">
        <v>445</v>
      </c>
      <c r="B65" s="509"/>
      <c r="C65" s="982">
        <v>470</v>
      </c>
      <c r="D65" s="983"/>
      <c r="E65" s="1002"/>
      <c r="F65" s="983"/>
    </row>
    <row r="66" spans="1:6" ht="12.75">
      <c r="A66" s="656" t="s">
        <v>446</v>
      </c>
      <c r="B66" s="509"/>
      <c r="C66" s="982">
        <v>230</v>
      </c>
      <c r="D66" s="983"/>
      <c r="E66" s="1002"/>
      <c r="F66" s="983"/>
    </row>
    <row r="67" spans="1:6" ht="12.75">
      <c r="A67" s="689" t="s">
        <v>447</v>
      </c>
      <c r="B67" s="690"/>
      <c r="C67" s="1000">
        <v>100</v>
      </c>
      <c r="D67" s="1001"/>
      <c r="E67" s="1004"/>
      <c r="F67" s="1001"/>
    </row>
    <row r="68" spans="1:6" ht="12.75">
      <c r="A68" s="1039" t="s">
        <v>489</v>
      </c>
      <c r="B68" s="724"/>
      <c r="C68" s="982"/>
      <c r="D68" s="983"/>
      <c r="E68" s="982">
        <v>300</v>
      </c>
      <c r="F68" s="983"/>
    </row>
    <row r="69" spans="1:6" ht="12.75">
      <c r="A69" s="1039" t="s">
        <v>490</v>
      </c>
      <c r="B69" s="724"/>
      <c r="C69" s="982"/>
      <c r="D69" s="983"/>
      <c r="E69" s="982">
        <v>359</v>
      </c>
      <c r="F69" s="983"/>
    </row>
    <row r="70" spans="1:6" ht="13.5" thickBot="1">
      <c r="A70" s="1040" t="s">
        <v>491</v>
      </c>
      <c r="B70" s="716"/>
      <c r="C70" s="1000"/>
      <c r="D70" s="1001"/>
      <c r="E70" s="1000">
        <v>141</v>
      </c>
      <c r="F70" s="1001"/>
    </row>
    <row r="71" spans="1:6" ht="18" thickBot="1" thickTop="1">
      <c r="A71" s="691" t="s">
        <v>157</v>
      </c>
      <c r="B71" s="692"/>
      <c r="C71" s="980"/>
      <c r="D71" s="981"/>
      <c r="E71" s="1003"/>
      <c r="F71" s="981"/>
    </row>
    <row r="72" spans="1:6" ht="17.25" thickBot="1" thickTop="1">
      <c r="A72" s="237" t="s">
        <v>158</v>
      </c>
      <c r="B72" s="238"/>
      <c r="C72" s="984"/>
      <c r="D72" s="974"/>
      <c r="E72" s="973">
        <v>100</v>
      </c>
      <c r="F72" s="974"/>
    </row>
    <row r="73" spans="1:6" ht="13.5" thickTop="1">
      <c r="A73" s="233" t="s">
        <v>14</v>
      </c>
      <c r="B73" s="16"/>
      <c r="C73" s="968"/>
      <c r="D73" s="969"/>
      <c r="E73" s="970">
        <v>100</v>
      </c>
      <c r="F73" s="969"/>
    </row>
    <row r="74" spans="1:6" ht="13.5" thickBot="1">
      <c r="A74" s="248" t="s">
        <v>159</v>
      </c>
      <c r="B74" s="247"/>
      <c r="C74" s="997"/>
      <c r="D74" s="998"/>
      <c r="E74" s="999"/>
      <c r="F74" s="998"/>
    </row>
    <row r="75" spans="1:6" s="7" customFormat="1" ht="16.5" thickTop="1">
      <c r="A75" s="231" t="s">
        <v>160</v>
      </c>
      <c r="B75" s="19"/>
      <c r="C75" s="978"/>
      <c r="D75" s="979"/>
      <c r="E75" s="996">
        <v>10</v>
      </c>
      <c r="F75" s="979"/>
    </row>
    <row r="76" spans="1:6" ht="13.5" thickBot="1">
      <c r="A76" s="248" t="s">
        <v>161</v>
      </c>
      <c r="B76" s="247"/>
      <c r="C76" s="997"/>
      <c r="D76" s="998"/>
      <c r="E76" s="999">
        <v>10</v>
      </c>
      <c r="F76" s="998"/>
    </row>
    <row r="77" spans="1:6" ht="19.5" thickBot="1" thickTop="1">
      <c r="A77" s="235" t="s">
        <v>162</v>
      </c>
      <c r="B77" s="236"/>
      <c r="C77" s="984"/>
      <c r="D77" s="974"/>
      <c r="E77" s="973"/>
      <c r="F77" s="974"/>
    </row>
    <row r="78" spans="1:6" ht="13.5" thickTop="1">
      <c r="A78" s="233" t="s">
        <v>163</v>
      </c>
      <c r="B78" s="16"/>
      <c r="C78" s="968"/>
      <c r="D78" s="969"/>
      <c r="E78" s="970"/>
      <c r="F78" s="969"/>
    </row>
    <row r="79" spans="1:6" ht="13.5" thickBot="1">
      <c r="A79" s="233" t="s">
        <v>164</v>
      </c>
      <c r="B79" s="16"/>
      <c r="C79" s="968"/>
      <c r="D79" s="969"/>
      <c r="E79" s="970"/>
      <c r="F79" s="969"/>
    </row>
    <row r="80" spans="1:6" ht="19.5" thickBot="1" thickTop="1">
      <c r="A80" s="235" t="s">
        <v>165</v>
      </c>
      <c r="B80" s="236"/>
      <c r="C80" s="977">
        <f>C81+C82</f>
        <v>48393</v>
      </c>
      <c r="D80" s="972"/>
      <c r="E80" s="971">
        <f>E81+E82</f>
        <v>0</v>
      </c>
      <c r="F80" s="972"/>
    </row>
    <row r="81" spans="1:6" ht="13.5" thickTop="1">
      <c r="A81" s="233" t="s">
        <v>166</v>
      </c>
      <c r="B81" s="16"/>
      <c r="C81" s="968">
        <v>30000</v>
      </c>
      <c r="D81" s="969"/>
      <c r="E81" s="970"/>
      <c r="F81" s="969"/>
    </row>
    <row r="82" spans="1:6" ht="12.75">
      <c r="A82" s="243" t="s">
        <v>167</v>
      </c>
      <c r="B82" s="244"/>
      <c r="C82" s="960">
        <f>SUM(C83:D86)</f>
        <v>18393</v>
      </c>
      <c r="D82" s="957"/>
      <c r="E82" s="960">
        <f>SUM(E83:F86)</f>
        <v>0</v>
      </c>
      <c r="F82" s="957"/>
    </row>
    <row r="83" spans="1:6" ht="12.75">
      <c r="A83" s="958" t="s">
        <v>301</v>
      </c>
      <c r="B83" s="959"/>
      <c r="C83" s="960">
        <v>17846</v>
      </c>
      <c r="D83" s="957"/>
      <c r="E83" s="956"/>
      <c r="F83" s="957"/>
    </row>
    <row r="84" spans="1:6" ht="12.75">
      <c r="A84" s="958" t="s">
        <v>304</v>
      </c>
      <c r="B84" s="959"/>
      <c r="C84" s="960">
        <v>547</v>
      </c>
      <c r="D84" s="957"/>
      <c r="E84" s="956"/>
      <c r="F84" s="957"/>
    </row>
    <row r="85" spans="1:6" ht="12.75">
      <c r="A85" s="958" t="s">
        <v>302</v>
      </c>
      <c r="B85" s="959"/>
      <c r="C85" s="960"/>
      <c r="D85" s="957"/>
      <c r="E85" s="956"/>
      <c r="F85" s="957"/>
    </row>
    <row r="86" spans="1:6" ht="13.5" thickBot="1">
      <c r="A86" s="994" t="s">
        <v>303</v>
      </c>
      <c r="B86" s="995"/>
      <c r="C86" s="963"/>
      <c r="D86" s="964"/>
      <c r="E86" s="962"/>
      <c r="F86" s="964"/>
    </row>
    <row r="87" spans="1:6" ht="19.5" thickBot="1" thickTop="1">
      <c r="A87" s="235" t="s">
        <v>173</v>
      </c>
      <c r="B87" s="236"/>
      <c r="C87" s="965">
        <f>SUM(C44,C55,C77,C80,C72)</f>
        <v>280198</v>
      </c>
      <c r="D87" s="966"/>
      <c r="E87" s="993">
        <f>SUM(E44,E55,E77,E80,E72,E75)</f>
        <v>249763</v>
      </c>
      <c r="F87" s="966"/>
    </row>
    <row r="88" spans="1:6" ht="18.75" thickTop="1">
      <c r="A88" s="228"/>
      <c r="B88" s="18"/>
      <c r="C88" s="962"/>
      <c r="D88" s="962"/>
      <c r="E88" s="961"/>
      <c r="F88" s="961"/>
    </row>
    <row r="89" spans="1:6" ht="12.75">
      <c r="A89" s="15"/>
      <c r="B89" s="16"/>
      <c r="C89" s="962"/>
      <c r="D89" s="962"/>
      <c r="E89" s="961"/>
      <c r="F89" s="961"/>
    </row>
    <row r="90" spans="1:6" ht="12.75">
      <c r="A90" s="15"/>
      <c r="B90" s="16"/>
      <c r="C90" s="962"/>
      <c r="D90" s="962"/>
      <c r="E90" s="961"/>
      <c r="F90" s="961"/>
    </row>
    <row r="91" spans="1:6" ht="18">
      <c r="A91" s="17"/>
      <c r="B91" s="18"/>
      <c r="C91" s="985"/>
      <c r="D91" s="985"/>
      <c r="E91" s="986"/>
      <c r="F91" s="986"/>
    </row>
    <row r="92" spans="1:6" ht="12.75">
      <c r="A92" s="15"/>
      <c r="B92" s="16"/>
      <c r="C92" s="962"/>
      <c r="D92" s="962"/>
      <c r="E92" s="962"/>
      <c r="F92" s="962"/>
    </row>
    <row r="93" spans="1:6" ht="12.75">
      <c r="A93" s="15"/>
      <c r="B93" s="16"/>
      <c r="C93" s="962"/>
      <c r="D93" s="962"/>
      <c r="E93" s="962"/>
      <c r="F93" s="962"/>
    </row>
  </sheetData>
  <sheetProtection/>
  <mergeCells count="188">
    <mergeCell ref="A68:B68"/>
    <mergeCell ref="A69:B69"/>
    <mergeCell ref="A70:B70"/>
    <mergeCell ref="C68:D68"/>
    <mergeCell ref="C69:D69"/>
    <mergeCell ref="C70:D70"/>
    <mergeCell ref="A39:B39"/>
    <mergeCell ref="E7:F7"/>
    <mergeCell ref="E8:F8"/>
    <mergeCell ref="C9:D9"/>
    <mergeCell ref="E9:F9"/>
    <mergeCell ref="A8:B8"/>
    <mergeCell ref="C8:D8"/>
    <mergeCell ref="E14:F14"/>
    <mergeCell ref="E19:F19"/>
    <mergeCell ref="A41:B41"/>
    <mergeCell ref="A28:B28"/>
    <mergeCell ref="C10:D10"/>
    <mergeCell ref="C12:D12"/>
    <mergeCell ref="C29:D29"/>
    <mergeCell ref="C32:D32"/>
    <mergeCell ref="C35:D35"/>
    <mergeCell ref="C33:D33"/>
    <mergeCell ref="C18:D18"/>
    <mergeCell ref="C20:D20"/>
    <mergeCell ref="E10:F10"/>
    <mergeCell ref="C11:D11"/>
    <mergeCell ref="E11:F11"/>
    <mergeCell ref="A57:B57"/>
    <mergeCell ref="E12:F12"/>
    <mergeCell ref="C13:D13"/>
    <mergeCell ref="E13:F13"/>
    <mergeCell ref="C14:D14"/>
    <mergeCell ref="E15:F15"/>
    <mergeCell ref="C16:D16"/>
    <mergeCell ref="E16:F16"/>
    <mergeCell ref="C17:D17"/>
    <mergeCell ref="E17:F17"/>
    <mergeCell ref="C15:D15"/>
    <mergeCell ref="E23:F23"/>
    <mergeCell ref="C24:D24"/>
    <mergeCell ref="E24:F24"/>
    <mergeCell ref="C25:D25"/>
    <mergeCell ref="E25:F25"/>
    <mergeCell ref="C23:D23"/>
    <mergeCell ref="E26:F26"/>
    <mergeCell ref="C27:D27"/>
    <mergeCell ref="E27:F27"/>
    <mergeCell ref="C28:D28"/>
    <mergeCell ref="E28:F28"/>
    <mergeCell ref="C26:D26"/>
    <mergeCell ref="E29:F29"/>
    <mergeCell ref="C30:D30"/>
    <mergeCell ref="E30:F30"/>
    <mergeCell ref="C31:D31"/>
    <mergeCell ref="E31:F31"/>
    <mergeCell ref="E32:F32"/>
    <mergeCell ref="E33:F33"/>
    <mergeCell ref="C34:D34"/>
    <mergeCell ref="E34:F34"/>
    <mergeCell ref="E35:F35"/>
    <mergeCell ref="C36:D36"/>
    <mergeCell ref="E36:F36"/>
    <mergeCell ref="E37:F37"/>
    <mergeCell ref="E38:F38"/>
    <mergeCell ref="C41:D41"/>
    <mergeCell ref="E41:F41"/>
    <mergeCell ref="C42:D42"/>
    <mergeCell ref="E42:F42"/>
    <mergeCell ref="C38:D38"/>
    <mergeCell ref="C37:D37"/>
    <mergeCell ref="E43:F43"/>
    <mergeCell ref="C44:D44"/>
    <mergeCell ref="E44:F44"/>
    <mergeCell ref="C45:D45"/>
    <mergeCell ref="E45:F45"/>
    <mergeCell ref="C43:D43"/>
    <mergeCell ref="E46:F46"/>
    <mergeCell ref="C47:D47"/>
    <mergeCell ref="E47:F47"/>
    <mergeCell ref="C48:D48"/>
    <mergeCell ref="E48:F48"/>
    <mergeCell ref="C46:D46"/>
    <mergeCell ref="E49:F49"/>
    <mergeCell ref="C50:D50"/>
    <mergeCell ref="E50:F50"/>
    <mergeCell ref="C51:D51"/>
    <mergeCell ref="E51:F51"/>
    <mergeCell ref="C49:D49"/>
    <mergeCell ref="C52:D52"/>
    <mergeCell ref="E52:F52"/>
    <mergeCell ref="C53:D53"/>
    <mergeCell ref="E53:F53"/>
    <mergeCell ref="C54:D54"/>
    <mergeCell ref="E54:F54"/>
    <mergeCell ref="C55:D55"/>
    <mergeCell ref="E55:F55"/>
    <mergeCell ref="E64:F64"/>
    <mergeCell ref="C65:D65"/>
    <mergeCell ref="E65:F65"/>
    <mergeCell ref="C56:D56"/>
    <mergeCell ref="E56:F56"/>
    <mergeCell ref="C57:D57"/>
    <mergeCell ref="C58:D58"/>
    <mergeCell ref="E57:F57"/>
    <mergeCell ref="E58:F58"/>
    <mergeCell ref="C60:D60"/>
    <mergeCell ref="E71:F71"/>
    <mergeCell ref="C72:D72"/>
    <mergeCell ref="E72:F72"/>
    <mergeCell ref="C66:D66"/>
    <mergeCell ref="E66:F66"/>
    <mergeCell ref="C67:D67"/>
    <mergeCell ref="E67:F67"/>
    <mergeCell ref="E68:F68"/>
    <mergeCell ref="E69:F69"/>
    <mergeCell ref="E70:F70"/>
    <mergeCell ref="C73:D73"/>
    <mergeCell ref="E73:F73"/>
    <mergeCell ref="C74:D74"/>
    <mergeCell ref="E74:F74"/>
    <mergeCell ref="E78:F78"/>
    <mergeCell ref="E75:F75"/>
    <mergeCell ref="C76:D76"/>
    <mergeCell ref="E76:F76"/>
    <mergeCell ref="E89:F89"/>
    <mergeCell ref="C90:D90"/>
    <mergeCell ref="E90:F90"/>
    <mergeCell ref="C81:D81"/>
    <mergeCell ref="E81:F81"/>
    <mergeCell ref="C82:D82"/>
    <mergeCell ref="E82:F82"/>
    <mergeCell ref="E87:F87"/>
    <mergeCell ref="C83:D83"/>
    <mergeCell ref="E83:F83"/>
    <mergeCell ref="C89:D89"/>
    <mergeCell ref="A5:F5"/>
    <mergeCell ref="A85:B85"/>
    <mergeCell ref="A86:B86"/>
    <mergeCell ref="C59:D59"/>
    <mergeCell ref="C79:D79"/>
    <mergeCell ref="A1:F1"/>
    <mergeCell ref="A21:B21"/>
    <mergeCell ref="A22:B22"/>
    <mergeCell ref="C21:D21"/>
    <mergeCell ref="E21:F21"/>
    <mergeCell ref="C22:D22"/>
    <mergeCell ref="E22:F22"/>
    <mergeCell ref="E18:F18"/>
    <mergeCell ref="A3:F3"/>
    <mergeCell ref="E20:F20"/>
    <mergeCell ref="C71:D71"/>
    <mergeCell ref="C64:D64"/>
    <mergeCell ref="C84:D84"/>
    <mergeCell ref="C77:D77"/>
    <mergeCell ref="C93:D93"/>
    <mergeCell ref="E93:F93"/>
    <mergeCell ref="C91:D91"/>
    <mergeCell ref="E91:F91"/>
    <mergeCell ref="C92:D92"/>
    <mergeCell ref="E92:F92"/>
    <mergeCell ref="A40:B40"/>
    <mergeCell ref="A83:B83"/>
    <mergeCell ref="E59:F59"/>
    <mergeCell ref="C19:D19"/>
    <mergeCell ref="E79:F79"/>
    <mergeCell ref="E80:F80"/>
    <mergeCell ref="E77:F77"/>
    <mergeCell ref="C78:D78"/>
    <mergeCell ref="A56:B56"/>
    <mergeCell ref="C80:D80"/>
    <mergeCell ref="E88:F88"/>
    <mergeCell ref="C88:D88"/>
    <mergeCell ref="C85:D85"/>
    <mergeCell ref="E85:F85"/>
    <mergeCell ref="C86:D86"/>
    <mergeCell ref="E86:F86"/>
    <mergeCell ref="C87:D87"/>
    <mergeCell ref="E84:F84"/>
    <mergeCell ref="A84:B84"/>
    <mergeCell ref="C61:D61"/>
    <mergeCell ref="C62:D62"/>
    <mergeCell ref="C63:D63"/>
    <mergeCell ref="E60:F60"/>
    <mergeCell ref="E61:F61"/>
    <mergeCell ref="E62:F62"/>
    <mergeCell ref="E63:F63"/>
    <mergeCell ref="C75:D75"/>
  </mergeCells>
  <printOptions/>
  <pageMargins left="0.68" right="0.63" top="0.29" bottom="0.29" header="0.29" footer="0.29"/>
  <pageSetup horizontalDpi="600" verticalDpi="600" orientation="portrait" paperSize="9" r:id="rId1"/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Q28" sqref="Q28"/>
    </sheetView>
  </sheetViews>
  <sheetFormatPr defaultColWidth="9.140625" defaultRowHeight="12.75"/>
  <cols>
    <col min="6" max="6" width="10.421875" style="0" customWidth="1"/>
  </cols>
  <sheetData>
    <row r="1" spans="1:8" ht="12.75">
      <c r="A1" s="702" t="s">
        <v>430</v>
      </c>
      <c r="B1" s="702"/>
      <c r="C1" s="702"/>
      <c r="D1" s="702"/>
      <c r="E1" s="702"/>
      <c r="F1" s="702"/>
      <c r="G1" s="702"/>
      <c r="H1" s="702"/>
    </row>
    <row r="3" spans="1:8" s="306" customFormat="1" ht="25.5" customHeight="1">
      <c r="A3" s="701" t="s">
        <v>530</v>
      </c>
      <c r="B3" s="701"/>
      <c r="C3" s="701"/>
      <c r="D3" s="701"/>
      <c r="E3" s="701"/>
      <c r="F3" s="701"/>
      <c r="G3" s="701"/>
      <c r="H3" s="701"/>
    </row>
    <row r="5" spans="1:8" ht="12.75">
      <c r="A5" s="703" t="s">
        <v>343</v>
      </c>
      <c r="B5" s="703"/>
      <c r="C5" s="703"/>
      <c r="D5" s="703"/>
      <c r="E5" s="703"/>
      <c r="F5" s="703"/>
      <c r="G5" s="703"/>
      <c r="H5" s="703"/>
    </row>
    <row r="7" spans="7:8" ht="12.75">
      <c r="G7" s="702" t="s">
        <v>204</v>
      </c>
      <c r="H7" s="702"/>
    </row>
    <row r="8" ht="13.5" thickBot="1"/>
    <row r="9" spans="1:8" s="23" customFormat="1" ht="25.5" customHeight="1" thickBot="1" thickTop="1">
      <c r="A9" s="307" t="s">
        <v>346</v>
      </c>
      <c r="B9" s="1067" t="s">
        <v>345</v>
      </c>
      <c r="C9" s="1067"/>
      <c r="D9" s="1067"/>
      <c r="E9" s="1067"/>
      <c r="F9" s="434" t="s">
        <v>434</v>
      </c>
      <c r="G9" s="1065" t="s">
        <v>344</v>
      </c>
      <c r="H9" s="1066"/>
    </row>
    <row r="10" spans="1:8" ht="13.5" thickTop="1">
      <c r="A10" s="305">
        <v>1</v>
      </c>
      <c r="B10" s="1061" t="s">
        <v>14</v>
      </c>
      <c r="C10" s="1062"/>
      <c r="D10" s="1062"/>
      <c r="E10" s="1062"/>
      <c r="F10" s="516"/>
      <c r="G10" s="1063"/>
      <c r="H10" s="1064"/>
    </row>
    <row r="11" spans="1:8" ht="12.75">
      <c r="A11" s="308"/>
      <c r="B11" s="1055"/>
      <c r="C11" s="1055"/>
      <c r="D11" s="1055"/>
      <c r="E11" s="1055"/>
      <c r="F11" s="517"/>
      <c r="G11" s="1056"/>
      <c r="H11" s="1057"/>
    </row>
    <row r="12" spans="1:8" ht="12.75">
      <c r="A12" s="308">
        <v>2</v>
      </c>
      <c r="B12" s="1055" t="s">
        <v>528</v>
      </c>
      <c r="C12" s="1055"/>
      <c r="D12" s="1055"/>
      <c r="E12" s="1055"/>
      <c r="F12" s="517">
        <v>100</v>
      </c>
      <c r="G12" s="1056" t="s">
        <v>347</v>
      </c>
      <c r="H12" s="1057"/>
    </row>
    <row r="13" spans="1:8" ht="12.75">
      <c r="A13" s="308"/>
      <c r="B13" s="1059"/>
      <c r="C13" s="700"/>
      <c r="D13" s="700"/>
      <c r="E13" s="1060"/>
      <c r="F13" s="517"/>
      <c r="G13" s="1044"/>
      <c r="H13" s="1045"/>
    </row>
    <row r="14" spans="1:8" ht="12.75">
      <c r="A14" s="308"/>
      <c r="B14" s="1059" t="s">
        <v>492</v>
      </c>
      <c r="C14" s="700"/>
      <c r="D14" s="700"/>
      <c r="E14" s="1060"/>
      <c r="F14" s="517">
        <v>10</v>
      </c>
      <c r="G14" s="1056" t="s">
        <v>347</v>
      </c>
      <c r="H14" s="1057"/>
    </row>
    <row r="15" spans="1:8" ht="13.5" thickBot="1">
      <c r="A15" s="308"/>
      <c r="B15" s="1055"/>
      <c r="C15" s="1055"/>
      <c r="D15" s="1055"/>
      <c r="E15" s="1055"/>
      <c r="F15" s="518"/>
      <c r="G15" s="1056"/>
      <c r="H15" s="1057"/>
    </row>
    <row r="16" spans="1:8" ht="14.25" thickBot="1" thickTop="1">
      <c r="A16" s="304">
        <v>3</v>
      </c>
      <c r="B16" s="1049" t="s">
        <v>348</v>
      </c>
      <c r="C16" s="1049"/>
      <c r="D16" s="1049"/>
      <c r="E16" s="1049"/>
      <c r="F16" s="432">
        <v>110</v>
      </c>
      <c r="G16" s="1050"/>
      <c r="H16" s="1051"/>
    </row>
    <row r="17" spans="1:8" ht="13.5" thickTop="1">
      <c r="A17" s="308"/>
      <c r="B17" s="1055"/>
      <c r="C17" s="1055"/>
      <c r="D17" s="1055"/>
      <c r="E17" s="1055"/>
      <c r="F17" s="516"/>
      <c r="G17" s="1056"/>
      <c r="H17" s="1057"/>
    </row>
    <row r="18" spans="1:8" ht="12.75">
      <c r="A18" s="308">
        <v>4</v>
      </c>
      <c r="B18" s="1058" t="s">
        <v>341</v>
      </c>
      <c r="C18" s="1058"/>
      <c r="D18" s="1058"/>
      <c r="E18" s="1058"/>
      <c r="F18" s="517"/>
      <c r="G18" s="1056"/>
      <c r="H18" s="1057"/>
    </row>
    <row r="19" spans="1:8" ht="13.5" thickBot="1">
      <c r="A19" s="308"/>
      <c r="B19" s="1041"/>
      <c r="C19" s="1042"/>
      <c r="D19" s="1042"/>
      <c r="E19" s="1043"/>
      <c r="F19" s="517"/>
      <c r="G19" s="1044"/>
      <c r="H19" s="1045"/>
    </row>
    <row r="20" spans="1:8" ht="14.25" thickBot="1" thickTop="1">
      <c r="A20" s="304">
        <v>6</v>
      </c>
      <c r="B20" s="1049" t="s">
        <v>349</v>
      </c>
      <c r="C20" s="1049"/>
      <c r="D20" s="1049"/>
      <c r="E20" s="1049"/>
      <c r="F20" s="432"/>
      <c r="G20" s="1050"/>
      <c r="H20" s="1051"/>
    </row>
    <row r="21" spans="1:8" ht="14.25" thickBot="1" thickTop="1">
      <c r="A21" s="310"/>
      <c r="B21" s="1052"/>
      <c r="C21" s="1052"/>
      <c r="D21" s="1052"/>
      <c r="E21" s="1052"/>
      <c r="F21" s="519"/>
      <c r="G21" s="1053"/>
      <c r="H21" s="1054"/>
    </row>
    <row r="22" spans="1:8" ht="14.25" thickBot="1" thickTop="1">
      <c r="A22" s="309">
        <v>7</v>
      </c>
      <c r="B22" s="1046" t="s">
        <v>350</v>
      </c>
      <c r="C22" s="1046"/>
      <c r="D22" s="1046"/>
      <c r="E22" s="1046"/>
      <c r="F22" s="432">
        <v>110</v>
      </c>
      <c r="G22" s="1047"/>
      <c r="H22" s="1048"/>
    </row>
    <row r="23" ht="13.5" thickTop="1">
      <c r="A23" s="3"/>
    </row>
    <row r="24" ht="12.75">
      <c r="A24" s="3"/>
    </row>
    <row r="25" ht="12.75">
      <c r="A25" s="3"/>
    </row>
  </sheetData>
  <sheetProtection/>
  <mergeCells count="32">
    <mergeCell ref="A1:H1"/>
    <mergeCell ref="A3:H3"/>
    <mergeCell ref="A5:H5"/>
    <mergeCell ref="G9:H9"/>
    <mergeCell ref="B9:E9"/>
    <mergeCell ref="G7:H7"/>
    <mergeCell ref="B10:E10"/>
    <mergeCell ref="G10:H10"/>
    <mergeCell ref="B11:E11"/>
    <mergeCell ref="G11:H11"/>
    <mergeCell ref="B12:E12"/>
    <mergeCell ref="G12:H12"/>
    <mergeCell ref="B15:E15"/>
    <mergeCell ref="G15:H15"/>
    <mergeCell ref="B13:E13"/>
    <mergeCell ref="B14:E14"/>
    <mergeCell ref="G13:H13"/>
    <mergeCell ref="G14:H14"/>
    <mergeCell ref="B16:E16"/>
    <mergeCell ref="G16:H16"/>
    <mergeCell ref="B17:E17"/>
    <mergeCell ref="G17:H17"/>
    <mergeCell ref="B18:E18"/>
    <mergeCell ref="G18:H18"/>
    <mergeCell ref="B19:E19"/>
    <mergeCell ref="G19:H19"/>
    <mergeCell ref="B22:E22"/>
    <mergeCell ref="G22:H22"/>
    <mergeCell ref="B20:E20"/>
    <mergeCell ref="G20:H20"/>
    <mergeCell ref="B21:E21"/>
    <mergeCell ref="G21:H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V27" sqref="V27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702" t="s">
        <v>431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</row>
    <row r="2" spans="2:12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s="311" customFormat="1" ht="25.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</row>
    <row r="4" spans="2:12" ht="12.75" customHeight="1"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</row>
    <row r="5" spans="1:13" ht="12.75">
      <c r="A5" s="703" t="s">
        <v>284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</row>
    <row r="6" spans="11:12" ht="13.5" thickBot="1">
      <c r="K6" s="815" t="s">
        <v>204</v>
      </c>
      <c r="L6" s="815"/>
    </row>
    <row r="7" spans="2:12" ht="14.25" thickBot="1" thickTop="1">
      <c r="B7" s="1050" t="s">
        <v>3</v>
      </c>
      <c r="C7" s="1051"/>
      <c r="D7" s="282" t="s">
        <v>12</v>
      </c>
      <c r="E7" s="282" t="s">
        <v>13</v>
      </c>
      <c r="F7" s="282" t="s">
        <v>15</v>
      </c>
      <c r="G7" s="282" t="s">
        <v>285</v>
      </c>
      <c r="H7" s="282" t="s">
        <v>286</v>
      </c>
      <c r="I7" s="282" t="s">
        <v>287</v>
      </c>
      <c r="J7" s="282" t="s">
        <v>288</v>
      </c>
      <c r="K7" s="282" t="s">
        <v>508</v>
      </c>
      <c r="L7" s="148" t="s">
        <v>250</v>
      </c>
    </row>
    <row r="8" spans="2:12" ht="13.5" thickTop="1">
      <c r="B8" s="1070" t="s">
        <v>5</v>
      </c>
      <c r="C8" s="1071"/>
      <c r="D8" s="219"/>
      <c r="E8" s="219"/>
      <c r="F8" s="219"/>
      <c r="G8" s="219"/>
      <c r="H8" s="219"/>
      <c r="I8" s="219"/>
      <c r="J8" s="219"/>
      <c r="K8" s="219"/>
      <c r="L8" s="220">
        <f aca="true" t="shared" si="0" ref="L8:L13">SUM(D8:K8)</f>
        <v>0</v>
      </c>
    </row>
    <row r="9" spans="2:12" ht="25.5" customHeight="1">
      <c r="B9" s="1068" t="s">
        <v>9</v>
      </c>
      <c r="C9" s="1069"/>
      <c r="D9" s="161"/>
      <c r="E9" s="161"/>
      <c r="F9" s="161"/>
      <c r="G9" s="161"/>
      <c r="H9" s="161"/>
      <c r="I9" s="161"/>
      <c r="J9" s="161"/>
      <c r="K9" s="161"/>
      <c r="L9" s="221">
        <f t="shared" si="0"/>
        <v>0</v>
      </c>
    </row>
    <row r="10" spans="2:12" ht="25.5" customHeight="1">
      <c r="B10" s="1068" t="s">
        <v>10</v>
      </c>
      <c r="C10" s="1069"/>
      <c r="D10" s="161"/>
      <c r="E10" s="161"/>
      <c r="F10" s="161"/>
      <c r="G10" s="161"/>
      <c r="H10" s="161"/>
      <c r="I10" s="161"/>
      <c r="J10" s="161"/>
      <c r="K10" s="161"/>
      <c r="L10" s="221">
        <f t="shared" si="0"/>
        <v>0</v>
      </c>
    </row>
    <row r="11" spans="2:12" ht="12.75">
      <c r="B11" s="814" t="s">
        <v>6</v>
      </c>
      <c r="C11" s="714"/>
      <c r="D11" s="161"/>
      <c r="E11" s="161"/>
      <c r="F11" s="161"/>
      <c r="G11" s="161"/>
      <c r="H11" s="161"/>
      <c r="I11" s="161"/>
      <c r="J11" s="161"/>
      <c r="K11" s="161"/>
      <c r="L11" s="221">
        <f t="shared" si="0"/>
        <v>0</v>
      </c>
    </row>
    <row r="12" spans="2:12" ht="12.75">
      <c r="B12" s="814" t="s">
        <v>7</v>
      </c>
      <c r="C12" s="714"/>
      <c r="D12" s="161"/>
      <c r="E12" s="161"/>
      <c r="F12" s="161"/>
      <c r="G12" s="161"/>
      <c r="H12" s="161"/>
      <c r="I12" s="161"/>
      <c r="J12" s="161"/>
      <c r="K12" s="161"/>
      <c r="L12" s="221">
        <f t="shared" si="0"/>
        <v>0</v>
      </c>
    </row>
    <row r="13" spans="2:12" ht="13.5" thickBot="1">
      <c r="B13" s="802" t="s">
        <v>8</v>
      </c>
      <c r="C13" s="804"/>
      <c r="D13" s="222"/>
      <c r="E13" s="222"/>
      <c r="F13" s="222"/>
      <c r="G13" s="222"/>
      <c r="H13" s="222"/>
      <c r="I13" s="222"/>
      <c r="J13" s="222"/>
      <c r="K13" s="222"/>
      <c r="L13" s="223">
        <f t="shared" si="0"/>
        <v>0</v>
      </c>
    </row>
    <row r="14" spans="2:12" ht="14.25" thickBot="1" thickTop="1">
      <c r="B14" s="797" t="s">
        <v>250</v>
      </c>
      <c r="C14" s="1072"/>
      <c r="D14" s="217">
        <f aca="true" t="shared" si="1" ref="D14:L14">SUM(D8:D13)</f>
        <v>0</v>
      </c>
      <c r="E14" s="217">
        <f t="shared" si="1"/>
        <v>0</v>
      </c>
      <c r="F14" s="217">
        <f t="shared" si="1"/>
        <v>0</v>
      </c>
      <c r="G14" s="217">
        <f t="shared" si="1"/>
        <v>0</v>
      </c>
      <c r="H14" s="217">
        <f t="shared" si="1"/>
        <v>0</v>
      </c>
      <c r="I14" s="217">
        <f t="shared" si="1"/>
        <v>0</v>
      </c>
      <c r="J14" s="217">
        <f t="shared" si="1"/>
        <v>0</v>
      </c>
      <c r="K14" s="217">
        <f t="shared" si="1"/>
        <v>0</v>
      </c>
      <c r="L14" s="159">
        <f t="shared" si="1"/>
        <v>0</v>
      </c>
    </row>
    <row r="15" ht="13.5" thickTop="1"/>
  </sheetData>
  <sheetProtection/>
  <mergeCells count="12">
    <mergeCell ref="B14:C14"/>
    <mergeCell ref="B13:C13"/>
    <mergeCell ref="B12:C12"/>
    <mergeCell ref="B11:C11"/>
    <mergeCell ref="A1:M1"/>
    <mergeCell ref="A3:M3"/>
    <mergeCell ref="A5:M5"/>
    <mergeCell ref="B7:C7"/>
    <mergeCell ref="K6:L6"/>
    <mergeCell ref="B10:C10"/>
    <mergeCell ref="B9:C9"/>
    <mergeCell ref="B8:C8"/>
  </mergeCells>
  <printOptions/>
  <pageMargins left="0.75" right="0.7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T15" sqref="T15"/>
    </sheetView>
  </sheetViews>
  <sheetFormatPr defaultColWidth="9.140625" defaultRowHeight="12.75"/>
  <cols>
    <col min="1" max="1" width="21.00390625" style="0" customWidth="1"/>
  </cols>
  <sheetData>
    <row r="1" spans="1:14" ht="12.75">
      <c r="A1" s="702" t="s">
        <v>432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</row>
    <row r="3" spans="1:14" ht="25.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</row>
    <row r="4" spans="1:14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</row>
    <row r="5" spans="1:14" ht="12.75">
      <c r="A5" s="703" t="s">
        <v>292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</row>
    <row r="6" spans="13:14" ht="13.5" thickBot="1">
      <c r="M6" s="815" t="s">
        <v>204</v>
      </c>
      <c r="N6" s="815"/>
    </row>
    <row r="7" spans="1:14" ht="14.25" thickBot="1" thickTop="1">
      <c r="A7" s="150" t="s">
        <v>2</v>
      </c>
      <c r="B7" s="74" t="s">
        <v>191</v>
      </c>
      <c r="C7" s="74" t="s">
        <v>192</v>
      </c>
      <c r="D7" s="74" t="s">
        <v>193</v>
      </c>
      <c r="E7" s="74" t="s">
        <v>194</v>
      </c>
      <c r="F7" s="74" t="s">
        <v>195</v>
      </c>
      <c r="G7" s="74" t="s">
        <v>196</v>
      </c>
      <c r="H7" s="74" t="s">
        <v>197</v>
      </c>
      <c r="I7" s="74" t="s">
        <v>198</v>
      </c>
      <c r="J7" s="74" t="s">
        <v>199</v>
      </c>
      <c r="K7" s="74" t="s">
        <v>200</v>
      </c>
      <c r="L7" s="74" t="s">
        <v>201</v>
      </c>
      <c r="M7" s="74" t="s">
        <v>202</v>
      </c>
      <c r="N7" s="149" t="s">
        <v>4</v>
      </c>
    </row>
    <row r="8" spans="1:14" ht="14.25" thickBot="1" thickTop="1">
      <c r="A8" s="1050" t="s">
        <v>133</v>
      </c>
      <c r="B8" s="1073"/>
      <c r="C8" s="1073"/>
      <c r="D8" s="1073"/>
      <c r="E8" s="1073"/>
      <c r="F8" s="1073"/>
      <c r="G8" s="1073"/>
      <c r="H8" s="1073"/>
      <c r="I8" s="1073"/>
      <c r="J8" s="1073"/>
      <c r="K8" s="1073"/>
      <c r="L8" s="1073"/>
      <c r="M8" s="1073"/>
      <c r="N8" s="1051"/>
    </row>
    <row r="9" spans="1:16" ht="26.25" thickTop="1">
      <c r="A9" s="151" t="s">
        <v>176</v>
      </c>
      <c r="B9" s="224">
        <v>6840</v>
      </c>
      <c r="C9" s="224">
        <v>6840</v>
      </c>
      <c r="D9" s="224">
        <v>6840</v>
      </c>
      <c r="E9" s="224">
        <v>6840</v>
      </c>
      <c r="F9" s="224">
        <v>6840</v>
      </c>
      <c r="G9" s="224">
        <v>6840</v>
      </c>
      <c r="H9" s="224">
        <v>6840</v>
      </c>
      <c r="I9" s="224">
        <v>6840</v>
      </c>
      <c r="J9" s="224">
        <v>6840</v>
      </c>
      <c r="K9" s="224">
        <v>6840</v>
      </c>
      <c r="L9" s="224">
        <v>6840</v>
      </c>
      <c r="M9" s="224">
        <v>6848</v>
      </c>
      <c r="N9" s="223">
        <f>SUM(B9:M9)</f>
        <v>82088</v>
      </c>
      <c r="P9" s="525"/>
    </row>
    <row r="10" spans="1:16" ht="12.75">
      <c r="A10" s="156" t="s">
        <v>177</v>
      </c>
      <c r="B10" s="208">
        <v>8910</v>
      </c>
      <c r="C10" s="208">
        <v>8910</v>
      </c>
      <c r="D10" s="208">
        <v>8910</v>
      </c>
      <c r="E10" s="208">
        <v>8910</v>
      </c>
      <c r="F10" s="208">
        <v>8910</v>
      </c>
      <c r="G10" s="208">
        <v>8910</v>
      </c>
      <c r="H10" s="208">
        <v>8910</v>
      </c>
      <c r="I10" s="208">
        <v>8910</v>
      </c>
      <c r="J10" s="208">
        <v>8910</v>
      </c>
      <c r="K10" s="208">
        <v>8910</v>
      </c>
      <c r="L10" s="208">
        <v>8910</v>
      </c>
      <c r="M10" s="208">
        <v>9088</v>
      </c>
      <c r="N10" s="225">
        <f>SUM(B10:M10)</f>
        <v>107098</v>
      </c>
      <c r="P10" s="525"/>
    </row>
    <row r="11" spans="1:16" ht="38.25">
      <c r="A11" s="157" t="s">
        <v>178</v>
      </c>
      <c r="B11" s="208"/>
      <c r="C11" s="208">
        <v>330</v>
      </c>
      <c r="D11" s="208"/>
      <c r="E11" s="208"/>
      <c r="F11" s="208"/>
      <c r="G11" s="208"/>
      <c r="H11" s="208"/>
      <c r="I11" s="208"/>
      <c r="J11" s="208">
        <v>330</v>
      </c>
      <c r="K11" s="208"/>
      <c r="L11" s="208">
        <v>150</v>
      </c>
      <c r="M11" s="208"/>
      <c r="N11" s="225">
        <f aca="true" t="shared" si="0" ref="N11:N18">SUM(B11:M11)</f>
        <v>810</v>
      </c>
      <c r="P11" s="25"/>
    </row>
    <row r="12" spans="1:16" ht="25.5">
      <c r="A12" s="157" t="s">
        <v>179</v>
      </c>
      <c r="B12" s="208">
        <v>3480</v>
      </c>
      <c r="C12" s="208">
        <v>3480</v>
      </c>
      <c r="D12" s="208">
        <v>3480</v>
      </c>
      <c r="E12" s="208">
        <v>3480</v>
      </c>
      <c r="F12" s="208">
        <v>3480</v>
      </c>
      <c r="G12" s="208">
        <v>3480</v>
      </c>
      <c r="H12" s="208">
        <v>3480</v>
      </c>
      <c r="I12" s="208">
        <v>3480</v>
      </c>
      <c r="J12" s="208">
        <v>3480</v>
      </c>
      <c r="K12" s="208">
        <v>3480</v>
      </c>
      <c r="L12" s="208">
        <v>3480</v>
      </c>
      <c r="M12" s="208">
        <v>3487</v>
      </c>
      <c r="N12" s="225">
        <f t="shared" si="0"/>
        <v>41767</v>
      </c>
      <c r="P12" s="525"/>
    </row>
    <row r="13" spans="1:16" ht="38.25">
      <c r="A13" s="157" t="s">
        <v>180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25">
        <f t="shared" si="0"/>
        <v>0</v>
      </c>
      <c r="P13" s="25"/>
    </row>
    <row r="14" spans="1:16" ht="38.25">
      <c r="A14" s="157" t="s">
        <v>181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25">
        <f t="shared" si="0"/>
        <v>0</v>
      </c>
      <c r="P14" s="25"/>
    </row>
    <row r="15" spans="1:16" ht="76.5">
      <c r="A15" s="157" t="s">
        <v>182</v>
      </c>
      <c r="B15" s="208">
        <v>4000</v>
      </c>
      <c r="C15" s="208">
        <v>3682</v>
      </c>
      <c r="D15" s="208">
        <v>1030</v>
      </c>
      <c r="E15" s="208">
        <v>1030</v>
      </c>
      <c r="F15" s="208">
        <v>1030</v>
      </c>
      <c r="G15" s="208">
        <v>1030</v>
      </c>
      <c r="H15" s="208">
        <v>1030</v>
      </c>
      <c r="I15" s="208">
        <v>1030</v>
      </c>
      <c r="J15" s="208">
        <v>1030</v>
      </c>
      <c r="K15" s="208">
        <v>1030</v>
      </c>
      <c r="L15" s="208">
        <v>1030</v>
      </c>
      <c r="M15" s="208">
        <v>1048</v>
      </c>
      <c r="N15" s="225">
        <f t="shared" si="0"/>
        <v>18000</v>
      </c>
      <c r="P15" s="25"/>
    </row>
    <row r="16" spans="1:16" ht="38.25">
      <c r="A16" s="157" t="s">
        <v>183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25">
        <f t="shared" si="0"/>
        <v>0</v>
      </c>
      <c r="P16" s="25"/>
    </row>
    <row r="17" spans="1:16" ht="38.25">
      <c r="A17" s="157" t="s">
        <v>184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25">
        <f t="shared" si="0"/>
        <v>0</v>
      </c>
      <c r="P17" s="25"/>
    </row>
    <row r="18" spans="1:16" ht="13.5" thickBot="1">
      <c r="A18" s="108" t="s">
        <v>185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3">
        <f t="shared" si="0"/>
        <v>0</v>
      </c>
      <c r="P18" s="25"/>
    </row>
    <row r="19" spans="1:16" ht="14.25" thickBot="1" thickTop="1">
      <c r="A19" s="153" t="s">
        <v>250</v>
      </c>
      <c r="B19" s="159">
        <f aca="true" t="shared" si="1" ref="B19:N19">SUM(B9:B18)</f>
        <v>23230</v>
      </c>
      <c r="C19" s="159">
        <f t="shared" si="1"/>
        <v>23242</v>
      </c>
      <c r="D19" s="159">
        <f t="shared" si="1"/>
        <v>20260</v>
      </c>
      <c r="E19" s="159">
        <f t="shared" si="1"/>
        <v>20260</v>
      </c>
      <c r="F19" s="159">
        <f t="shared" si="1"/>
        <v>20260</v>
      </c>
      <c r="G19" s="159">
        <f t="shared" si="1"/>
        <v>20260</v>
      </c>
      <c r="H19" s="159">
        <f t="shared" si="1"/>
        <v>20260</v>
      </c>
      <c r="I19" s="159">
        <f t="shared" si="1"/>
        <v>20260</v>
      </c>
      <c r="J19" s="159">
        <f t="shared" si="1"/>
        <v>20590</v>
      </c>
      <c r="K19" s="159">
        <f t="shared" si="1"/>
        <v>20260</v>
      </c>
      <c r="L19" s="159">
        <f t="shared" si="1"/>
        <v>20410</v>
      </c>
      <c r="M19" s="159">
        <f t="shared" si="1"/>
        <v>20471</v>
      </c>
      <c r="N19" s="227">
        <f t="shared" si="1"/>
        <v>249763</v>
      </c>
      <c r="P19" s="25"/>
    </row>
    <row r="20" spans="1:16" ht="14.25" thickBot="1" thickTop="1">
      <c r="A20" s="1050" t="s">
        <v>134</v>
      </c>
      <c r="B20" s="1074"/>
      <c r="C20" s="1074"/>
      <c r="D20" s="1074"/>
      <c r="E20" s="1074"/>
      <c r="F20" s="1074"/>
      <c r="G20" s="1074"/>
      <c r="H20" s="1074"/>
      <c r="I20" s="1074"/>
      <c r="J20" s="1074"/>
      <c r="K20" s="1074"/>
      <c r="L20" s="1074"/>
      <c r="M20" s="1074"/>
      <c r="N20" s="1075"/>
      <c r="P20" s="25"/>
    </row>
    <row r="21" spans="1:16" ht="26.25" thickTop="1">
      <c r="A21" s="152" t="s">
        <v>110</v>
      </c>
      <c r="B21" s="224">
        <v>23230</v>
      </c>
      <c r="C21" s="224">
        <v>22912</v>
      </c>
      <c r="D21" s="224">
        <v>20260</v>
      </c>
      <c r="E21" s="224">
        <v>20260</v>
      </c>
      <c r="F21" s="224">
        <v>20260</v>
      </c>
      <c r="G21" s="224">
        <v>20260</v>
      </c>
      <c r="H21" s="224">
        <v>20260</v>
      </c>
      <c r="I21" s="224">
        <v>20260</v>
      </c>
      <c r="J21" s="224">
        <v>20260</v>
      </c>
      <c r="K21" s="224">
        <v>20260</v>
      </c>
      <c r="L21" s="224">
        <v>20160</v>
      </c>
      <c r="M21" s="224">
        <v>20471</v>
      </c>
      <c r="N21" s="223">
        <f>SUM(B21:M21)</f>
        <v>248853</v>
      </c>
      <c r="P21" s="525"/>
    </row>
    <row r="22" spans="1:14" ht="25.5">
      <c r="A22" s="155" t="s">
        <v>117</v>
      </c>
      <c r="B22" s="208"/>
      <c r="C22" s="208">
        <v>330</v>
      </c>
      <c r="D22" s="208"/>
      <c r="E22" s="208"/>
      <c r="F22" s="208"/>
      <c r="G22" s="208"/>
      <c r="H22" s="208"/>
      <c r="I22" s="208"/>
      <c r="J22" s="208">
        <v>330</v>
      </c>
      <c r="K22" s="208"/>
      <c r="L22" s="208">
        <v>140</v>
      </c>
      <c r="M22" s="208"/>
      <c r="N22" s="225">
        <f>SUM(B22:M22)</f>
        <v>800</v>
      </c>
    </row>
    <row r="23" spans="1:14" ht="12.75">
      <c r="A23" s="155" t="s">
        <v>123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25">
        <f>SUM(B23:M23)</f>
        <v>0</v>
      </c>
    </row>
    <row r="24" spans="1:14" ht="26.25" customHeight="1">
      <c r="A24" s="152" t="s">
        <v>293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3">
        <f>SUM(B24:M24)</f>
        <v>0</v>
      </c>
    </row>
    <row r="25" spans="1:14" ht="12.75" customHeight="1" thickBot="1">
      <c r="A25" s="337" t="s">
        <v>353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>
        <v>110</v>
      </c>
      <c r="M25" s="335"/>
      <c r="N25" s="336">
        <f>SUM(B25:M25)</f>
        <v>110</v>
      </c>
    </row>
    <row r="26" spans="1:14" ht="14.25" thickBot="1" thickTop="1">
      <c r="A26" s="154" t="s">
        <v>250</v>
      </c>
      <c r="B26" s="159">
        <f aca="true" t="shared" si="2" ref="B26:K26">SUM(B21:B25)</f>
        <v>23230</v>
      </c>
      <c r="C26" s="159">
        <f t="shared" si="2"/>
        <v>23242</v>
      </c>
      <c r="D26" s="159">
        <f t="shared" si="2"/>
        <v>20260</v>
      </c>
      <c r="E26" s="159">
        <f t="shared" si="2"/>
        <v>20260</v>
      </c>
      <c r="F26" s="159">
        <f t="shared" si="2"/>
        <v>20260</v>
      </c>
      <c r="G26" s="159">
        <f t="shared" si="2"/>
        <v>20260</v>
      </c>
      <c r="H26" s="159">
        <f t="shared" si="2"/>
        <v>20260</v>
      </c>
      <c r="I26" s="159">
        <f t="shared" si="2"/>
        <v>20260</v>
      </c>
      <c r="J26" s="159">
        <f t="shared" si="2"/>
        <v>20590</v>
      </c>
      <c r="K26" s="159">
        <f t="shared" si="2"/>
        <v>20260</v>
      </c>
      <c r="L26" s="159">
        <f>SUM(L21:L25)</f>
        <v>20410</v>
      </c>
      <c r="M26" s="159">
        <f>SUM(M21:M25)</f>
        <v>20471</v>
      </c>
      <c r="N26" s="227">
        <f>SUM(N21:N25)</f>
        <v>249763</v>
      </c>
    </row>
    <row r="27" ht="13.5" thickTop="1"/>
  </sheetData>
  <sheetProtection/>
  <mergeCells count="6">
    <mergeCell ref="A3:N3"/>
    <mergeCell ref="A1:N1"/>
    <mergeCell ref="A8:N8"/>
    <mergeCell ref="A20:N20"/>
    <mergeCell ref="A5:N5"/>
    <mergeCell ref="M6:N6"/>
  </mergeCells>
  <printOptions/>
  <pageMargins left="0.75" right="0.52" top="0.35" bottom="0.27" header="0.35" footer="0.1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21.7109375" style="0" customWidth="1"/>
    <col min="2" max="3" width="31.7109375" style="0" customWidth="1"/>
  </cols>
  <sheetData>
    <row r="1" spans="1:6" ht="12.75">
      <c r="A1" s="702" t="s">
        <v>419</v>
      </c>
      <c r="B1" s="702"/>
      <c r="C1" s="702"/>
      <c r="D1" s="1"/>
      <c r="E1" s="1"/>
      <c r="F1" s="1"/>
    </row>
    <row r="2" spans="1:6" ht="12.75">
      <c r="A2" s="3"/>
      <c r="B2" s="3"/>
      <c r="C2" s="3"/>
      <c r="D2" s="3"/>
      <c r="E2" s="1"/>
      <c r="F2" s="1"/>
    </row>
    <row r="3" spans="1:7" ht="25.5" customHeight="1">
      <c r="A3" s="701" t="s">
        <v>530</v>
      </c>
      <c r="B3" s="701"/>
      <c r="C3" s="701"/>
      <c r="D3" s="81"/>
      <c r="E3" s="81"/>
      <c r="F3" s="81"/>
      <c r="G3" s="81"/>
    </row>
    <row r="4" spans="1:7" ht="12.75" customHeight="1">
      <c r="A4" s="287"/>
      <c r="B4" s="287"/>
      <c r="C4" s="287"/>
      <c r="D4" s="287"/>
      <c r="E4" s="288"/>
      <c r="F4" s="288"/>
      <c r="G4" s="288"/>
    </row>
    <row r="5" spans="1:6" s="23" customFormat="1" ht="25.5" customHeight="1">
      <c r="A5" s="701" t="s">
        <v>525</v>
      </c>
      <c r="B5" s="701"/>
      <c r="C5" s="701"/>
      <c r="D5" s="81"/>
      <c r="E5" s="81"/>
      <c r="F5" s="81"/>
    </row>
    <row r="6" ht="12.75">
      <c r="A6" s="8"/>
    </row>
    <row r="7" spans="3:4" ht="13.5" thickBot="1">
      <c r="C7" s="677" t="s">
        <v>204</v>
      </c>
      <c r="D7" s="435"/>
    </row>
    <row r="8" spans="1:4" ht="14.25" thickBot="1" thickTop="1">
      <c r="A8" s="82"/>
      <c r="B8" s="678" t="s">
        <v>125</v>
      </c>
      <c r="C8" s="694" t="s">
        <v>126</v>
      </c>
      <c r="D8" s="435"/>
    </row>
    <row r="9" spans="1:4" ht="14.25" thickBot="1" thickTop="1">
      <c r="A9" s="430"/>
      <c r="B9" s="434" t="s">
        <v>434</v>
      </c>
      <c r="C9" s="520" t="s">
        <v>434</v>
      </c>
      <c r="D9" s="427"/>
    </row>
    <row r="10" spans="1:4" ht="14.25" thickBot="1" thickTop="1">
      <c r="A10" s="78" t="s">
        <v>221</v>
      </c>
      <c r="B10" s="431">
        <v>18000</v>
      </c>
      <c r="C10" s="521">
        <v>0</v>
      </c>
      <c r="D10" s="110"/>
    </row>
    <row r="11" spans="1:4" ht="13.5" thickTop="1">
      <c r="A11" s="27" t="s">
        <v>526</v>
      </c>
      <c r="B11" s="249">
        <v>18000</v>
      </c>
      <c r="C11" s="695"/>
      <c r="D11" s="435"/>
    </row>
    <row r="12" spans="1:4" ht="13.5" thickBot="1">
      <c r="A12" s="79"/>
      <c r="B12" s="433"/>
      <c r="C12" s="696"/>
      <c r="D12" s="435"/>
    </row>
    <row r="13" spans="1:4" ht="14.25" thickBot="1" thickTop="1">
      <c r="A13" s="78" t="s">
        <v>222</v>
      </c>
      <c r="B13" s="432">
        <v>0</v>
      </c>
      <c r="C13" s="521">
        <v>0</v>
      </c>
      <c r="D13" s="110"/>
    </row>
    <row r="14" spans="1:4" ht="13.5" thickTop="1">
      <c r="A14" s="80"/>
      <c r="B14" s="693"/>
      <c r="C14" s="435"/>
      <c r="D14" s="435"/>
    </row>
  </sheetData>
  <sheetProtection/>
  <mergeCells count="3">
    <mergeCell ref="A1:C1"/>
    <mergeCell ref="A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5.28125" style="0" customWidth="1"/>
    <col min="3" max="3" width="11.140625" style="0" customWidth="1"/>
    <col min="8" max="8" width="11.421875" style="0" customWidth="1"/>
  </cols>
  <sheetData>
    <row r="1" spans="1:8" ht="12.75">
      <c r="A1" s="1077" t="s">
        <v>433</v>
      </c>
      <c r="B1" s="1077"/>
      <c r="C1" s="1077"/>
      <c r="D1" s="1077"/>
      <c r="E1" s="1077"/>
      <c r="F1" s="1077"/>
      <c r="G1" s="1077"/>
      <c r="H1" s="1077"/>
    </row>
    <row r="2" spans="1:8" ht="12.75">
      <c r="A2" s="285"/>
      <c r="B2" s="285"/>
      <c r="C2" s="285"/>
      <c r="D2" s="285"/>
      <c r="E2" s="285"/>
      <c r="F2" s="285"/>
      <c r="G2" s="285"/>
      <c r="H2" s="285"/>
    </row>
    <row r="3" spans="1:13" ht="25.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81"/>
      <c r="J3" s="81"/>
      <c r="K3" s="81"/>
      <c r="L3" s="81"/>
      <c r="M3" s="81"/>
    </row>
    <row r="4" spans="1:13" ht="12.75" customHeight="1">
      <c r="A4" s="287"/>
      <c r="B4" s="287"/>
      <c r="C4" s="287"/>
      <c r="D4" s="287"/>
      <c r="E4" s="287"/>
      <c r="F4" s="287"/>
      <c r="G4" s="287"/>
      <c r="H4" s="287"/>
      <c r="I4" s="288"/>
      <c r="J4" s="288"/>
      <c r="K4" s="288"/>
      <c r="L4" s="288"/>
      <c r="M4" s="288"/>
    </row>
    <row r="5" spans="1:8" ht="12.75">
      <c r="A5" s="703" t="s">
        <v>234</v>
      </c>
      <c r="B5" s="703"/>
      <c r="C5" s="703"/>
      <c r="D5" s="703"/>
      <c r="E5" s="703"/>
      <c r="F5" s="703"/>
      <c r="G5" s="703"/>
      <c r="H5" s="703"/>
    </row>
    <row r="6" spans="7:8" ht="12.75">
      <c r="G6" s="848" t="s">
        <v>204</v>
      </c>
      <c r="H6" s="848"/>
    </row>
    <row r="7" spans="7:8" ht="12.75">
      <c r="G7" s="429"/>
      <c r="H7" s="429"/>
    </row>
    <row r="8" spans="7:8" ht="25.5">
      <c r="G8" s="23"/>
      <c r="H8" s="428" t="s">
        <v>456</v>
      </c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855" t="s">
        <v>235</v>
      </c>
      <c r="C10" s="855"/>
      <c r="D10" s="855"/>
      <c r="E10" s="855"/>
      <c r="F10" s="855"/>
      <c r="G10" s="486"/>
      <c r="H10" s="486">
        <f>SUM(H11:I13)</f>
        <v>423</v>
      </c>
      <c r="I10" s="1"/>
    </row>
    <row r="11" spans="1:9" ht="12.75">
      <c r="A11" s="1"/>
      <c r="B11" s="1"/>
      <c r="C11" s="699" t="s">
        <v>238</v>
      </c>
      <c r="D11" s="699"/>
      <c r="E11" s="699"/>
      <c r="F11" s="699"/>
      <c r="G11" s="447"/>
      <c r="H11" s="447">
        <v>161</v>
      </c>
      <c r="I11" s="1"/>
    </row>
    <row r="12" spans="1:9" ht="12.75">
      <c r="A12" s="1"/>
      <c r="B12" s="1"/>
      <c r="C12" s="699" t="s">
        <v>236</v>
      </c>
      <c r="D12" s="699"/>
      <c r="E12" s="699"/>
      <c r="F12" s="699"/>
      <c r="G12" s="447"/>
      <c r="H12" s="447">
        <v>6</v>
      </c>
      <c r="I12" s="1"/>
    </row>
    <row r="13" spans="1:9" ht="12.75">
      <c r="A13" s="1"/>
      <c r="B13" s="1"/>
      <c r="C13" s="699" t="s">
        <v>237</v>
      </c>
      <c r="D13" s="699"/>
      <c r="E13" s="699"/>
      <c r="F13" s="699"/>
      <c r="G13" s="447"/>
      <c r="H13" s="447">
        <v>256</v>
      </c>
      <c r="I13" s="1"/>
    </row>
    <row r="14" spans="1:8" ht="12.75">
      <c r="A14" t="s">
        <v>11</v>
      </c>
      <c r="B14" s="699"/>
      <c r="C14" s="699"/>
      <c r="D14" s="699"/>
      <c r="E14" s="699"/>
      <c r="F14" s="699"/>
      <c r="G14" s="447"/>
      <c r="H14" s="447"/>
    </row>
    <row r="15" spans="2:8" ht="12.75">
      <c r="B15" s="855" t="s">
        <v>239</v>
      </c>
      <c r="C15" s="855"/>
      <c r="D15" s="855"/>
      <c r="E15" s="855"/>
      <c r="F15" s="855"/>
      <c r="G15" s="486"/>
      <c r="H15" s="486">
        <v>1458</v>
      </c>
    </row>
    <row r="16" spans="2:8" ht="12.75">
      <c r="B16" s="1"/>
      <c r="C16" s="699" t="s">
        <v>240</v>
      </c>
      <c r="D16" s="699"/>
      <c r="E16" s="699"/>
      <c r="F16" s="699"/>
      <c r="G16" s="447"/>
      <c r="H16" s="447"/>
    </row>
    <row r="17" spans="2:8" ht="12.75">
      <c r="B17" s="699"/>
      <c r="C17" s="699"/>
      <c r="D17" s="699"/>
      <c r="E17" s="699"/>
      <c r="F17" s="699"/>
      <c r="G17" s="447"/>
      <c r="H17" s="447"/>
    </row>
    <row r="18" spans="2:8" ht="12.75">
      <c r="B18" s="855" t="s">
        <v>241</v>
      </c>
      <c r="C18" s="855"/>
      <c r="D18" s="855"/>
      <c r="E18" s="855"/>
      <c r="F18" s="855"/>
      <c r="G18" s="486"/>
      <c r="H18" s="486">
        <v>54</v>
      </c>
    </row>
    <row r="19" spans="2:8" ht="12.75">
      <c r="B19" s="1"/>
      <c r="C19" s="699" t="s">
        <v>242</v>
      </c>
      <c r="D19" s="699"/>
      <c r="E19" s="699"/>
      <c r="F19" s="699"/>
      <c r="G19" s="447"/>
      <c r="H19" s="447"/>
    </row>
    <row r="20" spans="2:8" ht="12.75">
      <c r="B20" s="699"/>
      <c r="C20" s="699"/>
      <c r="D20" s="699"/>
      <c r="E20" s="699"/>
      <c r="F20" s="699"/>
      <c r="G20" s="447"/>
      <c r="H20" s="447"/>
    </row>
    <row r="21" spans="2:8" ht="12.75">
      <c r="B21" s="855" t="s">
        <v>335</v>
      </c>
      <c r="C21" s="855"/>
      <c r="D21" s="855"/>
      <c r="E21" s="855"/>
      <c r="F21" s="855"/>
      <c r="G21" s="486"/>
      <c r="H21" s="486">
        <v>3448</v>
      </c>
    </row>
    <row r="22" spans="2:8" ht="12.75">
      <c r="B22" s="300"/>
      <c r="C22" s="699" t="s">
        <v>338</v>
      </c>
      <c r="D22" s="699"/>
      <c r="E22" s="699"/>
      <c r="F22" s="699"/>
      <c r="G22" s="301"/>
      <c r="H22" s="301"/>
    </row>
    <row r="23" spans="2:8" ht="12.75">
      <c r="B23" s="300"/>
      <c r="C23" s="300"/>
      <c r="D23" s="300"/>
      <c r="E23" s="300"/>
      <c r="F23" s="300"/>
      <c r="G23" s="301"/>
      <c r="H23" s="301"/>
    </row>
    <row r="24" spans="2:8" ht="15">
      <c r="B24" s="1076" t="s">
        <v>243</v>
      </c>
      <c r="C24" s="1076"/>
      <c r="D24" s="1076"/>
      <c r="E24" s="1076"/>
      <c r="F24" s="1076"/>
      <c r="G24" s="487"/>
      <c r="H24" s="487">
        <f>H10+H15+H18+H21</f>
        <v>5383</v>
      </c>
    </row>
    <row r="25" spans="2:7" ht="12.75">
      <c r="B25" s="699"/>
      <c r="C25" s="699"/>
      <c r="D25" s="699"/>
      <c r="E25" s="699"/>
      <c r="F25" s="699"/>
      <c r="G25" s="429"/>
    </row>
    <row r="26" spans="2:7" ht="12.75">
      <c r="B26" s="699"/>
      <c r="C26" s="699"/>
      <c r="D26" s="699"/>
      <c r="E26" s="699"/>
      <c r="F26" s="699"/>
      <c r="G26" s="429"/>
    </row>
    <row r="27" spans="2:7" ht="12.75">
      <c r="B27" s="699"/>
      <c r="C27" s="699"/>
      <c r="D27" s="699"/>
      <c r="E27" s="699"/>
      <c r="F27" s="699"/>
      <c r="G27" s="429"/>
    </row>
    <row r="28" spans="2:7" ht="12.75">
      <c r="B28" s="699"/>
      <c r="C28" s="699"/>
      <c r="D28" s="699"/>
      <c r="E28" s="699"/>
      <c r="F28" s="699"/>
      <c r="G28" s="429"/>
    </row>
    <row r="29" spans="2:7" ht="12.75">
      <c r="B29" s="699"/>
      <c r="C29" s="699"/>
      <c r="D29" s="699"/>
      <c r="E29" s="699"/>
      <c r="F29" s="699"/>
      <c r="G29" s="429"/>
    </row>
    <row r="30" spans="2:7" ht="12.75">
      <c r="B30" s="699"/>
      <c r="C30" s="699"/>
      <c r="D30" s="699"/>
      <c r="E30" s="699"/>
      <c r="F30" s="699"/>
      <c r="G30" s="429"/>
    </row>
    <row r="31" spans="2:7" ht="12.75">
      <c r="B31" s="699"/>
      <c r="C31" s="699"/>
      <c r="D31" s="699"/>
      <c r="E31" s="699"/>
      <c r="F31" s="699"/>
      <c r="G31" s="429"/>
    </row>
    <row r="32" spans="2:7" ht="12.75">
      <c r="B32" s="699"/>
      <c r="C32" s="699"/>
      <c r="D32" s="699"/>
      <c r="E32" s="699"/>
      <c r="F32" s="699"/>
      <c r="G32" s="429"/>
    </row>
    <row r="33" spans="2:7" ht="12.75">
      <c r="B33" s="699"/>
      <c r="C33" s="699"/>
      <c r="D33" s="699"/>
      <c r="E33" s="699"/>
      <c r="F33" s="699"/>
      <c r="G33" s="429"/>
    </row>
    <row r="34" spans="2:7" ht="12.75">
      <c r="B34" s="699"/>
      <c r="C34" s="699"/>
      <c r="D34" s="699"/>
      <c r="E34" s="699"/>
      <c r="F34" s="699"/>
      <c r="G34" s="429"/>
    </row>
    <row r="35" spans="2:7" ht="12.75">
      <c r="B35" s="699"/>
      <c r="C35" s="699"/>
      <c r="D35" s="699"/>
      <c r="E35" s="699"/>
      <c r="F35" s="699"/>
      <c r="G35" s="429"/>
    </row>
    <row r="36" spans="2:7" ht="12.75">
      <c r="B36" s="699"/>
      <c r="C36" s="699"/>
      <c r="D36" s="699"/>
      <c r="E36" s="699"/>
      <c r="F36" s="699"/>
      <c r="G36" s="429"/>
    </row>
    <row r="37" spans="2:7" ht="12.75">
      <c r="B37" s="699"/>
      <c r="C37" s="699"/>
      <c r="D37" s="699"/>
      <c r="E37" s="699"/>
      <c r="F37" s="699"/>
      <c r="G37" s="429"/>
    </row>
    <row r="38" spans="2:7" ht="12.75">
      <c r="B38" s="699"/>
      <c r="C38" s="699"/>
      <c r="D38" s="699"/>
      <c r="E38" s="699"/>
      <c r="F38" s="699"/>
      <c r="G38" s="429"/>
    </row>
    <row r="39" spans="2:7" ht="12.75">
      <c r="B39" s="699"/>
      <c r="C39" s="699"/>
      <c r="D39" s="699"/>
      <c r="E39" s="699"/>
      <c r="F39" s="699"/>
      <c r="G39" s="429"/>
    </row>
  </sheetData>
  <sheetProtection/>
  <mergeCells count="33">
    <mergeCell ref="A1:H1"/>
    <mergeCell ref="A5:H5"/>
    <mergeCell ref="B10:F10"/>
    <mergeCell ref="G6:H6"/>
    <mergeCell ref="A3:H3"/>
    <mergeCell ref="B14:F14"/>
    <mergeCell ref="C11:F11"/>
    <mergeCell ref="C12:F12"/>
    <mergeCell ref="C13:F13"/>
    <mergeCell ref="B15:F15"/>
    <mergeCell ref="C16:F16"/>
    <mergeCell ref="B17:F17"/>
    <mergeCell ref="B18:F18"/>
    <mergeCell ref="B20:F20"/>
    <mergeCell ref="C19:F19"/>
    <mergeCell ref="B24:F24"/>
    <mergeCell ref="B25:F25"/>
    <mergeCell ref="B21:F21"/>
    <mergeCell ref="C22:F22"/>
    <mergeCell ref="B26:F26"/>
    <mergeCell ref="B27:F27"/>
    <mergeCell ref="B28:F28"/>
    <mergeCell ref="B29:F29"/>
    <mergeCell ref="B33:F33"/>
    <mergeCell ref="B30:F30"/>
    <mergeCell ref="B31:F31"/>
    <mergeCell ref="B32:F32"/>
    <mergeCell ref="B34:F34"/>
    <mergeCell ref="B35:F35"/>
    <mergeCell ref="B39:F39"/>
    <mergeCell ref="B36:F36"/>
    <mergeCell ref="B37:F37"/>
    <mergeCell ref="B38:F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6"/>
  <sheetViews>
    <sheetView zoomScalePageLayoutView="0" workbookViewId="0" topLeftCell="A1">
      <selection activeCell="R27" sqref="R27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1" width="11.7109375" style="0" customWidth="1"/>
  </cols>
  <sheetData>
    <row r="1" spans="1:11" ht="12.75">
      <c r="A1" s="702" t="s">
        <v>418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5.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</row>
    <row r="4" spans="1:11" ht="12.75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11" ht="15.75">
      <c r="A5" s="707" t="s">
        <v>127</v>
      </c>
      <c r="B5" s="707"/>
      <c r="C5" s="707"/>
      <c r="D5" s="707"/>
      <c r="E5" s="707"/>
      <c r="F5" s="707"/>
      <c r="G5" s="707"/>
      <c r="H5" s="707"/>
      <c r="I5" s="707"/>
      <c r="J5" s="707"/>
      <c r="K5" s="707"/>
    </row>
    <row r="6" spans="1:11" ht="16.5" thickBot="1">
      <c r="A6" s="22"/>
      <c r="B6" s="22"/>
      <c r="C6" s="22"/>
      <c r="D6" s="22"/>
      <c r="E6" s="22"/>
      <c r="F6" s="22"/>
      <c r="G6" s="22"/>
      <c r="H6" s="22"/>
      <c r="I6" s="22"/>
      <c r="J6" s="708" t="s">
        <v>204</v>
      </c>
      <c r="K6" s="709"/>
    </row>
    <row r="7" spans="1:11" ht="27" thickBot="1" thickTop="1">
      <c r="A7" s="710"/>
      <c r="B7" s="711"/>
      <c r="C7" s="711"/>
      <c r="D7" s="711"/>
      <c r="E7" s="711"/>
      <c r="F7" s="711"/>
      <c r="G7" s="711"/>
      <c r="H7" s="711"/>
      <c r="I7" s="712"/>
      <c r="J7" s="29" t="s">
        <v>455</v>
      </c>
      <c r="K7" s="24" t="s">
        <v>456</v>
      </c>
    </row>
    <row r="8" spans="1:11" ht="14.25" thickBot="1" thickTop="1">
      <c r="A8" s="60" t="s">
        <v>18</v>
      </c>
      <c r="B8" s="61"/>
      <c r="C8" s="61"/>
      <c r="D8" s="61"/>
      <c r="E8" s="61"/>
      <c r="F8" s="62"/>
      <c r="G8" s="62"/>
      <c r="H8" s="62"/>
      <c r="I8" s="63"/>
      <c r="J8" s="159">
        <f>J9+J29+J50+J76+J83</f>
        <v>368128</v>
      </c>
      <c r="K8" s="159">
        <f>K9+K29+K50+K76+K83</f>
        <v>230953</v>
      </c>
    </row>
    <row r="9" spans="1:11" ht="13.5" thickTop="1">
      <c r="A9" s="420" t="s">
        <v>392</v>
      </c>
      <c r="B9" s="64"/>
      <c r="C9" s="64"/>
      <c r="D9" s="64"/>
      <c r="E9" s="64"/>
      <c r="F9" s="64"/>
      <c r="G9" s="64"/>
      <c r="H9" s="64"/>
      <c r="I9" s="421"/>
      <c r="J9" s="422">
        <f>J10+J13+J22+J25</f>
        <v>21339</v>
      </c>
      <c r="K9" s="422">
        <f>K10+K13+K22+K25</f>
        <v>19026</v>
      </c>
    </row>
    <row r="10" spans="1:11" ht="12.75">
      <c r="A10" s="75" t="s">
        <v>20</v>
      </c>
      <c r="B10" s="5"/>
      <c r="C10" s="5"/>
      <c r="D10" s="5"/>
      <c r="E10" s="5"/>
      <c r="F10" s="25"/>
      <c r="G10" s="25"/>
      <c r="H10" s="25"/>
      <c r="I10" s="25"/>
      <c r="J10" s="273">
        <f>J11+J12</f>
        <v>171</v>
      </c>
      <c r="K10" s="273">
        <f>K11+K12</f>
        <v>170</v>
      </c>
    </row>
    <row r="11" spans="1:11" ht="12.75">
      <c r="A11" s="26"/>
      <c r="B11" s="32" t="s">
        <v>21</v>
      </c>
      <c r="C11" s="32"/>
      <c r="D11" s="32"/>
      <c r="E11" s="32"/>
      <c r="F11" s="33"/>
      <c r="G11" s="33"/>
      <c r="H11" s="33"/>
      <c r="I11" s="34"/>
      <c r="J11" s="161">
        <v>28</v>
      </c>
      <c r="K11" s="161">
        <v>30</v>
      </c>
    </row>
    <row r="12" spans="1:11" ht="12.75">
      <c r="A12" s="27"/>
      <c r="B12" s="25" t="s">
        <v>22</v>
      </c>
      <c r="C12" s="25"/>
      <c r="D12" s="25"/>
      <c r="E12" s="25"/>
      <c r="F12" s="25"/>
      <c r="G12" s="25"/>
      <c r="H12" s="25"/>
      <c r="I12" s="25"/>
      <c r="J12" s="161">
        <v>143</v>
      </c>
      <c r="K12" s="161">
        <v>140</v>
      </c>
    </row>
    <row r="13" spans="1:11" ht="12.75">
      <c r="A13" s="76" t="s">
        <v>23</v>
      </c>
      <c r="B13" s="33"/>
      <c r="C13" s="33"/>
      <c r="D13" s="33"/>
      <c r="E13" s="33"/>
      <c r="F13" s="33"/>
      <c r="G13" s="33"/>
      <c r="H13" s="33"/>
      <c r="I13" s="34"/>
      <c r="J13" s="273">
        <f>SUM(J14:J21)</f>
        <v>16907</v>
      </c>
      <c r="K13" s="273">
        <f>SUM(K14:K21)</f>
        <v>15533</v>
      </c>
    </row>
    <row r="14" spans="1:11" ht="12.75">
      <c r="A14" s="27"/>
      <c r="B14" s="46" t="s">
        <v>24</v>
      </c>
      <c r="C14" s="46"/>
      <c r="D14" s="46"/>
      <c r="E14" s="46"/>
      <c r="F14" s="46"/>
      <c r="G14" s="46"/>
      <c r="H14" s="46"/>
      <c r="I14" s="47"/>
      <c r="J14" s="161">
        <v>1</v>
      </c>
      <c r="K14" s="161"/>
    </row>
    <row r="15" spans="1:11" ht="12.75">
      <c r="A15" s="27"/>
      <c r="B15" s="33" t="s">
        <v>25</v>
      </c>
      <c r="C15" s="33"/>
      <c r="D15" s="33"/>
      <c r="E15" s="33"/>
      <c r="F15" s="33"/>
      <c r="G15" s="33"/>
      <c r="H15" s="33"/>
      <c r="I15" s="34"/>
      <c r="J15" s="161">
        <v>8891</v>
      </c>
      <c r="K15" s="161">
        <v>6847</v>
      </c>
    </row>
    <row r="16" spans="1:11" ht="12.75">
      <c r="A16" s="27"/>
      <c r="B16" s="33" t="s">
        <v>26</v>
      </c>
      <c r="C16" s="33"/>
      <c r="D16" s="33"/>
      <c r="E16" s="33"/>
      <c r="F16" s="33"/>
      <c r="G16" s="33"/>
      <c r="H16" s="33"/>
      <c r="I16" s="34"/>
      <c r="J16" s="161">
        <v>24</v>
      </c>
      <c r="K16" s="161"/>
    </row>
    <row r="17" spans="1:11" ht="12.75">
      <c r="A17" s="27"/>
      <c r="B17" s="50" t="s">
        <v>27</v>
      </c>
      <c r="C17" s="50"/>
      <c r="D17" s="50"/>
      <c r="E17" s="50"/>
      <c r="F17" s="50"/>
      <c r="G17" s="50"/>
      <c r="H17" s="50"/>
      <c r="I17" s="51"/>
      <c r="J17" s="274"/>
      <c r="K17" s="274"/>
    </row>
    <row r="18" spans="1:11" ht="12.75">
      <c r="A18" s="27"/>
      <c r="B18" s="33" t="s">
        <v>28</v>
      </c>
      <c r="C18" s="33"/>
      <c r="D18" s="33"/>
      <c r="E18" s="33"/>
      <c r="F18" s="33"/>
      <c r="G18" s="33"/>
      <c r="H18" s="33"/>
      <c r="I18" s="34"/>
      <c r="J18" s="161">
        <v>1434</v>
      </c>
      <c r="K18" s="161">
        <v>3118</v>
      </c>
    </row>
    <row r="19" spans="1:11" ht="12.75">
      <c r="A19" s="27"/>
      <c r="B19" s="33" t="s">
        <v>29</v>
      </c>
      <c r="C19" s="33"/>
      <c r="D19" s="33"/>
      <c r="E19" s="33"/>
      <c r="F19" s="33"/>
      <c r="G19" s="33"/>
      <c r="H19" s="33"/>
      <c r="I19" s="34"/>
      <c r="J19" s="161">
        <v>4245</v>
      </c>
      <c r="K19" s="161">
        <v>4737</v>
      </c>
    </row>
    <row r="20" spans="1:11" ht="12.75">
      <c r="A20" s="27"/>
      <c r="B20" s="33" t="s">
        <v>30</v>
      </c>
      <c r="C20" s="33"/>
      <c r="D20" s="33"/>
      <c r="E20" s="33"/>
      <c r="F20" s="33"/>
      <c r="G20" s="33"/>
      <c r="H20" s="33"/>
      <c r="I20" s="34"/>
      <c r="J20" s="161">
        <v>2312</v>
      </c>
      <c r="K20" s="161">
        <v>831</v>
      </c>
    </row>
    <row r="21" spans="1:11" ht="12.75">
      <c r="A21" s="27"/>
      <c r="B21" s="33" t="s">
        <v>31</v>
      </c>
      <c r="C21" s="33"/>
      <c r="D21" s="33"/>
      <c r="E21" s="33"/>
      <c r="F21" s="33"/>
      <c r="G21" s="33"/>
      <c r="H21" s="33"/>
      <c r="I21" s="34"/>
      <c r="J21" s="161"/>
      <c r="K21" s="161"/>
    </row>
    <row r="22" spans="1:11" ht="12.75">
      <c r="A22" s="75" t="s">
        <v>33</v>
      </c>
      <c r="B22" s="32"/>
      <c r="C22" s="32"/>
      <c r="D22" s="32"/>
      <c r="E22" s="32"/>
      <c r="F22" s="33"/>
      <c r="G22" s="33"/>
      <c r="H22" s="33"/>
      <c r="I22" s="34"/>
      <c r="J22" s="273">
        <f>SUM(J23:J24)</f>
        <v>4260</v>
      </c>
      <c r="K22" s="273">
        <f>SUM(K23:K24)</f>
        <v>3323</v>
      </c>
    </row>
    <row r="23" spans="1:11" ht="12.75">
      <c r="A23" s="27"/>
      <c r="B23" s="49" t="s">
        <v>34</v>
      </c>
      <c r="C23" s="49"/>
      <c r="D23" s="49"/>
      <c r="E23" s="49"/>
      <c r="F23" s="49"/>
      <c r="G23" s="46"/>
      <c r="H23" s="46"/>
      <c r="I23" s="47"/>
      <c r="J23" s="161"/>
      <c r="K23" s="161"/>
    </row>
    <row r="24" spans="1:11" ht="12.75">
      <c r="A24" s="27"/>
      <c r="B24" s="39" t="s">
        <v>35</v>
      </c>
      <c r="C24" s="33"/>
      <c r="D24" s="33"/>
      <c r="E24" s="33"/>
      <c r="F24" s="33"/>
      <c r="G24" s="33"/>
      <c r="H24" s="33"/>
      <c r="I24" s="34"/>
      <c r="J24" s="161">
        <v>4260</v>
      </c>
      <c r="K24" s="161">
        <v>3323</v>
      </c>
    </row>
    <row r="25" spans="1:11" ht="12.75">
      <c r="A25" s="76" t="s">
        <v>36</v>
      </c>
      <c r="B25" s="33"/>
      <c r="C25" s="33"/>
      <c r="D25" s="33"/>
      <c r="E25" s="33"/>
      <c r="F25" s="33"/>
      <c r="G25" s="33"/>
      <c r="H25" s="33"/>
      <c r="I25" s="34"/>
      <c r="J25" s="273">
        <f>SUM(J26:J28)</f>
        <v>1</v>
      </c>
      <c r="K25" s="273">
        <f>SUM(K26:K28)</f>
        <v>0</v>
      </c>
    </row>
    <row r="26" spans="1:11" ht="12.75">
      <c r="A26" s="27"/>
      <c r="B26" s="46" t="s">
        <v>37</v>
      </c>
      <c r="C26" s="46"/>
      <c r="D26" s="46"/>
      <c r="E26" s="46"/>
      <c r="F26" s="46"/>
      <c r="G26" s="46"/>
      <c r="H26" s="46"/>
      <c r="I26" s="47"/>
      <c r="J26" s="161"/>
      <c r="K26" s="161"/>
    </row>
    <row r="27" spans="1:11" ht="12.75">
      <c r="A27" s="27"/>
      <c r="B27" s="33" t="s">
        <v>38</v>
      </c>
      <c r="C27" s="33"/>
      <c r="D27" s="33"/>
      <c r="E27" s="33"/>
      <c r="F27" s="33"/>
      <c r="G27" s="33"/>
      <c r="H27" s="33"/>
      <c r="I27" s="34"/>
      <c r="J27" s="161">
        <v>1</v>
      </c>
      <c r="K27" s="161"/>
    </row>
    <row r="28" spans="1:11" ht="12.75">
      <c r="A28" s="28"/>
      <c r="B28" s="5" t="s">
        <v>39</v>
      </c>
      <c r="C28" s="5"/>
      <c r="D28" s="5"/>
      <c r="E28" s="5"/>
      <c r="F28" s="25"/>
      <c r="G28" s="25"/>
      <c r="H28" s="25"/>
      <c r="I28" s="25"/>
      <c r="J28" s="162"/>
      <c r="K28" s="162"/>
    </row>
    <row r="29" spans="1:11" ht="12.75">
      <c r="A29" s="136" t="s">
        <v>393</v>
      </c>
      <c r="B29" s="59"/>
      <c r="C29" s="59"/>
      <c r="D29" s="59"/>
      <c r="E29" s="59"/>
      <c r="F29" s="59"/>
      <c r="G29" s="59"/>
      <c r="H29" s="59"/>
      <c r="I29" s="59"/>
      <c r="J29" s="419">
        <f>J30+J32+J39+J45</f>
        <v>113547</v>
      </c>
      <c r="K29" s="419">
        <f>K30+K32+K39+K45</f>
        <v>63062</v>
      </c>
    </row>
    <row r="30" spans="1:11" ht="12.75">
      <c r="A30" s="75" t="s">
        <v>40</v>
      </c>
      <c r="B30" s="32"/>
      <c r="C30" s="32"/>
      <c r="D30" s="32"/>
      <c r="E30" s="32"/>
      <c r="F30" s="33"/>
      <c r="G30" s="33"/>
      <c r="H30" s="33"/>
      <c r="I30" s="34"/>
      <c r="J30" s="275">
        <f>J31</f>
        <v>0</v>
      </c>
      <c r="K30" s="275">
        <f>K31</f>
        <v>0</v>
      </c>
    </row>
    <row r="31" spans="1:11" ht="12.75">
      <c r="A31" s="38"/>
      <c r="B31" s="39" t="s">
        <v>41</v>
      </c>
      <c r="C31" s="32"/>
      <c r="D31" s="32"/>
      <c r="E31" s="32"/>
      <c r="F31" s="33"/>
      <c r="G31" s="33"/>
      <c r="H31" s="33"/>
      <c r="I31" s="34"/>
      <c r="J31" s="276"/>
      <c r="K31" s="276"/>
    </row>
    <row r="32" spans="1:11" ht="12.75">
      <c r="A32" s="75" t="s">
        <v>42</v>
      </c>
      <c r="B32" s="32"/>
      <c r="C32" s="32"/>
      <c r="D32" s="32"/>
      <c r="E32" s="32"/>
      <c r="F32" s="33"/>
      <c r="G32" s="33"/>
      <c r="H32" s="33"/>
      <c r="I32" s="34"/>
      <c r="J32" s="273">
        <f>SUM(J33:J38)</f>
        <v>69772</v>
      </c>
      <c r="K32" s="273">
        <f>SUM(K33:K38)</f>
        <v>59892</v>
      </c>
    </row>
    <row r="33" spans="1:11" ht="12.75">
      <c r="A33" s="43"/>
      <c r="B33" s="39" t="s">
        <v>43</v>
      </c>
      <c r="C33" s="32"/>
      <c r="D33" s="32"/>
      <c r="E33" s="32"/>
      <c r="F33" s="33"/>
      <c r="G33" s="33"/>
      <c r="H33" s="33"/>
      <c r="I33" s="34"/>
      <c r="J33" s="276">
        <v>23407</v>
      </c>
      <c r="K33" s="276">
        <v>20000</v>
      </c>
    </row>
    <row r="34" spans="1:11" ht="12.75">
      <c r="A34" s="27"/>
      <c r="B34" s="39" t="s">
        <v>339</v>
      </c>
      <c r="C34" s="32"/>
      <c r="D34" s="32"/>
      <c r="E34" s="32"/>
      <c r="F34" s="33"/>
      <c r="G34" s="33"/>
      <c r="H34" s="33"/>
      <c r="I34" s="34"/>
      <c r="J34" s="276">
        <v>2567</v>
      </c>
      <c r="K34" s="276">
        <v>2000</v>
      </c>
    </row>
    <row r="35" spans="1:11" ht="12.75">
      <c r="A35" s="27"/>
      <c r="B35" s="39" t="s">
        <v>340</v>
      </c>
      <c r="C35" s="32"/>
      <c r="D35" s="32"/>
      <c r="E35" s="32"/>
      <c r="F35" s="33"/>
      <c r="G35" s="33"/>
      <c r="H35" s="33"/>
      <c r="I35" s="34"/>
      <c r="J35" s="276">
        <v>4</v>
      </c>
      <c r="K35" s="276"/>
    </row>
    <row r="36" spans="1:11" ht="12.75">
      <c r="A36" s="27"/>
      <c r="B36" s="39" t="s">
        <v>239</v>
      </c>
      <c r="C36" s="32"/>
      <c r="D36" s="32"/>
      <c r="E36" s="32"/>
      <c r="F36" s="33"/>
      <c r="G36" s="33"/>
      <c r="H36" s="33"/>
      <c r="I36" s="34"/>
      <c r="J36" s="276">
        <v>8394</v>
      </c>
      <c r="K36" s="276">
        <v>7568</v>
      </c>
    </row>
    <row r="37" spans="1:11" ht="12.75">
      <c r="A37" s="27"/>
      <c r="B37" s="39" t="s">
        <v>44</v>
      </c>
      <c r="C37" s="32"/>
      <c r="D37" s="32"/>
      <c r="E37" s="32"/>
      <c r="F37" s="33"/>
      <c r="G37" s="33"/>
      <c r="H37" s="33"/>
      <c r="I37" s="34"/>
      <c r="J37" s="276">
        <v>36</v>
      </c>
      <c r="K37" s="276">
        <v>32</v>
      </c>
    </row>
    <row r="38" spans="1:11" ht="12.75">
      <c r="A38" s="45"/>
      <c r="B38" s="39" t="s">
        <v>45</v>
      </c>
      <c r="C38" s="32"/>
      <c r="D38" s="32"/>
      <c r="E38" s="32"/>
      <c r="F38" s="33"/>
      <c r="G38" s="33"/>
      <c r="H38" s="33"/>
      <c r="I38" s="34"/>
      <c r="J38" s="276">
        <v>35364</v>
      </c>
      <c r="K38" s="276">
        <v>30292</v>
      </c>
    </row>
    <row r="39" spans="1:11" ht="12.75">
      <c r="A39" s="75" t="s">
        <v>46</v>
      </c>
      <c r="B39" s="32"/>
      <c r="C39" s="32"/>
      <c r="D39" s="32"/>
      <c r="E39" s="32"/>
      <c r="F39" s="33"/>
      <c r="G39" s="33"/>
      <c r="H39" s="33"/>
      <c r="I39" s="34"/>
      <c r="J39" s="273">
        <f>SUM(J40:J44)</f>
        <v>43334</v>
      </c>
      <c r="K39" s="273">
        <f>SUM(K40:K44)</f>
        <v>3000</v>
      </c>
    </row>
    <row r="40" spans="1:11" ht="12.75">
      <c r="A40" s="43"/>
      <c r="B40" s="39" t="s">
        <v>47</v>
      </c>
      <c r="C40" s="32"/>
      <c r="D40" s="32"/>
      <c r="E40" s="32"/>
      <c r="F40" s="32"/>
      <c r="G40" s="33"/>
      <c r="H40" s="33"/>
      <c r="I40" s="34"/>
      <c r="J40" s="276">
        <v>10862</v>
      </c>
      <c r="K40" s="276"/>
    </row>
    <row r="41" spans="1:11" ht="12.75">
      <c r="A41" s="27"/>
      <c r="B41" s="39" t="s">
        <v>48</v>
      </c>
      <c r="C41" s="32"/>
      <c r="D41" s="32"/>
      <c r="E41" s="32"/>
      <c r="F41" s="32"/>
      <c r="G41" s="33"/>
      <c r="H41" s="33"/>
      <c r="I41" s="34"/>
      <c r="J41" s="276">
        <v>22541</v>
      </c>
      <c r="K41" s="276"/>
    </row>
    <row r="42" spans="1:11" ht="12.75">
      <c r="A42" s="27"/>
      <c r="B42" s="39" t="s">
        <v>49</v>
      </c>
      <c r="C42" s="32"/>
      <c r="D42" s="32"/>
      <c r="E42" s="32"/>
      <c r="F42" s="32"/>
      <c r="G42" s="33"/>
      <c r="H42" s="33"/>
      <c r="I42" s="34"/>
      <c r="J42" s="276">
        <v>10</v>
      </c>
      <c r="K42" s="276"/>
    </row>
    <row r="43" spans="1:11" ht="12.75">
      <c r="A43" s="27"/>
      <c r="B43" s="39" t="s">
        <v>50</v>
      </c>
      <c r="C43" s="32"/>
      <c r="D43" s="32"/>
      <c r="E43" s="32"/>
      <c r="F43" s="32"/>
      <c r="G43" s="33"/>
      <c r="H43" s="33"/>
      <c r="I43" s="34"/>
      <c r="J43" s="276">
        <v>9921</v>
      </c>
      <c r="K43" s="276">
        <v>3000</v>
      </c>
    </row>
    <row r="44" spans="1:11" ht="12.75">
      <c r="A44" s="44"/>
      <c r="B44" s="41" t="s">
        <v>51</v>
      </c>
      <c r="C44" s="32"/>
      <c r="D44" s="32"/>
      <c r="E44" s="32"/>
      <c r="F44" s="33"/>
      <c r="G44" s="33"/>
      <c r="H44" s="33"/>
      <c r="I44" s="34"/>
      <c r="J44" s="276"/>
      <c r="K44" s="276"/>
    </row>
    <row r="45" spans="1:11" ht="12.75">
      <c r="A45" s="75" t="s">
        <v>52</v>
      </c>
      <c r="B45" s="32"/>
      <c r="C45" s="32"/>
      <c r="D45" s="32"/>
      <c r="E45" s="32"/>
      <c r="F45" s="33"/>
      <c r="G45" s="33"/>
      <c r="H45" s="33"/>
      <c r="I45" s="34"/>
      <c r="J45" s="273">
        <f>SUM(J46:J49)</f>
        <v>441</v>
      </c>
      <c r="K45" s="273">
        <f>SUM(K46:K49)</f>
        <v>170</v>
      </c>
    </row>
    <row r="46" spans="1:11" ht="12.75">
      <c r="A46" s="43"/>
      <c r="B46" s="39" t="s">
        <v>53</v>
      </c>
      <c r="C46" s="42"/>
      <c r="D46" s="42"/>
      <c r="E46" s="42"/>
      <c r="F46" s="32"/>
      <c r="G46" s="33"/>
      <c r="H46" s="33"/>
      <c r="I46" s="34"/>
      <c r="J46" s="276">
        <v>270</v>
      </c>
      <c r="K46" s="276"/>
    </row>
    <row r="47" spans="1:11" ht="12.75">
      <c r="A47" s="27"/>
      <c r="B47" s="39" t="s">
        <v>54</v>
      </c>
      <c r="C47" s="42"/>
      <c r="D47" s="42"/>
      <c r="E47" s="42"/>
      <c r="F47" s="32"/>
      <c r="G47" s="33"/>
      <c r="H47" s="33"/>
      <c r="I47" s="34"/>
      <c r="J47" s="276"/>
      <c r="K47" s="276"/>
    </row>
    <row r="48" spans="1:11" ht="12.75">
      <c r="A48" s="27"/>
      <c r="B48" s="39" t="s">
        <v>26</v>
      </c>
      <c r="C48" s="42"/>
      <c r="D48" s="42"/>
      <c r="E48" s="42"/>
      <c r="F48" s="32"/>
      <c r="G48" s="33"/>
      <c r="H48" s="33"/>
      <c r="I48" s="34"/>
      <c r="J48" s="276">
        <v>171</v>
      </c>
      <c r="K48" s="276">
        <v>170</v>
      </c>
    </row>
    <row r="49" spans="1:11" ht="12.75">
      <c r="A49" s="27"/>
      <c r="B49" s="4" t="s">
        <v>55</v>
      </c>
      <c r="C49" s="6"/>
      <c r="D49" s="6"/>
      <c r="E49" s="6"/>
      <c r="F49" s="5"/>
      <c r="G49" s="25"/>
      <c r="H49" s="25"/>
      <c r="I49" s="25"/>
      <c r="J49" s="161"/>
      <c r="K49" s="277"/>
    </row>
    <row r="50" spans="1:11" ht="12.75">
      <c r="A50" s="415" t="s">
        <v>413</v>
      </c>
      <c r="B50" s="32"/>
      <c r="C50" s="32"/>
      <c r="D50" s="32"/>
      <c r="E50" s="32"/>
      <c r="F50" s="33"/>
      <c r="G50" s="33"/>
      <c r="H50" s="33"/>
      <c r="I50" s="34"/>
      <c r="J50" s="221">
        <f>J51</f>
        <v>150368</v>
      </c>
      <c r="K50" s="221">
        <f>K51</f>
        <v>107098</v>
      </c>
    </row>
    <row r="51" spans="1:11" ht="12.75">
      <c r="A51" s="640" t="s">
        <v>57</v>
      </c>
      <c r="B51" s="64"/>
      <c r="C51" s="64"/>
      <c r="D51" s="64"/>
      <c r="E51" s="64"/>
      <c r="F51" s="46"/>
      <c r="G51" s="46"/>
      <c r="H51" s="46"/>
      <c r="I51" s="47"/>
      <c r="J51" s="211">
        <f>SUM(J52:J55,J58:J59)</f>
        <v>150368</v>
      </c>
      <c r="K51" s="211">
        <f>SUM(K52:K73)</f>
        <v>107098</v>
      </c>
    </row>
    <row r="52" spans="1:11" ht="12.75">
      <c r="A52" s="52"/>
      <c r="B52" s="32" t="s">
        <v>58</v>
      </c>
      <c r="C52" s="32"/>
      <c r="D52" s="32"/>
      <c r="E52" s="32"/>
      <c r="F52" s="33"/>
      <c r="G52" s="33"/>
      <c r="H52" s="33"/>
      <c r="I52" s="34"/>
      <c r="J52" s="161">
        <v>75908</v>
      </c>
      <c r="K52" s="161"/>
    </row>
    <row r="53" spans="1:11" ht="12.75">
      <c r="A53" s="52"/>
      <c r="B53" s="32" t="s">
        <v>59</v>
      </c>
      <c r="C53" s="32"/>
      <c r="D53" s="32"/>
      <c r="E53" s="32"/>
      <c r="F53" s="33"/>
      <c r="G53" s="33"/>
      <c r="H53" s="33"/>
      <c r="I53" s="34"/>
      <c r="J53" s="161">
        <v>198</v>
      </c>
      <c r="K53" s="161"/>
    </row>
    <row r="54" spans="1:11" ht="12.75">
      <c r="A54" s="52"/>
      <c r="B54" s="32" t="s">
        <v>472</v>
      </c>
      <c r="C54" s="32"/>
      <c r="D54" s="32"/>
      <c r="E54" s="32"/>
      <c r="F54" s="33"/>
      <c r="G54" s="33"/>
      <c r="H54" s="33"/>
      <c r="I54" s="34"/>
      <c r="J54" s="161">
        <v>6247</v>
      </c>
      <c r="K54" s="161"/>
    </row>
    <row r="55" spans="1:11" ht="12.75">
      <c r="A55" s="38"/>
      <c r="B55" s="32" t="s">
        <v>60</v>
      </c>
      <c r="C55" s="32"/>
      <c r="D55" s="32"/>
      <c r="E55" s="32"/>
      <c r="F55" s="33"/>
      <c r="G55" s="33"/>
      <c r="H55" s="33"/>
      <c r="I55" s="34"/>
      <c r="J55" s="161">
        <f>J56+J57</f>
        <v>21385</v>
      </c>
      <c r="K55" s="161"/>
    </row>
    <row r="56" spans="1:11" ht="12.75">
      <c r="A56" s="38"/>
      <c r="B56" s="32"/>
      <c r="C56" s="32" t="s">
        <v>61</v>
      </c>
      <c r="D56" s="32"/>
      <c r="E56" s="32"/>
      <c r="F56" s="33"/>
      <c r="G56" s="33"/>
      <c r="H56" s="33"/>
      <c r="I56" s="34"/>
      <c r="J56" s="161">
        <v>10913</v>
      </c>
      <c r="K56" s="161"/>
    </row>
    <row r="57" spans="1:11" ht="12.75">
      <c r="A57" s="38"/>
      <c r="B57" s="32"/>
      <c r="C57" s="32" t="s">
        <v>62</v>
      </c>
      <c r="D57" s="32"/>
      <c r="E57" s="32"/>
      <c r="F57" s="33"/>
      <c r="G57" s="33"/>
      <c r="H57" s="33"/>
      <c r="I57" s="34"/>
      <c r="J57" s="161">
        <v>10472</v>
      </c>
      <c r="K57" s="161"/>
    </row>
    <row r="58" spans="1:11" ht="12.75">
      <c r="A58" s="58"/>
      <c r="B58" s="715" t="s">
        <v>249</v>
      </c>
      <c r="C58" s="715"/>
      <c r="D58" s="715"/>
      <c r="E58" s="715"/>
      <c r="F58" s="715"/>
      <c r="G58" s="715"/>
      <c r="H58" s="715"/>
      <c r="I58" s="716"/>
      <c r="J58" s="161">
        <v>16016</v>
      </c>
      <c r="K58" s="161"/>
    </row>
    <row r="59" spans="1:11" ht="12.75">
      <c r="A59" s="38"/>
      <c r="B59" s="32" t="s">
        <v>470</v>
      </c>
      <c r="C59" s="32"/>
      <c r="D59" s="32"/>
      <c r="E59" s="32"/>
      <c r="F59" s="33"/>
      <c r="G59" s="33"/>
      <c r="H59" s="33"/>
      <c r="I59" s="34"/>
      <c r="J59" s="161">
        <v>30614</v>
      </c>
      <c r="K59" s="161"/>
    </row>
    <row r="60" spans="1:11" ht="12.75">
      <c r="A60" s="44"/>
      <c r="B60" s="641" t="s">
        <v>473</v>
      </c>
      <c r="C60" s="64"/>
      <c r="D60" s="64"/>
      <c r="E60" s="64"/>
      <c r="F60" s="46"/>
      <c r="G60" s="46"/>
      <c r="H60" s="46"/>
      <c r="I60" s="47"/>
      <c r="J60" s="160"/>
      <c r="K60" s="160">
        <v>27011</v>
      </c>
    </row>
    <row r="61" spans="1:11" s="122" customFormat="1" ht="25.5" customHeight="1">
      <c r="A61" s="643"/>
      <c r="B61" s="725" t="s">
        <v>474</v>
      </c>
      <c r="C61" s="725"/>
      <c r="D61" s="725"/>
      <c r="E61" s="725"/>
      <c r="F61" s="725"/>
      <c r="G61" s="725"/>
      <c r="H61" s="725"/>
      <c r="I61" s="726"/>
      <c r="J61" s="644"/>
      <c r="K61" s="644">
        <v>24608</v>
      </c>
    </row>
    <row r="62" spans="1:11" ht="12.75">
      <c r="A62" s="44"/>
      <c r="B62" s="642" t="s">
        <v>475</v>
      </c>
      <c r="C62" s="64"/>
      <c r="D62" s="64"/>
      <c r="E62" s="64"/>
      <c r="F62" s="46"/>
      <c r="G62" s="46"/>
      <c r="H62" s="46"/>
      <c r="I62" s="47"/>
      <c r="J62" s="160"/>
      <c r="K62" s="160">
        <v>3996</v>
      </c>
    </row>
    <row r="63" spans="1:11" ht="12.75">
      <c r="A63" s="44"/>
      <c r="B63" s="642" t="s">
        <v>476</v>
      </c>
      <c r="C63" s="64"/>
      <c r="D63" s="64"/>
      <c r="E63" s="64"/>
      <c r="F63" s="46"/>
      <c r="G63" s="46"/>
      <c r="H63" s="46"/>
      <c r="I63" s="47"/>
      <c r="J63" s="160"/>
      <c r="K63" s="160">
        <v>15402</v>
      </c>
    </row>
    <row r="64" spans="1:11" ht="12.75">
      <c r="A64" s="44"/>
      <c r="B64" s="642" t="s">
        <v>477</v>
      </c>
      <c r="C64" s="64"/>
      <c r="D64" s="64"/>
      <c r="E64" s="64"/>
      <c r="F64" s="46"/>
      <c r="G64" s="46"/>
      <c r="H64" s="46"/>
      <c r="I64" s="47"/>
      <c r="J64" s="160"/>
      <c r="K64" s="160"/>
    </row>
    <row r="65" spans="1:11" ht="12.75">
      <c r="A65" s="44"/>
      <c r="B65" s="642" t="s">
        <v>478</v>
      </c>
      <c r="C65" s="64"/>
      <c r="D65" s="64"/>
      <c r="E65" s="64"/>
      <c r="F65" s="46"/>
      <c r="G65" s="46"/>
      <c r="H65" s="46"/>
      <c r="I65" s="47"/>
      <c r="J65" s="160"/>
      <c r="K65" s="160">
        <v>15533</v>
      </c>
    </row>
    <row r="66" spans="1:11" ht="12.75">
      <c r="A66" s="44"/>
      <c r="B66" s="642" t="s">
        <v>479</v>
      </c>
      <c r="C66" s="64"/>
      <c r="D66" s="64"/>
      <c r="E66" s="64"/>
      <c r="F66" s="46"/>
      <c r="G66" s="46"/>
      <c r="H66" s="46"/>
      <c r="I66" s="47"/>
      <c r="J66" s="160"/>
      <c r="K66" s="160">
        <v>4070</v>
      </c>
    </row>
    <row r="67" spans="1:11" ht="12.75">
      <c r="A67" s="44"/>
      <c r="B67" s="642" t="s">
        <v>480</v>
      </c>
      <c r="C67" s="64"/>
      <c r="D67" s="64"/>
      <c r="E67" s="64"/>
      <c r="F67" s="46"/>
      <c r="G67" s="46"/>
      <c r="H67" s="46"/>
      <c r="I67" s="47"/>
      <c r="J67" s="160"/>
      <c r="K67" s="160"/>
    </row>
    <row r="68" spans="1:11" ht="12.75">
      <c r="A68" s="44"/>
      <c r="B68" s="642" t="s">
        <v>481</v>
      </c>
      <c r="C68" s="64"/>
      <c r="D68" s="64"/>
      <c r="E68" s="64"/>
      <c r="F68" s="46"/>
      <c r="G68" s="46"/>
      <c r="H68" s="46"/>
      <c r="I68" s="47"/>
      <c r="J68" s="160"/>
      <c r="K68" s="160">
        <v>1913</v>
      </c>
    </row>
    <row r="69" spans="1:11" ht="12.75">
      <c r="A69" s="44"/>
      <c r="B69" s="642" t="s">
        <v>482</v>
      </c>
      <c r="C69" s="64"/>
      <c r="D69" s="64"/>
      <c r="E69" s="64"/>
      <c r="F69" s="46"/>
      <c r="G69" s="46"/>
      <c r="H69" s="46"/>
      <c r="I69" s="47"/>
      <c r="J69" s="160"/>
      <c r="K69" s="160"/>
    </row>
    <row r="70" spans="1:11" ht="12.75">
      <c r="A70" s="44"/>
      <c r="B70" s="642" t="s">
        <v>483</v>
      </c>
      <c r="C70" s="64"/>
      <c r="D70" s="64"/>
      <c r="E70" s="64"/>
      <c r="F70" s="46"/>
      <c r="G70" s="46"/>
      <c r="H70" s="46"/>
      <c r="I70" s="47"/>
      <c r="J70" s="160"/>
      <c r="K70" s="160">
        <v>14565</v>
      </c>
    </row>
    <row r="71" spans="1:11" ht="12.75">
      <c r="A71" s="44"/>
      <c r="B71" s="642" t="s">
        <v>484</v>
      </c>
      <c r="C71" s="64"/>
      <c r="D71" s="64"/>
      <c r="E71" s="64"/>
      <c r="F71" s="46"/>
      <c r="G71" s="46"/>
      <c r="H71" s="46"/>
      <c r="I71" s="47"/>
      <c r="J71" s="160"/>
      <c r="K71" s="160"/>
    </row>
    <row r="72" spans="1:11" ht="12.75">
      <c r="A72" s="44"/>
      <c r="B72" s="642" t="s">
        <v>485</v>
      </c>
      <c r="C72" s="64"/>
      <c r="D72" s="64"/>
      <c r="E72" s="64"/>
      <c r="F72" s="46"/>
      <c r="G72" s="46"/>
      <c r="H72" s="46"/>
      <c r="I72" s="47"/>
      <c r="J72" s="160"/>
      <c r="K72" s="160"/>
    </row>
    <row r="73" spans="1:11" ht="12.75">
      <c r="A73" s="44"/>
      <c r="B73" s="641" t="s">
        <v>486</v>
      </c>
      <c r="C73" s="64"/>
      <c r="D73" s="64"/>
      <c r="E73" s="64"/>
      <c r="F73" s="46"/>
      <c r="G73" s="46"/>
      <c r="H73" s="46"/>
      <c r="I73" s="47"/>
      <c r="J73" s="160"/>
      <c r="K73" s="160"/>
    </row>
    <row r="74" spans="1:11" ht="13.5" thickBot="1">
      <c r="A74" s="727" t="s">
        <v>328</v>
      </c>
      <c r="B74" s="727"/>
      <c r="C74" s="727"/>
      <c r="D74" s="727"/>
      <c r="E74" s="727"/>
      <c r="F74" s="727"/>
      <c r="G74" s="727"/>
      <c r="H74" s="727"/>
      <c r="I74" s="727"/>
      <c r="J74" s="727"/>
      <c r="K74" s="727"/>
    </row>
    <row r="75" spans="1:11" ht="27" thickBot="1" thickTop="1">
      <c r="A75" s="728"/>
      <c r="B75" s="729"/>
      <c r="C75" s="729"/>
      <c r="D75" s="729"/>
      <c r="E75" s="729"/>
      <c r="F75" s="729"/>
      <c r="G75" s="729"/>
      <c r="H75" s="729"/>
      <c r="I75" s="730"/>
      <c r="J75" s="29" t="s">
        <v>455</v>
      </c>
      <c r="K75" s="24" t="s">
        <v>456</v>
      </c>
    </row>
    <row r="76" spans="1:11" ht="13.5" thickTop="1">
      <c r="A76" s="420" t="s">
        <v>394</v>
      </c>
      <c r="B76" s="64"/>
      <c r="C76" s="64"/>
      <c r="D76" s="64"/>
      <c r="E76" s="64"/>
      <c r="F76" s="64"/>
      <c r="G76" s="64"/>
      <c r="H76" s="64"/>
      <c r="I76" s="421"/>
      <c r="J76" s="424">
        <f>SUM(J77:J82)</f>
        <v>82783</v>
      </c>
      <c r="K76" s="424">
        <f>SUM(K77:K82)</f>
        <v>41767</v>
      </c>
    </row>
    <row r="77" spans="1:11" ht="12.75">
      <c r="A77" s="40"/>
      <c r="B77" s="33" t="s">
        <v>450</v>
      </c>
      <c r="C77" s="33"/>
      <c r="D77" s="33"/>
      <c r="E77" s="33"/>
      <c r="F77" s="33"/>
      <c r="G77" s="33"/>
      <c r="H77" s="33"/>
      <c r="I77" s="34"/>
      <c r="J77" s="161">
        <v>147</v>
      </c>
      <c r="K77" s="161"/>
    </row>
    <row r="78" spans="1:11" ht="12.75">
      <c r="A78" s="40"/>
      <c r="B78" s="713" t="s">
        <v>244</v>
      </c>
      <c r="C78" s="713"/>
      <c r="D78" s="713"/>
      <c r="E78" s="713"/>
      <c r="F78" s="713"/>
      <c r="G78" s="713"/>
      <c r="H78" s="713"/>
      <c r="I78" s="714"/>
      <c r="J78" s="161">
        <v>2775</v>
      </c>
      <c r="K78" s="161">
        <v>1250</v>
      </c>
    </row>
    <row r="79" spans="1:11" ht="12.75">
      <c r="A79" s="40"/>
      <c r="B79" s="713" t="s">
        <v>245</v>
      </c>
      <c r="C79" s="713"/>
      <c r="D79" s="713"/>
      <c r="E79" s="713"/>
      <c r="F79" s="713"/>
      <c r="G79" s="713"/>
      <c r="H79" s="713"/>
      <c r="I79" s="714"/>
      <c r="J79" s="161">
        <v>3200</v>
      </c>
      <c r="K79" s="161">
        <v>3230</v>
      </c>
    </row>
    <row r="80" spans="1:11" ht="12.75">
      <c r="A80" s="40"/>
      <c r="B80" s="713" t="s">
        <v>246</v>
      </c>
      <c r="C80" s="713"/>
      <c r="D80" s="713"/>
      <c r="E80" s="713"/>
      <c r="F80" s="713"/>
      <c r="G80" s="713"/>
      <c r="H80" s="713"/>
      <c r="I80" s="714"/>
      <c r="J80" s="161">
        <v>18810</v>
      </c>
      <c r="K80" s="161">
        <v>13065</v>
      </c>
    </row>
    <row r="81" spans="1:11" ht="12.75">
      <c r="A81" s="40"/>
      <c r="B81" s="33" t="s">
        <v>78</v>
      </c>
      <c r="C81" s="33"/>
      <c r="D81" s="33"/>
      <c r="E81" s="33"/>
      <c r="F81" s="33"/>
      <c r="G81" s="33"/>
      <c r="H81" s="33"/>
      <c r="I81" s="34"/>
      <c r="J81" s="161">
        <v>38164</v>
      </c>
      <c r="K81" s="161">
        <v>24222</v>
      </c>
    </row>
    <row r="82" spans="1:11" ht="12.75">
      <c r="A82" s="40"/>
      <c r="B82" s="33" t="s">
        <v>79</v>
      </c>
      <c r="C82" s="33"/>
      <c r="D82" s="33"/>
      <c r="E82" s="33"/>
      <c r="F82" s="33"/>
      <c r="G82" s="33"/>
      <c r="H82" s="33"/>
      <c r="I82" s="34"/>
      <c r="J82" s="161">
        <v>19687</v>
      </c>
      <c r="K82" s="161"/>
    </row>
    <row r="83" spans="1:11" ht="12.75">
      <c r="A83" s="420" t="s">
        <v>395</v>
      </c>
      <c r="B83" s="64"/>
      <c r="C83" s="64"/>
      <c r="D83" s="64"/>
      <c r="E83" s="64"/>
      <c r="F83" s="64"/>
      <c r="G83" s="64"/>
      <c r="H83" s="64"/>
      <c r="I83" s="421"/>
      <c r="J83" s="422">
        <f>SUM(J84:J86)</f>
        <v>91</v>
      </c>
      <c r="K83" s="422">
        <f>SUM(K84:K86)</f>
        <v>0</v>
      </c>
    </row>
    <row r="84" spans="1:11" ht="12.75">
      <c r="A84" s="37"/>
      <c r="B84" s="32" t="s">
        <v>83</v>
      </c>
      <c r="C84" s="32"/>
      <c r="D84" s="32"/>
      <c r="E84" s="32"/>
      <c r="F84" s="33"/>
      <c r="G84" s="33"/>
      <c r="H84" s="33"/>
      <c r="I84" s="34"/>
      <c r="J84" s="161">
        <v>51</v>
      </c>
      <c r="K84" s="161"/>
    </row>
    <row r="85" spans="1:11" ht="12.75">
      <c r="A85" s="37"/>
      <c r="B85" s="32" t="s">
        <v>84</v>
      </c>
      <c r="C85" s="32"/>
      <c r="D85" s="32"/>
      <c r="E85" s="32"/>
      <c r="F85" s="33"/>
      <c r="G85" s="33"/>
      <c r="H85" s="33"/>
      <c r="I85" s="34"/>
      <c r="J85" s="161"/>
      <c r="K85" s="161"/>
    </row>
    <row r="86" spans="1:11" ht="13.5" thickBot="1">
      <c r="A86" s="37"/>
      <c r="B86" s="32" t="s">
        <v>247</v>
      </c>
      <c r="C86" s="32"/>
      <c r="D86" s="32"/>
      <c r="E86" s="32"/>
      <c r="F86" s="33"/>
      <c r="G86" s="33"/>
      <c r="H86" s="33"/>
      <c r="I86" s="34"/>
      <c r="J86" s="161">
        <v>40</v>
      </c>
      <c r="K86" s="161"/>
    </row>
    <row r="87" spans="1:11" ht="14.25" thickBot="1" thickTop="1">
      <c r="A87" s="60" t="s">
        <v>396</v>
      </c>
      <c r="B87" s="61"/>
      <c r="C87" s="61"/>
      <c r="D87" s="61"/>
      <c r="E87" s="61"/>
      <c r="F87" s="62"/>
      <c r="G87" s="62"/>
      <c r="H87" s="62"/>
      <c r="I87" s="63"/>
      <c r="J87" s="159">
        <f>J88+J94+J102+J105+J108+J111+J115</f>
        <v>23484</v>
      </c>
      <c r="K87" s="159">
        <f>K88+K94+K102+K105+K108+K111+K115</f>
        <v>810</v>
      </c>
    </row>
    <row r="88" spans="1:11" ht="13.5" thickTop="1">
      <c r="A88" s="420" t="s">
        <v>397</v>
      </c>
      <c r="B88" s="64"/>
      <c r="C88" s="64"/>
      <c r="D88" s="64"/>
      <c r="E88" s="64"/>
      <c r="F88" s="64"/>
      <c r="G88" s="64"/>
      <c r="H88" s="64"/>
      <c r="I88" s="421"/>
      <c r="J88" s="422">
        <f>SUM(J89:J93)</f>
        <v>0</v>
      </c>
      <c r="K88" s="422">
        <f>SUM(K89:K93)</f>
        <v>0</v>
      </c>
    </row>
    <row r="89" spans="1:11" ht="12.75">
      <c r="A89" s="37"/>
      <c r="B89" s="32" t="s">
        <v>65</v>
      </c>
      <c r="C89" s="32"/>
      <c r="D89" s="32"/>
      <c r="E89" s="32"/>
      <c r="F89" s="33"/>
      <c r="G89" s="33"/>
      <c r="H89" s="33"/>
      <c r="I89" s="34"/>
      <c r="J89" s="161"/>
      <c r="K89" s="161"/>
    </row>
    <row r="90" spans="1:11" ht="12.75">
      <c r="A90" s="37"/>
      <c r="B90" s="32" t="s">
        <v>66</v>
      </c>
      <c r="C90" s="32"/>
      <c r="D90" s="32"/>
      <c r="E90" s="32"/>
      <c r="F90" s="33"/>
      <c r="G90" s="33"/>
      <c r="H90" s="33"/>
      <c r="I90" s="34"/>
      <c r="J90" s="161"/>
      <c r="K90" s="161"/>
    </row>
    <row r="91" spans="1:11" ht="12.75">
      <c r="A91" s="37"/>
      <c r="B91" s="32" t="s">
        <v>67</v>
      </c>
      <c r="C91" s="32"/>
      <c r="D91" s="32"/>
      <c r="E91" s="32"/>
      <c r="F91" s="33"/>
      <c r="G91" s="33"/>
      <c r="H91" s="33"/>
      <c r="I91" s="34"/>
      <c r="J91" s="161"/>
      <c r="K91" s="161"/>
    </row>
    <row r="92" spans="1:11" ht="12.75">
      <c r="A92" s="37"/>
      <c r="B92" s="32" t="s">
        <v>68</v>
      </c>
      <c r="C92" s="32"/>
      <c r="D92" s="32"/>
      <c r="E92" s="32"/>
      <c r="F92" s="33"/>
      <c r="G92" s="33"/>
      <c r="H92" s="33"/>
      <c r="I92" s="34"/>
      <c r="J92" s="161"/>
      <c r="K92" s="161"/>
    </row>
    <row r="93" spans="1:11" ht="13.5" thickBot="1">
      <c r="A93" s="73"/>
      <c r="B93" s="55" t="s">
        <v>69</v>
      </c>
      <c r="C93" s="55"/>
      <c r="D93" s="55"/>
      <c r="E93" s="55"/>
      <c r="F93" s="56"/>
      <c r="G93" s="56"/>
      <c r="H93" s="56"/>
      <c r="I93" s="57"/>
      <c r="J93" s="278"/>
      <c r="K93" s="278"/>
    </row>
    <row r="94" spans="1:11" ht="13.5" thickTop="1">
      <c r="A94" s="423" t="s">
        <v>398</v>
      </c>
      <c r="B94" s="30"/>
      <c r="C94" s="30"/>
      <c r="D94" s="30"/>
      <c r="E94" s="30"/>
      <c r="F94" s="30"/>
      <c r="G94" s="30"/>
      <c r="H94" s="30"/>
      <c r="I94" s="106"/>
      <c r="J94" s="424">
        <f>SUM(J95:J96,J99:J101)</f>
        <v>3</v>
      </c>
      <c r="K94" s="424">
        <f>SUM(K95:K96,K99:K101)</f>
        <v>5</v>
      </c>
    </row>
    <row r="95" spans="1:11" ht="12.75">
      <c r="A95" s="37"/>
      <c r="B95" s="32" t="s">
        <v>399</v>
      </c>
      <c r="C95" s="32"/>
      <c r="D95" s="32"/>
      <c r="E95" s="32"/>
      <c r="F95" s="33"/>
      <c r="G95" s="33"/>
      <c r="H95" s="33"/>
      <c r="I95" s="34"/>
      <c r="J95" s="161"/>
      <c r="K95" s="161"/>
    </row>
    <row r="96" spans="1:11" ht="12.75">
      <c r="A96" s="37"/>
      <c r="B96" s="32" t="s">
        <v>400</v>
      </c>
      <c r="C96" s="32"/>
      <c r="D96" s="32"/>
      <c r="E96" s="32"/>
      <c r="F96" s="33"/>
      <c r="G96" s="33"/>
      <c r="H96" s="33"/>
      <c r="I96" s="34"/>
      <c r="J96" s="161">
        <f>J97+J98</f>
        <v>3</v>
      </c>
      <c r="K96" s="161">
        <f>K97+K98</f>
        <v>5</v>
      </c>
    </row>
    <row r="97" spans="1:11" ht="12.75">
      <c r="A97" s="37"/>
      <c r="B97" s="416" t="s">
        <v>401</v>
      </c>
      <c r="C97" s="32"/>
      <c r="D97" s="32"/>
      <c r="E97" s="32"/>
      <c r="F97" s="33"/>
      <c r="G97" s="33"/>
      <c r="H97" s="33"/>
      <c r="I97" s="34"/>
      <c r="J97" s="161"/>
      <c r="K97" s="161"/>
    </row>
    <row r="98" spans="1:11" ht="12.75">
      <c r="A98" s="37"/>
      <c r="B98" s="416" t="s">
        <v>402</v>
      </c>
      <c r="C98" s="32"/>
      <c r="D98" s="32"/>
      <c r="E98" s="32"/>
      <c r="F98" s="33"/>
      <c r="G98" s="33"/>
      <c r="H98" s="33"/>
      <c r="I98" s="34"/>
      <c r="J98" s="161">
        <v>3</v>
      </c>
      <c r="K98" s="161">
        <v>5</v>
      </c>
    </row>
    <row r="99" spans="1:11" ht="12.75">
      <c r="A99" s="37"/>
      <c r="B99" s="32" t="s">
        <v>70</v>
      </c>
      <c r="C99" s="32"/>
      <c r="D99" s="32"/>
      <c r="E99" s="32"/>
      <c r="F99" s="33"/>
      <c r="G99" s="33"/>
      <c r="H99" s="33"/>
      <c r="I99" s="34"/>
      <c r="J99" s="161"/>
      <c r="K99" s="161"/>
    </row>
    <row r="100" spans="1:11" ht="12.75">
      <c r="A100" s="37"/>
      <c r="B100" s="32" t="s">
        <v>71</v>
      </c>
      <c r="C100" s="32"/>
      <c r="D100" s="32"/>
      <c r="E100" s="32"/>
      <c r="F100" s="33"/>
      <c r="G100" s="33"/>
      <c r="H100" s="33"/>
      <c r="I100" s="34"/>
      <c r="J100" s="161"/>
      <c r="K100" s="161"/>
    </row>
    <row r="101" spans="1:11" ht="12.75">
      <c r="A101" s="37"/>
      <c r="B101" s="32" t="s">
        <v>72</v>
      </c>
      <c r="C101" s="32"/>
      <c r="D101" s="32"/>
      <c r="E101" s="32"/>
      <c r="F101" s="33"/>
      <c r="G101" s="33"/>
      <c r="H101" s="33"/>
      <c r="I101" s="34"/>
      <c r="J101" s="161"/>
      <c r="K101" s="161"/>
    </row>
    <row r="102" spans="1:11" ht="12.75">
      <c r="A102" s="425" t="s">
        <v>403</v>
      </c>
      <c r="B102" s="54"/>
      <c r="C102" s="54"/>
      <c r="D102" s="54"/>
      <c r="E102" s="32"/>
      <c r="F102" s="32"/>
      <c r="G102" s="32"/>
      <c r="H102" s="32"/>
      <c r="I102" s="102"/>
      <c r="J102" s="221">
        <f>SUM(J103:J104)</f>
        <v>6</v>
      </c>
      <c r="K102" s="221">
        <f>SUM(K103:K104)</f>
        <v>5</v>
      </c>
    </row>
    <row r="103" spans="1:11" ht="12.75">
      <c r="A103" s="53"/>
      <c r="B103" s="54" t="s">
        <v>74</v>
      </c>
      <c r="C103" s="54"/>
      <c r="D103" s="54"/>
      <c r="E103" s="32"/>
      <c r="F103" s="33"/>
      <c r="G103" s="33"/>
      <c r="H103" s="33"/>
      <c r="I103" s="34"/>
      <c r="J103" s="161">
        <v>6</v>
      </c>
      <c r="K103" s="161">
        <v>5</v>
      </c>
    </row>
    <row r="104" spans="1:11" ht="12.75">
      <c r="A104" s="67"/>
      <c r="B104" s="68" t="s">
        <v>75</v>
      </c>
      <c r="C104" s="68"/>
      <c r="D104" s="68"/>
      <c r="E104" s="59"/>
      <c r="F104" s="35"/>
      <c r="G104" s="35"/>
      <c r="H104" s="35"/>
      <c r="I104" s="36"/>
      <c r="J104" s="162"/>
      <c r="K104" s="162"/>
    </row>
    <row r="105" spans="1:11" ht="12.75">
      <c r="A105" s="425" t="s">
        <v>404</v>
      </c>
      <c r="B105" s="54"/>
      <c r="C105" s="54"/>
      <c r="D105" s="54"/>
      <c r="E105" s="32"/>
      <c r="F105" s="32"/>
      <c r="G105" s="32"/>
      <c r="H105" s="32"/>
      <c r="I105" s="102"/>
      <c r="J105" s="221">
        <f>J106+J107</f>
        <v>15069</v>
      </c>
      <c r="K105" s="221">
        <f>K106+K107</f>
        <v>0</v>
      </c>
    </row>
    <row r="106" spans="1:11" ht="12.75">
      <c r="A106" s="417"/>
      <c r="B106" s="418" t="s">
        <v>405</v>
      </c>
      <c r="C106" s="418"/>
      <c r="D106" s="418"/>
      <c r="E106" s="5"/>
      <c r="F106" s="25"/>
      <c r="G106" s="25"/>
      <c r="H106" s="25"/>
      <c r="I106" s="412"/>
      <c r="J106" s="163">
        <v>340</v>
      </c>
      <c r="K106" s="163"/>
    </row>
    <row r="107" spans="1:11" ht="12.75">
      <c r="A107" s="417"/>
      <c r="B107" s="723" t="s">
        <v>471</v>
      </c>
      <c r="C107" s="723"/>
      <c r="D107" s="723"/>
      <c r="E107" s="723"/>
      <c r="F107" s="723"/>
      <c r="G107" s="723"/>
      <c r="H107" s="723"/>
      <c r="I107" s="724"/>
      <c r="J107" s="161">
        <v>14729</v>
      </c>
      <c r="K107" s="163"/>
    </row>
    <row r="108" spans="1:11" ht="12.75">
      <c r="A108" s="426" t="s">
        <v>406</v>
      </c>
      <c r="B108" s="32"/>
      <c r="C108" s="32"/>
      <c r="D108" s="32"/>
      <c r="E108" s="32"/>
      <c r="F108" s="32"/>
      <c r="G108" s="32"/>
      <c r="H108" s="32"/>
      <c r="I108" s="102"/>
      <c r="J108" s="221">
        <f>SUM(J109:J110)</f>
        <v>8406</v>
      </c>
      <c r="K108" s="221">
        <f>SUM(K109:K110)</f>
        <v>800</v>
      </c>
    </row>
    <row r="109" spans="1:11" ht="12.75">
      <c r="A109" s="40"/>
      <c r="B109" s="33" t="s">
        <v>436</v>
      </c>
      <c r="C109" s="33"/>
      <c r="D109" s="33"/>
      <c r="E109" s="33"/>
      <c r="F109" s="33"/>
      <c r="G109" s="33"/>
      <c r="H109" s="33"/>
      <c r="I109" s="34"/>
      <c r="J109" s="161">
        <v>4248</v>
      </c>
      <c r="K109" s="161">
        <v>800</v>
      </c>
    </row>
    <row r="110" spans="1:11" ht="12.75">
      <c r="A110" s="27"/>
      <c r="B110" s="413" t="s">
        <v>382</v>
      </c>
      <c r="C110" s="25"/>
      <c r="D110" s="25"/>
      <c r="E110" s="25"/>
      <c r="F110" s="25"/>
      <c r="G110" s="25"/>
      <c r="H110" s="25"/>
      <c r="I110" s="412"/>
      <c r="J110" s="162">
        <v>4158</v>
      </c>
      <c r="K110" s="162"/>
    </row>
    <row r="111" spans="1:11" ht="12.75">
      <c r="A111" s="31" t="s">
        <v>407</v>
      </c>
      <c r="B111" s="32"/>
      <c r="C111" s="32"/>
      <c r="D111" s="32"/>
      <c r="E111" s="32"/>
      <c r="F111" s="32"/>
      <c r="G111" s="32"/>
      <c r="H111" s="32"/>
      <c r="I111" s="102"/>
      <c r="J111" s="221">
        <f>SUM(J112:J114)</f>
        <v>0</v>
      </c>
      <c r="K111" s="221">
        <f>SUM(K112:K114)</f>
        <v>0</v>
      </c>
    </row>
    <row r="112" spans="1:11" ht="12.75">
      <c r="A112" s="37"/>
      <c r="B112" s="32" t="s">
        <v>86</v>
      </c>
      <c r="C112" s="32"/>
      <c r="D112" s="32"/>
      <c r="E112" s="32"/>
      <c r="F112" s="33"/>
      <c r="G112" s="33"/>
      <c r="H112" s="33"/>
      <c r="I112" s="34"/>
      <c r="J112" s="161"/>
      <c r="K112" s="161"/>
    </row>
    <row r="113" spans="1:11" ht="12.75">
      <c r="A113" s="38"/>
      <c r="B113" s="32" t="s">
        <v>87</v>
      </c>
      <c r="C113" s="32"/>
      <c r="D113" s="32"/>
      <c r="E113" s="32"/>
      <c r="F113" s="33"/>
      <c r="G113" s="33"/>
      <c r="H113" s="33"/>
      <c r="I113" s="34"/>
      <c r="J113" s="161"/>
      <c r="K113" s="161"/>
    </row>
    <row r="114" spans="1:11" ht="12.75">
      <c r="A114" s="58"/>
      <c r="B114" s="59" t="s">
        <v>248</v>
      </c>
      <c r="C114" s="59"/>
      <c r="D114" s="59"/>
      <c r="E114" s="59"/>
      <c r="F114" s="35"/>
      <c r="G114" s="35"/>
      <c r="H114" s="35"/>
      <c r="I114" s="36"/>
      <c r="J114" s="162"/>
      <c r="K114" s="162"/>
    </row>
    <row r="115" spans="1:11" ht="12.75">
      <c r="A115" s="31" t="s">
        <v>408</v>
      </c>
      <c r="B115" s="32"/>
      <c r="C115" s="32"/>
      <c r="D115" s="32"/>
      <c r="E115" s="32"/>
      <c r="F115" s="33"/>
      <c r="G115" s="33"/>
      <c r="H115" s="33"/>
      <c r="I115" s="34"/>
      <c r="J115" s="221">
        <f>SUM(J116:J118)</f>
        <v>0</v>
      </c>
      <c r="K115" s="221">
        <f>SUM(K116:K118)</f>
        <v>0</v>
      </c>
    </row>
    <row r="116" spans="1:11" ht="12.75">
      <c r="A116" s="66"/>
      <c r="B116" s="64" t="s">
        <v>89</v>
      </c>
      <c r="C116" s="64"/>
      <c r="D116" s="64"/>
      <c r="E116" s="64"/>
      <c r="F116" s="46"/>
      <c r="G116" s="46"/>
      <c r="H116" s="46"/>
      <c r="I116" s="47"/>
      <c r="J116" s="160"/>
      <c r="K116" s="160"/>
    </row>
    <row r="117" spans="1:11" ht="12.75">
      <c r="A117" s="38"/>
      <c r="B117" s="32" t="s">
        <v>90</v>
      </c>
      <c r="C117" s="32"/>
      <c r="D117" s="32"/>
      <c r="E117" s="32"/>
      <c r="F117" s="33"/>
      <c r="G117" s="33"/>
      <c r="H117" s="33"/>
      <c r="I117" s="34"/>
      <c r="J117" s="161"/>
      <c r="K117" s="161"/>
    </row>
    <row r="118" spans="1:11" ht="13.5" thickBot="1">
      <c r="A118" s="69"/>
      <c r="B118" s="59" t="s">
        <v>91</v>
      </c>
      <c r="C118" s="59"/>
      <c r="D118" s="59"/>
      <c r="E118" s="59"/>
      <c r="F118" s="35"/>
      <c r="G118" s="35"/>
      <c r="H118" s="35"/>
      <c r="I118" s="36"/>
      <c r="J118" s="162"/>
      <c r="K118" s="162"/>
    </row>
    <row r="119" spans="1:11" ht="14.25" thickBot="1" thickTop="1">
      <c r="A119" s="60" t="s">
        <v>437</v>
      </c>
      <c r="B119" s="61"/>
      <c r="C119" s="61"/>
      <c r="D119" s="61"/>
      <c r="E119" s="61"/>
      <c r="F119" s="62"/>
      <c r="G119" s="62"/>
      <c r="H119" s="62"/>
      <c r="I119" s="63"/>
      <c r="J119" s="159">
        <f>J8+J87</f>
        <v>391612</v>
      </c>
      <c r="K119" s="159">
        <f>K8+K87</f>
        <v>231763</v>
      </c>
    </row>
    <row r="120" spans="1:11" ht="14.25" thickBot="1" thickTop="1">
      <c r="A120" s="65" t="s">
        <v>409</v>
      </c>
      <c r="B120" s="61"/>
      <c r="C120" s="61"/>
      <c r="D120" s="61"/>
      <c r="E120" s="61"/>
      <c r="F120" s="62"/>
      <c r="G120" s="62"/>
      <c r="H120" s="62"/>
      <c r="I120" s="63"/>
      <c r="J120" s="159">
        <f>SUM(J121:J124)</f>
        <v>0</v>
      </c>
      <c r="K120" s="159">
        <f>SUM(K121:K124)</f>
        <v>18000</v>
      </c>
    </row>
    <row r="121" spans="1:11" ht="13.5" thickTop="1">
      <c r="A121" s="44"/>
      <c r="B121" s="64" t="s">
        <v>93</v>
      </c>
      <c r="C121" s="64"/>
      <c r="D121" s="64"/>
      <c r="E121" s="64"/>
      <c r="F121" s="46"/>
      <c r="G121" s="46"/>
      <c r="H121" s="46"/>
      <c r="I121" s="47"/>
      <c r="J121" s="160"/>
      <c r="K121" s="160">
        <v>18000</v>
      </c>
    </row>
    <row r="122" spans="1:11" ht="12.75">
      <c r="A122" s="37"/>
      <c r="B122" s="32" t="s">
        <v>203</v>
      </c>
      <c r="C122" s="32"/>
      <c r="D122" s="32"/>
      <c r="E122" s="32"/>
      <c r="F122" s="33"/>
      <c r="G122" s="33"/>
      <c r="H122" s="33"/>
      <c r="I122" s="34"/>
      <c r="J122" s="161"/>
      <c r="K122" s="161"/>
    </row>
    <row r="123" spans="1:11" ht="12.75">
      <c r="A123" s="37"/>
      <c r="B123" s="32" t="s">
        <v>94</v>
      </c>
      <c r="C123" s="32"/>
      <c r="D123" s="32"/>
      <c r="E123" s="32"/>
      <c r="F123" s="33"/>
      <c r="G123" s="33"/>
      <c r="H123" s="33"/>
      <c r="I123" s="34"/>
      <c r="J123" s="161"/>
      <c r="K123" s="161"/>
    </row>
    <row r="124" spans="1:11" ht="13.5" thickBot="1">
      <c r="A124" s="58"/>
      <c r="B124" s="59" t="s">
        <v>95</v>
      </c>
      <c r="C124" s="59"/>
      <c r="D124" s="59"/>
      <c r="E124" s="59"/>
      <c r="F124" s="35"/>
      <c r="G124" s="35"/>
      <c r="H124" s="35"/>
      <c r="I124" s="36"/>
      <c r="J124" s="162"/>
      <c r="K124" s="162"/>
    </row>
    <row r="125" spans="1:11" ht="14.25" thickBot="1" thickTop="1">
      <c r="A125" s="60" t="s">
        <v>410</v>
      </c>
      <c r="B125" s="61"/>
      <c r="C125" s="61"/>
      <c r="D125" s="61"/>
      <c r="E125" s="61"/>
      <c r="F125" s="62"/>
      <c r="G125" s="62"/>
      <c r="H125" s="62"/>
      <c r="I125" s="63"/>
      <c r="J125" s="159">
        <v>0</v>
      </c>
      <c r="K125" s="159">
        <v>0</v>
      </c>
    </row>
    <row r="126" spans="1:11" ht="13.5" thickTop="1">
      <c r="A126" s="66"/>
      <c r="B126" s="64" t="s">
        <v>97</v>
      </c>
      <c r="C126" s="64"/>
      <c r="D126" s="64"/>
      <c r="E126" s="64"/>
      <c r="F126" s="46"/>
      <c r="G126" s="46"/>
      <c r="H126" s="46"/>
      <c r="I126" s="47"/>
      <c r="J126" s="160"/>
      <c r="K126" s="160"/>
    </row>
    <row r="127" spans="1:11" ht="13.5" thickBot="1">
      <c r="A127" s="38"/>
      <c r="B127" s="32" t="s">
        <v>100</v>
      </c>
      <c r="C127" s="32"/>
      <c r="D127" s="32"/>
      <c r="E127" s="32"/>
      <c r="F127" s="33"/>
      <c r="G127" s="33"/>
      <c r="H127" s="33"/>
      <c r="I127" s="34"/>
      <c r="J127" s="161"/>
      <c r="K127" s="161"/>
    </row>
    <row r="128" spans="1:11" ht="14.25" thickBot="1" thickTop="1">
      <c r="A128" s="60" t="s">
        <v>411</v>
      </c>
      <c r="B128" s="61"/>
      <c r="C128" s="61"/>
      <c r="D128" s="61"/>
      <c r="E128" s="61"/>
      <c r="F128" s="62"/>
      <c r="G128" s="62"/>
      <c r="H128" s="62"/>
      <c r="I128" s="63"/>
      <c r="J128" s="159">
        <v>0</v>
      </c>
      <c r="K128" s="159">
        <v>0</v>
      </c>
    </row>
    <row r="129" spans="1:11" ht="13.5" thickTop="1">
      <c r="A129" s="44"/>
      <c r="B129" s="64" t="s">
        <v>102</v>
      </c>
      <c r="C129" s="64"/>
      <c r="D129" s="64"/>
      <c r="E129" s="64"/>
      <c r="F129" s="46"/>
      <c r="G129" s="46"/>
      <c r="H129" s="46"/>
      <c r="I129" s="47"/>
      <c r="J129" s="160"/>
      <c r="K129" s="160"/>
    </row>
    <row r="130" spans="1:11" ht="12.75">
      <c r="A130" s="38"/>
      <c r="B130" s="32"/>
      <c r="C130" s="32" t="s">
        <v>98</v>
      </c>
      <c r="D130" s="32"/>
      <c r="E130" s="32"/>
      <c r="F130" s="33"/>
      <c r="G130" s="33"/>
      <c r="H130" s="33"/>
      <c r="I130" s="34"/>
      <c r="J130" s="161"/>
      <c r="K130" s="161"/>
    </row>
    <row r="131" spans="1:11" ht="12.75">
      <c r="A131" s="38"/>
      <c r="B131" s="32"/>
      <c r="C131" s="32" t="s">
        <v>99</v>
      </c>
      <c r="D131" s="32"/>
      <c r="E131" s="32"/>
      <c r="F131" s="33"/>
      <c r="G131" s="33"/>
      <c r="H131" s="33"/>
      <c r="I131" s="34"/>
      <c r="J131" s="161"/>
      <c r="K131" s="161"/>
    </row>
    <row r="132" spans="1:11" ht="12.75">
      <c r="A132" s="31"/>
      <c r="B132" s="32" t="s">
        <v>103</v>
      </c>
      <c r="C132" s="32"/>
      <c r="D132" s="32"/>
      <c r="E132" s="32"/>
      <c r="F132" s="33"/>
      <c r="G132" s="33"/>
      <c r="H132" s="33"/>
      <c r="I132" s="34"/>
      <c r="J132" s="161"/>
      <c r="K132" s="161"/>
    </row>
    <row r="133" spans="1:11" ht="12.75">
      <c r="A133" s="31"/>
      <c r="B133" s="32"/>
      <c r="C133" s="32" t="s">
        <v>98</v>
      </c>
      <c r="D133" s="32"/>
      <c r="E133" s="32"/>
      <c r="F133" s="33"/>
      <c r="G133" s="33"/>
      <c r="H133" s="33"/>
      <c r="I133" s="34"/>
      <c r="J133" s="161"/>
      <c r="K133" s="161"/>
    </row>
    <row r="134" spans="1:11" ht="13.5" thickBot="1">
      <c r="A134" s="69"/>
      <c r="B134" s="59"/>
      <c r="C134" s="59" t="s">
        <v>99</v>
      </c>
      <c r="D134" s="59"/>
      <c r="E134" s="59"/>
      <c r="F134" s="35"/>
      <c r="G134" s="35"/>
      <c r="H134" s="35"/>
      <c r="I134" s="36"/>
      <c r="J134" s="162"/>
      <c r="K134" s="162"/>
    </row>
    <row r="135" spans="1:11" ht="14.25" thickBot="1" thickTop="1">
      <c r="A135" s="65" t="s">
        <v>412</v>
      </c>
      <c r="B135" s="61"/>
      <c r="C135" s="61"/>
      <c r="D135" s="61"/>
      <c r="E135" s="61"/>
      <c r="F135" s="62"/>
      <c r="G135" s="62"/>
      <c r="H135" s="62"/>
      <c r="I135" s="63"/>
      <c r="J135" s="159">
        <f>J136+J139</f>
        <v>0</v>
      </c>
      <c r="K135" s="159">
        <f>K136+K139</f>
        <v>0</v>
      </c>
    </row>
    <row r="136" spans="1:11" ht="13.5" thickTop="1">
      <c r="A136" s="44"/>
      <c r="B136" s="64" t="s">
        <v>105</v>
      </c>
      <c r="C136" s="64"/>
      <c r="D136" s="64"/>
      <c r="E136" s="64"/>
      <c r="F136" s="46"/>
      <c r="G136" s="46"/>
      <c r="H136" s="46"/>
      <c r="I136" s="47"/>
      <c r="J136" s="160"/>
      <c r="K136" s="160"/>
    </row>
    <row r="137" spans="1:11" ht="12.75">
      <c r="A137" s="38"/>
      <c r="B137" s="32"/>
      <c r="C137" s="32" t="s">
        <v>106</v>
      </c>
      <c r="D137" s="32"/>
      <c r="E137" s="32"/>
      <c r="F137" s="33"/>
      <c r="G137" s="33"/>
      <c r="H137" s="33"/>
      <c r="I137" s="34"/>
      <c r="J137" s="161"/>
      <c r="K137" s="161"/>
    </row>
    <row r="138" spans="1:11" ht="12.75">
      <c r="A138" s="37"/>
      <c r="B138" s="32"/>
      <c r="C138" s="32" t="s">
        <v>107</v>
      </c>
      <c r="D138" s="32"/>
      <c r="E138" s="32"/>
      <c r="F138" s="33"/>
      <c r="G138" s="33"/>
      <c r="H138" s="33"/>
      <c r="I138" s="34"/>
      <c r="J138" s="161"/>
      <c r="K138" s="161"/>
    </row>
    <row r="139" spans="1:11" ht="12.75">
      <c r="A139" s="38"/>
      <c r="B139" s="32" t="s">
        <v>108</v>
      </c>
      <c r="C139" s="32"/>
      <c r="D139" s="32"/>
      <c r="E139" s="32"/>
      <c r="F139" s="33"/>
      <c r="G139" s="33"/>
      <c r="H139" s="33"/>
      <c r="I139" s="34"/>
      <c r="J139" s="161">
        <f>J140+J141</f>
        <v>0</v>
      </c>
      <c r="K139" s="161">
        <f>K140+K141</f>
        <v>0</v>
      </c>
    </row>
    <row r="140" spans="1:11" ht="12.75">
      <c r="A140" s="38"/>
      <c r="B140" s="32"/>
      <c r="C140" s="32" t="s">
        <v>106</v>
      </c>
      <c r="D140" s="32"/>
      <c r="E140" s="32"/>
      <c r="F140" s="33"/>
      <c r="G140" s="33"/>
      <c r="H140" s="33"/>
      <c r="I140" s="34"/>
      <c r="J140" s="161"/>
      <c r="K140" s="161"/>
    </row>
    <row r="141" spans="1:11" ht="13.5" thickBot="1">
      <c r="A141" s="58"/>
      <c r="B141" s="59"/>
      <c r="C141" s="59" t="s">
        <v>107</v>
      </c>
      <c r="D141" s="59"/>
      <c r="E141" s="59"/>
      <c r="F141" s="35"/>
      <c r="G141" s="35"/>
      <c r="H141" s="35"/>
      <c r="I141" s="36"/>
      <c r="J141" s="162"/>
      <c r="K141" s="162"/>
    </row>
    <row r="142" spans="1:11" ht="17.25" thickBot="1" thickTop="1">
      <c r="A142" s="70" t="s">
        <v>109</v>
      </c>
      <c r="B142" s="71"/>
      <c r="C142" s="71"/>
      <c r="D142" s="71"/>
      <c r="E142" s="71"/>
      <c r="F142" s="71"/>
      <c r="G142" s="71"/>
      <c r="H142" s="71"/>
      <c r="I142" s="72"/>
      <c r="J142" s="279">
        <f>J119+J120+J125+J128+J135</f>
        <v>391612</v>
      </c>
      <c r="K142" s="279">
        <f>K119+K120+K125+K128+K135</f>
        <v>249763</v>
      </c>
    </row>
    <row r="143" spans="1:11" ht="13.5" thickTop="1">
      <c r="A143" s="717" t="s">
        <v>487</v>
      </c>
      <c r="B143" s="718"/>
      <c r="C143" s="718"/>
      <c r="D143" s="718"/>
      <c r="E143" s="718"/>
      <c r="F143" s="718"/>
      <c r="G143" s="718"/>
      <c r="H143" s="718"/>
      <c r="I143" s="719"/>
      <c r="J143" s="646">
        <f>J144+J147+J151+J154</f>
        <v>2056</v>
      </c>
      <c r="K143" s="647">
        <f>K144+K147+K151+K154+K158</f>
        <v>11118</v>
      </c>
    </row>
    <row r="144" spans="1:11" ht="12.75">
      <c r="A144" s="720" t="s">
        <v>217</v>
      </c>
      <c r="B144" s="721"/>
      <c r="C144" s="721"/>
      <c r="D144" s="721"/>
      <c r="E144" s="721"/>
      <c r="F144" s="721"/>
      <c r="G144" s="721"/>
      <c r="H144" s="721"/>
      <c r="I144" s="722"/>
      <c r="J144" s="649">
        <f>J145+J146</f>
        <v>890</v>
      </c>
      <c r="K144" s="312">
        <f>K145+K146</f>
        <v>125</v>
      </c>
    </row>
    <row r="145" spans="1:11" ht="12.75">
      <c r="A145" s="747" t="s">
        <v>25</v>
      </c>
      <c r="B145" s="748"/>
      <c r="C145" s="748"/>
      <c r="D145" s="748"/>
      <c r="E145" s="748"/>
      <c r="F145" s="748"/>
      <c r="G145" s="748"/>
      <c r="H145" s="748"/>
      <c r="I145" s="749"/>
      <c r="J145" s="645">
        <v>700</v>
      </c>
      <c r="K145" s="34">
        <v>99</v>
      </c>
    </row>
    <row r="146" spans="1:11" ht="12.75">
      <c r="A146" s="747" t="s">
        <v>488</v>
      </c>
      <c r="B146" s="748"/>
      <c r="C146" s="748"/>
      <c r="D146" s="748"/>
      <c r="E146" s="748"/>
      <c r="F146" s="748"/>
      <c r="G146" s="748"/>
      <c r="H146" s="748"/>
      <c r="I146" s="749"/>
      <c r="J146" s="645">
        <v>190</v>
      </c>
      <c r="K146" s="34">
        <v>26</v>
      </c>
    </row>
    <row r="147" spans="1:11" ht="12.75">
      <c r="A147" s="720" t="s">
        <v>326</v>
      </c>
      <c r="B147" s="721"/>
      <c r="C147" s="721"/>
      <c r="D147" s="721"/>
      <c r="E147" s="721"/>
      <c r="F147" s="721"/>
      <c r="G147" s="721"/>
      <c r="H147" s="721"/>
      <c r="I147" s="722"/>
      <c r="J147" s="649">
        <f>J148+J149+J150</f>
        <v>400</v>
      </c>
      <c r="K147" s="312">
        <f>K148+K149+K150</f>
        <v>1410</v>
      </c>
    </row>
    <row r="148" spans="1:11" ht="12.75">
      <c r="A148" s="747" t="s">
        <v>25</v>
      </c>
      <c r="B148" s="748"/>
      <c r="C148" s="748"/>
      <c r="D148" s="748"/>
      <c r="E148" s="748"/>
      <c r="F148" s="748"/>
      <c r="G148" s="748"/>
      <c r="H148" s="748"/>
      <c r="I148" s="749"/>
      <c r="J148" s="645">
        <v>317</v>
      </c>
      <c r="K148" s="34">
        <v>550</v>
      </c>
    </row>
    <row r="149" spans="1:11" ht="12.75">
      <c r="A149" s="747" t="s">
        <v>28</v>
      </c>
      <c r="B149" s="748"/>
      <c r="C149" s="748"/>
      <c r="D149" s="748"/>
      <c r="E149" s="748"/>
      <c r="F149" s="748"/>
      <c r="G149" s="748"/>
      <c r="H149" s="748"/>
      <c r="I149" s="749"/>
      <c r="J149" s="645">
        <v>83</v>
      </c>
      <c r="K149" s="34">
        <v>860</v>
      </c>
    </row>
    <row r="150" spans="1:11" ht="12.75">
      <c r="A150" s="747" t="s">
        <v>488</v>
      </c>
      <c r="B150" s="748"/>
      <c r="C150" s="748"/>
      <c r="D150" s="748"/>
      <c r="E150" s="748"/>
      <c r="F150" s="748"/>
      <c r="G150" s="748"/>
      <c r="H150" s="748"/>
      <c r="I150" s="749"/>
      <c r="J150" s="645"/>
      <c r="K150" s="34"/>
    </row>
    <row r="151" spans="1:11" ht="12.75">
      <c r="A151" s="720" t="s">
        <v>318</v>
      </c>
      <c r="B151" s="721"/>
      <c r="C151" s="721"/>
      <c r="D151" s="721"/>
      <c r="E151" s="721"/>
      <c r="F151" s="721"/>
      <c r="G151" s="721"/>
      <c r="H151" s="721"/>
      <c r="I151" s="722"/>
      <c r="J151" s="649">
        <f>J152+J153</f>
        <v>673</v>
      </c>
      <c r="K151" s="312">
        <f>K152+K153</f>
        <v>1517</v>
      </c>
    </row>
    <row r="152" spans="1:11" ht="12.75">
      <c r="A152" s="747" t="s">
        <v>28</v>
      </c>
      <c r="B152" s="748"/>
      <c r="C152" s="748"/>
      <c r="D152" s="748"/>
      <c r="E152" s="748"/>
      <c r="F152" s="748"/>
      <c r="G152" s="748"/>
      <c r="H152" s="748"/>
      <c r="I152" s="749"/>
      <c r="J152" s="648">
        <v>530</v>
      </c>
      <c r="K152" s="36">
        <v>1433</v>
      </c>
    </row>
    <row r="153" spans="1:11" ht="12.75">
      <c r="A153" s="747" t="s">
        <v>488</v>
      </c>
      <c r="B153" s="748"/>
      <c r="C153" s="748"/>
      <c r="D153" s="748"/>
      <c r="E153" s="748"/>
      <c r="F153" s="748"/>
      <c r="G153" s="748"/>
      <c r="H153" s="748"/>
      <c r="I153" s="749"/>
      <c r="J153" s="648">
        <v>143</v>
      </c>
      <c r="K153" s="36">
        <v>84</v>
      </c>
    </row>
    <row r="154" spans="1:11" ht="12.75">
      <c r="A154" s="733" t="s">
        <v>319</v>
      </c>
      <c r="B154" s="734"/>
      <c r="C154" s="734"/>
      <c r="D154" s="734"/>
      <c r="E154" s="734"/>
      <c r="F154" s="734"/>
      <c r="G154" s="734"/>
      <c r="H154" s="734"/>
      <c r="I154" s="735"/>
      <c r="J154" s="650">
        <f>J155+J156+J157</f>
        <v>93</v>
      </c>
      <c r="K154" s="651">
        <f>K155+K156+K157</f>
        <v>90</v>
      </c>
    </row>
    <row r="155" spans="1:11" ht="12.75">
      <c r="A155" s="736" t="s">
        <v>24</v>
      </c>
      <c r="B155" s="737"/>
      <c r="C155" s="737"/>
      <c r="D155" s="737"/>
      <c r="E155" s="737"/>
      <c r="F155" s="737"/>
      <c r="G155" s="737"/>
      <c r="H155" s="737"/>
      <c r="I155" s="738"/>
      <c r="J155" s="645">
        <v>1</v>
      </c>
      <c r="K155" s="34"/>
    </row>
    <row r="156" spans="1:11" ht="12.75">
      <c r="A156" s="739" t="s">
        <v>28</v>
      </c>
      <c r="B156" s="740"/>
      <c r="C156" s="740"/>
      <c r="D156" s="740"/>
      <c r="E156" s="740"/>
      <c r="F156" s="740"/>
      <c r="G156" s="740"/>
      <c r="H156" s="740"/>
      <c r="I156" s="741"/>
      <c r="J156" s="645">
        <v>72</v>
      </c>
      <c r="K156" s="34">
        <v>70</v>
      </c>
    </row>
    <row r="157" spans="1:11" ht="12.75">
      <c r="A157" s="742" t="s">
        <v>488</v>
      </c>
      <c r="B157" s="743"/>
      <c r="C157" s="743"/>
      <c r="D157" s="743"/>
      <c r="E157" s="743"/>
      <c r="F157" s="743"/>
      <c r="G157" s="743"/>
      <c r="H157" s="743"/>
      <c r="I157" s="744"/>
      <c r="J157" s="648">
        <v>20</v>
      </c>
      <c r="K157" s="36">
        <v>20</v>
      </c>
    </row>
    <row r="158" spans="1:11" ht="12.75">
      <c r="A158" s="750" t="s">
        <v>270</v>
      </c>
      <c r="B158" s="750"/>
      <c r="C158" s="750"/>
      <c r="D158" s="750"/>
      <c r="E158" s="750"/>
      <c r="F158" s="750"/>
      <c r="G158" s="750"/>
      <c r="H158" s="750"/>
      <c r="I158" s="750"/>
      <c r="J158" s="649">
        <f>J159+J160</f>
        <v>10303</v>
      </c>
      <c r="K158" s="649">
        <f>K159+K160</f>
        <v>7976</v>
      </c>
    </row>
    <row r="159" spans="1:11" ht="12.75">
      <c r="A159" s="751" t="s">
        <v>23</v>
      </c>
      <c r="B159" s="751"/>
      <c r="C159" s="751"/>
      <c r="D159" s="751"/>
      <c r="E159" s="751"/>
      <c r="F159" s="751"/>
      <c r="G159" s="751"/>
      <c r="H159" s="751"/>
      <c r="I159" s="751"/>
      <c r="J159" s="679">
        <v>8113</v>
      </c>
      <c r="K159" s="679">
        <v>6280</v>
      </c>
    </row>
    <row r="160" spans="1:11" ht="13.5" thickBot="1">
      <c r="A160" s="731" t="s">
        <v>488</v>
      </c>
      <c r="B160" s="731"/>
      <c r="C160" s="731"/>
      <c r="D160" s="731"/>
      <c r="E160" s="731"/>
      <c r="F160" s="731"/>
      <c r="G160" s="731"/>
      <c r="H160" s="731"/>
      <c r="I160" s="731"/>
      <c r="J160" s="680">
        <v>2190</v>
      </c>
      <c r="K160" s="681">
        <v>1696</v>
      </c>
    </row>
    <row r="161" spans="1:11" ht="13.5" thickTop="1">
      <c r="A161" s="732"/>
      <c r="B161" s="732"/>
      <c r="C161" s="732"/>
      <c r="D161" s="732"/>
      <c r="E161" s="732"/>
      <c r="F161" s="732"/>
      <c r="G161" s="732"/>
      <c r="H161" s="732"/>
      <c r="I161" s="732"/>
      <c r="J161" s="2"/>
      <c r="K161" s="2"/>
    </row>
    <row r="162" spans="1:9" ht="12.75">
      <c r="A162" s="745"/>
      <c r="B162" s="746"/>
      <c r="C162" s="746"/>
      <c r="D162" s="746"/>
      <c r="E162" s="746"/>
      <c r="F162" s="746"/>
      <c r="G162" s="746"/>
      <c r="H162" s="746"/>
      <c r="I162" s="746"/>
    </row>
    <row r="163" ht="12.75">
      <c r="B163" s="2"/>
    </row>
    <row r="164" ht="12.75">
      <c r="B164" s="2"/>
    </row>
    <row r="165" ht="12.75">
      <c r="A165" s="7"/>
    </row>
    <row r="166" ht="12.75">
      <c r="A166" s="7"/>
    </row>
  </sheetData>
  <sheetProtection/>
  <mergeCells count="33">
    <mergeCell ref="A162:I162"/>
    <mergeCell ref="A145:I145"/>
    <mergeCell ref="A146:I146"/>
    <mergeCell ref="A148:I148"/>
    <mergeCell ref="A150:I150"/>
    <mergeCell ref="A152:I152"/>
    <mergeCell ref="A153:I153"/>
    <mergeCell ref="A149:I149"/>
    <mergeCell ref="A158:I158"/>
    <mergeCell ref="A159:I159"/>
    <mergeCell ref="A160:I160"/>
    <mergeCell ref="A161:I161"/>
    <mergeCell ref="A154:I154"/>
    <mergeCell ref="A155:I155"/>
    <mergeCell ref="A156:I156"/>
    <mergeCell ref="A157:I157"/>
    <mergeCell ref="A143:I143"/>
    <mergeCell ref="A144:I144"/>
    <mergeCell ref="A147:I147"/>
    <mergeCell ref="A151:I151"/>
    <mergeCell ref="B107:I107"/>
    <mergeCell ref="B61:I61"/>
    <mergeCell ref="A74:K74"/>
    <mergeCell ref="A75:I75"/>
    <mergeCell ref="B79:I79"/>
    <mergeCell ref="B80:I80"/>
    <mergeCell ref="A1:K1"/>
    <mergeCell ref="A3:K3"/>
    <mergeCell ref="A5:K5"/>
    <mergeCell ref="J6:K6"/>
    <mergeCell ref="A7:I7"/>
    <mergeCell ref="B78:I78"/>
    <mergeCell ref="B58:I58"/>
  </mergeCells>
  <printOptions/>
  <pageMargins left="0.7" right="0.41" top="0.17" bottom="0.57" header="0.17" footer="0.29"/>
  <pageSetup horizontalDpi="600" verticalDpi="600" orientation="portrait" paperSize="9" scale="82" r:id="rId1"/>
  <rowBreaks count="2" manualBreakCount="2">
    <brk id="73" max="10" man="1"/>
    <brk id="14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P25" sqref="P25"/>
    </sheetView>
  </sheetViews>
  <sheetFormatPr defaultColWidth="9.140625" defaultRowHeight="12.75"/>
  <cols>
    <col min="7" max="8" width="11.7109375" style="0" customWidth="1"/>
  </cols>
  <sheetData>
    <row r="1" spans="1:8" ht="12.75">
      <c r="A1" s="702" t="s">
        <v>329</v>
      </c>
      <c r="B1" s="702"/>
      <c r="C1" s="702"/>
      <c r="D1" s="702"/>
      <c r="E1" s="702"/>
      <c r="F1" s="702"/>
      <c r="G1" s="702"/>
      <c r="H1" s="70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25.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81"/>
      <c r="J3" s="81"/>
      <c r="K3" s="81"/>
    </row>
    <row r="4" spans="1:11" ht="12.75" customHeight="1">
      <c r="A4" s="287"/>
      <c r="B4" s="287"/>
      <c r="C4" s="287"/>
      <c r="D4" s="287"/>
      <c r="E4" s="287"/>
      <c r="F4" s="287"/>
      <c r="G4" s="287"/>
      <c r="H4" s="287"/>
      <c r="I4" s="288"/>
      <c r="J4" s="288"/>
      <c r="K4" s="288"/>
    </row>
    <row r="5" spans="1:8" ht="12.75" customHeight="1">
      <c r="A5" s="703" t="s">
        <v>223</v>
      </c>
      <c r="B5" s="703"/>
      <c r="C5" s="703"/>
      <c r="D5" s="703"/>
      <c r="E5" s="703"/>
      <c r="F5" s="703"/>
      <c r="G5" s="703"/>
      <c r="H5" s="703"/>
    </row>
    <row r="6" spans="1:8" ht="12.75" customHeight="1">
      <c r="A6" s="77"/>
      <c r="B6" s="77"/>
      <c r="C6" s="77"/>
      <c r="D6" s="77"/>
      <c r="E6" s="77"/>
      <c r="F6" s="77"/>
      <c r="G6" s="77"/>
      <c r="H6" s="77"/>
    </row>
    <row r="7" spans="1:8" ht="12.75" customHeight="1" thickBot="1">
      <c r="A7" s="77"/>
      <c r="B7" s="77"/>
      <c r="C7" s="77"/>
      <c r="D7" s="77"/>
      <c r="E7" s="77"/>
      <c r="F7" s="77"/>
      <c r="G7" s="708" t="s">
        <v>204</v>
      </c>
      <c r="H7" s="708"/>
    </row>
    <row r="8" spans="1:8" s="23" customFormat="1" ht="29.25" customHeight="1" thickBot="1" thickTop="1">
      <c r="A8" s="710"/>
      <c r="B8" s="711"/>
      <c r="C8" s="711"/>
      <c r="D8" s="711"/>
      <c r="E8" s="711"/>
      <c r="F8" s="712"/>
      <c r="G8" s="29" t="s">
        <v>455</v>
      </c>
      <c r="H8" s="29" t="s">
        <v>456</v>
      </c>
    </row>
    <row r="9" spans="1:8" ht="14.25" thickBot="1" thickTop="1">
      <c r="A9" s="60" t="s">
        <v>110</v>
      </c>
      <c r="B9" s="61"/>
      <c r="C9" s="61"/>
      <c r="D9" s="61"/>
      <c r="E9" s="61"/>
      <c r="F9" s="62"/>
      <c r="G9" s="159">
        <f>G10+G17</f>
        <v>222803</v>
      </c>
      <c r="H9" s="159">
        <f>H10+H17</f>
        <v>248853</v>
      </c>
    </row>
    <row r="10" spans="1:8" ht="13.5" thickTop="1">
      <c r="A10" s="755" t="s">
        <v>468</v>
      </c>
      <c r="B10" s="756"/>
      <c r="C10" s="756"/>
      <c r="D10" s="756"/>
      <c r="E10" s="756"/>
      <c r="F10" s="757"/>
      <c r="G10" s="503">
        <f>SUM(G11:G16)</f>
        <v>209724</v>
      </c>
      <c r="H10" s="503">
        <f>SUM(H11:H16)</f>
        <v>236322</v>
      </c>
    </row>
    <row r="11" spans="1:8" ht="12.75">
      <c r="A11" s="27"/>
      <c r="B11" s="33" t="s">
        <v>111</v>
      </c>
      <c r="C11" s="33"/>
      <c r="D11" s="32"/>
      <c r="E11" s="32"/>
      <c r="F11" s="34"/>
      <c r="G11" s="161">
        <v>91127</v>
      </c>
      <c r="H11" s="161">
        <v>95267</v>
      </c>
    </row>
    <row r="12" spans="1:8" ht="12.75">
      <c r="A12" s="27"/>
      <c r="B12" s="32" t="s">
        <v>112</v>
      </c>
      <c r="C12" s="32"/>
      <c r="D12" s="32"/>
      <c r="E12" s="32"/>
      <c r="F12" s="33"/>
      <c r="G12" s="161">
        <v>21926</v>
      </c>
      <c r="H12" s="161">
        <v>23321</v>
      </c>
    </row>
    <row r="13" spans="1:8" ht="12.75">
      <c r="A13" s="27"/>
      <c r="B13" s="32" t="s">
        <v>113</v>
      </c>
      <c r="C13" s="32"/>
      <c r="D13" s="32"/>
      <c r="E13" s="32"/>
      <c r="F13" s="33"/>
      <c r="G13" s="161">
        <v>70268</v>
      </c>
      <c r="H13" s="161">
        <v>84689</v>
      </c>
    </row>
    <row r="14" spans="1:8" ht="12.75">
      <c r="A14" s="27"/>
      <c r="B14" s="32" t="s">
        <v>114</v>
      </c>
      <c r="C14" s="32"/>
      <c r="D14" s="32"/>
      <c r="E14" s="32"/>
      <c r="F14" s="33"/>
      <c r="G14" s="161">
        <v>16759</v>
      </c>
      <c r="H14" s="161">
        <v>25088</v>
      </c>
    </row>
    <row r="15" spans="1:8" ht="12.75">
      <c r="A15" s="27"/>
      <c r="B15" s="32" t="s">
        <v>115</v>
      </c>
      <c r="C15" s="32"/>
      <c r="D15" s="32"/>
      <c r="E15" s="32"/>
      <c r="F15" s="33"/>
      <c r="G15" s="161">
        <v>7350</v>
      </c>
      <c r="H15" s="161">
        <v>7957</v>
      </c>
    </row>
    <row r="16" spans="1:8" ht="12.75">
      <c r="A16" s="27"/>
      <c r="B16" s="32" t="s">
        <v>116</v>
      </c>
      <c r="C16" s="32"/>
      <c r="D16" s="32"/>
      <c r="E16" s="32"/>
      <c r="F16" s="33"/>
      <c r="G16" s="161">
        <v>2294</v>
      </c>
      <c r="H16" s="162"/>
    </row>
    <row r="17" spans="1:8" ht="12.75">
      <c r="A17" s="758" t="s">
        <v>469</v>
      </c>
      <c r="B17" s="759"/>
      <c r="C17" s="759"/>
      <c r="D17" s="759"/>
      <c r="E17" s="759"/>
      <c r="F17" s="760"/>
      <c r="G17" s="503">
        <f>SUM(G18:G23)</f>
        <v>13079</v>
      </c>
      <c r="H17" s="419">
        <f>SUM(H18:H23)</f>
        <v>12531</v>
      </c>
    </row>
    <row r="18" spans="1:8" ht="12.75">
      <c r="A18" s="27"/>
      <c r="B18" s="33" t="s">
        <v>111</v>
      </c>
      <c r="C18" s="32"/>
      <c r="D18" s="32"/>
      <c r="E18" s="32"/>
      <c r="F18" s="33"/>
      <c r="G18" s="161">
        <v>1660</v>
      </c>
      <c r="H18" s="161">
        <v>2007</v>
      </c>
    </row>
    <row r="19" spans="1:8" ht="12.75">
      <c r="A19" s="27"/>
      <c r="B19" s="32" t="s">
        <v>112</v>
      </c>
      <c r="C19" s="32"/>
      <c r="D19" s="32"/>
      <c r="E19" s="32"/>
      <c r="F19" s="33"/>
      <c r="G19" s="161">
        <v>289</v>
      </c>
      <c r="H19" s="161">
        <v>518</v>
      </c>
    </row>
    <row r="20" spans="1:8" ht="12.75">
      <c r="A20" s="27"/>
      <c r="B20" s="32" t="s">
        <v>113</v>
      </c>
      <c r="C20" s="32"/>
      <c r="D20" s="32"/>
      <c r="E20" s="32"/>
      <c r="F20" s="33"/>
      <c r="G20" s="161">
        <v>9473</v>
      </c>
      <c r="H20" s="161">
        <v>6336</v>
      </c>
    </row>
    <row r="21" spans="1:8" ht="12.75">
      <c r="A21" s="27"/>
      <c r="B21" s="32" t="s">
        <v>114</v>
      </c>
      <c r="C21" s="32"/>
      <c r="D21" s="32"/>
      <c r="E21" s="32"/>
      <c r="F21" s="33"/>
      <c r="G21" s="161"/>
      <c r="H21" s="161"/>
    </row>
    <row r="22" spans="1:8" ht="12.75">
      <c r="A22" s="27"/>
      <c r="B22" s="32" t="s">
        <v>115</v>
      </c>
      <c r="C22" s="32"/>
      <c r="D22" s="32"/>
      <c r="E22" s="32"/>
      <c r="F22" s="33"/>
      <c r="G22" s="161">
        <v>1657</v>
      </c>
      <c r="H22" s="161">
        <v>3670</v>
      </c>
    </row>
    <row r="23" spans="1:8" ht="13.5" thickBot="1">
      <c r="A23" s="27"/>
      <c r="B23" s="59" t="s">
        <v>116</v>
      </c>
      <c r="C23" s="5"/>
      <c r="D23" s="5"/>
      <c r="E23" s="5"/>
      <c r="F23" s="25"/>
      <c r="G23" s="163"/>
      <c r="H23" s="163"/>
    </row>
    <row r="24" spans="1:8" ht="14.25" thickBot="1" thickTop="1">
      <c r="A24" s="78" t="s">
        <v>117</v>
      </c>
      <c r="B24" s="61"/>
      <c r="C24" s="61"/>
      <c r="D24" s="61"/>
      <c r="E24" s="61"/>
      <c r="F24" s="62"/>
      <c r="G24" s="159">
        <f>G25+G44</f>
        <v>27395</v>
      </c>
      <c r="H24" s="159">
        <f>H25+H44</f>
        <v>810</v>
      </c>
    </row>
    <row r="25" spans="1:8" ht="13.5" thickTop="1">
      <c r="A25" s="755" t="s">
        <v>468</v>
      </c>
      <c r="B25" s="756"/>
      <c r="C25" s="756"/>
      <c r="D25" s="756"/>
      <c r="E25" s="756"/>
      <c r="F25" s="757"/>
      <c r="G25" s="503">
        <f>SUM(G26:G43)-G37</f>
        <v>27395</v>
      </c>
      <c r="H25" s="503">
        <f>SUM(H26:H43)</f>
        <v>810</v>
      </c>
    </row>
    <row r="26" spans="1:8" ht="12.75">
      <c r="A26" s="502"/>
      <c r="B26" s="628" t="s">
        <v>438</v>
      </c>
      <c r="C26" s="32"/>
      <c r="D26" s="32"/>
      <c r="E26" s="32"/>
      <c r="F26" s="33"/>
      <c r="G26" s="208">
        <v>1442</v>
      </c>
      <c r="H26" s="208"/>
    </row>
    <row r="27" spans="1:8" ht="12.75">
      <c r="A27" s="502"/>
      <c r="B27" s="59" t="s">
        <v>439</v>
      </c>
      <c r="C27" s="59"/>
      <c r="D27" s="59"/>
      <c r="E27" s="59"/>
      <c r="F27" s="35"/>
      <c r="G27" s="209">
        <v>930</v>
      </c>
      <c r="H27" s="209"/>
    </row>
    <row r="28" spans="1:8" ht="12.75">
      <c r="A28" s="27"/>
      <c r="B28" s="42" t="s">
        <v>440</v>
      </c>
      <c r="C28" s="42"/>
      <c r="D28" s="42"/>
      <c r="E28" s="42"/>
      <c r="F28" s="509"/>
      <c r="G28" s="208">
        <v>280</v>
      </c>
      <c r="H28" s="161"/>
    </row>
    <row r="29" spans="1:8" ht="12.75">
      <c r="A29" s="27"/>
      <c r="B29" s="41" t="s">
        <v>441</v>
      </c>
      <c r="C29" s="41"/>
      <c r="D29" s="41"/>
      <c r="E29" s="41"/>
      <c r="F29" s="41"/>
      <c r="G29" s="208">
        <v>170</v>
      </c>
      <c r="H29" s="161"/>
    </row>
    <row r="30" spans="1:8" ht="12.75">
      <c r="A30" s="27"/>
      <c r="B30" s="41" t="s">
        <v>442</v>
      </c>
      <c r="C30" s="41"/>
      <c r="D30" s="41"/>
      <c r="E30" s="41"/>
      <c r="F30" s="41"/>
      <c r="G30" s="208">
        <v>250</v>
      </c>
      <c r="H30" s="161"/>
    </row>
    <row r="31" spans="1:8" ht="12.75">
      <c r="A31" s="27"/>
      <c r="B31" s="41" t="s">
        <v>443</v>
      </c>
      <c r="C31" s="41"/>
      <c r="D31" s="41"/>
      <c r="E31" s="41"/>
      <c r="F31" s="41"/>
      <c r="G31" s="208">
        <v>230</v>
      </c>
      <c r="H31" s="161"/>
    </row>
    <row r="32" spans="1:8" ht="12.75">
      <c r="A32" s="27"/>
      <c r="B32" s="41" t="s">
        <v>444</v>
      </c>
      <c r="C32" s="41"/>
      <c r="D32" s="41"/>
      <c r="E32" s="41"/>
      <c r="F32" s="41"/>
      <c r="G32" s="208">
        <v>146</v>
      </c>
      <c r="H32" s="161"/>
    </row>
    <row r="33" spans="1:8" ht="12.75">
      <c r="A33" s="27"/>
      <c r="B33" s="41" t="s">
        <v>445</v>
      </c>
      <c r="C33" s="41"/>
      <c r="D33" s="41"/>
      <c r="E33" s="41"/>
      <c r="F33" s="41"/>
      <c r="G33" s="208">
        <v>470</v>
      </c>
      <c r="H33" s="161"/>
    </row>
    <row r="34" spans="1:8" ht="12.75">
      <c r="A34" s="27"/>
      <c r="B34" s="41" t="s">
        <v>446</v>
      </c>
      <c r="C34" s="41"/>
      <c r="D34" s="41"/>
      <c r="E34" s="41"/>
      <c r="F34" s="41"/>
      <c r="G34" s="208">
        <v>230</v>
      </c>
      <c r="H34" s="161"/>
    </row>
    <row r="35" spans="1:8" ht="12.75">
      <c r="A35" s="27"/>
      <c r="B35" s="41" t="s">
        <v>447</v>
      </c>
      <c r="C35" s="41"/>
      <c r="D35" s="41"/>
      <c r="E35" s="41"/>
      <c r="F35" s="41"/>
      <c r="G35" s="208">
        <v>100</v>
      </c>
      <c r="H35" s="161"/>
    </row>
    <row r="36" spans="1:8" ht="12.75">
      <c r="A36" s="27"/>
      <c r="B36" s="41" t="s">
        <v>383</v>
      </c>
      <c r="C36" s="41"/>
      <c r="D36" s="41"/>
      <c r="E36" s="41"/>
      <c r="F36" s="41"/>
      <c r="G36" s="208">
        <v>4754</v>
      </c>
      <c r="H36" s="161"/>
    </row>
    <row r="37" spans="1:8" ht="12.75">
      <c r="A37" s="147"/>
      <c r="B37" s="754" t="s">
        <v>167</v>
      </c>
      <c r="C37" s="754"/>
      <c r="D37" s="754"/>
      <c r="E37" s="754"/>
      <c r="F37" s="754"/>
      <c r="G37" s="161">
        <f>SUM(G38:G39)</f>
        <v>18393</v>
      </c>
      <c r="H37" s="161"/>
    </row>
    <row r="38" spans="1:8" ht="12.75">
      <c r="A38" s="132"/>
      <c r="B38" s="723" t="s">
        <v>230</v>
      </c>
      <c r="C38" s="723"/>
      <c r="D38" s="723"/>
      <c r="E38" s="723"/>
      <c r="F38" s="723"/>
      <c r="G38" s="161">
        <v>17846</v>
      </c>
      <c r="H38" s="161"/>
    </row>
    <row r="39" spans="1:8" ht="12.75">
      <c r="A39" s="132"/>
      <c r="B39" s="723" t="s">
        <v>231</v>
      </c>
      <c r="C39" s="723"/>
      <c r="D39" s="723"/>
      <c r="E39" s="723"/>
      <c r="F39" s="723"/>
      <c r="G39" s="162">
        <v>547</v>
      </c>
      <c r="H39" s="161"/>
    </row>
    <row r="40" spans="1:8" ht="12.75">
      <c r="A40" s="132"/>
      <c r="B40" s="530" t="s">
        <v>489</v>
      </c>
      <c r="C40" s="530"/>
      <c r="D40" s="530"/>
      <c r="E40" s="530"/>
      <c r="F40" s="530"/>
      <c r="G40" s="161"/>
      <c r="H40" s="163">
        <v>300</v>
      </c>
    </row>
    <row r="41" spans="1:8" ht="12.75">
      <c r="A41" s="132"/>
      <c r="B41" s="41" t="s">
        <v>490</v>
      </c>
      <c r="C41" s="41"/>
      <c r="D41" s="41"/>
      <c r="E41" s="41"/>
      <c r="F41" s="522"/>
      <c r="G41" s="161"/>
      <c r="H41" s="161">
        <v>359</v>
      </c>
    </row>
    <row r="42" spans="1:8" ht="12.75">
      <c r="A42" s="132"/>
      <c r="B42" s="41" t="s">
        <v>491</v>
      </c>
      <c r="C42" s="41"/>
      <c r="D42" s="41"/>
      <c r="E42" s="41"/>
      <c r="F42" s="522"/>
      <c r="G42" s="161"/>
      <c r="H42" s="161">
        <v>141</v>
      </c>
    </row>
    <row r="43" spans="1:8" ht="12.75">
      <c r="A43" s="132"/>
      <c r="B43" s="41" t="s">
        <v>492</v>
      </c>
      <c r="C43" s="41"/>
      <c r="D43" s="41"/>
      <c r="E43" s="41"/>
      <c r="F43" s="522"/>
      <c r="G43" s="161"/>
      <c r="H43" s="161">
        <v>10</v>
      </c>
    </row>
    <row r="44" spans="1:8" ht="13.5" thickBot="1">
      <c r="A44" s="758" t="s">
        <v>469</v>
      </c>
      <c r="B44" s="759"/>
      <c r="C44" s="759"/>
      <c r="D44" s="759"/>
      <c r="E44" s="759"/>
      <c r="F44" s="760"/>
      <c r="G44" s="503">
        <v>0</v>
      </c>
      <c r="H44" s="503">
        <v>0</v>
      </c>
    </row>
    <row r="45" spans="1:8" ht="14.25" thickBot="1" thickTop="1">
      <c r="A45" s="78" t="s">
        <v>123</v>
      </c>
      <c r="B45" s="158"/>
      <c r="C45" s="158"/>
      <c r="D45" s="158"/>
      <c r="E45" s="158"/>
      <c r="F45" s="158"/>
      <c r="G45" s="159"/>
      <c r="H45" s="159"/>
    </row>
    <row r="46" spans="1:8" ht="14.25" thickBot="1" thickTop="1">
      <c r="A46" s="78" t="s">
        <v>448</v>
      </c>
      <c r="B46" s="62"/>
      <c r="C46" s="62"/>
      <c r="D46" s="62"/>
      <c r="E46" s="62"/>
      <c r="F46" s="62"/>
      <c r="G46" s="159"/>
      <c r="H46" s="159">
        <v>100</v>
      </c>
    </row>
    <row r="47" spans="1:8" ht="14.25" thickBot="1" thickTop="1">
      <c r="A47" s="697" t="s">
        <v>527</v>
      </c>
      <c r="B47" s="698"/>
      <c r="C47" s="698"/>
      <c r="D47" s="698"/>
      <c r="E47" s="698"/>
      <c r="F47" s="698"/>
      <c r="G47" s="217">
        <v>30000</v>
      </c>
      <c r="H47" s="217"/>
    </row>
    <row r="48" spans="1:8" ht="17.25" thickBot="1" thickTop="1">
      <c r="A48" s="752" t="s">
        <v>232</v>
      </c>
      <c r="B48" s="753"/>
      <c r="C48" s="753"/>
      <c r="D48" s="753"/>
      <c r="E48" s="753"/>
      <c r="F48" s="753"/>
      <c r="G48" s="164">
        <f>G9+G24+G45+G46+G47</f>
        <v>280198</v>
      </c>
      <c r="H48" s="164">
        <f>H9+H24+H45+H46</f>
        <v>249763</v>
      </c>
    </row>
    <row r="49" ht="13.5" thickTop="1"/>
  </sheetData>
  <sheetProtection/>
  <mergeCells count="13">
    <mergeCell ref="A44:F44"/>
    <mergeCell ref="A8:F8"/>
    <mergeCell ref="A3:H3"/>
    <mergeCell ref="A1:H1"/>
    <mergeCell ref="A5:H5"/>
    <mergeCell ref="G7:H7"/>
    <mergeCell ref="A48:F48"/>
    <mergeCell ref="B37:F37"/>
    <mergeCell ref="B38:F38"/>
    <mergeCell ref="B39:F39"/>
    <mergeCell ref="A10:F10"/>
    <mergeCell ref="A17:F17"/>
    <mergeCell ref="A25:F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T20" sqref="T20"/>
    </sheetView>
  </sheetViews>
  <sheetFormatPr defaultColWidth="9.140625" defaultRowHeight="12.75"/>
  <cols>
    <col min="17" max="17" width="9.421875" style="0" customWidth="1"/>
  </cols>
  <sheetData>
    <row r="1" spans="1:17" ht="12.75">
      <c r="A1" s="761" t="s">
        <v>421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</row>
    <row r="2" spans="1:17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6.2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</row>
    <row r="4" spans="1:17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7" ht="12.75">
      <c r="A5" s="703" t="s">
        <v>305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</row>
    <row r="6" spans="16:17" ht="13.5" thickBot="1">
      <c r="P6" s="778" t="s">
        <v>204</v>
      </c>
      <c r="Q6" s="778"/>
    </row>
    <row r="7" spans="1:17" ht="13.5" thickTop="1">
      <c r="A7" s="762"/>
      <c r="B7" s="763"/>
      <c r="C7" s="764"/>
      <c r="D7" s="782" t="s">
        <v>306</v>
      </c>
      <c r="E7" s="783"/>
      <c r="F7" s="782" t="s">
        <v>307</v>
      </c>
      <c r="G7" s="783"/>
      <c r="H7" s="782" t="s">
        <v>308</v>
      </c>
      <c r="I7" s="783"/>
      <c r="J7" s="779" t="s">
        <v>309</v>
      </c>
      <c r="K7" s="780"/>
      <c r="L7" s="780"/>
      <c r="M7" s="781"/>
      <c r="N7" s="782" t="s">
        <v>310</v>
      </c>
      <c r="O7" s="783"/>
      <c r="P7" s="786" t="s">
        <v>250</v>
      </c>
      <c r="Q7" s="787"/>
    </row>
    <row r="8" spans="1:17" ht="12.75">
      <c r="A8" s="765"/>
      <c r="B8" s="766"/>
      <c r="C8" s="767"/>
      <c r="D8" s="784"/>
      <c r="E8" s="785"/>
      <c r="F8" s="784"/>
      <c r="G8" s="785"/>
      <c r="H8" s="784"/>
      <c r="I8" s="785"/>
      <c r="J8" s="793" t="s">
        <v>453</v>
      </c>
      <c r="K8" s="794"/>
      <c r="L8" s="795" t="s">
        <v>454</v>
      </c>
      <c r="M8" s="796"/>
      <c r="N8" s="784"/>
      <c r="O8" s="785"/>
      <c r="P8" s="788"/>
      <c r="Q8" s="789"/>
    </row>
    <row r="9" spans="1:17" s="23" customFormat="1" ht="34.5" thickBot="1">
      <c r="A9" s="768"/>
      <c r="B9" s="769"/>
      <c r="C9" s="770"/>
      <c r="D9" s="294" t="s">
        <v>455</v>
      </c>
      <c r="E9" s="295" t="s">
        <v>456</v>
      </c>
      <c r="F9" s="294" t="s">
        <v>455</v>
      </c>
      <c r="G9" s="295" t="s">
        <v>456</v>
      </c>
      <c r="H9" s="294" t="s">
        <v>455</v>
      </c>
      <c r="I9" s="295" t="s">
        <v>456</v>
      </c>
      <c r="J9" s="294" t="s">
        <v>455</v>
      </c>
      <c r="K9" s="564" t="s">
        <v>456</v>
      </c>
      <c r="L9" s="585" t="s">
        <v>455</v>
      </c>
      <c r="M9" s="295" t="s">
        <v>456</v>
      </c>
      <c r="N9" s="294" t="s">
        <v>455</v>
      </c>
      <c r="O9" s="295" t="s">
        <v>456</v>
      </c>
      <c r="P9" s="606" t="s">
        <v>455</v>
      </c>
      <c r="Q9" s="607" t="s">
        <v>456</v>
      </c>
    </row>
    <row r="10" spans="1:17" ht="13.5" thickTop="1">
      <c r="A10" s="774" t="s">
        <v>255</v>
      </c>
      <c r="B10" s="775"/>
      <c r="C10" s="775"/>
      <c r="D10" s="620">
        <f>D11+D12</f>
        <v>37002</v>
      </c>
      <c r="E10" s="621">
        <f aca="true" t="shared" si="0" ref="E10:O10">E11+E12</f>
        <v>36245</v>
      </c>
      <c r="F10" s="622">
        <f t="shared" si="0"/>
        <v>7618</v>
      </c>
      <c r="G10" s="621">
        <f t="shared" si="0"/>
        <v>7954</v>
      </c>
      <c r="H10" s="622">
        <f t="shared" si="0"/>
        <v>46553</v>
      </c>
      <c r="I10" s="621">
        <f t="shared" si="0"/>
        <v>50796</v>
      </c>
      <c r="J10" s="622">
        <f t="shared" si="0"/>
        <v>5912</v>
      </c>
      <c r="K10" s="623">
        <f t="shared" si="0"/>
        <v>6199</v>
      </c>
      <c r="L10" s="622">
        <f t="shared" si="0"/>
        <v>2824</v>
      </c>
      <c r="M10" s="621">
        <f t="shared" si="0"/>
        <v>4855</v>
      </c>
      <c r="N10" s="620">
        <f t="shared" si="0"/>
        <v>16759</v>
      </c>
      <c r="O10" s="621">
        <f t="shared" si="0"/>
        <v>25088</v>
      </c>
      <c r="P10" s="608">
        <f aca="true" t="shared" si="1" ref="P10:P18">D10+F10+H10+L10+N10+J10</f>
        <v>116668</v>
      </c>
      <c r="Q10" s="609">
        <f aca="true" t="shared" si="2" ref="Q10:Q19">E10+G10+I10+M10+O10+K10</f>
        <v>131137</v>
      </c>
    </row>
    <row r="11" spans="1:17" ht="12.75">
      <c r="A11" s="771" t="s">
        <v>466</v>
      </c>
      <c r="B11" s="772"/>
      <c r="C11" s="773"/>
      <c r="D11" s="589">
        <v>36995</v>
      </c>
      <c r="E11" s="590">
        <v>36245</v>
      </c>
      <c r="F11" s="591">
        <v>7618</v>
      </c>
      <c r="G11" s="590">
        <v>7954</v>
      </c>
      <c r="H11" s="591">
        <v>43065</v>
      </c>
      <c r="I11" s="590">
        <v>48850</v>
      </c>
      <c r="J11" s="591">
        <v>5912</v>
      </c>
      <c r="K11" s="592">
        <v>6199</v>
      </c>
      <c r="L11" s="591">
        <v>1167</v>
      </c>
      <c r="M11" s="590">
        <v>1185</v>
      </c>
      <c r="N11" s="589">
        <v>16759</v>
      </c>
      <c r="O11" s="590">
        <v>25088</v>
      </c>
      <c r="P11" s="610">
        <f t="shared" si="1"/>
        <v>111516</v>
      </c>
      <c r="Q11" s="611">
        <f t="shared" si="2"/>
        <v>125521</v>
      </c>
    </row>
    <row r="12" spans="1:17" ht="12.75">
      <c r="A12" s="771" t="s">
        <v>467</v>
      </c>
      <c r="B12" s="772"/>
      <c r="C12" s="773"/>
      <c r="D12" s="593">
        <v>7</v>
      </c>
      <c r="E12" s="594"/>
      <c r="F12" s="595"/>
      <c r="G12" s="594"/>
      <c r="H12" s="595">
        <v>3488</v>
      </c>
      <c r="I12" s="594">
        <v>1946</v>
      </c>
      <c r="J12" s="595"/>
      <c r="K12" s="596"/>
      <c r="L12" s="595">
        <v>1657</v>
      </c>
      <c r="M12" s="594">
        <v>3670</v>
      </c>
      <c r="N12" s="593"/>
      <c r="O12" s="594"/>
      <c r="P12" s="612">
        <f t="shared" si="1"/>
        <v>5152</v>
      </c>
      <c r="Q12" s="613">
        <f t="shared" si="2"/>
        <v>5616</v>
      </c>
    </row>
    <row r="13" spans="1:17" ht="12.75">
      <c r="A13" s="776" t="s">
        <v>224</v>
      </c>
      <c r="B13" s="777"/>
      <c r="C13" s="777"/>
      <c r="D13" s="624">
        <f aca="true" t="shared" si="3" ref="D13:O13">D14+D15</f>
        <v>23753</v>
      </c>
      <c r="E13" s="625">
        <f t="shared" si="3"/>
        <v>24301</v>
      </c>
      <c r="F13" s="626">
        <f t="shared" si="3"/>
        <v>6289</v>
      </c>
      <c r="G13" s="625">
        <f t="shared" si="3"/>
        <v>6431</v>
      </c>
      <c r="H13" s="626">
        <f t="shared" si="3"/>
        <v>8625</v>
      </c>
      <c r="I13" s="625">
        <f t="shared" si="3"/>
        <v>9970</v>
      </c>
      <c r="J13" s="626">
        <f t="shared" si="3"/>
        <v>165</v>
      </c>
      <c r="K13" s="627">
        <f t="shared" si="3"/>
        <v>463</v>
      </c>
      <c r="L13" s="626">
        <f t="shared" si="3"/>
        <v>0</v>
      </c>
      <c r="M13" s="625">
        <f t="shared" si="3"/>
        <v>0</v>
      </c>
      <c r="N13" s="624">
        <f t="shared" si="3"/>
        <v>0</v>
      </c>
      <c r="O13" s="625">
        <f t="shared" si="3"/>
        <v>0</v>
      </c>
      <c r="P13" s="614">
        <f t="shared" si="1"/>
        <v>38832</v>
      </c>
      <c r="Q13" s="615">
        <f t="shared" si="2"/>
        <v>41165</v>
      </c>
    </row>
    <row r="14" spans="1:17" ht="12.75">
      <c r="A14" s="771" t="s">
        <v>466</v>
      </c>
      <c r="B14" s="772"/>
      <c r="C14" s="773"/>
      <c r="D14" s="597">
        <v>23753</v>
      </c>
      <c r="E14" s="598">
        <v>24301</v>
      </c>
      <c r="F14" s="599">
        <v>6289</v>
      </c>
      <c r="G14" s="598">
        <v>6431</v>
      </c>
      <c r="H14" s="599">
        <v>8625</v>
      </c>
      <c r="I14" s="598">
        <v>9970</v>
      </c>
      <c r="J14" s="599">
        <v>165</v>
      </c>
      <c r="K14" s="600">
        <v>463</v>
      </c>
      <c r="L14" s="599"/>
      <c r="M14" s="598"/>
      <c r="N14" s="597"/>
      <c r="O14" s="598"/>
      <c r="P14" s="616">
        <f t="shared" si="1"/>
        <v>38832</v>
      </c>
      <c r="Q14" s="617">
        <f t="shared" si="2"/>
        <v>41165</v>
      </c>
    </row>
    <row r="15" spans="1:17" ht="12.75">
      <c r="A15" s="771" t="s">
        <v>467</v>
      </c>
      <c r="B15" s="772"/>
      <c r="C15" s="773"/>
      <c r="D15" s="589"/>
      <c r="E15" s="590"/>
      <c r="F15" s="591"/>
      <c r="G15" s="590"/>
      <c r="H15" s="591"/>
      <c r="I15" s="590"/>
      <c r="J15" s="591"/>
      <c r="K15" s="592"/>
      <c r="L15" s="591"/>
      <c r="M15" s="590"/>
      <c r="N15" s="589"/>
      <c r="O15" s="590"/>
      <c r="P15" s="610">
        <f t="shared" si="1"/>
        <v>0</v>
      </c>
      <c r="Q15" s="611">
        <f t="shared" si="2"/>
        <v>0</v>
      </c>
    </row>
    <row r="16" spans="1:17" ht="12.75">
      <c r="A16" s="776" t="s">
        <v>210</v>
      </c>
      <c r="B16" s="777"/>
      <c r="C16" s="777"/>
      <c r="D16" s="624">
        <f aca="true" t="shared" si="4" ref="D16:O16">D17+D18</f>
        <v>32032</v>
      </c>
      <c r="E16" s="625">
        <f t="shared" si="4"/>
        <v>36728</v>
      </c>
      <c r="F16" s="626">
        <f t="shared" si="4"/>
        <v>8308</v>
      </c>
      <c r="G16" s="625">
        <f t="shared" si="4"/>
        <v>9454</v>
      </c>
      <c r="H16" s="626">
        <f t="shared" si="4"/>
        <v>26857</v>
      </c>
      <c r="I16" s="625">
        <f t="shared" si="4"/>
        <v>30259</v>
      </c>
      <c r="J16" s="626">
        <f t="shared" si="4"/>
        <v>52</v>
      </c>
      <c r="K16" s="627">
        <f t="shared" si="4"/>
        <v>56</v>
      </c>
      <c r="L16" s="626">
        <f t="shared" si="4"/>
        <v>54</v>
      </c>
      <c r="M16" s="625">
        <f t="shared" si="4"/>
        <v>54</v>
      </c>
      <c r="N16" s="624">
        <f t="shared" si="4"/>
        <v>0</v>
      </c>
      <c r="O16" s="625">
        <f t="shared" si="4"/>
        <v>0</v>
      </c>
      <c r="P16" s="614">
        <f t="shared" si="1"/>
        <v>67303</v>
      </c>
      <c r="Q16" s="615">
        <f t="shared" si="2"/>
        <v>76551</v>
      </c>
    </row>
    <row r="17" spans="1:17" ht="12.75">
      <c r="A17" s="771" t="s">
        <v>466</v>
      </c>
      <c r="B17" s="772"/>
      <c r="C17" s="773"/>
      <c r="D17" s="589">
        <v>30379</v>
      </c>
      <c r="E17" s="590">
        <v>34721</v>
      </c>
      <c r="F17" s="591">
        <v>8019</v>
      </c>
      <c r="G17" s="590">
        <v>8936</v>
      </c>
      <c r="H17" s="591">
        <v>20872</v>
      </c>
      <c r="I17" s="590">
        <v>25869</v>
      </c>
      <c r="J17" s="591">
        <v>52</v>
      </c>
      <c r="K17" s="592">
        <v>56</v>
      </c>
      <c r="L17" s="591">
        <v>54</v>
      </c>
      <c r="M17" s="590">
        <v>54</v>
      </c>
      <c r="N17" s="589"/>
      <c r="O17" s="590"/>
      <c r="P17" s="610">
        <f t="shared" si="1"/>
        <v>59376</v>
      </c>
      <c r="Q17" s="611">
        <f t="shared" si="2"/>
        <v>69636</v>
      </c>
    </row>
    <row r="18" spans="1:17" ht="12.75">
      <c r="A18" s="771" t="s">
        <v>467</v>
      </c>
      <c r="B18" s="772"/>
      <c r="C18" s="773"/>
      <c r="D18" s="593">
        <v>1653</v>
      </c>
      <c r="E18" s="594">
        <v>2007</v>
      </c>
      <c r="F18" s="595">
        <v>289</v>
      </c>
      <c r="G18" s="594">
        <v>518</v>
      </c>
      <c r="H18" s="595">
        <v>5985</v>
      </c>
      <c r="I18" s="594">
        <v>4390</v>
      </c>
      <c r="J18" s="595"/>
      <c r="K18" s="596"/>
      <c r="L18" s="595"/>
      <c r="M18" s="594"/>
      <c r="N18" s="593"/>
      <c r="O18" s="594"/>
      <c r="P18" s="612">
        <f t="shared" si="1"/>
        <v>7927</v>
      </c>
      <c r="Q18" s="613">
        <f t="shared" si="2"/>
        <v>6915</v>
      </c>
    </row>
    <row r="19" spans="1:17" ht="13.5" thickBot="1">
      <c r="A19" s="799" t="s">
        <v>498</v>
      </c>
      <c r="B19" s="800"/>
      <c r="C19" s="801"/>
      <c r="D19" s="601"/>
      <c r="E19" s="602">
        <v>2007</v>
      </c>
      <c r="F19" s="603"/>
      <c r="G19" s="602">
        <v>518</v>
      </c>
      <c r="H19" s="603"/>
      <c r="I19" s="602">
        <v>4390</v>
      </c>
      <c r="J19" s="603"/>
      <c r="K19" s="682"/>
      <c r="L19" s="603"/>
      <c r="M19" s="602"/>
      <c r="N19" s="601"/>
      <c r="O19" s="602"/>
      <c r="P19" s="618"/>
      <c r="Q19" s="619">
        <f t="shared" si="2"/>
        <v>6915</v>
      </c>
    </row>
    <row r="20" spans="1:17" ht="14.25" thickBot="1" thickTop="1">
      <c r="A20" s="797" t="s">
        <v>250</v>
      </c>
      <c r="B20" s="798"/>
      <c r="C20" s="798"/>
      <c r="D20" s="431">
        <f>SUM(D10,D13,D16)</f>
        <v>92787</v>
      </c>
      <c r="E20" s="436">
        <f aca="true" t="shared" si="5" ref="E20:Q20">SUM(E10,E13,E16)</f>
        <v>97274</v>
      </c>
      <c r="F20" s="586">
        <f t="shared" si="5"/>
        <v>22215</v>
      </c>
      <c r="G20" s="436">
        <f t="shared" si="5"/>
        <v>23839</v>
      </c>
      <c r="H20" s="586">
        <f t="shared" si="5"/>
        <v>82035</v>
      </c>
      <c r="I20" s="436">
        <f t="shared" si="5"/>
        <v>91025</v>
      </c>
      <c r="J20" s="586">
        <f t="shared" si="5"/>
        <v>6129</v>
      </c>
      <c r="K20" s="436">
        <f t="shared" si="5"/>
        <v>6718</v>
      </c>
      <c r="L20" s="586">
        <f t="shared" si="5"/>
        <v>2878</v>
      </c>
      <c r="M20" s="436">
        <f t="shared" si="5"/>
        <v>4909</v>
      </c>
      <c r="N20" s="431">
        <f t="shared" si="5"/>
        <v>16759</v>
      </c>
      <c r="O20" s="436">
        <f t="shared" si="5"/>
        <v>25088</v>
      </c>
      <c r="P20" s="587">
        <f t="shared" si="5"/>
        <v>222803</v>
      </c>
      <c r="Q20" s="588">
        <f t="shared" si="5"/>
        <v>248853</v>
      </c>
    </row>
    <row r="21" spans="1:17" ht="14.25" thickBot="1" thickTop="1">
      <c r="A21" s="790" t="s">
        <v>466</v>
      </c>
      <c r="B21" s="791"/>
      <c r="C21" s="792"/>
      <c r="D21" s="604">
        <f>D11+D14+D17</f>
        <v>91127</v>
      </c>
      <c r="E21" s="652">
        <f aca="true" t="shared" si="6" ref="E21:O21">E11+E14+E17</f>
        <v>95267</v>
      </c>
      <c r="F21" s="653">
        <f t="shared" si="6"/>
        <v>21926</v>
      </c>
      <c r="G21" s="654">
        <f t="shared" si="6"/>
        <v>23321</v>
      </c>
      <c r="H21" s="604">
        <f t="shared" si="6"/>
        <v>72562</v>
      </c>
      <c r="I21" s="652">
        <f t="shared" si="6"/>
        <v>84689</v>
      </c>
      <c r="J21" s="653">
        <f t="shared" si="6"/>
        <v>6129</v>
      </c>
      <c r="K21" s="654">
        <f t="shared" si="6"/>
        <v>6718</v>
      </c>
      <c r="L21" s="604">
        <f t="shared" si="6"/>
        <v>1221</v>
      </c>
      <c r="M21" s="652">
        <f t="shared" si="6"/>
        <v>1239</v>
      </c>
      <c r="N21" s="653">
        <f t="shared" si="6"/>
        <v>16759</v>
      </c>
      <c r="O21" s="654">
        <f t="shared" si="6"/>
        <v>25088</v>
      </c>
      <c r="P21" s="604">
        <f>P11+P14+P17</f>
        <v>209724</v>
      </c>
      <c r="Q21" s="605">
        <f>Q11+Q14+Q17</f>
        <v>236322</v>
      </c>
    </row>
    <row r="22" spans="1:17" ht="14.25" thickBot="1" thickTop="1">
      <c r="A22" s="790" t="s">
        <v>467</v>
      </c>
      <c r="B22" s="791"/>
      <c r="C22" s="792"/>
      <c r="D22" s="604">
        <f>D12+D15+D18</f>
        <v>1660</v>
      </c>
      <c r="E22" s="604">
        <f aca="true" t="shared" si="7" ref="E22:O22">E12+E15+E18</f>
        <v>2007</v>
      </c>
      <c r="F22" s="604">
        <f t="shared" si="7"/>
        <v>289</v>
      </c>
      <c r="G22" s="604">
        <f t="shared" si="7"/>
        <v>518</v>
      </c>
      <c r="H22" s="604">
        <f t="shared" si="7"/>
        <v>9473</v>
      </c>
      <c r="I22" s="604">
        <f t="shared" si="7"/>
        <v>6336</v>
      </c>
      <c r="J22" s="604">
        <f t="shared" si="7"/>
        <v>0</v>
      </c>
      <c r="K22" s="604">
        <f t="shared" si="7"/>
        <v>0</v>
      </c>
      <c r="L22" s="604">
        <f t="shared" si="7"/>
        <v>1657</v>
      </c>
      <c r="M22" s="604">
        <f t="shared" si="7"/>
        <v>3670</v>
      </c>
      <c r="N22" s="604">
        <f t="shared" si="7"/>
        <v>0</v>
      </c>
      <c r="O22" s="604">
        <f t="shared" si="7"/>
        <v>0</v>
      </c>
      <c r="P22" s="604">
        <f>P12+P15+P18</f>
        <v>13079</v>
      </c>
      <c r="Q22" s="605">
        <f>Q12+Q15+Q18</f>
        <v>12531</v>
      </c>
    </row>
    <row r="23" spans="4:17" ht="13.5" thickTop="1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4:17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4:17" ht="12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4:17" ht="12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4:17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4:17" ht="12.7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4:17" ht="12.7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4:17" ht="12.7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4:17" ht="12.7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4:17" ht="12.7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ht="12.7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ht="12.7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4:17" ht="12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4:17" ht="12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4:17" ht="12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4:17" ht="12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</sheetData>
  <sheetProtection/>
  <mergeCells count="26">
    <mergeCell ref="A21:C21"/>
    <mergeCell ref="A22:C22"/>
    <mergeCell ref="J8:K8"/>
    <mergeCell ref="L8:M8"/>
    <mergeCell ref="A20:C20"/>
    <mergeCell ref="A17:C17"/>
    <mergeCell ref="A18:C18"/>
    <mergeCell ref="A16:C16"/>
    <mergeCell ref="A19:C19"/>
    <mergeCell ref="P7:Q8"/>
    <mergeCell ref="A11:C11"/>
    <mergeCell ref="A12:C12"/>
    <mergeCell ref="A14:C14"/>
    <mergeCell ref="F7:G8"/>
    <mergeCell ref="H7:I8"/>
    <mergeCell ref="N7:O8"/>
    <mergeCell ref="A1:Q1"/>
    <mergeCell ref="A5:Q5"/>
    <mergeCell ref="A7:C9"/>
    <mergeCell ref="A15:C15"/>
    <mergeCell ref="A3:Q3"/>
    <mergeCell ref="A10:C10"/>
    <mergeCell ref="A13:C13"/>
    <mergeCell ref="P6:Q6"/>
    <mergeCell ref="J7:M7"/>
    <mergeCell ref="D7:E8"/>
  </mergeCells>
  <printOptions/>
  <pageMargins left="0.43" right="0.3" top="1" bottom="1" header="0.5" footer="0.5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1">
      <selection activeCell="U16" sqref="U16"/>
    </sheetView>
  </sheetViews>
  <sheetFormatPr defaultColWidth="9.140625" defaultRowHeight="12.75"/>
  <cols>
    <col min="5" max="12" width="9.28125" style="0" bestFit="1" customWidth="1"/>
    <col min="13" max="14" width="9.28125" style="0" customWidth="1"/>
    <col min="15" max="16" width="9.28125" style="0" bestFit="1" customWidth="1"/>
    <col min="17" max="20" width="10.8515625" style="0" bestFit="1" customWidth="1"/>
  </cols>
  <sheetData>
    <row r="1" spans="1:20" ht="12.75">
      <c r="A1" s="761" t="s">
        <v>414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6"/>
      <c r="T1" s="514"/>
    </row>
    <row r="2" spans="1:20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572"/>
      <c r="T2" s="14"/>
    </row>
    <row r="3" spans="1:20" ht="12.7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573"/>
      <c r="T3" s="81"/>
    </row>
    <row r="4" spans="1:20" ht="12.7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574"/>
      <c r="T4" s="287"/>
    </row>
    <row r="5" spans="1:20" ht="12.75">
      <c r="A5" s="703" t="s">
        <v>311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703"/>
      <c r="S5" s="110"/>
      <c r="T5" s="130"/>
    </row>
    <row r="6" spans="17:20" ht="13.5" thickBot="1">
      <c r="Q6" s="815" t="s">
        <v>204</v>
      </c>
      <c r="R6" s="815"/>
      <c r="S6" s="435"/>
      <c r="T6" s="435"/>
    </row>
    <row r="7" spans="1:20" ht="13.5" thickTop="1">
      <c r="A7" s="816" t="s">
        <v>462</v>
      </c>
      <c r="B7" s="817"/>
      <c r="C7" s="817"/>
      <c r="D7" s="818"/>
      <c r="E7" s="782" t="s">
        <v>306</v>
      </c>
      <c r="F7" s="783"/>
      <c r="G7" s="782" t="s">
        <v>307</v>
      </c>
      <c r="H7" s="783"/>
      <c r="I7" s="782" t="s">
        <v>308</v>
      </c>
      <c r="J7" s="783"/>
      <c r="K7" s="782" t="s">
        <v>310</v>
      </c>
      <c r="L7" s="783"/>
      <c r="M7" s="779" t="s">
        <v>312</v>
      </c>
      <c r="N7" s="780"/>
      <c r="O7" s="780"/>
      <c r="P7" s="781"/>
      <c r="Q7" s="786" t="s">
        <v>250</v>
      </c>
      <c r="R7" s="787"/>
      <c r="S7" s="571"/>
      <c r="T7" s="571"/>
    </row>
    <row r="8" spans="1:20" ht="12.75">
      <c r="A8" s="819"/>
      <c r="B8" s="820"/>
      <c r="C8" s="820"/>
      <c r="D8" s="821"/>
      <c r="E8" s="784"/>
      <c r="F8" s="785"/>
      <c r="G8" s="784"/>
      <c r="H8" s="785"/>
      <c r="I8" s="784"/>
      <c r="J8" s="785"/>
      <c r="K8" s="784"/>
      <c r="L8" s="785"/>
      <c r="M8" s="793" t="s">
        <v>453</v>
      </c>
      <c r="N8" s="794"/>
      <c r="O8" s="795" t="s">
        <v>454</v>
      </c>
      <c r="P8" s="796"/>
      <c r="Q8" s="788"/>
      <c r="R8" s="789"/>
      <c r="S8" s="571"/>
      <c r="T8" s="571"/>
    </row>
    <row r="9" spans="1:20" ht="23.25" thickBot="1">
      <c r="A9" s="822"/>
      <c r="B9" s="823"/>
      <c r="C9" s="823"/>
      <c r="D9" s="824"/>
      <c r="E9" s="296" t="s">
        <v>455</v>
      </c>
      <c r="F9" s="297" t="s">
        <v>456</v>
      </c>
      <c r="G9" s="296" t="s">
        <v>455</v>
      </c>
      <c r="H9" s="297" t="s">
        <v>456</v>
      </c>
      <c r="I9" s="296" t="s">
        <v>455</v>
      </c>
      <c r="J9" s="297" t="s">
        <v>456</v>
      </c>
      <c r="K9" s="296" t="s">
        <v>455</v>
      </c>
      <c r="L9" s="297" t="s">
        <v>456</v>
      </c>
      <c r="M9" s="296" t="s">
        <v>455</v>
      </c>
      <c r="N9" s="563" t="s">
        <v>456</v>
      </c>
      <c r="O9" s="564" t="s">
        <v>455</v>
      </c>
      <c r="P9" s="297" t="s">
        <v>456</v>
      </c>
      <c r="Q9" s="437" t="s">
        <v>455</v>
      </c>
      <c r="R9" s="438" t="s">
        <v>456</v>
      </c>
      <c r="S9" s="571"/>
      <c r="T9" s="571"/>
    </row>
    <row r="10" spans="1:20" s="298" customFormat="1" ht="13.5" thickTop="1">
      <c r="A10" s="825" t="s">
        <v>206</v>
      </c>
      <c r="B10" s="826"/>
      <c r="C10" s="826"/>
      <c r="D10" s="827"/>
      <c r="E10" s="252">
        <v>10010</v>
      </c>
      <c r="F10" s="250">
        <v>10319</v>
      </c>
      <c r="G10" s="251">
        <v>2494</v>
      </c>
      <c r="H10" s="251">
        <v>2601</v>
      </c>
      <c r="I10" s="252">
        <v>8768</v>
      </c>
      <c r="J10" s="250">
        <v>9800</v>
      </c>
      <c r="K10" s="536"/>
      <c r="L10" s="250"/>
      <c r="M10" s="531">
        <v>1460</v>
      </c>
      <c r="N10" s="541">
        <v>2500</v>
      </c>
      <c r="O10" s="531"/>
      <c r="P10" s="250"/>
      <c r="Q10" s="253">
        <f>SUM(E10+G10+I10+O10+K10+M10)</f>
        <v>22732</v>
      </c>
      <c r="R10" s="254">
        <f>F10+H10+J10+P10+L10+N10</f>
        <v>25220</v>
      </c>
      <c r="S10" s="554"/>
      <c r="T10" s="554"/>
    </row>
    <row r="11" spans="1:20" ht="12.75">
      <c r="A11" s="808" t="s">
        <v>208</v>
      </c>
      <c r="B11" s="809"/>
      <c r="C11" s="809"/>
      <c r="D11" s="810"/>
      <c r="E11" s="257">
        <v>4935</v>
      </c>
      <c r="F11" s="255">
        <v>6542</v>
      </c>
      <c r="G11" s="256">
        <v>1288</v>
      </c>
      <c r="H11" s="256">
        <v>1816</v>
      </c>
      <c r="I11" s="257">
        <v>17930</v>
      </c>
      <c r="J11" s="255">
        <v>19600</v>
      </c>
      <c r="K11" s="537"/>
      <c r="L11" s="255"/>
      <c r="M11" s="532">
        <v>605</v>
      </c>
      <c r="N11" s="542">
        <v>610</v>
      </c>
      <c r="O11" s="532">
        <v>282</v>
      </c>
      <c r="P11" s="255">
        <v>285</v>
      </c>
      <c r="Q11" s="258">
        <f aca="true" t="shared" si="0" ref="Q11:Q45">SUM(E11+G11+I11+O11+K11+M11)</f>
        <v>25040</v>
      </c>
      <c r="R11" s="259">
        <f aca="true" t="shared" si="1" ref="R11:R45">F11+H11+J11+P11+L11+N11</f>
        <v>28853</v>
      </c>
      <c r="S11" s="281"/>
      <c r="T11" s="281"/>
    </row>
    <row r="12" spans="1:20" ht="12.75">
      <c r="A12" s="808" t="s">
        <v>313</v>
      </c>
      <c r="B12" s="809"/>
      <c r="C12" s="809"/>
      <c r="D12" s="810"/>
      <c r="E12" s="257">
        <v>2765</v>
      </c>
      <c r="F12" s="255">
        <v>2831</v>
      </c>
      <c r="G12" s="256">
        <v>728</v>
      </c>
      <c r="H12" s="256">
        <v>746</v>
      </c>
      <c r="I12" s="257">
        <v>784</v>
      </c>
      <c r="J12" s="255">
        <v>820</v>
      </c>
      <c r="K12" s="537"/>
      <c r="L12" s="255"/>
      <c r="M12" s="532"/>
      <c r="N12" s="542"/>
      <c r="O12" s="532"/>
      <c r="P12" s="255"/>
      <c r="Q12" s="258">
        <f t="shared" si="0"/>
        <v>4277</v>
      </c>
      <c r="R12" s="259">
        <f t="shared" si="1"/>
        <v>4397</v>
      </c>
      <c r="S12" s="281"/>
      <c r="T12" s="281"/>
    </row>
    <row r="13" spans="1:20" ht="12.75">
      <c r="A13" s="814" t="s">
        <v>215</v>
      </c>
      <c r="B13" s="713"/>
      <c r="C13" s="713"/>
      <c r="D13" s="714"/>
      <c r="E13" s="257">
        <f aca="true" t="shared" si="2" ref="E13:P13">SUM(E14,E15:E17)</f>
        <v>3724</v>
      </c>
      <c r="F13" s="255">
        <f t="shared" si="2"/>
        <v>3910</v>
      </c>
      <c r="G13" s="257">
        <f t="shared" si="2"/>
        <v>975</v>
      </c>
      <c r="H13" s="255">
        <f t="shared" si="2"/>
        <v>1019</v>
      </c>
      <c r="I13" s="257">
        <f t="shared" si="2"/>
        <v>4467</v>
      </c>
      <c r="J13" s="255">
        <f t="shared" si="2"/>
        <v>4620</v>
      </c>
      <c r="K13" s="257">
        <f t="shared" si="2"/>
        <v>0</v>
      </c>
      <c r="L13" s="255">
        <f t="shared" si="2"/>
        <v>0</v>
      </c>
      <c r="M13" s="532">
        <f t="shared" si="2"/>
        <v>0</v>
      </c>
      <c r="N13" s="542">
        <f t="shared" si="2"/>
        <v>0</v>
      </c>
      <c r="O13" s="532">
        <f t="shared" si="2"/>
        <v>885</v>
      </c>
      <c r="P13" s="255">
        <f t="shared" si="2"/>
        <v>900</v>
      </c>
      <c r="Q13" s="258">
        <f t="shared" si="0"/>
        <v>10051</v>
      </c>
      <c r="R13" s="259">
        <f t="shared" si="1"/>
        <v>10449</v>
      </c>
      <c r="S13" s="281"/>
      <c r="T13" s="281"/>
    </row>
    <row r="14" spans="1:20" ht="12.75">
      <c r="A14" s="831" t="s">
        <v>215</v>
      </c>
      <c r="B14" s="832"/>
      <c r="C14" s="832"/>
      <c r="D14" s="833"/>
      <c r="E14" s="546">
        <v>2362</v>
      </c>
      <c r="F14" s="547">
        <v>2395</v>
      </c>
      <c r="G14" s="548">
        <v>618</v>
      </c>
      <c r="H14" s="548">
        <v>624</v>
      </c>
      <c r="I14" s="546">
        <v>2628</v>
      </c>
      <c r="J14" s="547">
        <v>2730</v>
      </c>
      <c r="K14" s="559"/>
      <c r="L14" s="547"/>
      <c r="M14" s="557"/>
      <c r="N14" s="561"/>
      <c r="O14" s="557"/>
      <c r="P14" s="547"/>
      <c r="Q14" s="173">
        <f t="shared" si="0"/>
        <v>5608</v>
      </c>
      <c r="R14" s="174">
        <f t="shared" si="1"/>
        <v>5749</v>
      </c>
      <c r="S14" s="281"/>
      <c r="T14" s="281"/>
    </row>
    <row r="15" spans="1:20" s="122" customFormat="1" ht="12.75" customHeight="1">
      <c r="A15" s="831" t="s">
        <v>317</v>
      </c>
      <c r="B15" s="832"/>
      <c r="C15" s="832"/>
      <c r="D15" s="833"/>
      <c r="E15" s="546">
        <v>1362</v>
      </c>
      <c r="F15" s="547">
        <v>1515</v>
      </c>
      <c r="G15" s="548">
        <v>357</v>
      </c>
      <c r="H15" s="548">
        <v>395</v>
      </c>
      <c r="I15" s="546">
        <v>403</v>
      </c>
      <c r="J15" s="547">
        <v>380</v>
      </c>
      <c r="K15" s="559"/>
      <c r="L15" s="547"/>
      <c r="M15" s="557"/>
      <c r="N15" s="561"/>
      <c r="O15" s="557"/>
      <c r="P15" s="547"/>
      <c r="Q15" s="173">
        <f t="shared" si="0"/>
        <v>2122</v>
      </c>
      <c r="R15" s="174">
        <f t="shared" si="1"/>
        <v>2290</v>
      </c>
      <c r="S15" s="555"/>
      <c r="T15" s="555"/>
    </row>
    <row r="16" spans="1:20" ht="12.75">
      <c r="A16" s="834" t="s">
        <v>216</v>
      </c>
      <c r="B16" s="835"/>
      <c r="C16" s="835"/>
      <c r="D16" s="836"/>
      <c r="E16" s="549"/>
      <c r="F16" s="550"/>
      <c r="G16" s="551"/>
      <c r="H16" s="551"/>
      <c r="I16" s="549">
        <v>1436</v>
      </c>
      <c r="J16" s="550">
        <v>1510</v>
      </c>
      <c r="K16" s="560"/>
      <c r="L16" s="550"/>
      <c r="M16" s="558"/>
      <c r="N16" s="562"/>
      <c r="O16" s="558"/>
      <c r="P16" s="550"/>
      <c r="Q16" s="552">
        <f t="shared" si="0"/>
        <v>1436</v>
      </c>
      <c r="R16" s="553">
        <f t="shared" si="1"/>
        <v>1510</v>
      </c>
      <c r="S16" s="281"/>
      <c r="T16" s="281"/>
    </row>
    <row r="17" spans="1:20" ht="12.75">
      <c r="A17" s="834" t="s">
        <v>333</v>
      </c>
      <c r="B17" s="835"/>
      <c r="C17" s="835"/>
      <c r="D17" s="836"/>
      <c r="E17" s="549"/>
      <c r="F17" s="550"/>
      <c r="G17" s="551"/>
      <c r="H17" s="551"/>
      <c r="I17" s="549"/>
      <c r="J17" s="550"/>
      <c r="K17" s="560"/>
      <c r="L17" s="550"/>
      <c r="M17" s="558"/>
      <c r="N17" s="562"/>
      <c r="O17" s="558">
        <v>885</v>
      </c>
      <c r="P17" s="550">
        <v>900</v>
      </c>
      <c r="Q17" s="552">
        <f t="shared" si="0"/>
        <v>885</v>
      </c>
      <c r="R17" s="553">
        <f t="shared" si="1"/>
        <v>900</v>
      </c>
      <c r="S17" s="281"/>
      <c r="T17" s="281"/>
    </row>
    <row r="18" spans="1:20" s="2" customFormat="1" ht="12.75">
      <c r="A18" s="828" t="s">
        <v>457</v>
      </c>
      <c r="B18" s="829"/>
      <c r="C18" s="829"/>
      <c r="D18" s="830"/>
      <c r="E18" s="565"/>
      <c r="F18" s="566"/>
      <c r="G18" s="567"/>
      <c r="H18" s="567"/>
      <c r="I18" s="565"/>
      <c r="J18" s="566"/>
      <c r="K18" s="568"/>
      <c r="L18" s="566"/>
      <c r="M18" s="569">
        <v>1284</v>
      </c>
      <c r="N18" s="570">
        <v>1881</v>
      </c>
      <c r="O18" s="569"/>
      <c r="P18" s="566"/>
      <c r="Q18" s="292">
        <f t="shared" si="0"/>
        <v>1284</v>
      </c>
      <c r="R18" s="293">
        <f t="shared" si="1"/>
        <v>1881</v>
      </c>
      <c r="S18" s="281"/>
      <c r="T18" s="281"/>
    </row>
    <row r="19" spans="1:20" ht="12.75">
      <c r="A19" s="808" t="s">
        <v>218</v>
      </c>
      <c r="B19" s="809"/>
      <c r="C19" s="809"/>
      <c r="D19" s="810"/>
      <c r="E19" s="257"/>
      <c r="F19" s="255"/>
      <c r="G19" s="256"/>
      <c r="H19" s="256"/>
      <c r="I19" s="257">
        <v>265</v>
      </c>
      <c r="J19" s="255">
        <v>280</v>
      </c>
      <c r="K19" s="537"/>
      <c r="L19" s="255"/>
      <c r="M19" s="532"/>
      <c r="N19" s="542"/>
      <c r="O19" s="532"/>
      <c r="P19" s="255"/>
      <c r="Q19" s="258">
        <f t="shared" si="0"/>
        <v>265</v>
      </c>
      <c r="R19" s="259">
        <f t="shared" si="1"/>
        <v>280</v>
      </c>
      <c r="S19" s="281"/>
      <c r="T19" s="281"/>
    </row>
    <row r="20" spans="1:20" ht="12.75">
      <c r="A20" s="808" t="s">
        <v>314</v>
      </c>
      <c r="B20" s="809"/>
      <c r="C20" s="809"/>
      <c r="D20" s="810"/>
      <c r="E20" s="257">
        <v>301</v>
      </c>
      <c r="F20" s="255">
        <v>662</v>
      </c>
      <c r="G20" s="256">
        <v>76</v>
      </c>
      <c r="H20" s="256">
        <v>154</v>
      </c>
      <c r="I20" s="257">
        <v>85</v>
      </c>
      <c r="J20" s="255">
        <v>1147</v>
      </c>
      <c r="K20" s="537"/>
      <c r="L20" s="255"/>
      <c r="M20" s="532"/>
      <c r="N20" s="542"/>
      <c r="O20" s="532"/>
      <c r="P20" s="255"/>
      <c r="Q20" s="258">
        <f t="shared" si="0"/>
        <v>462</v>
      </c>
      <c r="R20" s="259">
        <f t="shared" si="1"/>
        <v>1963</v>
      </c>
      <c r="S20" s="281"/>
      <c r="T20" s="281"/>
    </row>
    <row r="21" spans="1:20" ht="12.75">
      <c r="A21" s="808" t="s">
        <v>315</v>
      </c>
      <c r="B21" s="809"/>
      <c r="C21" s="809"/>
      <c r="D21" s="810"/>
      <c r="E21" s="257"/>
      <c r="F21" s="255"/>
      <c r="G21" s="256"/>
      <c r="H21" s="256"/>
      <c r="I21" s="257">
        <v>206</v>
      </c>
      <c r="J21" s="255">
        <v>210</v>
      </c>
      <c r="K21" s="537"/>
      <c r="L21" s="255"/>
      <c r="M21" s="532"/>
      <c r="N21" s="542"/>
      <c r="O21" s="532"/>
      <c r="P21" s="255"/>
      <c r="Q21" s="258">
        <f t="shared" si="0"/>
        <v>206</v>
      </c>
      <c r="R21" s="259">
        <f t="shared" si="1"/>
        <v>210</v>
      </c>
      <c r="S21" s="281"/>
      <c r="T21" s="281"/>
    </row>
    <row r="22" spans="1:20" ht="12.75">
      <c r="A22" s="814" t="s">
        <v>458</v>
      </c>
      <c r="B22" s="713"/>
      <c r="C22" s="713"/>
      <c r="D22" s="714"/>
      <c r="E22" s="257"/>
      <c r="F22" s="255"/>
      <c r="G22" s="256"/>
      <c r="H22" s="256"/>
      <c r="I22" s="257">
        <v>867</v>
      </c>
      <c r="J22" s="255">
        <v>1900</v>
      </c>
      <c r="K22" s="537"/>
      <c r="L22" s="255"/>
      <c r="M22" s="532"/>
      <c r="N22" s="542"/>
      <c r="O22" s="532"/>
      <c r="P22" s="255"/>
      <c r="Q22" s="258">
        <f t="shared" si="0"/>
        <v>867</v>
      </c>
      <c r="R22" s="259">
        <f t="shared" si="1"/>
        <v>1900</v>
      </c>
      <c r="S22" s="281"/>
      <c r="T22" s="281"/>
    </row>
    <row r="23" spans="1:20" ht="12.75">
      <c r="A23" s="808" t="s">
        <v>316</v>
      </c>
      <c r="B23" s="809"/>
      <c r="C23" s="809"/>
      <c r="D23" s="810"/>
      <c r="E23" s="257"/>
      <c r="F23" s="255"/>
      <c r="G23" s="256"/>
      <c r="H23" s="256"/>
      <c r="I23" s="257">
        <v>4805</v>
      </c>
      <c r="J23" s="255">
        <v>6100</v>
      </c>
      <c r="K23" s="537"/>
      <c r="L23" s="255"/>
      <c r="M23" s="532"/>
      <c r="N23" s="542"/>
      <c r="O23" s="532"/>
      <c r="P23" s="255"/>
      <c r="Q23" s="258">
        <f t="shared" si="0"/>
        <v>4805</v>
      </c>
      <c r="R23" s="259">
        <f t="shared" si="1"/>
        <v>6100</v>
      </c>
      <c r="S23" s="281"/>
      <c r="T23" s="281"/>
    </row>
    <row r="24" spans="1:20" ht="12.75">
      <c r="A24" s="808" t="s">
        <v>207</v>
      </c>
      <c r="B24" s="809"/>
      <c r="C24" s="809"/>
      <c r="D24" s="810"/>
      <c r="E24" s="257"/>
      <c r="F24" s="255"/>
      <c r="G24" s="256"/>
      <c r="H24" s="256"/>
      <c r="I24" s="257"/>
      <c r="J24" s="255"/>
      <c r="K24" s="537"/>
      <c r="L24" s="255"/>
      <c r="M24" s="532">
        <v>111</v>
      </c>
      <c r="N24" s="542"/>
      <c r="O24" s="532"/>
      <c r="P24" s="255"/>
      <c r="Q24" s="258">
        <f t="shared" si="0"/>
        <v>111</v>
      </c>
      <c r="R24" s="259">
        <f t="shared" si="1"/>
        <v>0</v>
      </c>
      <c r="S24" s="281"/>
      <c r="T24" s="281"/>
    </row>
    <row r="25" spans="1:20" ht="12.75">
      <c r="A25" s="808" t="s">
        <v>219</v>
      </c>
      <c r="B25" s="809"/>
      <c r="C25" s="809"/>
      <c r="D25" s="810"/>
      <c r="E25" s="257">
        <v>5</v>
      </c>
      <c r="F25" s="255"/>
      <c r="G25" s="256"/>
      <c r="H25" s="256"/>
      <c r="I25" s="257">
        <v>1639</v>
      </c>
      <c r="J25" s="255">
        <v>1640</v>
      </c>
      <c r="K25" s="537"/>
      <c r="L25" s="255"/>
      <c r="M25" s="532">
        <v>1906</v>
      </c>
      <c r="N25" s="542">
        <v>158</v>
      </c>
      <c r="O25" s="532"/>
      <c r="P25" s="255"/>
      <c r="Q25" s="258">
        <f t="shared" si="0"/>
        <v>3550</v>
      </c>
      <c r="R25" s="259">
        <f t="shared" si="1"/>
        <v>1798</v>
      </c>
      <c r="S25" s="281"/>
      <c r="T25" s="281"/>
    </row>
    <row r="26" spans="1:20" ht="12.75">
      <c r="A26" s="808" t="s">
        <v>212</v>
      </c>
      <c r="B26" s="809"/>
      <c r="C26" s="809"/>
      <c r="D26" s="810"/>
      <c r="E26" s="257"/>
      <c r="F26" s="255"/>
      <c r="G26" s="256"/>
      <c r="H26" s="256"/>
      <c r="I26" s="257">
        <v>13</v>
      </c>
      <c r="J26" s="255">
        <v>150</v>
      </c>
      <c r="K26" s="537"/>
      <c r="L26" s="255"/>
      <c r="M26" s="532"/>
      <c r="N26" s="542"/>
      <c r="O26" s="532"/>
      <c r="P26" s="255"/>
      <c r="Q26" s="258">
        <f t="shared" si="0"/>
        <v>13</v>
      </c>
      <c r="R26" s="259">
        <f t="shared" si="1"/>
        <v>150</v>
      </c>
      <c r="S26" s="281"/>
      <c r="T26" s="281"/>
    </row>
    <row r="27" spans="1:20" ht="12.75">
      <c r="A27" s="808" t="s">
        <v>214</v>
      </c>
      <c r="B27" s="809"/>
      <c r="C27" s="809"/>
      <c r="D27" s="810"/>
      <c r="E27" s="257"/>
      <c r="F27" s="255"/>
      <c r="G27" s="256"/>
      <c r="H27" s="256"/>
      <c r="I27" s="257">
        <v>56</v>
      </c>
      <c r="J27" s="255">
        <v>50</v>
      </c>
      <c r="K27" s="537"/>
      <c r="L27" s="255"/>
      <c r="M27" s="532"/>
      <c r="N27" s="542"/>
      <c r="O27" s="532"/>
      <c r="P27" s="255"/>
      <c r="Q27" s="258">
        <f t="shared" si="0"/>
        <v>56</v>
      </c>
      <c r="R27" s="259">
        <f t="shared" si="1"/>
        <v>50</v>
      </c>
      <c r="S27" s="281"/>
      <c r="T27" s="281"/>
    </row>
    <row r="28" spans="1:20" ht="12.75">
      <c r="A28" s="808" t="s">
        <v>331</v>
      </c>
      <c r="B28" s="809"/>
      <c r="C28" s="809"/>
      <c r="D28" s="810"/>
      <c r="E28" s="257">
        <v>207</v>
      </c>
      <c r="F28" s="255"/>
      <c r="G28" s="256">
        <v>27</v>
      </c>
      <c r="H28" s="256"/>
      <c r="I28" s="257"/>
      <c r="J28" s="255"/>
      <c r="K28" s="537"/>
      <c r="L28" s="255"/>
      <c r="M28" s="532"/>
      <c r="N28" s="542"/>
      <c r="O28" s="532"/>
      <c r="P28" s="255"/>
      <c r="Q28" s="258">
        <f t="shared" si="0"/>
        <v>234</v>
      </c>
      <c r="R28" s="259">
        <f t="shared" si="1"/>
        <v>0</v>
      </c>
      <c r="S28" s="281"/>
      <c r="T28" s="281"/>
    </row>
    <row r="29" spans="1:20" ht="12.75">
      <c r="A29" s="808" t="s">
        <v>332</v>
      </c>
      <c r="B29" s="809"/>
      <c r="C29" s="809"/>
      <c r="D29" s="810"/>
      <c r="E29" s="257">
        <v>15048</v>
      </c>
      <c r="F29" s="255">
        <v>11981</v>
      </c>
      <c r="G29" s="256">
        <v>2030</v>
      </c>
      <c r="H29" s="256">
        <v>1618</v>
      </c>
      <c r="I29" s="257">
        <v>1355</v>
      </c>
      <c r="J29" s="255">
        <v>2033</v>
      </c>
      <c r="K29" s="537"/>
      <c r="L29" s="255"/>
      <c r="M29" s="532"/>
      <c r="N29" s="542"/>
      <c r="O29" s="532"/>
      <c r="P29" s="255"/>
      <c r="Q29" s="258">
        <f t="shared" si="0"/>
        <v>18433</v>
      </c>
      <c r="R29" s="259">
        <f t="shared" si="1"/>
        <v>15632</v>
      </c>
      <c r="S29" s="281"/>
      <c r="T29" s="281"/>
    </row>
    <row r="30" spans="1:20" ht="12.75">
      <c r="A30" s="814" t="s">
        <v>320</v>
      </c>
      <c r="B30" s="713"/>
      <c r="C30" s="713"/>
      <c r="D30" s="714"/>
      <c r="E30" s="257"/>
      <c r="F30" s="255"/>
      <c r="G30" s="256"/>
      <c r="H30" s="256"/>
      <c r="I30" s="257"/>
      <c r="J30" s="255"/>
      <c r="K30" s="537"/>
      <c r="L30" s="255"/>
      <c r="M30" s="532">
        <v>44</v>
      </c>
      <c r="N30" s="542"/>
      <c r="O30" s="532"/>
      <c r="P30" s="255"/>
      <c r="Q30" s="258">
        <f t="shared" si="0"/>
        <v>44</v>
      </c>
      <c r="R30" s="259">
        <f t="shared" si="1"/>
        <v>0</v>
      </c>
      <c r="S30" s="281"/>
      <c r="T30" s="281"/>
    </row>
    <row r="31" spans="1:20" ht="12.75">
      <c r="A31" s="808" t="s">
        <v>211</v>
      </c>
      <c r="B31" s="809"/>
      <c r="C31" s="809"/>
      <c r="D31" s="810"/>
      <c r="E31" s="257"/>
      <c r="F31" s="255"/>
      <c r="G31" s="256"/>
      <c r="H31" s="256"/>
      <c r="I31" s="257">
        <v>1358</v>
      </c>
      <c r="J31" s="255"/>
      <c r="K31" s="537"/>
      <c r="L31" s="255"/>
      <c r="M31" s="532"/>
      <c r="N31" s="542"/>
      <c r="O31" s="532"/>
      <c r="P31" s="255"/>
      <c r="Q31" s="258">
        <f t="shared" si="0"/>
        <v>1358</v>
      </c>
      <c r="R31" s="259">
        <f t="shared" si="1"/>
        <v>0</v>
      </c>
      <c r="S31" s="281"/>
      <c r="T31" s="281"/>
    </row>
    <row r="32" spans="1:20" ht="12.75">
      <c r="A32" s="808" t="s">
        <v>210</v>
      </c>
      <c r="B32" s="809"/>
      <c r="C32" s="809"/>
      <c r="D32" s="810"/>
      <c r="E32" s="257"/>
      <c r="F32" s="255"/>
      <c r="G32" s="256"/>
      <c r="H32" s="256"/>
      <c r="I32" s="257">
        <v>467</v>
      </c>
      <c r="J32" s="255">
        <v>500</v>
      </c>
      <c r="K32" s="537"/>
      <c r="L32" s="255"/>
      <c r="M32" s="532"/>
      <c r="N32" s="542"/>
      <c r="O32" s="532"/>
      <c r="P32" s="255"/>
      <c r="Q32" s="258">
        <f t="shared" si="0"/>
        <v>467</v>
      </c>
      <c r="R32" s="259">
        <f t="shared" si="1"/>
        <v>500</v>
      </c>
      <c r="S32" s="281"/>
      <c r="T32" s="281"/>
    </row>
    <row r="33" spans="1:20" ht="12.75">
      <c r="A33" s="814" t="s">
        <v>460</v>
      </c>
      <c r="B33" s="713"/>
      <c r="C33" s="713"/>
      <c r="D33" s="714"/>
      <c r="E33" s="257"/>
      <c r="F33" s="255"/>
      <c r="G33" s="256"/>
      <c r="H33" s="256"/>
      <c r="I33" s="257"/>
      <c r="J33" s="255"/>
      <c r="K33" s="537"/>
      <c r="L33" s="255"/>
      <c r="M33" s="532">
        <v>502</v>
      </c>
      <c r="N33" s="542">
        <v>550</v>
      </c>
      <c r="O33" s="532"/>
      <c r="P33" s="255"/>
      <c r="Q33" s="258">
        <f>SUM(E33+G33+I33+O33+K33+M33)</f>
        <v>502</v>
      </c>
      <c r="R33" s="259">
        <f>F33+H33+J33+P33+L33+N33</f>
        <v>550</v>
      </c>
      <c r="S33" s="281"/>
      <c r="T33" s="281"/>
    </row>
    <row r="34" spans="1:20" ht="12.75">
      <c r="A34" s="814" t="s">
        <v>461</v>
      </c>
      <c r="B34" s="713"/>
      <c r="C34" s="713"/>
      <c r="D34" s="714"/>
      <c r="E34" s="257"/>
      <c r="F34" s="255"/>
      <c r="G34" s="256"/>
      <c r="H34" s="256"/>
      <c r="I34" s="257"/>
      <c r="J34" s="255"/>
      <c r="K34" s="537"/>
      <c r="L34" s="255"/>
      <c r="M34" s="532"/>
      <c r="N34" s="542">
        <v>500</v>
      </c>
      <c r="O34" s="532"/>
      <c r="P34" s="255"/>
      <c r="Q34" s="258">
        <f>SUM(E34+G34+I34+O34+K34+M34)</f>
        <v>0</v>
      </c>
      <c r="R34" s="259">
        <f>F34+H34+J34+P34+L34+N34</f>
        <v>500</v>
      </c>
      <c r="S34" s="281"/>
      <c r="T34" s="281"/>
    </row>
    <row r="35" spans="1:20" ht="12.75">
      <c r="A35" s="808" t="s">
        <v>321</v>
      </c>
      <c r="B35" s="809"/>
      <c r="C35" s="809"/>
      <c r="D35" s="810"/>
      <c r="E35" s="257"/>
      <c r="F35" s="255"/>
      <c r="G35" s="256"/>
      <c r="H35" s="256"/>
      <c r="I35" s="257"/>
      <c r="J35" s="255"/>
      <c r="K35" s="537">
        <v>1186</v>
      </c>
      <c r="L35" s="255">
        <v>2154</v>
      </c>
      <c r="M35" s="532"/>
      <c r="N35" s="542"/>
      <c r="O35" s="532"/>
      <c r="P35" s="255"/>
      <c r="Q35" s="258">
        <f t="shared" si="0"/>
        <v>1186</v>
      </c>
      <c r="R35" s="259">
        <f t="shared" si="1"/>
        <v>2154</v>
      </c>
      <c r="S35" s="281"/>
      <c r="T35" s="281"/>
    </row>
    <row r="36" spans="1:20" ht="12.75">
      <c r="A36" s="808" t="s">
        <v>417</v>
      </c>
      <c r="B36" s="809"/>
      <c r="C36" s="809"/>
      <c r="D36" s="810"/>
      <c r="E36" s="257"/>
      <c r="F36" s="255"/>
      <c r="G36" s="256"/>
      <c r="H36" s="256"/>
      <c r="I36" s="257"/>
      <c r="J36" s="255"/>
      <c r="K36" s="537">
        <v>5856</v>
      </c>
      <c r="L36" s="255">
        <v>13680</v>
      </c>
      <c r="M36" s="532"/>
      <c r="N36" s="542"/>
      <c r="O36" s="532"/>
      <c r="P36" s="255"/>
      <c r="Q36" s="258">
        <f t="shared" si="0"/>
        <v>5856</v>
      </c>
      <c r="R36" s="259">
        <f t="shared" si="1"/>
        <v>13680</v>
      </c>
      <c r="S36" s="281"/>
      <c r="T36" s="281"/>
    </row>
    <row r="37" spans="1:20" ht="12.75">
      <c r="A37" s="808" t="s">
        <v>322</v>
      </c>
      <c r="B37" s="809"/>
      <c r="C37" s="809"/>
      <c r="D37" s="810"/>
      <c r="E37" s="257"/>
      <c r="F37" s="255"/>
      <c r="G37" s="256"/>
      <c r="H37" s="256"/>
      <c r="I37" s="257"/>
      <c r="J37" s="255"/>
      <c r="K37" s="537">
        <v>3374</v>
      </c>
      <c r="L37" s="255">
        <v>3764</v>
      </c>
      <c r="M37" s="532"/>
      <c r="N37" s="542"/>
      <c r="O37" s="532"/>
      <c r="P37" s="255"/>
      <c r="Q37" s="258">
        <f t="shared" si="0"/>
        <v>3374</v>
      </c>
      <c r="R37" s="259">
        <f t="shared" si="1"/>
        <v>3764</v>
      </c>
      <c r="S37" s="281"/>
      <c r="T37" s="281"/>
    </row>
    <row r="38" spans="1:20" ht="12.75">
      <c r="A38" s="814" t="s">
        <v>334</v>
      </c>
      <c r="B38" s="713"/>
      <c r="C38" s="713"/>
      <c r="D38" s="714"/>
      <c r="E38" s="257"/>
      <c r="F38" s="255"/>
      <c r="G38" s="256"/>
      <c r="H38" s="256"/>
      <c r="I38" s="257"/>
      <c r="J38" s="255"/>
      <c r="K38" s="537">
        <v>324</v>
      </c>
      <c r="L38" s="255"/>
      <c r="M38" s="532"/>
      <c r="N38" s="542"/>
      <c r="O38" s="532"/>
      <c r="P38" s="255"/>
      <c r="Q38" s="258">
        <f t="shared" si="0"/>
        <v>324</v>
      </c>
      <c r="R38" s="259">
        <f t="shared" si="1"/>
        <v>0</v>
      </c>
      <c r="S38" s="281"/>
      <c r="T38" s="281"/>
    </row>
    <row r="39" spans="1:20" ht="12.75">
      <c r="A39" s="808" t="s">
        <v>209</v>
      </c>
      <c r="B39" s="809"/>
      <c r="C39" s="809"/>
      <c r="D39" s="810"/>
      <c r="E39" s="257"/>
      <c r="F39" s="255"/>
      <c r="G39" s="256"/>
      <c r="H39" s="256"/>
      <c r="I39" s="257"/>
      <c r="J39" s="255"/>
      <c r="K39" s="537">
        <v>1929</v>
      </c>
      <c r="L39" s="255">
        <v>1020</v>
      </c>
      <c r="M39" s="532"/>
      <c r="N39" s="542"/>
      <c r="O39" s="532"/>
      <c r="P39" s="255"/>
      <c r="Q39" s="258">
        <f t="shared" si="0"/>
        <v>1929</v>
      </c>
      <c r="R39" s="259">
        <f t="shared" si="1"/>
        <v>1020</v>
      </c>
      <c r="S39" s="281"/>
      <c r="T39" s="281"/>
    </row>
    <row r="40" spans="1:20" ht="12.75">
      <c r="A40" s="808" t="s">
        <v>323</v>
      </c>
      <c r="B40" s="809"/>
      <c r="C40" s="809"/>
      <c r="D40" s="810"/>
      <c r="E40" s="257"/>
      <c r="F40" s="255"/>
      <c r="G40" s="256"/>
      <c r="H40" s="256"/>
      <c r="I40" s="257"/>
      <c r="J40" s="255"/>
      <c r="K40" s="537">
        <v>730</v>
      </c>
      <c r="L40" s="255">
        <v>950</v>
      </c>
      <c r="M40" s="532"/>
      <c r="N40" s="542"/>
      <c r="O40" s="532"/>
      <c r="P40" s="255"/>
      <c r="Q40" s="258">
        <f t="shared" si="0"/>
        <v>730</v>
      </c>
      <c r="R40" s="259">
        <f t="shared" si="1"/>
        <v>950</v>
      </c>
      <c r="S40" s="281"/>
      <c r="T40" s="281"/>
    </row>
    <row r="41" spans="1:20" ht="12.75">
      <c r="A41" s="814" t="s">
        <v>213</v>
      </c>
      <c r="B41" s="713"/>
      <c r="C41" s="713"/>
      <c r="D41" s="714"/>
      <c r="E41" s="257"/>
      <c r="F41" s="255"/>
      <c r="G41" s="256"/>
      <c r="H41" s="256"/>
      <c r="I41" s="257"/>
      <c r="J41" s="255"/>
      <c r="K41" s="537">
        <v>410</v>
      </c>
      <c r="L41" s="255">
        <v>450</v>
      </c>
      <c r="M41" s="532"/>
      <c r="N41" s="542"/>
      <c r="O41" s="532"/>
      <c r="P41" s="255"/>
      <c r="Q41" s="258">
        <f t="shared" si="0"/>
        <v>410</v>
      </c>
      <c r="R41" s="259">
        <f t="shared" si="1"/>
        <v>450</v>
      </c>
      <c r="S41" s="281"/>
      <c r="T41" s="281"/>
    </row>
    <row r="42" spans="1:20" ht="12.75">
      <c r="A42" s="814" t="s">
        <v>390</v>
      </c>
      <c r="B42" s="713"/>
      <c r="C42" s="713"/>
      <c r="D42" s="714"/>
      <c r="E42" s="257"/>
      <c r="F42" s="255"/>
      <c r="G42" s="256"/>
      <c r="H42" s="256"/>
      <c r="I42" s="257"/>
      <c r="J42" s="255"/>
      <c r="K42" s="537">
        <v>67</v>
      </c>
      <c r="L42" s="255"/>
      <c r="M42" s="532"/>
      <c r="N42" s="542"/>
      <c r="O42" s="532"/>
      <c r="P42" s="255"/>
      <c r="Q42" s="258">
        <f t="shared" si="0"/>
        <v>67</v>
      </c>
      <c r="R42" s="259">
        <f t="shared" si="1"/>
        <v>0</v>
      </c>
      <c r="S42" s="281"/>
      <c r="T42" s="281"/>
    </row>
    <row r="43" spans="1:20" ht="12.75">
      <c r="A43" s="808" t="s">
        <v>324</v>
      </c>
      <c r="B43" s="809"/>
      <c r="C43" s="809"/>
      <c r="D43" s="810"/>
      <c r="E43" s="257"/>
      <c r="F43" s="255"/>
      <c r="G43" s="256"/>
      <c r="H43" s="256"/>
      <c r="I43" s="257"/>
      <c r="J43" s="255"/>
      <c r="K43" s="537">
        <v>1436</v>
      </c>
      <c r="L43" s="255">
        <v>1430</v>
      </c>
      <c r="M43" s="532"/>
      <c r="N43" s="542"/>
      <c r="O43" s="532"/>
      <c r="P43" s="255"/>
      <c r="Q43" s="258">
        <f t="shared" si="0"/>
        <v>1436</v>
      </c>
      <c r="R43" s="259">
        <f t="shared" si="1"/>
        <v>1430</v>
      </c>
      <c r="S43" s="281"/>
      <c r="T43" s="281"/>
    </row>
    <row r="44" spans="1:20" ht="12.75">
      <c r="A44" s="811" t="s">
        <v>325</v>
      </c>
      <c r="B44" s="812"/>
      <c r="C44" s="812"/>
      <c r="D44" s="813"/>
      <c r="E44" s="262"/>
      <c r="F44" s="260"/>
      <c r="G44" s="261"/>
      <c r="H44" s="261"/>
      <c r="I44" s="262"/>
      <c r="J44" s="260"/>
      <c r="K44" s="538">
        <v>1424</v>
      </c>
      <c r="L44" s="260">
        <v>1600</v>
      </c>
      <c r="M44" s="533"/>
      <c r="N44" s="543"/>
      <c r="O44" s="533"/>
      <c r="P44" s="260"/>
      <c r="Q44" s="258">
        <f t="shared" si="0"/>
        <v>1424</v>
      </c>
      <c r="R44" s="259">
        <f t="shared" si="1"/>
        <v>1600</v>
      </c>
      <c r="S44" s="281"/>
      <c r="T44" s="281"/>
    </row>
    <row r="45" spans="1:20" ht="13.5" thickBot="1">
      <c r="A45" s="802" t="s">
        <v>459</v>
      </c>
      <c r="B45" s="803"/>
      <c r="C45" s="803"/>
      <c r="D45" s="804"/>
      <c r="E45" s="265"/>
      <c r="F45" s="263"/>
      <c r="G45" s="264"/>
      <c r="H45" s="261"/>
      <c r="I45" s="265"/>
      <c r="J45" s="263"/>
      <c r="K45" s="539">
        <v>23</v>
      </c>
      <c r="L45" s="263">
        <v>40</v>
      </c>
      <c r="M45" s="534"/>
      <c r="N45" s="544"/>
      <c r="O45" s="534"/>
      <c r="P45" s="263"/>
      <c r="Q45" s="266">
        <f t="shared" si="0"/>
        <v>23</v>
      </c>
      <c r="R45" s="267">
        <f t="shared" si="1"/>
        <v>40</v>
      </c>
      <c r="S45" s="281"/>
      <c r="T45" s="281"/>
    </row>
    <row r="46" spans="1:20" ht="17.25" thickBot="1" thickTop="1">
      <c r="A46" s="805" t="s">
        <v>463</v>
      </c>
      <c r="B46" s="806"/>
      <c r="C46" s="806"/>
      <c r="D46" s="807"/>
      <c r="E46" s="268">
        <f aca="true" t="shared" si="3" ref="E46:R46">SUM(E10:E13,E18:E45)</f>
        <v>36995</v>
      </c>
      <c r="F46" s="269">
        <f t="shared" si="3"/>
        <v>36245</v>
      </c>
      <c r="G46" s="270">
        <f t="shared" si="3"/>
        <v>7618</v>
      </c>
      <c r="H46" s="271">
        <f t="shared" si="3"/>
        <v>7954</v>
      </c>
      <c r="I46" s="268">
        <f t="shared" si="3"/>
        <v>43065</v>
      </c>
      <c r="J46" s="269">
        <f t="shared" si="3"/>
        <v>48850</v>
      </c>
      <c r="K46" s="268">
        <f t="shared" si="3"/>
        <v>16759</v>
      </c>
      <c r="L46" s="269">
        <f t="shared" si="3"/>
        <v>25088</v>
      </c>
      <c r="M46" s="535">
        <f t="shared" si="3"/>
        <v>5912</v>
      </c>
      <c r="N46" s="545">
        <f t="shared" si="3"/>
        <v>6199</v>
      </c>
      <c r="O46" s="535">
        <f t="shared" si="3"/>
        <v>1167</v>
      </c>
      <c r="P46" s="269">
        <f t="shared" si="3"/>
        <v>1185</v>
      </c>
      <c r="Q46" s="272">
        <f t="shared" si="3"/>
        <v>111516</v>
      </c>
      <c r="R46" s="201">
        <f t="shared" si="3"/>
        <v>125521</v>
      </c>
      <c r="S46" s="556"/>
      <c r="T46" s="556"/>
    </row>
    <row r="47" ht="13.5" thickTop="1"/>
    <row r="48" spans="17:18" ht="13.5" thickBot="1">
      <c r="Q48" s="815" t="s">
        <v>204</v>
      </c>
      <c r="R48" s="815"/>
    </row>
    <row r="49" spans="1:18" ht="13.5" thickTop="1">
      <c r="A49" s="816" t="s">
        <v>464</v>
      </c>
      <c r="B49" s="817"/>
      <c r="C49" s="817"/>
      <c r="D49" s="818"/>
      <c r="E49" s="782" t="s">
        <v>306</v>
      </c>
      <c r="F49" s="783"/>
      <c r="G49" s="782" t="s">
        <v>307</v>
      </c>
      <c r="H49" s="783"/>
      <c r="I49" s="782" t="s">
        <v>308</v>
      </c>
      <c r="J49" s="783"/>
      <c r="K49" s="782" t="s">
        <v>310</v>
      </c>
      <c r="L49" s="783"/>
      <c r="M49" s="779" t="s">
        <v>312</v>
      </c>
      <c r="N49" s="780"/>
      <c r="O49" s="780"/>
      <c r="P49" s="781"/>
      <c r="Q49" s="786" t="s">
        <v>250</v>
      </c>
      <c r="R49" s="787"/>
    </row>
    <row r="50" spans="1:18" ht="12.75">
      <c r="A50" s="819"/>
      <c r="B50" s="820"/>
      <c r="C50" s="820"/>
      <c r="D50" s="821"/>
      <c r="E50" s="784"/>
      <c r="F50" s="785"/>
      <c r="G50" s="784"/>
      <c r="H50" s="785"/>
      <c r="I50" s="784"/>
      <c r="J50" s="785"/>
      <c r="K50" s="784"/>
      <c r="L50" s="785"/>
      <c r="M50" s="793" t="s">
        <v>453</v>
      </c>
      <c r="N50" s="794"/>
      <c r="O50" s="795" t="s">
        <v>454</v>
      </c>
      <c r="P50" s="796"/>
      <c r="Q50" s="788"/>
      <c r="R50" s="789"/>
    </row>
    <row r="51" spans="1:18" ht="23.25" thickBot="1">
      <c r="A51" s="819"/>
      <c r="B51" s="820"/>
      <c r="C51" s="820"/>
      <c r="D51" s="821"/>
      <c r="E51" s="296" t="s">
        <v>455</v>
      </c>
      <c r="F51" s="297" t="s">
        <v>456</v>
      </c>
      <c r="G51" s="296" t="s">
        <v>455</v>
      </c>
      <c r="H51" s="297" t="s">
        <v>456</v>
      </c>
      <c r="I51" s="296" t="s">
        <v>455</v>
      </c>
      <c r="J51" s="297" t="s">
        <v>456</v>
      </c>
      <c r="K51" s="296" t="s">
        <v>455</v>
      </c>
      <c r="L51" s="297" t="s">
        <v>456</v>
      </c>
      <c r="M51" s="296" t="s">
        <v>455</v>
      </c>
      <c r="N51" s="563" t="s">
        <v>456</v>
      </c>
      <c r="O51" s="540" t="s">
        <v>455</v>
      </c>
      <c r="P51" s="297" t="s">
        <v>456</v>
      </c>
      <c r="Q51" s="437" t="s">
        <v>455</v>
      </c>
      <c r="R51" s="438" t="s">
        <v>456</v>
      </c>
    </row>
    <row r="52" spans="1:18" ht="13.5" thickTop="1">
      <c r="A52" s="841" t="s">
        <v>208</v>
      </c>
      <c r="B52" s="842"/>
      <c r="C52" s="842"/>
      <c r="D52" s="842"/>
      <c r="E52" s="577"/>
      <c r="F52" s="578"/>
      <c r="G52" s="579"/>
      <c r="H52" s="575"/>
      <c r="I52" s="577"/>
      <c r="J52" s="578"/>
      <c r="K52" s="579"/>
      <c r="L52" s="575"/>
      <c r="M52" s="577"/>
      <c r="N52" s="580"/>
      <c r="O52" s="580">
        <v>325</v>
      </c>
      <c r="P52" s="576">
        <v>325</v>
      </c>
      <c r="Q52" s="575">
        <f aca="true" t="shared" si="4" ref="Q52:Q58">SUM(E52+G52+I52+O52+K52+M52)</f>
        <v>325</v>
      </c>
      <c r="R52" s="578">
        <f aca="true" t="shared" si="5" ref="R52:R58">F52+H52+J52+P52+L52+N52</f>
        <v>325</v>
      </c>
    </row>
    <row r="53" spans="1:18" ht="12.75">
      <c r="A53" s="814" t="s">
        <v>217</v>
      </c>
      <c r="B53" s="713"/>
      <c r="C53" s="713"/>
      <c r="D53" s="713"/>
      <c r="E53" s="40">
        <v>7</v>
      </c>
      <c r="F53" s="629"/>
      <c r="G53" s="630"/>
      <c r="H53" s="33"/>
      <c r="I53" s="40">
        <v>1670</v>
      </c>
      <c r="J53" s="629"/>
      <c r="K53" s="630"/>
      <c r="L53" s="33"/>
      <c r="M53" s="40"/>
      <c r="N53" s="631"/>
      <c r="O53" s="631">
        <v>5</v>
      </c>
      <c r="P53" s="34">
        <v>1700</v>
      </c>
      <c r="Q53" s="33">
        <f t="shared" si="4"/>
        <v>1682</v>
      </c>
      <c r="R53" s="629">
        <f t="shared" si="5"/>
        <v>1700</v>
      </c>
    </row>
    <row r="54" spans="1:18" ht="12.75">
      <c r="A54" s="814" t="s">
        <v>326</v>
      </c>
      <c r="B54" s="713"/>
      <c r="C54" s="713"/>
      <c r="D54" s="713"/>
      <c r="E54" s="40"/>
      <c r="F54" s="629"/>
      <c r="G54" s="630"/>
      <c r="H54" s="33"/>
      <c r="I54" s="40">
        <v>404</v>
      </c>
      <c r="J54" s="629">
        <v>450</v>
      </c>
      <c r="K54" s="630"/>
      <c r="L54" s="33"/>
      <c r="M54" s="40"/>
      <c r="N54" s="631"/>
      <c r="O54" s="631">
        <v>1327</v>
      </c>
      <c r="P54" s="34">
        <v>1645</v>
      </c>
      <c r="Q54" s="33">
        <f t="shared" si="4"/>
        <v>1731</v>
      </c>
      <c r="R54" s="629">
        <f t="shared" si="5"/>
        <v>2095</v>
      </c>
    </row>
    <row r="55" spans="1:18" ht="12.75">
      <c r="A55" s="814" t="s">
        <v>318</v>
      </c>
      <c r="B55" s="713"/>
      <c r="C55" s="713"/>
      <c r="D55" s="713"/>
      <c r="E55" s="40"/>
      <c r="F55" s="629"/>
      <c r="G55" s="630"/>
      <c r="H55" s="33"/>
      <c r="I55" s="40">
        <v>1325</v>
      </c>
      <c r="J55" s="629">
        <v>1402</v>
      </c>
      <c r="K55" s="630"/>
      <c r="L55" s="33"/>
      <c r="M55" s="40"/>
      <c r="N55" s="631"/>
      <c r="O55" s="631"/>
      <c r="P55" s="34"/>
      <c r="Q55" s="33">
        <f t="shared" si="4"/>
        <v>1325</v>
      </c>
      <c r="R55" s="629">
        <f t="shared" si="5"/>
        <v>1402</v>
      </c>
    </row>
    <row r="56" spans="1:18" ht="13.5" thickBot="1">
      <c r="A56" s="837" t="s">
        <v>319</v>
      </c>
      <c r="B56" s="838"/>
      <c r="C56" s="838"/>
      <c r="D56" s="838"/>
      <c r="E56" s="43"/>
      <c r="F56" s="632"/>
      <c r="G56" s="633"/>
      <c r="H56" s="35"/>
      <c r="I56" s="43">
        <v>89</v>
      </c>
      <c r="J56" s="632">
        <v>94</v>
      </c>
      <c r="K56" s="633"/>
      <c r="L56" s="35"/>
      <c r="M56" s="43"/>
      <c r="N56" s="634"/>
      <c r="O56" s="634"/>
      <c r="P56" s="36"/>
      <c r="Q56" s="35">
        <f t="shared" si="4"/>
        <v>89</v>
      </c>
      <c r="R56" s="632">
        <f t="shared" si="5"/>
        <v>94</v>
      </c>
    </row>
    <row r="57" spans="1:18" s="7" customFormat="1" ht="14.25" thickBot="1" thickTop="1">
      <c r="A57" s="797" t="s">
        <v>465</v>
      </c>
      <c r="B57" s="798"/>
      <c r="C57" s="798"/>
      <c r="D57" s="798"/>
      <c r="E57" s="78">
        <f>SUM(E52:E56)</f>
        <v>7</v>
      </c>
      <c r="F57" s="635">
        <f aca="true" t="shared" si="6" ref="F57:P57">SUM(F52:F56)</f>
        <v>0</v>
      </c>
      <c r="G57" s="636">
        <f t="shared" si="6"/>
        <v>0</v>
      </c>
      <c r="H57" s="637">
        <f t="shared" si="6"/>
        <v>0</v>
      </c>
      <c r="I57" s="78">
        <f t="shared" si="6"/>
        <v>3488</v>
      </c>
      <c r="J57" s="635">
        <f t="shared" si="6"/>
        <v>1946</v>
      </c>
      <c r="K57" s="636">
        <f t="shared" si="6"/>
        <v>0</v>
      </c>
      <c r="L57" s="637">
        <f t="shared" si="6"/>
        <v>0</v>
      </c>
      <c r="M57" s="78">
        <f t="shared" si="6"/>
        <v>0</v>
      </c>
      <c r="N57" s="638">
        <f t="shared" si="6"/>
        <v>0</v>
      </c>
      <c r="O57" s="638">
        <f t="shared" si="6"/>
        <v>1657</v>
      </c>
      <c r="P57" s="639">
        <f t="shared" si="6"/>
        <v>3670</v>
      </c>
      <c r="Q57" s="637">
        <f t="shared" si="4"/>
        <v>5152</v>
      </c>
      <c r="R57" s="635">
        <f t="shared" si="5"/>
        <v>5616</v>
      </c>
    </row>
    <row r="58" spans="1:18" s="581" customFormat="1" ht="17.25" thickBot="1" thickTop="1">
      <c r="A58" s="839" t="s">
        <v>243</v>
      </c>
      <c r="B58" s="840"/>
      <c r="C58" s="840"/>
      <c r="D58" s="840"/>
      <c r="E58" s="272">
        <f>E46+E57</f>
        <v>37002</v>
      </c>
      <c r="F58" s="323">
        <f aca="true" t="shared" si="7" ref="F58:P58">F46+F57</f>
        <v>36245</v>
      </c>
      <c r="G58" s="583">
        <f t="shared" si="7"/>
        <v>7618</v>
      </c>
      <c r="H58" s="485">
        <f t="shared" si="7"/>
        <v>7954</v>
      </c>
      <c r="I58" s="582">
        <f t="shared" si="7"/>
        <v>46553</v>
      </c>
      <c r="J58" s="323">
        <f t="shared" si="7"/>
        <v>50796</v>
      </c>
      <c r="K58" s="583">
        <f t="shared" si="7"/>
        <v>16759</v>
      </c>
      <c r="L58" s="485">
        <f t="shared" si="7"/>
        <v>25088</v>
      </c>
      <c r="M58" s="582">
        <f t="shared" si="7"/>
        <v>5912</v>
      </c>
      <c r="N58" s="322">
        <f t="shared" si="7"/>
        <v>6199</v>
      </c>
      <c r="O58" s="322">
        <f t="shared" si="7"/>
        <v>2824</v>
      </c>
      <c r="P58" s="584">
        <f t="shared" si="7"/>
        <v>4855</v>
      </c>
      <c r="Q58" s="485">
        <f t="shared" si="4"/>
        <v>116668</v>
      </c>
      <c r="R58" s="323">
        <f t="shared" si="5"/>
        <v>131137</v>
      </c>
    </row>
    <row r="59" spans="1:4" ht="13.5" thickTop="1">
      <c r="A59" s="700"/>
      <c r="B59" s="700"/>
      <c r="C59" s="700"/>
      <c r="D59" s="700"/>
    </row>
    <row r="60" spans="1:4" ht="12.75">
      <c r="A60" s="700"/>
      <c r="B60" s="700"/>
      <c r="C60" s="700"/>
      <c r="D60" s="700"/>
    </row>
    <row r="61" spans="1:4" ht="12.75">
      <c r="A61" s="700"/>
      <c r="B61" s="700"/>
      <c r="C61" s="700"/>
      <c r="D61" s="700"/>
    </row>
    <row r="62" spans="1:4" ht="12.75">
      <c r="A62" s="700"/>
      <c r="B62" s="700"/>
      <c r="C62" s="700"/>
      <c r="D62" s="700"/>
    </row>
    <row r="63" spans="1:4" ht="12.75">
      <c r="A63" s="700"/>
      <c r="B63" s="700"/>
      <c r="C63" s="700"/>
      <c r="D63" s="700"/>
    </row>
    <row r="64" spans="1:4" ht="12.75">
      <c r="A64" s="700"/>
      <c r="B64" s="700"/>
      <c r="C64" s="700"/>
      <c r="D64" s="700"/>
    </row>
    <row r="65" spans="1:4" ht="12.75">
      <c r="A65" s="700"/>
      <c r="B65" s="700"/>
      <c r="C65" s="700"/>
      <c r="D65" s="700"/>
    </row>
    <row r="66" spans="1:4" ht="12.75">
      <c r="A66" s="700"/>
      <c r="B66" s="700"/>
      <c r="C66" s="700"/>
      <c r="D66" s="700"/>
    </row>
    <row r="67" spans="1:4" ht="12.75">
      <c r="A67" s="700"/>
      <c r="B67" s="700"/>
      <c r="C67" s="700"/>
      <c r="D67" s="700"/>
    </row>
  </sheetData>
  <sheetProtection/>
  <mergeCells count="76">
    <mergeCell ref="A64:D64"/>
    <mergeCell ref="A65:D65"/>
    <mergeCell ref="A66:D66"/>
    <mergeCell ref="A67:D67"/>
    <mergeCell ref="A60:D60"/>
    <mergeCell ref="A61:D61"/>
    <mergeCell ref="A62:D62"/>
    <mergeCell ref="A63:D63"/>
    <mergeCell ref="A56:D56"/>
    <mergeCell ref="A57:D57"/>
    <mergeCell ref="A58:D58"/>
    <mergeCell ref="A59:D59"/>
    <mergeCell ref="A52:D52"/>
    <mergeCell ref="A53:D53"/>
    <mergeCell ref="A54:D54"/>
    <mergeCell ref="A55:D55"/>
    <mergeCell ref="K49:L50"/>
    <mergeCell ref="M49:P49"/>
    <mergeCell ref="Q49:R50"/>
    <mergeCell ref="M50:N50"/>
    <mergeCell ref="O50:P50"/>
    <mergeCell ref="A49:D51"/>
    <mergeCell ref="E49:F50"/>
    <mergeCell ref="G49:H50"/>
    <mergeCell ref="I49:J50"/>
    <mergeCell ref="A10:D10"/>
    <mergeCell ref="Q7:R8"/>
    <mergeCell ref="A18:D18"/>
    <mergeCell ref="A22:D22"/>
    <mergeCell ref="O8:P8"/>
    <mergeCell ref="A14:D14"/>
    <mergeCell ref="A16:D16"/>
    <mergeCell ref="A17:D17"/>
    <mergeCell ref="A19:D19"/>
    <mergeCell ref="A15:D15"/>
    <mergeCell ref="Q6:R6"/>
    <mergeCell ref="A7:D9"/>
    <mergeCell ref="Q48:R48"/>
    <mergeCell ref="A42:D42"/>
    <mergeCell ref="A38:D38"/>
    <mergeCell ref="A41:D41"/>
    <mergeCell ref="A33:D33"/>
    <mergeCell ref="A34:D34"/>
    <mergeCell ref="A12:D12"/>
    <mergeCell ref="A13:D13"/>
    <mergeCell ref="A1:R1"/>
    <mergeCell ref="A3:R3"/>
    <mergeCell ref="A5:R5"/>
    <mergeCell ref="A11:D11"/>
    <mergeCell ref="E7:F8"/>
    <mergeCell ref="G7:H8"/>
    <mergeCell ref="I7:J8"/>
    <mergeCell ref="K7:L8"/>
    <mergeCell ref="M7:P7"/>
    <mergeCell ref="M8:N8"/>
    <mergeCell ref="A20:D20"/>
    <mergeCell ref="A21:D21"/>
    <mergeCell ref="A23:D23"/>
    <mergeCell ref="A24:D24"/>
    <mergeCell ref="A25:D25"/>
    <mergeCell ref="A26:D26"/>
    <mergeCell ref="A27:D27"/>
    <mergeCell ref="A28:D28"/>
    <mergeCell ref="A29:D29"/>
    <mergeCell ref="A30:D30"/>
    <mergeCell ref="A37:D37"/>
    <mergeCell ref="A31:D31"/>
    <mergeCell ref="A32:D32"/>
    <mergeCell ref="A35:D35"/>
    <mergeCell ref="A36:D36"/>
    <mergeCell ref="A45:D45"/>
    <mergeCell ref="A46:D46"/>
    <mergeCell ref="A39:D39"/>
    <mergeCell ref="A40:D40"/>
    <mergeCell ref="A43:D43"/>
    <mergeCell ref="A44:D44"/>
  </mergeCells>
  <printOptions/>
  <pageMargins left="0.41" right="0.29" top="0.26" bottom="0.99" header="0.5" footer="1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N29" sqref="N29"/>
    </sheetView>
  </sheetViews>
  <sheetFormatPr defaultColWidth="9.140625" defaultRowHeight="12.75"/>
  <cols>
    <col min="2" max="2" width="24.8515625" style="0" customWidth="1"/>
    <col min="5" max="6" width="12.7109375" style="0" customWidth="1"/>
    <col min="7" max="7" width="10.8515625" style="0" customWidth="1"/>
  </cols>
  <sheetData>
    <row r="1" spans="1:8" ht="12.75">
      <c r="A1" s="702" t="s">
        <v>422</v>
      </c>
      <c r="B1" s="702"/>
      <c r="C1" s="702"/>
      <c r="D1" s="702"/>
      <c r="E1" s="702"/>
      <c r="F1" s="702"/>
      <c r="G1" s="702"/>
      <c r="H1" s="1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6" ht="25.5" customHeight="1">
      <c r="A3" s="701" t="s">
        <v>530</v>
      </c>
      <c r="B3" s="701"/>
      <c r="C3" s="701"/>
      <c r="D3" s="701"/>
      <c r="E3" s="701"/>
      <c r="F3" s="701"/>
      <c r="G3" s="701"/>
      <c r="H3" s="81"/>
      <c r="I3" s="81"/>
      <c r="J3" s="81"/>
      <c r="K3" s="81"/>
      <c r="L3" s="81"/>
      <c r="M3" s="81"/>
      <c r="N3" s="81"/>
      <c r="O3" s="81"/>
      <c r="P3" s="81"/>
    </row>
    <row r="4" spans="1:8" ht="12.75" customHeight="1">
      <c r="A4" s="287"/>
      <c r="B4" s="287"/>
      <c r="C4" s="287"/>
      <c r="D4" s="287"/>
      <c r="E4" s="287"/>
      <c r="F4" s="287"/>
      <c r="G4" s="287"/>
      <c r="H4" s="287"/>
    </row>
    <row r="5" spans="1:8" ht="12.75">
      <c r="A5" s="703" t="s">
        <v>294</v>
      </c>
      <c r="B5" s="703"/>
      <c r="C5" s="703"/>
      <c r="D5" s="703"/>
      <c r="E5" s="703"/>
      <c r="F5" s="703"/>
      <c r="G5" s="703"/>
      <c r="H5" s="130"/>
    </row>
    <row r="6" spans="1:8" ht="12.75">
      <c r="A6" s="77"/>
      <c r="B6" s="77"/>
      <c r="C6" s="77"/>
      <c r="D6" s="77"/>
      <c r="E6" s="77"/>
      <c r="F6" s="77"/>
      <c r="G6" s="77"/>
      <c r="H6" s="77"/>
    </row>
    <row r="7" spans="1:8" ht="12.75">
      <c r="A7" s="77"/>
      <c r="B7" s="77"/>
      <c r="C7" s="77"/>
      <c r="D7" s="77"/>
      <c r="E7" s="77"/>
      <c r="F7" s="847" t="s">
        <v>204</v>
      </c>
      <c r="G7" s="847"/>
      <c r="H7" s="514"/>
    </row>
    <row r="8" ht="13.5" thickBot="1"/>
    <row r="9" spans="2:7" ht="42" customHeight="1" thickBot="1" thickTop="1">
      <c r="B9" s="845" t="s">
        <v>3</v>
      </c>
      <c r="C9" s="846"/>
      <c r="D9" s="846"/>
      <c r="E9" s="440" t="s">
        <v>455</v>
      </c>
      <c r="F9" s="146" t="s">
        <v>456</v>
      </c>
      <c r="G9" s="504"/>
    </row>
    <row r="10" spans="2:7" ht="12.75" customHeight="1" thickTop="1">
      <c r="B10" s="657" t="s">
        <v>438</v>
      </c>
      <c r="C10" s="50"/>
      <c r="D10" s="51"/>
      <c r="E10" s="208">
        <v>1442</v>
      </c>
      <c r="F10" s="508"/>
      <c r="G10" s="505"/>
    </row>
    <row r="11" spans="2:7" ht="12.75" customHeight="1">
      <c r="B11" s="658" t="s">
        <v>439</v>
      </c>
      <c r="C11" s="50"/>
      <c r="D11" s="51"/>
      <c r="E11" s="209">
        <v>930</v>
      </c>
      <c r="F11" s="508"/>
      <c r="G11" s="506"/>
    </row>
    <row r="12" spans="2:7" ht="12.75" customHeight="1">
      <c r="B12" s="656" t="s">
        <v>440</v>
      </c>
      <c r="C12" s="515"/>
      <c r="D12" s="655"/>
      <c r="E12" s="208">
        <v>280</v>
      </c>
      <c r="F12" s="412"/>
      <c r="G12" s="410"/>
    </row>
    <row r="13" spans="2:7" ht="12.75" customHeight="1">
      <c r="B13" s="527" t="s">
        <v>441</v>
      </c>
      <c r="C13" s="42"/>
      <c r="D13" s="509"/>
      <c r="E13" s="208">
        <v>170</v>
      </c>
      <c r="F13" s="36"/>
      <c r="G13" s="506"/>
    </row>
    <row r="14" spans="2:7" ht="12.75" customHeight="1">
      <c r="B14" s="527" t="s">
        <v>442</v>
      </c>
      <c r="C14" s="42"/>
      <c r="D14" s="509"/>
      <c r="E14" s="208">
        <v>250</v>
      </c>
      <c r="F14" s="509"/>
      <c r="G14" s="506"/>
    </row>
    <row r="15" spans="2:7" ht="12.75" customHeight="1">
      <c r="B15" s="527" t="s">
        <v>443</v>
      </c>
      <c r="C15" s="42"/>
      <c r="D15" s="509"/>
      <c r="E15" s="208">
        <v>230</v>
      </c>
      <c r="F15" s="513"/>
      <c r="G15" s="507"/>
    </row>
    <row r="16" spans="2:7" ht="12.75" customHeight="1">
      <c r="B16" s="527" t="s">
        <v>444</v>
      </c>
      <c r="C16" s="42"/>
      <c r="D16" s="509"/>
      <c r="E16" s="208">
        <v>146</v>
      </c>
      <c r="F16" s="513"/>
      <c r="G16" s="435"/>
    </row>
    <row r="17" spans="2:7" ht="12.75" customHeight="1">
      <c r="B17" s="527" t="s">
        <v>445</v>
      </c>
      <c r="C17" s="42"/>
      <c r="D17" s="509"/>
      <c r="E17" s="208">
        <v>470</v>
      </c>
      <c r="F17" s="513"/>
      <c r="G17" s="1"/>
    </row>
    <row r="18" spans="2:7" ht="12.75" customHeight="1">
      <c r="B18" s="527" t="s">
        <v>446</v>
      </c>
      <c r="C18" s="42"/>
      <c r="D18" s="509"/>
      <c r="E18" s="208">
        <v>230</v>
      </c>
      <c r="F18" s="513"/>
      <c r="G18" s="1"/>
    </row>
    <row r="19" spans="2:7" ht="12.75" customHeight="1">
      <c r="B19" s="527" t="s">
        <v>447</v>
      </c>
      <c r="C19" s="42"/>
      <c r="D19" s="509"/>
      <c r="E19" s="208">
        <v>100</v>
      </c>
      <c r="F19" s="513"/>
      <c r="G19" s="1"/>
    </row>
    <row r="20" spans="2:7" ht="12.75" customHeight="1">
      <c r="B20" s="659" t="s">
        <v>489</v>
      </c>
      <c r="C20" s="42"/>
      <c r="D20" s="509"/>
      <c r="E20" s="511"/>
      <c r="F20" s="163">
        <v>300</v>
      </c>
      <c r="G20" s="1"/>
    </row>
    <row r="21" spans="2:7" ht="12.75" customHeight="1">
      <c r="B21" s="527" t="s">
        <v>490</v>
      </c>
      <c r="C21" s="41"/>
      <c r="D21" s="41"/>
      <c r="E21" s="510"/>
      <c r="F21" s="161">
        <v>359</v>
      </c>
      <c r="G21" s="1"/>
    </row>
    <row r="22" spans="2:7" ht="12.75" customHeight="1" thickBot="1">
      <c r="B22" s="526" t="s">
        <v>491</v>
      </c>
      <c r="C22" s="41"/>
      <c r="D22" s="41"/>
      <c r="E22" s="510"/>
      <c r="F22" s="161">
        <v>141</v>
      </c>
      <c r="G22" s="1"/>
    </row>
    <row r="23" spans="2:7" ht="14.25" thickBot="1" thickTop="1">
      <c r="B23" s="843" t="s">
        <v>250</v>
      </c>
      <c r="C23" s="844"/>
      <c r="D23" s="844"/>
      <c r="E23" s="446">
        <f>SUM(E10:E22)</f>
        <v>4248</v>
      </c>
      <c r="F23" s="512">
        <f>SUM(F10:F22)</f>
        <v>800</v>
      </c>
      <c r="G23" s="1"/>
    </row>
    <row r="24" spans="2:7" ht="13.5" thickTop="1">
      <c r="B24" s="1"/>
      <c r="C24" s="1"/>
      <c r="D24" s="1"/>
      <c r="F24" s="1"/>
      <c r="G24" s="1"/>
    </row>
    <row r="25" spans="2:7" ht="12.75">
      <c r="B25" s="1"/>
      <c r="C25" s="1"/>
      <c r="D25" s="1"/>
      <c r="F25" s="1"/>
      <c r="G25" s="1"/>
    </row>
    <row r="26" spans="2:7" ht="12.75">
      <c r="B26" s="1"/>
      <c r="C26" s="1"/>
      <c r="D26" s="1"/>
      <c r="F26" s="1"/>
      <c r="G26" s="1"/>
    </row>
    <row r="27" spans="2:7" ht="12.75">
      <c r="B27" s="1"/>
      <c r="C27" s="1"/>
      <c r="D27" s="1"/>
      <c r="F27" s="1"/>
      <c r="G27" s="1"/>
    </row>
  </sheetData>
  <sheetProtection/>
  <mergeCells count="6">
    <mergeCell ref="B23:D23"/>
    <mergeCell ref="B9:D9"/>
    <mergeCell ref="F7:G7"/>
    <mergeCell ref="A1:G1"/>
    <mergeCell ref="A3:G3"/>
    <mergeCell ref="A5:G5"/>
  </mergeCells>
  <printOptions/>
  <pageMargins left="0.62" right="0.54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8.28125" style="0" customWidth="1"/>
    <col min="2" max="2" width="30.421875" style="0" customWidth="1"/>
    <col min="5" max="6" width="10.8515625" style="0" customWidth="1"/>
  </cols>
  <sheetData>
    <row r="1" spans="1:7" ht="12.75">
      <c r="A1" s="702" t="s">
        <v>423</v>
      </c>
      <c r="B1" s="702"/>
      <c r="C1" s="702"/>
      <c r="D1" s="702"/>
      <c r="E1" s="702"/>
      <c r="F1" s="702"/>
      <c r="G1" s="702"/>
    </row>
    <row r="2" spans="1:7" ht="12.75">
      <c r="A2" s="3"/>
      <c r="B2" s="3"/>
      <c r="C2" s="3"/>
      <c r="D2" s="3"/>
      <c r="E2" s="3"/>
      <c r="F2" s="3"/>
      <c r="G2" s="3"/>
    </row>
    <row r="3" spans="1:7" s="311" customFormat="1" ht="25.5" customHeight="1">
      <c r="A3" s="701" t="s">
        <v>530</v>
      </c>
      <c r="B3" s="701"/>
      <c r="C3" s="701"/>
      <c r="D3" s="701"/>
      <c r="E3" s="701"/>
      <c r="F3" s="701"/>
      <c r="G3" s="701"/>
    </row>
    <row r="4" spans="1:7" ht="12.75" customHeight="1">
      <c r="A4" s="287"/>
      <c r="B4" s="287"/>
      <c r="C4" s="287"/>
      <c r="D4" s="287"/>
      <c r="E4" s="287"/>
      <c r="F4" s="287"/>
      <c r="G4" s="287"/>
    </row>
    <row r="5" spans="1:7" ht="12.75">
      <c r="A5" s="703" t="s">
        <v>289</v>
      </c>
      <c r="B5" s="703"/>
      <c r="C5" s="703"/>
      <c r="D5" s="703"/>
      <c r="E5" s="703"/>
      <c r="F5" s="703"/>
      <c r="G5" s="703"/>
    </row>
    <row r="6" spans="1:7" ht="12.75">
      <c r="A6" s="77"/>
      <c r="B6" s="77"/>
      <c r="C6" s="77"/>
      <c r="D6" s="77"/>
      <c r="E6" s="77"/>
      <c r="F6" s="77"/>
      <c r="G6" s="77"/>
    </row>
    <row r="7" spans="1:7" ht="12.75">
      <c r="A7" s="77"/>
      <c r="B7" s="77"/>
      <c r="C7" s="77"/>
      <c r="D7" s="77"/>
      <c r="E7" s="77"/>
      <c r="F7" s="847" t="s">
        <v>204</v>
      </c>
      <c r="G7" s="847"/>
    </row>
    <row r="8" ht="13.5" thickBot="1"/>
    <row r="9" spans="2:6" ht="31.5" customHeight="1" thickTop="1">
      <c r="B9" s="845" t="s">
        <v>1</v>
      </c>
      <c r="C9" s="846"/>
      <c r="D9" s="846"/>
      <c r="E9" s="443" t="s">
        <v>455</v>
      </c>
      <c r="F9" s="444" t="s">
        <v>456</v>
      </c>
    </row>
    <row r="10" spans="2:6" ht="15.75" customHeight="1">
      <c r="B10" s="853" t="s">
        <v>291</v>
      </c>
      <c r="C10" s="854"/>
      <c r="D10" s="854"/>
      <c r="E10" s="439">
        <v>17846</v>
      </c>
      <c r="F10" s="274"/>
    </row>
    <row r="11" spans="2:6" ht="15.75" customHeight="1">
      <c r="B11" s="851" t="s">
        <v>290</v>
      </c>
      <c r="C11" s="852"/>
      <c r="D11" s="852"/>
      <c r="E11" s="660">
        <v>547</v>
      </c>
      <c r="F11" s="661"/>
    </row>
    <row r="12" spans="2:6" ht="15.75" customHeight="1" thickBot="1">
      <c r="B12" s="528" t="s">
        <v>493</v>
      </c>
      <c r="C12" s="529"/>
      <c r="D12" s="529"/>
      <c r="E12" s="441">
        <v>4754</v>
      </c>
      <c r="F12" s="445"/>
    </row>
    <row r="13" spans="2:6" ht="15.75" customHeight="1" thickBot="1" thickTop="1">
      <c r="B13" s="849" t="s">
        <v>250</v>
      </c>
      <c r="C13" s="850"/>
      <c r="D13" s="850"/>
      <c r="E13" s="442">
        <f>SUM(E10:E12)</f>
        <v>23147</v>
      </c>
      <c r="F13" s="446">
        <f>SUM(F10:F11)</f>
        <v>0</v>
      </c>
    </row>
    <row r="14" spans="5:6" ht="13.5" thickTop="1">
      <c r="E14" s="848"/>
      <c r="F14" s="848"/>
    </row>
  </sheetData>
  <sheetProtection/>
  <mergeCells count="9">
    <mergeCell ref="E14:F14"/>
    <mergeCell ref="B13:D13"/>
    <mergeCell ref="B11:D11"/>
    <mergeCell ref="B10:D10"/>
    <mergeCell ref="A1:G1"/>
    <mergeCell ref="A5:G5"/>
    <mergeCell ref="F7:G7"/>
    <mergeCell ref="B9:D9"/>
    <mergeCell ref="A3:G3"/>
  </mergeCells>
  <printOptions/>
  <pageMargins left="0.5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Q33" sqref="Q33"/>
    </sheetView>
  </sheetViews>
  <sheetFormatPr defaultColWidth="9.140625" defaultRowHeight="12.75"/>
  <cols>
    <col min="1" max="1" width="10.7109375" style="0" customWidth="1"/>
    <col min="7" max="7" width="10.7109375" style="0" customWidth="1"/>
    <col min="9" max="9" width="9.7109375" style="0" customWidth="1"/>
  </cols>
  <sheetData>
    <row r="1" spans="1:9" ht="12.75">
      <c r="A1" s="702" t="s">
        <v>330</v>
      </c>
      <c r="B1" s="702"/>
      <c r="C1" s="702"/>
      <c r="D1" s="702"/>
      <c r="E1" s="702"/>
      <c r="F1" s="702"/>
      <c r="G1" s="702"/>
      <c r="H1" s="702"/>
      <c r="I1" s="70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s="311" customFormat="1" ht="25.5" customHeight="1">
      <c r="A3" s="701" t="s">
        <v>530</v>
      </c>
      <c r="B3" s="701"/>
      <c r="C3" s="701"/>
      <c r="D3" s="701"/>
      <c r="E3" s="701"/>
      <c r="F3" s="701"/>
      <c r="G3" s="701"/>
      <c r="H3" s="701"/>
      <c r="I3" s="701"/>
    </row>
    <row r="4" spans="1:9" ht="12" customHeight="1">
      <c r="A4" s="287"/>
      <c r="B4" s="287"/>
      <c r="C4" s="287"/>
      <c r="D4" s="287"/>
      <c r="E4" s="287"/>
      <c r="F4" s="287"/>
      <c r="G4" s="287"/>
      <c r="H4" s="287"/>
      <c r="I4" s="287"/>
    </row>
    <row r="5" spans="1:9" ht="12.75">
      <c r="A5" s="703" t="s">
        <v>391</v>
      </c>
      <c r="B5" s="703"/>
      <c r="C5" s="703"/>
      <c r="D5" s="703"/>
      <c r="E5" s="703"/>
      <c r="F5" s="703"/>
      <c r="G5" s="703"/>
      <c r="H5" s="703"/>
      <c r="I5" s="703"/>
    </row>
    <row r="7" spans="8:9" ht="12.75">
      <c r="H7" s="702" t="s">
        <v>204</v>
      </c>
      <c r="I7" s="702"/>
    </row>
    <row r="8" spans="8:9" ht="12.75">
      <c r="H8" s="3"/>
      <c r="I8" s="3"/>
    </row>
    <row r="9" spans="7:9" ht="38.25">
      <c r="G9" s="23" t="s">
        <v>455</v>
      </c>
      <c r="H9" s="23"/>
      <c r="I9" s="23" t="s">
        <v>456</v>
      </c>
    </row>
    <row r="10" spans="8:9" ht="12.75">
      <c r="H10" s="3"/>
      <c r="I10" s="3"/>
    </row>
    <row r="11" spans="1:9" ht="12.75">
      <c r="A11" s="855" t="s">
        <v>384</v>
      </c>
      <c r="B11" s="855"/>
      <c r="C11" s="855"/>
      <c r="G11" s="411">
        <v>10946</v>
      </c>
      <c r="H11" s="411"/>
      <c r="I11" s="411">
        <v>12446</v>
      </c>
    </row>
    <row r="12" spans="7:9" ht="12.75">
      <c r="G12" s="414"/>
      <c r="H12" s="414"/>
      <c r="I12" s="414"/>
    </row>
    <row r="13" spans="1:9" ht="12.75">
      <c r="A13" s="1"/>
      <c r="B13" s="699" t="s">
        <v>233</v>
      </c>
      <c r="C13" s="699"/>
      <c r="D13" s="699"/>
      <c r="E13" s="699"/>
      <c r="F13" s="1"/>
      <c r="G13" s="447">
        <v>10946</v>
      </c>
      <c r="H13" s="447"/>
      <c r="I13" s="447">
        <v>12446</v>
      </c>
    </row>
    <row r="14" spans="7:9" ht="12.75">
      <c r="G14" s="414"/>
      <c r="H14" s="414"/>
      <c r="I14" s="414"/>
    </row>
    <row r="15" spans="1:9" ht="12.75">
      <c r="A15" s="855" t="s">
        <v>385</v>
      </c>
      <c r="B15" s="855"/>
      <c r="C15" s="855"/>
      <c r="D15" s="855"/>
      <c r="E15" s="855"/>
      <c r="G15" s="449">
        <f>SUM(G17:G25)</f>
        <v>3187</v>
      </c>
      <c r="H15" s="449"/>
      <c r="I15" s="449">
        <f>SUM(I17:I25)</f>
        <v>3820</v>
      </c>
    </row>
    <row r="16" spans="7:9" ht="12.75">
      <c r="G16" s="414"/>
      <c r="H16" s="414"/>
      <c r="I16" s="414"/>
    </row>
    <row r="17" spans="2:9" ht="12.75">
      <c r="B17" s="699" t="s">
        <v>387</v>
      </c>
      <c r="C17" s="699"/>
      <c r="D17" s="699"/>
      <c r="E17" s="699"/>
      <c r="G17" s="448">
        <v>623</v>
      </c>
      <c r="H17" s="448"/>
      <c r="I17" s="448">
        <v>1020</v>
      </c>
    </row>
    <row r="18" spans="2:9" ht="12.75">
      <c r="B18" s="699"/>
      <c r="C18" s="699"/>
      <c r="D18" s="699"/>
      <c r="E18" s="699"/>
      <c r="G18" s="448"/>
      <c r="H18" s="448"/>
      <c r="I18" s="448"/>
    </row>
    <row r="19" spans="2:9" ht="12.75">
      <c r="B19" s="699" t="s">
        <v>386</v>
      </c>
      <c r="C19" s="699"/>
      <c r="D19" s="699"/>
      <c r="E19" s="699"/>
      <c r="G19" s="448">
        <v>497</v>
      </c>
      <c r="H19" s="448"/>
      <c r="I19" s="448">
        <v>650</v>
      </c>
    </row>
    <row r="20" spans="2:9" ht="12.75">
      <c r="B20" s="699"/>
      <c r="C20" s="699"/>
      <c r="D20" s="699"/>
      <c r="E20" s="699"/>
      <c r="G20" s="448"/>
      <c r="H20" s="448"/>
      <c r="I20" s="448"/>
    </row>
    <row r="21" spans="2:9" ht="12.75">
      <c r="B21" s="699" t="s">
        <v>388</v>
      </c>
      <c r="C21" s="699"/>
      <c r="D21" s="699"/>
      <c r="E21" s="699"/>
      <c r="G21" s="448">
        <v>410</v>
      </c>
      <c r="H21" s="448"/>
      <c r="I21" s="448">
        <v>450</v>
      </c>
    </row>
    <row r="22" spans="2:9" ht="12.75">
      <c r="B22" s="699"/>
      <c r="C22" s="699"/>
      <c r="D22" s="699"/>
      <c r="E22" s="699"/>
      <c r="G22" s="448"/>
      <c r="H22" s="448"/>
      <c r="I22" s="448"/>
    </row>
    <row r="23" spans="2:9" ht="12.75">
      <c r="B23" s="699" t="s">
        <v>389</v>
      </c>
      <c r="C23" s="699"/>
      <c r="D23" s="699"/>
      <c r="E23" s="699"/>
      <c r="G23" s="448">
        <v>1424</v>
      </c>
      <c r="H23" s="448"/>
      <c r="I23" s="448">
        <v>1600</v>
      </c>
    </row>
    <row r="24" spans="2:9" ht="12.75">
      <c r="B24" s="300"/>
      <c r="C24" s="300"/>
      <c r="D24" s="300"/>
      <c r="E24" s="300"/>
      <c r="G24" s="448"/>
      <c r="H24" s="448"/>
      <c r="I24" s="448"/>
    </row>
    <row r="25" spans="2:9" ht="12.75">
      <c r="B25" s="699" t="s">
        <v>494</v>
      </c>
      <c r="C25" s="699"/>
      <c r="D25" s="699"/>
      <c r="E25" s="699"/>
      <c r="G25" s="448">
        <v>233</v>
      </c>
      <c r="H25" s="448"/>
      <c r="I25" s="448">
        <v>100</v>
      </c>
    </row>
    <row r="26" spans="2:9" ht="12.75">
      <c r="B26" s="699"/>
      <c r="C26" s="699"/>
      <c r="D26" s="699"/>
      <c r="E26" s="699"/>
      <c r="G26" s="449"/>
      <c r="H26" s="449"/>
      <c r="I26" s="449"/>
    </row>
    <row r="27" spans="1:9" ht="12.75">
      <c r="A27" s="855" t="s">
        <v>243</v>
      </c>
      <c r="B27" s="855"/>
      <c r="C27" s="855"/>
      <c r="D27" s="855"/>
      <c r="E27" s="855"/>
      <c r="G27" s="449">
        <f>G11+G15</f>
        <v>14133</v>
      </c>
      <c r="H27" s="449"/>
      <c r="I27" s="449">
        <f>I11+I15</f>
        <v>16266</v>
      </c>
    </row>
    <row r="28" spans="2:8" ht="12.75">
      <c r="B28" s="699"/>
      <c r="C28" s="699"/>
      <c r="D28" s="699"/>
      <c r="E28" s="699"/>
      <c r="G28" s="856"/>
      <c r="H28" s="856"/>
    </row>
    <row r="29" spans="2:8" ht="12.75">
      <c r="B29" s="699"/>
      <c r="C29" s="699"/>
      <c r="D29" s="699"/>
      <c r="E29" s="699"/>
      <c r="G29" s="856"/>
      <c r="H29" s="856"/>
    </row>
    <row r="30" spans="2:8" ht="12.75">
      <c r="B30" s="699"/>
      <c r="C30" s="699"/>
      <c r="D30" s="699"/>
      <c r="E30" s="699"/>
      <c r="G30" s="856"/>
      <c r="H30" s="856"/>
    </row>
    <row r="31" spans="2:8" ht="12.75">
      <c r="B31" s="699"/>
      <c r="C31" s="699"/>
      <c r="D31" s="699"/>
      <c r="E31" s="699"/>
      <c r="G31" s="856"/>
      <c r="H31" s="856"/>
    </row>
    <row r="32" spans="2:8" ht="12.75">
      <c r="B32" s="699"/>
      <c r="C32" s="699"/>
      <c r="D32" s="699"/>
      <c r="E32" s="699"/>
      <c r="G32" s="856"/>
      <c r="H32" s="856"/>
    </row>
    <row r="33" spans="2:8" ht="12.75">
      <c r="B33" s="699"/>
      <c r="C33" s="699"/>
      <c r="D33" s="699"/>
      <c r="E33" s="699"/>
      <c r="G33" s="856"/>
      <c r="H33" s="856"/>
    </row>
    <row r="34" spans="2:8" ht="12.75">
      <c r="B34" s="699"/>
      <c r="C34" s="699"/>
      <c r="D34" s="699"/>
      <c r="E34" s="699"/>
      <c r="G34" s="856"/>
      <c r="H34" s="856"/>
    </row>
    <row r="35" spans="2:8" ht="12.75">
      <c r="B35" s="699"/>
      <c r="C35" s="699"/>
      <c r="D35" s="699"/>
      <c r="E35" s="699"/>
      <c r="G35" s="856"/>
      <c r="H35" s="856"/>
    </row>
    <row r="36" spans="2:8" ht="12.75">
      <c r="B36" s="699"/>
      <c r="C36" s="699"/>
      <c r="D36" s="699"/>
      <c r="E36" s="699"/>
      <c r="G36" s="856"/>
      <c r="H36" s="856"/>
    </row>
    <row r="37" spans="2:8" ht="12.75">
      <c r="B37" s="699"/>
      <c r="C37" s="699"/>
      <c r="D37" s="699"/>
      <c r="E37" s="699"/>
      <c r="G37" s="856"/>
      <c r="H37" s="856"/>
    </row>
    <row r="38" spans="2:8" ht="12.75">
      <c r="B38" s="699"/>
      <c r="C38" s="699"/>
      <c r="D38" s="699"/>
      <c r="E38" s="699"/>
      <c r="G38" s="856"/>
      <c r="H38" s="856"/>
    </row>
    <row r="39" spans="2:8" ht="12.75">
      <c r="B39" s="699"/>
      <c r="C39" s="699"/>
      <c r="D39" s="699"/>
      <c r="E39" s="699"/>
      <c r="G39" s="856"/>
      <c r="H39" s="856"/>
    </row>
    <row r="40" spans="2:8" ht="12.75">
      <c r="B40" s="699"/>
      <c r="C40" s="699"/>
      <c r="D40" s="699"/>
      <c r="E40" s="699"/>
      <c r="G40" s="856"/>
      <c r="H40" s="856"/>
    </row>
    <row r="41" spans="2:8" ht="12.75">
      <c r="B41" s="699"/>
      <c r="C41" s="699"/>
      <c r="D41" s="699"/>
      <c r="E41" s="699"/>
      <c r="G41" s="856"/>
      <c r="H41" s="856"/>
    </row>
    <row r="42" spans="2:8" ht="12.75">
      <c r="B42" s="699"/>
      <c r="C42" s="699"/>
      <c r="D42" s="699"/>
      <c r="E42" s="699"/>
      <c r="G42" s="856"/>
      <c r="H42" s="856"/>
    </row>
    <row r="43" spans="2:8" ht="12.75">
      <c r="B43" s="699"/>
      <c r="C43" s="699"/>
      <c r="D43" s="699"/>
      <c r="E43" s="699"/>
      <c r="G43" s="856"/>
      <c r="H43" s="856"/>
    </row>
    <row r="44" spans="2:8" ht="12.75">
      <c r="B44" s="699"/>
      <c r="C44" s="699"/>
      <c r="D44" s="699"/>
      <c r="E44" s="699"/>
      <c r="G44" s="856"/>
      <c r="H44" s="856"/>
    </row>
  </sheetData>
  <sheetProtection/>
  <mergeCells count="51">
    <mergeCell ref="G37:H37"/>
    <mergeCell ref="G29:H29"/>
    <mergeCell ref="G30:H30"/>
    <mergeCell ref="G43:H43"/>
    <mergeCell ref="G44:H44"/>
    <mergeCell ref="A27:E27"/>
    <mergeCell ref="G39:H39"/>
    <mergeCell ref="G40:H40"/>
    <mergeCell ref="G41:H41"/>
    <mergeCell ref="G42:H42"/>
    <mergeCell ref="G35:H35"/>
    <mergeCell ref="B37:E37"/>
    <mergeCell ref="B38:E38"/>
    <mergeCell ref="B31:E31"/>
    <mergeCell ref="B32:E32"/>
    <mergeCell ref="G38:H38"/>
    <mergeCell ref="G31:H31"/>
    <mergeCell ref="G32:H32"/>
    <mergeCell ref="G33:H33"/>
    <mergeCell ref="G34:H34"/>
    <mergeCell ref="G36:H36"/>
    <mergeCell ref="B44:E44"/>
    <mergeCell ref="B39:E39"/>
    <mergeCell ref="B40:E40"/>
    <mergeCell ref="B41:E41"/>
    <mergeCell ref="B42:E42"/>
    <mergeCell ref="B33:E33"/>
    <mergeCell ref="B34:E34"/>
    <mergeCell ref="B43:E43"/>
    <mergeCell ref="B35:E35"/>
    <mergeCell ref="B36:E36"/>
    <mergeCell ref="B29:E29"/>
    <mergeCell ref="B30:E30"/>
    <mergeCell ref="B21:E21"/>
    <mergeCell ref="B22:E22"/>
    <mergeCell ref="B23:E23"/>
    <mergeCell ref="B26:E26"/>
    <mergeCell ref="B25:E25"/>
    <mergeCell ref="A1:I1"/>
    <mergeCell ref="A5:I5"/>
    <mergeCell ref="H7:I7"/>
    <mergeCell ref="B13:E13"/>
    <mergeCell ref="A3:I3"/>
    <mergeCell ref="B28:E28"/>
    <mergeCell ref="G28:H28"/>
    <mergeCell ref="A11:C11"/>
    <mergeCell ref="B17:E17"/>
    <mergeCell ref="B18:E18"/>
    <mergeCell ref="B19:E19"/>
    <mergeCell ref="B20:E20"/>
    <mergeCell ref="A15:E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2013-09-24T20:55:43Z</dcterms:modified>
  <cp:category/>
  <cp:version/>
  <cp:contentType/>
  <cp:contentStatus/>
</cp:coreProperties>
</file>