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15" windowWidth="11895" windowHeight="1170" tabRatio="577" activeTab="4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definedNames>
    <definedName name="_xlnm.Print_Titles" localSheetId="0">'2.sz.mell.'!$A:$A</definedName>
    <definedName name="_xlnm.Print_Titles" localSheetId="3">'3a'!$1:$5</definedName>
    <definedName name="_xlnm.Print_Titles" localSheetId="4">'3b'!$1:$5</definedName>
    <definedName name="_xlnm.Print_Titles" localSheetId="5">'3c'!$1:$5</definedName>
    <definedName name="_xlnm.Print_Titles" localSheetId="6">'4.sz.mell.'!$1:$6</definedName>
    <definedName name="_xlnm.Print_Titles" localSheetId="7">'5.sz.mell.'!$1:$6</definedName>
  </definedNames>
  <calcPr fullCalcOnLoad="1"/>
</workbook>
</file>

<file path=xl/sharedStrings.xml><?xml version="1.0" encoding="utf-8"?>
<sst xmlns="http://schemas.openxmlformats.org/spreadsheetml/2006/main" count="969" uniqueCount="412">
  <si>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</si>
  <si>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</si>
  <si>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</si>
  <si>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</si>
  <si>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</si>
  <si>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</si>
  <si>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Önkormányzat nagyértékű szoftver</t>
  </si>
  <si>
    <t>d/ kisértékű szoftverbeszerzés</t>
  </si>
  <si>
    <t>a/ Működési célú költségvetési támogatás</t>
  </si>
  <si>
    <t>OEP teljesítmény-finanszírozás</t>
  </si>
  <si>
    <t>Működési bevételek</t>
  </si>
  <si>
    <t>Komló Városi Óvoda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</si>
  <si>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</si>
  <si>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</si>
  <si>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</si>
  <si>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</si>
  <si>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</si>
  <si>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</si>
  <si>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</si>
  <si>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</si>
  <si>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</si>
  <si>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</si>
  <si>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</si>
  <si>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</si>
  <si>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</si>
  <si>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</si>
  <si>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</si>
  <si>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</si>
  <si>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</si>
  <si>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Önkormányzat működési bevételei</t>
  </si>
  <si>
    <t>a/ nem lakás célú ingatlanértékesítés</t>
  </si>
  <si>
    <t>Közhatalmi bevételek</t>
  </si>
  <si>
    <t>Önkormányzati tulajdonú lakások kéményfelújítása</t>
  </si>
  <si>
    <t>GESZ felújítás, karbantartási keret</t>
  </si>
  <si>
    <t>GESZ</t>
  </si>
  <si>
    <t>Városgondnokság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</si>
  <si>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</si>
  <si>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</si>
  <si>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</si>
  <si>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</si>
  <si>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</si>
  <si>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</si>
  <si>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</si>
  <si>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</si>
  <si>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</si>
  <si>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</si>
  <si>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</si>
  <si>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</si>
  <si>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Városi felújítási keret</t>
  </si>
  <si>
    <t>Vízi közmű felújítási keret</t>
  </si>
  <si>
    <t>Lakóházfelújítás (felújítási alap)</t>
  </si>
  <si>
    <t>Fejlesztési kamat összesen:</t>
  </si>
  <si>
    <t>Tárgyévi fejlesztési hitelek kamata</t>
  </si>
  <si>
    <t>a/ nagyértékű eszközbeszerzés</t>
  </si>
  <si>
    <t>b/ nagyértékű szoftverbeszerzés</t>
  </si>
  <si>
    <t>c/ kisértékű informatikai eszközbeszerzés (dologiból átcsoportosítva)</t>
  </si>
  <si>
    <t>Közös önkormányzati hivatal informatika:</t>
  </si>
  <si>
    <t>Közös önkormányzati hivatal nagyértékű bútorbeszerzés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</si>
  <si>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</si>
  <si>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</si>
  <si>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</si>
  <si>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</si>
  <si>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</si>
  <si>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</si>
  <si>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</si>
  <si>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</si>
  <si>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</si>
  <si>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</si>
  <si>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</si>
  <si>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</si>
  <si>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</si>
  <si>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</si>
  <si>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</si>
  <si>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</si>
  <si>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</si>
  <si>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</si>
  <si>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</si>
  <si>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</si>
  <si>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</si>
  <si>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</si>
  <si>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</si>
  <si>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</si>
  <si>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</si>
  <si>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</si>
  <si>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</si>
  <si>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</si>
  <si>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</si>
  <si>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</si>
  <si>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</si>
  <si>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</si>
  <si>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</si>
  <si>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</si>
  <si>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</si>
  <si>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</si>
  <si>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</si>
  <si>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</si>
  <si>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</si>
  <si>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</si>
  <si>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</si>
  <si>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 xml:space="preserve">Komló Város Önkormányzat és intézményei </t>
  </si>
  <si>
    <t>Önkormányzati és intézményi felhalmozási célú kiadások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</si>
  <si>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</si>
  <si>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</si>
  <si>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</si>
  <si>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</si>
  <si>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</si>
  <si>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</si>
  <si>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</si>
  <si>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</si>
  <si>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</si>
  <si>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</si>
  <si>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</si>
  <si>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</si>
  <si>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</si>
  <si>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</si>
  <si>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</si>
  <si>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</si>
  <si>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</si>
  <si>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</si>
  <si>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</si>
  <si>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</si>
  <si>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Ebből: Koncessziós díj Dél-dunántúli Közlekedési Központ Zrt.</t>
  </si>
  <si>
    <t xml:space="preserve">           Víz- és szennyvízhálózat bérleti díja 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</si>
  <si>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</si>
  <si>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</si>
  <si>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</si>
  <si>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</si>
  <si>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</si>
  <si>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</si>
  <si>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Szabálysértési bírságok</t>
  </si>
  <si>
    <t>Közhatalmi bevétel Önkormányzatnál összesen:</t>
  </si>
  <si>
    <t>Önkormányzati ingatlanértékesítés</t>
  </si>
  <si>
    <t>Önkormányzat összesen:</t>
  </si>
  <si>
    <t>Intézmények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</si>
  <si>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</si>
  <si>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</si>
  <si>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</si>
  <si>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</si>
  <si>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</si>
  <si>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Intézményeknél összesen:</t>
  </si>
  <si>
    <t>Iskolaegészségügy informatika</t>
  </si>
  <si>
    <t>Közös önkormányzati hivatal kisértékű bútor-, textília, egyéb eszközbeszerzés (dologiból átcsoportosítva)</t>
  </si>
  <si>
    <t xml:space="preserve">Munkáltatói lakástámogatás </t>
  </si>
  <si>
    <t>Önkormányzati felhalmozási kiadások összesen:</t>
  </si>
  <si>
    <t>Intézményi felhalmozási kiadások összesen: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</si>
  <si>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</si>
  <si>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</si>
  <si>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</si>
  <si>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</si>
  <si>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</si>
  <si>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</si>
  <si>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</si>
  <si>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</si>
  <si>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</si>
  <si>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</si>
  <si>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</si>
  <si>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</si>
  <si>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</si>
  <si>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</si>
  <si>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</si>
  <si>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Költség-vetési kiadások</t>
  </si>
  <si>
    <t>Hitel-, kölcsön-törlesztés pügyi váll-nak</t>
  </si>
  <si>
    <t>Áh-n belüli megel. visszafiz.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</si>
  <si>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</si>
  <si>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</si>
  <si>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</si>
  <si>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</si>
  <si>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</si>
  <si>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</si>
  <si>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</si>
  <si>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</si>
  <si>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</si>
  <si>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</si>
  <si>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</si>
  <si>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</si>
  <si>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</si>
  <si>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tartalékok</t>
  </si>
  <si>
    <t>-</t>
  </si>
  <si>
    <t>2.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</si>
  <si>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</si>
  <si>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</si>
  <si>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</si>
  <si>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</si>
  <si>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</si>
  <si>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</si>
  <si>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</si>
  <si>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működési célú támogatások áh-n kívülre</t>
  </si>
  <si>
    <t>6.</t>
  </si>
  <si>
    <t>Áh-n kívülről összesen:</t>
  </si>
  <si>
    <t>Költségvetési bevételek</t>
  </si>
  <si>
    <t>Hitel-, kölcsönfelvétel pügyi váll-tól</t>
  </si>
  <si>
    <t>finanszírozási kiadások</t>
  </si>
  <si>
    <t>Működési célú tám., kölcsön térülése</t>
  </si>
  <si>
    <t>Komlói Közös Önkormányzati Hivatal</t>
  </si>
  <si>
    <t>forintban</t>
  </si>
  <si>
    <t>K911</t>
  </si>
  <si>
    <t>Hitel-, kölcsön-törlesztés áh-n kívülre</t>
  </si>
  <si>
    <t>Közfoglalkoztatottak létszáma</t>
  </si>
  <si>
    <t>,</t>
  </si>
  <si>
    <t xml:space="preserve"> </t>
  </si>
  <si>
    <t>4. sz. melléklet</t>
  </si>
  <si>
    <t xml:space="preserve">           egyéb működési bevételek</t>
  </si>
  <si>
    <t>GESZ: Munkaügyi Központ támogatása</t>
  </si>
  <si>
    <t>Tagi kölcsön visszafizetés Baranya-Víz Zrt.</t>
  </si>
  <si>
    <t>Pályázati, előkészítési, önerő és megelőlegezési keret</t>
  </si>
  <si>
    <t>Szabályozási terv módosítása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</si>
  <si>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</si>
  <si>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</si>
  <si>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</si>
  <si>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>Iskolaegészségügy  kisértékű szoftver</t>
  </si>
  <si>
    <t xml:space="preserve">GESZ kisértékű eszközbeszerzések </t>
  </si>
  <si>
    <t>Komló Városi Óvoda kisértékű eszközbeszerzések</t>
  </si>
  <si>
    <t xml:space="preserve">József A. Könyvtár, Múzeum kisértékű eszközbeszerzések </t>
  </si>
  <si>
    <t xml:space="preserve">Közösségek Háza, Színház kisértékű eszközbeszerzések </t>
  </si>
  <si>
    <t xml:space="preserve">Városgondnokság kisértékű eszközbeszerzések </t>
  </si>
  <si>
    <t>Városgondnokság lakóházfelújítás</t>
  </si>
  <si>
    <t>Módosított</t>
  </si>
  <si>
    <t>Munkaadókat terhelő járulékok</t>
  </si>
  <si>
    <t>Képviselő-testület által elfogadott eredeti</t>
  </si>
  <si>
    <t>Komló Város Önkormányzat és intézményei</t>
  </si>
  <si>
    <t>Óvoda</t>
  </si>
  <si>
    <t>Áh-n belüli megelőlegezés visszafizetése</t>
  </si>
  <si>
    <t>Komlói Többcélú Kistérségi Társulás működési célú támogatás munkaszervezeti feladatok ellátásához</t>
  </si>
  <si>
    <t>Tagi kölcsön visszafizetés Komlói Tésztagyártó Szociális Szövetkezet</t>
  </si>
  <si>
    <t>Képviselő-testület által elfogadott 2017. évre szerződéssel lekötött folyamatban lévő feladatok, illetve jogszabályi kötelezettség</t>
  </si>
  <si>
    <t xml:space="preserve">Közvilágítás fejlesztési igények: </t>
  </si>
  <si>
    <t>Hóvirág u. 1. : 1db oszlop és 1db lámpatest</t>
  </si>
  <si>
    <t>Rozmaring u. és Zobák akna lépcsősoron: 1db meglévő oszlopra 1db lámpatest</t>
  </si>
  <si>
    <t>Elektromos töltőállomás létesítése (161/2016.(IX.22.))</t>
  </si>
  <si>
    <t>Körtvélyesi sportpark és futópálya épület (önerő) (136/2016.VII.12.))</t>
  </si>
  <si>
    <t>Munkácsy Mihály utcai útfelújítás, bővítés, közműkiváltás</t>
  </si>
  <si>
    <t>Körtvélyesi új garázsok közötti út építése</t>
  </si>
  <si>
    <t>Önkormányzat kisértékű eszközbeszerzés</t>
  </si>
  <si>
    <t>József A. Könyvtár, Múzeum Kubinyi program áthúzódó</t>
  </si>
  <si>
    <t xml:space="preserve">Lakáscélú támogatás </t>
  </si>
  <si>
    <t>2. sz. melléklet</t>
  </si>
  <si>
    <t>3.</t>
  </si>
  <si>
    <t>5.</t>
  </si>
  <si>
    <t>5. sz. melléklet</t>
  </si>
  <si>
    <t>Gondnokság</t>
  </si>
  <si>
    <t>Ebtelep üzemeletetési támogatása Társulástól</t>
  </si>
  <si>
    <t>József Attila Városi Könyvtár és Múzeális Gyűjtemény</t>
  </si>
  <si>
    <t>felújítások</t>
  </si>
  <si>
    <t>felhalmozási célú támogatások bevételei áh-n belülről</t>
  </si>
  <si>
    <t>Pályázat előkészítés, tervezési keret</t>
  </si>
  <si>
    <t>működési bevételek</t>
  </si>
  <si>
    <t>működési célú támogatások áh-n belülre</t>
  </si>
  <si>
    <t>Saját bevételi többlet</t>
  </si>
  <si>
    <t xml:space="preserve">Német Nemzetiségi Önkormányzat támogatása </t>
  </si>
  <si>
    <t>Közösségek Háza, Színház- és Hangversenyterem</t>
  </si>
  <si>
    <t>Közfoglalkoztatás támogatása</t>
  </si>
  <si>
    <t>2018. évi előirányzata</t>
  </si>
  <si>
    <t>KEHOP-2.2.1-15-2015-00013 Komlói szennyvízberuházás</t>
  </si>
  <si>
    <t>TOP-1.1.1-16-BA1-2017-00002 Komló, Nagyrét utcai ipari ter.infr.st.fejl.</t>
  </si>
  <si>
    <t>TOP-2.1.1-16-BA1-2017-00003 Barnamezős ter.rehab. (Altáró u.)</t>
  </si>
  <si>
    <t>TOP-3.1.1-16-BA1-2017-00011 Fenntartható települési közlekedésfejl.</t>
  </si>
  <si>
    <t>TOP-3.2.1-16 Önkormányzati épületek energetikai korszerűsítése</t>
  </si>
  <si>
    <t>EFOP-1.5.2-16 Humán szolgáltatások fejlesztése a Komlói járásban</t>
  </si>
  <si>
    <t>Interreg pályázat (Könyvtár épület)</t>
  </si>
  <si>
    <t>Könyvtár: EFOP pályázat támogatása</t>
  </si>
  <si>
    <t xml:space="preserve">Ebből:    Működőképesség megőrzését szolgáló rendkívüli önkormányzati támogatás </t>
  </si>
  <si>
    <t xml:space="preserve">              ASP rendszer működtetésének támogatása</t>
  </si>
  <si>
    <t xml:space="preserve">              Kiegészítő támogatás az óvodaped.min.többletkiadáshoz</t>
  </si>
  <si>
    <t>Mánfától bejáró gyermekek után 2018. év</t>
  </si>
  <si>
    <t>Bérkompenzáció, kulturális pótlék</t>
  </si>
  <si>
    <t>TOP-5.3.1 A helyi identitás és kohézió erősítése</t>
  </si>
  <si>
    <t>KEHOP-5.4.1 Szemléletváltási programok</t>
  </si>
  <si>
    <t>Előző évi maradvány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</si>
  <si>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</si>
  <si>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</si>
  <si>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</si>
  <si>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</si>
  <si>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bevételei 2018. év</t>
  </si>
  <si>
    <t>2018. év</t>
  </si>
  <si>
    <t>Településképi arculati kézikönyv elkészítése (152/2017. (IX.27.))</t>
  </si>
  <si>
    <t>KEHOP-2.2.1-15-2015-00013 Komlói szennyvízberuházás (77/2017.(V.25.))</t>
  </si>
  <si>
    <t>Gorkij u. alatti garázssor II.üteme</t>
  </si>
  <si>
    <t>Juhász Gy. u. és Gorkij u. összekötő járda: 1db meglévő oszlopra 1db lámpatest</t>
  </si>
  <si>
    <t>Mecsekfalui út buszmegálló 1 db napelemes lámpatest</t>
  </si>
  <si>
    <t>Pécsi út 42. sz. alatti önkormányzati épület energetikai korszerűsítése nem támogatott műszaki tartalom (20/2017.(III.9.))</t>
  </si>
  <si>
    <t>Komlói város területén lévő piac és vásárcsarnok nem támogatott műszaki tartalom (162/2017.(X.26.)) 3562.hrsz. telek és épület vásárlás</t>
  </si>
  <si>
    <t>Sybac Solar Kft. telkek visszavásárlása</t>
  </si>
  <si>
    <t>Autósvölgy és Ipari út szennyvíz korlátozási kártalanítás</t>
  </si>
  <si>
    <t>Interreg pályázat (Könyvtár épület) (149/2017.(IX.27.))</t>
  </si>
  <si>
    <t>MLSZ pályépítési program rekortán pálya (önerő) (83/2017.(VI.8.))</t>
  </si>
  <si>
    <t>Áramvételi helyek kiépítése (Eszperantó tér, Városház tér)</t>
  </si>
  <si>
    <t xml:space="preserve">Vízi közmű felújítási keret áthúzódó áfa befizetése </t>
  </si>
  <si>
    <t>TOP-1.1.1-15-BA1-2016-00001 Körtvélyes Határ út melletti terület infrastruktúra fejlesztése</t>
  </si>
  <si>
    <t xml:space="preserve">TOP-1.1.1-16-BA1-2017-00002 Komló, Nagyrét utcai meglévő ipari terület alapinfrastruktúra fejlesztése </t>
  </si>
  <si>
    <t xml:space="preserve">TOP-1.1.3-15-BA1-2016-00001 Komlói város területén lévő piac és vásárcsarnok rekonstrukciója </t>
  </si>
  <si>
    <t>TOP-1.2.1-15-BA1-2016-00007 Kerékpáron az Ormánságtól a Mecsekig</t>
  </si>
  <si>
    <t>TOP-1.4.1-15-BA1-2016-00011 Óvodák és bölcsőde fejlesztése Komlón</t>
  </si>
  <si>
    <t>TOP-2.1.1-15-BA1-2016-00001 Barnamezős területek rehabilitációja (Juhász Gy. u.)</t>
  </si>
  <si>
    <t>TOP-2.1.1-16-BA1-2017-00003 Barnamezős területek rehabilitációja (Altáró u.)</t>
  </si>
  <si>
    <t>TOP-2.1.2-15-BA1-2016-00003 Petőfi tér és környezetének rehabilitációja</t>
  </si>
  <si>
    <t>TOP-3.1.1-15-BA1-2016-00007 Komló-Sikonda kerékpárút létesítése</t>
  </si>
  <si>
    <t>TOP-3.1.1-16-BA1-2017-00011 Fenntartható települési közlekedésfejlesztés</t>
  </si>
  <si>
    <t>TOP-3.2.1-15-BA1-206-00001 Komló, Pécsi út 42.sz. alatti épület energetikai korszerűsítése</t>
  </si>
  <si>
    <t>Mvoks rendszer nagyértékű eszközbeszerzés</t>
  </si>
  <si>
    <t>Önkormányzat kisértékű informatika</t>
  </si>
  <si>
    <t>Önkormányzat kisértékű szoftver</t>
  </si>
  <si>
    <t>József A. Könyvtár, Múzeum EFOP-4.1.8-16-2017-00168</t>
  </si>
  <si>
    <t>Vízi közmű felújítási keret áthúzódó (77/2017.(V.25.), 5/2018.(I.11.))</t>
  </si>
  <si>
    <t>Belterületi utak felújítása 2017.:</t>
  </si>
  <si>
    <t>Körtvélyesi gyűjtőút és Széchenyi I. utcai szakasz (48/2017.(IV.28.))</t>
  </si>
  <si>
    <t>Széchenyi I. utca középső szakasz</t>
  </si>
  <si>
    <t>KBSK asztalitenisz csarnok felújítása (167/2017.(X.26.))</t>
  </si>
  <si>
    <t>GINOP-5.1.1-15 bérköltség támogatás (RB)</t>
  </si>
  <si>
    <t>GINOP-5.1.1-15 bérköltség támogatás (CsÉ)</t>
  </si>
  <si>
    <t>2018.04.08-i országgyűlési képviselő választás támogatása</t>
  </si>
  <si>
    <t>Kistérségi feladatok tűz- és munkavédelmi oktatás előirányzata</t>
  </si>
  <si>
    <t>maradvány igénybevétele</t>
  </si>
  <si>
    <t>működési maradvány</t>
  </si>
  <si>
    <t>Intézmények 2017. évi kötött maradványa</t>
  </si>
  <si>
    <t>Intézmények 2017. évi szabad maradványa</t>
  </si>
  <si>
    <t>Bérkompenzáció 2017.12-2018.02.hó</t>
  </si>
  <si>
    <t>Bérkompenzáció előleg</t>
  </si>
  <si>
    <t>Szociális ágazati pótlék  01-03. hó</t>
  </si>
  <si>
    <t>Bérkompenzáció 2018.03.hó</t>
  </si>
  <si>
    <t>Szociális ágazati pótlék  04. hó</t>
  </si>
  <si>
    <t>Kulturális illetménypótlék 01-03. hó</t>
  </si>
  <si>
    <t>Kulturális illetménypótlék 04. hó</t>
  </si>
  <si>
    <t xml:space="preserve">Interreg Refresh Cep CE1013 Múzeum épület pályázat </t>
  </si>
  <si>
    <t>2017. évi kötött maradvány</t>
  </si>
  <si>
    <t>dr. Baracsi Viktória foglalkoztatása</t>
  </si>
  <si>
    <t>dologi kiadás</t>
  </si>
  <si>
    <t>1521/64 hrsz., 1976/119 hrsz. ingatlanok értékesítésének áfa bevétele - kiadása</t>
  </si>
  <si>
    <t xml:space="preserve">Körtvélyesi sportpark és futópálya épület (önerő) </t>
  </si>
  <si>
    <t>EFOP-1.5.2 Humán szolgáltatások fejlesztése a Komlói járásban</t>
  </si>
  <si>
    <t>7.</t>
  </si>
  <si>
    <t>8.</t>
  </si>
  <si>
    <t>9.</t>
  </si>
  <si>
    <t>TOP-1.4.1-15 Óvodák és bölcsőde fejlesztése</t>
  </si>
  <si>
    <t>KBSK Asztali teniszcsarnok pályázat kamatbevétele</t>
  </si>
  <si>
    <t>elvonások és befizetések</t>
  </si>
  <si>
    <t>Városgondnokság 2017. évi vállalkozási tevékenység utáni befizetési kötelezettsége</t>
  </si>
  <si>
    <t>10.</t>
  </si>
  <si>
    <t>Szakképzőiskolai tanulók ösztöndíja</t>
  </si>
  <si>
    <t>ellátottak pénzbeli juttatásai</t>
  </si>
  <si>
    <t>Bérkompenzáció 2018.04.hó</t>
  </si>
  <si>
    <t>Szociális ágazati pótlék  05. hó</t>
  </si>
  <si>
    <t>Kulturális illetménypótlék 05. hó</t>
  </si>
  <si>
    <t>T-Mobile ügyintéző bérmegtérítése</t>
  </si>
  <si>
    <t>működési célú átvett pénzeszközök</t>
  </si>
  <si>
    <t>T-Mobile ügyintéző bér és járulék támogatása</t>
  </si>
  <si>
    <t>összesen</t>
  </si>
  <si>
    <t>KH</t>
  </si>
  <si>
    <t>KÖFOP-1.2.1-VEKOP-16 Csatlakozás az ASP-hez pályázat</t>
  </si>
  <si>
    <t>ASP működtetés támogatása BMÖGF/246-1/2018</t>
  </si>
  <si>
    <t xml:space="preserve">5. </t>
  </si>
  <si>
    <t>2017. évi befizetési kötelezettség</t>
  </si>
  <si>
    <t>7391/2 hrsz. ingatlan, és képviselői notebookok értékesítésének áfa bevétele - kiadása</t>
  </si>
  <si>
    <t>Intézmények villamosbiztonsági felülvizsgálata</t>
  </si>
  <si>
    <t>Kéményfelújítási keret</t>
  </si>
  <si>
    <t>58/2018.(IV.26.) sz. KTH - KASZT megelőlegezése</t>
  </si>
  <si>
    <t>84/2018.(IV.26.) sz. KTH - KASZT NKA megelőlegezése</t>
  </si>
  <si>
    <t>2017. évi maradvány</t>
  </si>
  <si>
    <t>ASP maradvány terhére bér és járulék támogatás</t>
  </si>
  <si>
    <t>felhalmozási bevételek</t>
  </si>
  <si>
    <t>2018. január</t>
  </si>
  <si>
    <t>2018. május</t>
  </si>
  <si>
    <t>2018. március</t>
  </si>
  <si>
    <t>2018. április</t>
  </si>
  <si>
    <t>2018. június</t>
  </si>
  <si>
    <t>2018.január</t>
  </si>
  <si>
    <t>BM Népművészeti Egyesület - Hímzés kiemelt 1. díj</t>
  </si>
  <si>
    <t>Közkincs 2.1.7382/2018 Közösségek és minőség c. szakmai pr. - támogatási előleg</t>
  </si>
  <si>
    <t>GINOP-5.1.1-15 bértámogatás (színpadtechnikus)</t>
  </si>
  <si>
    <t>Átcsoportosítás (színpadtechnikus továbbfoglalkoztatása)</t>
  </si>
  <si>
    <t>Foglalkoztatási pályázatok (GINOP, TOP) támogatása</t>
  </si>
  <si>
    <t>Városgondnokság 2017. évi vállalkozási tevékenység utáni befizetési kötelezettségének visszapótlása</t>
  </si>
  <si>
    <t>Kártérítések Városgondnokság részére</t>
  </si>
  <si>
    <t>Közfoglalkoztatás kapcsán felmerült táppénz-hozzájárulás és egyéb bér jellegű kiadások finanszírozása</t>
  </si>
  <si>
    <t>81/2018.(V.30.)sz. KTH - Komló, Pécsi út 42. épületenergetikai korszerűsítési munkálatokhoz hitel felvétele (TOP-3.2.1-15-BA1-201-00001)</t>
  </si>
  <si>
    <t>hitelfelvétel</t>
  </si>
  <si>
    <t>Nemzetközi ifjúsági környezetvédő és honismereti tábor támogatása</t>
  </si>
  <si>
    <t>94/2018. (VI.6.) sz. KTH - Szennyvízberuházással érintett egyes utcák útburkolat-felújítása</t>
  </si>
  <si>
    <t>95/2018. (VI.6.) sz. KTH - Határ úti infrastruktúra fejlesztéssel kapcsolatos többletköltségek</t>
  </si>
  <si>
    <t>Munkácsy Mihály utca és közvetlen környezetének fejlesztése</t>
  </si>
  <si>
    <t>1520/26 hrsz. ingatlan értékesítésének áfa bevétele - kiadása</t>
  </si>
  <si>
    <t>felújítási kiadások</t>
  </si>
  <si>
    <t>1520/26 hrsz. ingatlan értékesítése Caadex Kft-nek</t>
  </si>
  <si>
    <t>Polgármesteri keret terhére támogatás megállapítása a Komlóért Egyesület részére</t>
  </si>
  <si>
    <t xml:space="preserve">Dél-dunántúli Közlekedési Központ Zrt. 2017. évhez kapcsolódó finanszírozási igénye </t>
  </si>
  <si>
    <t>hitelfelvétel (többlet)</t>
  </si>
  <si>
    <t>beruházások (többlet)</t>
  </si>
  <si>
    <t>beruházások (Pályázat előkészítés, tervezési keret)</t>
  </si>
  <si>
    <t>felújítási kiadások (Munkácsy M. u. és közvetlen környezetének fejl.)</t>
  </si>
  <si>
    <t>Kiszámlázott üzemeltetési díj bevételének áfa kiadása</t>
  </si>
  <si>
    <t>2018. június 21.</t>
  </si>
  <si>
    <t>Szociális ágazati pótlék</t>
  </si>
  <si>
    <t>Kulturális illetménypótlék</t>
  </si>
  <si>
    <t xml:space="preserve">              Bérkompenzáció</t>
  </si>
  <si>
    <t>Nemzetközi ifjúsági és honismereti tábor támogatása</t>
  </si>
  <si>
    <t>Hivatal: GINOP-5.1.1 bérköltség támogatás</t>
  </si>
  <si>
    <t>Hivatal: 2018.04.08-i OGY választás</t>
  </si>
  <si>
    <t>Hivatal: T-Mobile ügyintéző bérmegtérítése</t>
  </si>
  <si>
    <t>GESZ: felhalmozási bevétel</t>
  </si>
  <si>
    <t>Óvoda: Német Nemzetiség Önkormányzat támogatása</t>
  </si>
  <si>
    <t>KH: BM Népművészeti Egyesület  Hímzés kiemelt 1. díj</t>
  </si>
  <si>
    <t>KH: Közkincs 2.1.7382/2018</t>
  </si>
  <si>
    <t>KH: GINOP-5.1.1 bérköltség támogatás</t>
  </si>
  <si>
    <t xml:space="preserve">Gondnokság: Közfoglalkoztatás </t>
  </si>
  <si>
    <t xml:space="preserve">Gondnokság: Foglalkoztatási pályázatok (GINOP, TOP) </t>
  </si>
  <si>
    <t>Gondnokság: Ebtelep üzemeltetés</t>
  </si>
  <si>
    <t>Bérkompenzáció 2017. december</t>
  </si>
  <si>
    <t>Fejlesztési célú hiány csökkentése rendkívüli önkormányzati támogatás növelésésével szemben (részletes indoklás előterjesztésben)</t>
  </si>
  <si>
    <t>önkormányzatok működési támogatása</t>
  </si>
  <si>
    <t>Munkácsy Mihály utca és közvetlen környezetének útburkolat felújítása</t>
  </si>
  <si>
    <t>Szennyvízberuházással érintett egyes utcák útburkolat felújítása</t>
  </si>
  <si>
    <t>Körtvélyes Határ út melletti terület infrastruktúra fejlesztése nem támogatott műszaki tartalom (95/2018.(VI.6.))</t>
  </si>
  <si>
    <t>Városgondnokság közfoglalkoztatás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</si>
</sst>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"/>
    <numFmt numFmtId="172" formatCode="_-* #,##0.0\ _F_t_-;\-* #,##0.0\ _F_t_-;_-* &quot;-&quot;??\ _F_t_-;_-@_-"/>
  </numFmts>
  <fonts count="4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8" fillId="0" borderId="11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3" fontId="3" fillId="0" borderId="10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 wrapText="1"/>
    </xf>
    <xf numFmtId="3" fontId="3" fillId="0" borderId="17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A25"/>
  <sheetViews>
    <sheetView zoomScalePageLayoutView="0" workbookViewId="0" topLeftCell="AE1">
      <selection activeCell="AQ19" sqref="AQ19"/>
    </sheetView>
  </sheetViews>
  <sheetFormatPr defaultColWidth="9.00390625" defaultRowHeight="12.75"/>
  <cols>
    <col min="1" max="1" width="13.375" style="15" customWidth="1"/>
    <col min="2" max="3" width="10.875" style="15" bestFit="1" customWidth="1"/>
    <col min="4" max="4" width="9.625" style="15" bestFit="1" customWidth="1"/>
    <col min="5" max="5" width="9.625" style="15" customWidth="1"/>
    <col min="6" max="7" width="10.875" style="15" bestFit="1" customWidth="1"/>
    <col min="8" max="8" width="9.625" style="15" bestFit="1" customWidth="1"/>
    <col min="9" max="9" width="9.625" style="15" customWidth="1"/>
    <col min="10" max="10" width="5.75390625" style="15" bestFit="1" customWidth="1"/>
    <col min="11" max="11" width="7.875" style="15" bestFit="1" customWidth="1"/>
    <col min="12" max="12" width="9.625" style="15" bestFit="1" customWidth="1"/>
    <col min="13" max="13" width="9.625" style="15" customWidth="1"/>
    <col min="14" max="14" width="8.75390625" style="15" bestFit="1" customWidth="1"/>
    <col min="15" max="15" width="8.75390625" style="15" customWidth="1"/>
    <col min="16" max="16" width="9.625" style="15" bestFit="1" customWidth="1"/>
    <col min="17" max="17" width="9.625" style="15" customWidth="1"/>
    <col min="18" max="20" width="10.875" style="15" bestFit="1" customWidth="1"/>
    <col min="21" max="21" width="10.875" style="15" customWidth="1"/>
    <col min="22" max="22" width="9.625" style="15" bestFit="1" customWidth="1"/>
    <col min="23" max="23" width="9.625" style="15" customWidth="1"/>
    <col min="24" max="24" width="5.625" style="15" customWidth="1"/>
    <col min="25" max="25" width="7.875" style="15" bestFit="1" customWidth="1"/>
    <col min="26" max="26" width="8.75390625" style="15" bestFit="1" customWidth="1"/>
    <col min="27" max="27" width="8.75390625" style="15" customWidth="1"/>
    <col min="28" max="28" width="8.75390625" style="15" bestFit="1" customWidth="1"/>
    <col min="29" max="29" width="8.75390625" style="15" customWidth="1"/>
    <col min="30" max="30" width="11.00390625" style="25" bestFit="1" customWidth="1"/>
    <col min="31" max="31" width="11.00390625" style="25" customWidth="1"/>
    <col min="32" max="32" width="10.875" style="25" bestFit="1" customWidth="1"/>
    <col min="33" max="33" width="10.875" style="25" customWidth="1"/>
    <col min="34" max="41" width="10.875" style="102" customWidth="1"/>
    <col min="42" max="42" width="9.625" style="2" bestFit="1" customWidth="1"/>
    <col min="43" max="43" width="9.625" style="2" customWidth="1"/>
    <col min="44" max="44" width="8.75390625" style="2" bestFit="1" customWidth="1"/>
    <col min="45" max="45" width="8.75390625" style="2" customWidth="1"/>
    <col min="46" max="46" width="5.75390625" style="2" bestFit="1" customWidth="1"/>
    <col min="47" max="47" width="5.75390625" style="2" customWidth="1"/>
    <col min="48" max="48" width="5.75390625" style="2" bestFit="1" customWidth="1"/>
    <col min="49" max="16384" width="9.125" style="15" customWidth="1"/>
  </cols>
  <sheetData>
    <row r="1" spans="1:53" ht="11.25">
      <c r="A1" s="15" t="s">
        <v>194</v>
      </c>
      <c r="O1" s="53" t="s">
        <v>235</v>
      </c>
      <c r="AB1" s="53"/>
      <c r="AC1" s="53" t="s">
        <v>235</v>
      </c>
      <c r="AD1" s="15"/>
      <c r="AM1" s="53" t="s">
        <v>235</v>
      </c>
      <c r="AP1" s="15"/>
      <c r="AW1" s="53" t="s">
        <v>235</v>
      </c>
      <c r="AY1" s="53"/>
      <c r="AZ1" s="44"/>
      <c r="BA1" s="44"/>
    </row>
    <row r="2" spans="30:42" ht="11.25">
      <c r="AD2" s="15"/>
      <c r="AP2" s="15"/>
    </row>
    <row r="3" spans="1:52" ht="12.75" customHeight="1">
      <c r="A3" s="122" t="s">
        <v>219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 t="s">
        <v>219</v>
      </c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 t="s">
        <v>219</v>
      </c>
      <c r="AE3" s="122"/>
      <c r="AF3" s="122"/>
      <c r="AG3" s="122"/>
      <c r="AH3" s="122"/>
      <c r="AI3" s="122"/>
      <c r="AJ3" s="122"/>
      <c r="AK3" s="122"/>
      <c r="AL3" s="122"/>
      <c r="AM3" s="122"/>
      <c r="AN3" s="44"/>
      <c r="AO3" s="44"/>
      <c r="AP3" s="122" t="s">
        <v>219</v>
      </c>
      <c r="AQ3" s="122"/>
      <c r="AR3" s="122"/>
      <c r="AS3" s="122"/>
      <c r="AT3" s="122"/>
      <c r="AU3" s="122"/>
      <c r="AV3" s="122"/>
      <c r="AW3" s="122"/>
      <c r="AZ3" s="44"/>
    </row>
    <row r="4" spans="1:52" ht="12.75" customHeight="1">
      <c r="A4" s="122" t="s">
        <v>251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 t="s">
        <v>251</v>
      </c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 t="s">
        <v>251</v>
      </c>
      <c r="AE4" s="122"/>
      <c r="AF4" s="122"/>
      <c r="AG4" s="122"/>
      <c r="AH4" s="122"/>
      <c r="AI4" s="122"/>
      <c r="AJ4" s="122"/>
      <c r="AK4" s="122"/>
      <c r="AL4" s="122"/>
      <c r="AM4" s="122"/>
      <c r="AN4" s="44"/>
      <c r="AO4" s="44"/>
      <c r="AP4" s="122" t="s">
        <v>251</v>
      </c>
      <c r="AQ4" s="122"/>
      <c r="AR4" s="122"/>
      <c r="AS4" s="122"/>
      <c r="AT4" s="122"/>
      <c r="AU4" s="122"/>
      <c r="AV4" s="122"/>
      <c r="AW4" s="122"/>
      <c r="AX4" s="44"/>
      <c r="AY4" s="44"/>
      <c r="AZ4" s="44"/>
    </row>
    <row r="5" spans="6:52" ht="12.75" customHeight="1">
      <c r="F5" s="44"/>
      <c r="G5" s="44"/>
      <c r="H5" s="44"/>
      <c r="I5" s="44"/>
      <c r="J5" s="44"/>
      <c r="K5" s="44"/>
      <c r="L5" s="44"/>
      <c r="M5" s="44"/>
      <c r="N5" s="44"/>
      <c r="O5" s="92"/>
      <c r="P5" s="44"/>
      <c r="Q5" s="44"/>
      <c r="R5" s="44"/>
      <c r="S5" s="44"/>
      <c r="T5" s="44"/>
      <c r="U5" s="44"/>
      <c r="X5" s="44"/>
      <c r="Y5" s="44"/>
      <c r="Z5" s="44"/>
      <c r="AA5" s="44"/>
      <c r="AB5" s="44"/>
      <c r="AC5" s="44"/>
      <c r="AD5" s="15"/>
      <c r="AE5" s="15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7" spans="1:49" ht="11.25">
      <c r="A7" s="58"/>
      <c r="B7" s="129" t="s">
        <v>105</v>
      </c>
      <c r="C7" s="130"/>
      <c r="D7" s="129" t="s">
        <v>106</v>
      </c>
      <c r="E7" s="130"/>
      <c r="F7" s="129" t="s">
        <v>107</v>
      </c>
      <c r="G7" s="130"/>
      <c r="H7" s="129" t="s">
        <v>108</v>
      </c>
      <c r="I7" s="130"/>
      <c r="J7" s="129" t="s">
        <v>109</v>
      </c>
      <c r="K7" s="131"/>
      <c r="L7" s="131"/>
      <c r="M7" s="131"/>
      <c r="N7" s="131"/>
      <c r="O7" s="131"/>
      <c r="P7" s="131"/>
      <c r="Q7" s="131"/>
      <c r="R7" s="131"/>
      <c r="S7" s="130"/>
      <c r="T7" s="129" t="s">
        <v>110</v>
      </c>
      <c r="U7" s="130"/>
      <c r="V7" s="129" t="s">
        <v>111</v>
      </c>
      <c r="W7" s="130"/>
      <c r="X7" s="134" t="s">
        <v>112</v>
      </c>
      <c r="Y7" s="134"/>
      <c r="Z7" s="134"/>
      <c r="AA7" s="134"/>
      <c r="AB7" s="134"/>
      <c r="AC7" s="134"/>
      <c r="AD7" s="123" t="s">
        <v>113</v>
      </c>
      <c r="AE7" s="124"/>
      <c r="AF7" s="129" t="s">
        <v>195</v>
      </c>
      <c r="AG7" s="130"/>
      <c r="AH7" s="129" t="s">
        <v>114</v>
      </c>
      <c r="AI7" s="130"/>
      <c r="AJ7" s="123" t="s">
        <v>115</v>
      </c>
      <c r="AK7" s="124"/>
      <c r="AL7" s="123" t="s">
        <v>116</v>
      </c>
      <c r="AM7" s="124"/>
      <c r="AN7" s="75"/>
      <c r="AO7" s="75"/>
      <c r="AP7" s="127" t="s">
        <v>117</v>
      </c>
      <c r="AQ7" s="128"/>
      <c r="AR7" s="127"/>
      <c r="AS7" s="128"/>
      <c r="AT7" s="127"/>
      <c r="AU7" s="128"/>
      <c r="AV7" s="133"/>
      <c r="AW7" s="133"/>
    </row>
    <row r="8" spans="1:49" s="36" customFormat="1" ht="11.25" customHeight="1">
      <c r="A8" s="34"/>
      <c r="B8" s="119"/>
      <c r="C8" s="120"/>
      <c r="D8" s="119"/>
      <c r="E8" s="120"/>
      <c r="F8" s="119"/>
      <c r="G8" s="120"/>
      <c r="H8" s="119"/>
      <c r="I8" s="120"/>
      <c r="J8" s="119" t="s">
        <v>69</v>
      </c>
      <c r="K8" s="132"/>
      <c r="L8" s="132"/>
      <c r="M8" s="132"/>
      <c r="N8" s="132"/>
      <c r="O8" s="132"/>
      <c r="P8" s="132"/>
      <c r="Q8" s="132"/>
      <c r="R8" s="132"/>
      <c r="S8" s="120"/>
      <c r="T8" s="119"/>
      <c r="U8" s="120"/>
      <c r="V8" s="119"/>
      <c r="W8" s="120"/>
      <c r="X8" s="121" t="s">
        <v>70</v>
      </c>
      <c r="Y8" s="121"/>
      <c r="Z8" s="121"/>
      <c r="AA8" s="121"/>
      <c r="AB8" s="121"/>
      <c r="AC8" s="121"/>
      <c r="AD8" s="125"/>
      <c r="AE8" s="126"/>
      <c r="AF8" s="119"/>
      <c r="AG8" s="120"/>
      <c r="AH8" s="119"/>
      <c r="AI8" s="120"/>
      <c r="AJ8" s="125"/>
      <c r="AK8" s="126"/>
      <c r="AL8" s="125"/>
      <c r="AM8" s="126"/>
      <c r="AN8" s="94"/>
      <c r="AO8" s="94"/>
      <c r="AP8" s="119"/>
      <c r="AQ8" s="120"/>
      <c r="AR8" s="119"/>
      <c r="AS8" s="120"/>
      <c r="AT8" s="119"/>
      <c r="AU8" s="120"/>
      <c r="AV8" s="119"/>
      <c r="AW8" s="120"/>
    </row>
    <row r="9" spans="1:49" s="38" customFormat="1" ht="101.25" customHeight="1">
      <c r="A9" s="35" t="s">
        <v>28</v>
      </c>
      <c r="B9" s="119" t="s">
        <v>40</v>
      </c>
      <c r="C9" s="120"/>
      <c r="D9" s="119" t="s">
        <v>217</v>
      </c>
      <c r="E9" s="120"/>
      <c r="F9" s="119" t="s">
        <v>41</v>
      </c>
      <c r="G9" s="120"/>
      <c r="H9" s="119" t="s">
        <v>71</v>
      </c>
      <c r="I9" s="120"/>
      <c r="J9" s="119" t="s">
        <v>87</v>
      </c>
      <c r="K9" s="120"/>
      <c r="L9" s="119" t="s">
        <v>118</v>
      </c>
      <c r="M9" s="120"/>
      <c r="N9" s="119" t="s">
        <v>73</v>
      </c>
      <c r="O9" s="120"/>
      <c r="P9" s="119" t="s">
        <v>119</v>
      </c>
      <c r="Q9" s="120"/>
      <c r="R9" s="119" t="s">
        <v>75</v>
      </c>
      <c r="S9" s="120"/>
      <c r="T9" s="119" t="s">
        <v>86</v>
      </c>
      <c r="U9" s="120"/>
      <c r="V9" s="119" t="s">
        <v>76</v>
      </c>
      <c r="W9" s="120"/>
      <c r="X9" s="119" t="s">
        <v>120</v>
      </c>
      <c r="Y9" s="120"/>
      <c r="Z9" s="119" t="s">
        <v>78</v>
      </c>
      <c r="AA9" s="120"/>
      <c r="AB9" s="121" t="s">
        <v>79</v>
      </c>
      <c r="AC9" s="121"/>
      <c r="AD9" s="125" t="s">
        <v>88</v>
      </c>
      <c r="AE9" s="126"/>
      <c r="AF9" s="119" t="s">
        <v>196</v>
      </c>
      <c r="AG9" s="120"/>
      <c r="AH9" s="119" t="s">
        <v>221</v>
      </c>
      <c r="AI9" s="120"/>
      <c r="AJ9" s="125" t="s">
        <v>89</v>
      </c>
      <c r="AK9" s="126"/>
      <c r="AL9" s="125" t="s">
        <v>80</v>
      </c>
      <c r="AM9" s="126"/>
      <c r="AN9" s="95"/>
      <c r="AO9" s="95"/>
      <c r="AP9" s="119" t="s">
        <v>10</v>
      </c>
      <c r="AQ9" s="120"/>
      <c r="AR9" s="119" t="s">
        <v>9</v>
      </c>
      <c r="AS9" s="120"/>
      <c r="AT9" s="119" t="s">
        <v>20</v>
      </c>
      <c r="AU9" s="120"/>
      <c r="AV9" s="119" t="s">
        <v>197</v>
      </c>
      <c r="AW9" s="120"/>
    </row>
    <row r="10" spans="1:49" s="38" customFormat="1" ht="22.5">
      <c r="A10" s="35"/>
      <c r="B10" s="35" t="s">
        <v>68</v>
      </c>
      <c r="C10" s="35" t="s">
        <v>216</v>
      </c>
      <c r="D10" s="35" t="s">
        <v>68</v>
      </c>
      <c r="E10" s="35" t="s">
        <v>216</v>
      </c>
      <c r="F10" s="35" t="s">
        <v>68</v>
      </c>
      <c r="G10" s="35" t="s">
        <v>216</v>
      </c>
      <c r="H10" s="35" t="s">
        <v>68</v>
      </c>
      <c r="I10" s="35" t="s">
        <v>216</v>
      </c>
      <c r="J10" s="35" t="s">
        <v>68</v>
      </c>
      <c r="K10" s="35" t="s">
        <v>216</v>
      </c>
      <c r="L10" s="35" t="s">
        <v>68</v>
      </c>
      <c r="M10" s="35" t="s">
        <v>216</v>
      </c>
      <c r="N10" s="35" t="s">
        <v>68</v>
      </c>
      <c r="O10" s="35" t="s">
        <v>216</v>
      </c>
      <c r="P10" s="35" t="s">
        <v>68</v>
      </c>
      <c r="Q10" s="35" t="s">
        <v>216</v>
      </c>
      <c r="R10" s="35" t="s">
        <v>68</v>
      </c>
      <c r="S10" s="35" t="s">
        <v>216</v>
      </c>
      <c r="T10" s="35" t="s">
        <v>68</v>
      </c>
      <c r="U10" s="35" t="s">
        <v>216</v>
      </c>
      <c r="V10" s="35" t="s">
        <v>68</v>
      </c>
      <c r="W10" s="35" t="s">
        <v>216</v>
      </c>
      <c r="X10" s="35" t="s">
        <v>68</v>
      </c>
      <c r="Y10" s="35" t="s">
        <v>216</v>
      </c>
      <c r="Z10" s="35" t="s">
        <v>68</v>
      </c>
      <c r="AA10" s="35" t="s">
        <v>216</v>
      </c>
      <c r="AB10" s="35" t="s">
        <v>68</v>
      </c>
      <c r="AC10" s="35" t="s">
        <v>216</v>
      </c>
      <c r="AD10" s="37" t="s">
        <v>68</v>
      </c>
      <c r="AE10" s="37" t="s">
        <v>216</v>
      </c>
      <c r="AF10" s="35" t="s">
        <v>68</v>
      </c>
      <c r="AG10" s="35" t="s">
        <v>216</v>
      </c>
      <c r="AH10" s="35" t="s">
        <v>68</v>
      </c>
      <c r="AI10" s="35" t="s">
        <v>216</v>
      </c>
      <c r="AJ10" s="35" t="s">
        <v>68</v>
      </c>
      <c r="AK10" s="35" t="s">
        <v>216</v>
      </c>
      <c r="AL10" s="37" t="s">
        <v>68</v>
      </c>
      <c r="AM10" s="37" t="s">
        <v>216</v>
      </c>
      <c r="AN10" s="76"/>
      <c r="AO10" s="76"/>
      <c r="AP10" s="35" t="s">
        <v>68</v>
      </c>
      <c r="AQ10" s="35" t="s">
        <v>216</v>
      </c>
      <c r="AR10" s="35" t="s">
        <v>68</v>
      </c>
      <c r="AS10" s="35" t="s">
        <v>216</v>
      </c>
      <c r="AT10" s="35" t="s">
        <v>68</v>
      </c>
      <c r="AU10" s="35" t="s">
        <v>216</v>
      </c>
      <c r="AV10" s="35" t="s">
        <v>68</v>
      </c>
      <c r="AW10" s="35" t="s">
        <v>216</v>
      </c>
    </row>
    <row r="11" spans="1:49" ht="11.25">
      <c r="A11" s="14" t="s">
        <v>34</v>
      </c>
      <c r="B11" s="18">
        <v>161888037</v>
      </c>
      <c r="C11" s="18">
        <v>171787369</v>
      </c>
      <c r="D11" s="18">
        <v>32499281</v>
      </c>
      <c r="E11" s="18">
        <v>34429651</v>
      </c>
      <c r="F11" s="18">
        <v>282855535</v>
      </c>
      <c r="G11" s="18">
        <v>309472102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2750000</v>
      </c>
      <c r="U11" s="18">
        <v>2828402</v>
      </c>
      <c r="V11" s="18">
        <v>3000000</v>
      </c>
      <c r="W11" s="18">
        <v>3000000</v>
      </c>
      <c r="X11" s="18"/>
      <c r="Y11" s="18"/>
      <c r="Z11" s="18"/>
      <c r="AA11" s="18"/>
      <c r="AB11" s="18"/>
      <c r="AC11" s="18"/>
      <c r="AD11" s="17">
        <f aca="true" t="shared" si="0" ref="AD11:AD19">B11+D11+F11+H11+J11+L11+N11+P11+R11+T11+V11+X11+Z11+AB11</f>
        <v>482992853</v>
      </c>
      <c r="AE11" s="17">
        <f aca="true" t="shared" si="1" ref="AE11:AE19">C11+E11+G11+I11+K11+M11+O11+Q11+S11+U11+W11+Y11+AA11+AC11</f>
        <v>521517524</v>
      </c>
      <c r="AF11" s="18"/>
      <c r="AG11" s="18"/>
      <c r="AH11" s="18"/>
      <c r="AI11" s="18"/>
      <c r="AJ11" s="18">
        <f aca="true" t="shared" si="2" ref="AJ11:AK19">AF11+AH11</f>
        <v>0</v>
      </c>
      <c r="AK11" s="18">
        <f t="shared" si="2"/>
        <v>0</v>
      </c>
      <c r="AL11" s="17">
        <f aca="true" t="shared" si="3" ref="AL11:AM18">AD11+AJ11</f>
        <v>482992853</v>
      </c>
      <c r="AM11" s="17">
        <f t="shared" si="3"/>
        <v>521517524</v>
      </c>
      <c r="AN11" s="77"/>
      <c r="AO11" s="77"/>
      <c r="AP11" s="18">
        <v>135437804</v>
      </c>
      <c r="AQ11" s="18">
        <v>135437804</v>
      </c>
      <c r="AR11" s="18"/>
      <c r="AS11" s="18"/>
      <c r="AT11" s="18">
        <v>51</v>
      </c>
      <c r="AU11" s="18"/>
      <c r="AV11" s="18"/>
      <c r="AW11" s="18"/>
    </row>
    <row r="12" spans="1:49" ht="11.25">
      <c r="A12" s="14" t="s">
        <v>81</v>
      </c>
      <c r="B12" s="18">
        <v>277283421</v>
      </c>
      <c r="C12" s="18">
        <v>277241413</v>
      </c>
      <c r="D12" s="18">
        <v>55902677</v>
      </c>
      <c r="E12" s="18">
        <v>55894485</v>
      </c>
      <c r="F12" s="18">
        <v>106238555</v>
      </c>
      <c r="G12" s="18">
        <v>112151002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2000000</v>
      </c>
      <c r="U12" s="18">
        <v>2000000</v>
      </c>
      <c r="V12" s="18"/>
      <c r="W12" s="18"/>
      <c r="X12" s="18"/>
      <c r="Y12" s="18"/>
      <c r="Z12" s="18"/>
      <c r="AA12" s="18"/>
      <c r="AB12" s="18"/>
      <c r="AC12" s="18"/>
      <c r="AD12" s="17">
        <f t="shared" si="0"/>
        <v>441424653</v>
      </c>
      <c r="AE12" s="17">
        <f t="shared" si="1"/>
        <v>447286900</v>
      </c>
      <c r="AF12" s="18"/>
      <c r="AG12" s="18"/>
      <c r="AH12" s="18"/>
      <c r="AI12" s="18"/>
      <c r="AJ12" s="18">
        <f t="shared" si="2"/>
        <v>0</v>
      </c>
      <c r="AK12" s="18">
        <f t="shared" si="2"/>
        <v>0</v>
      </c>
      <c r="AL12" s="17">
        <f t="shared" si="3"/>
        <v>441424653</v>
      </c>
      <c r="AM12" s="17">
        <f t="shared" si="3"/>
        <v>447286900</v>
      </c>
      <c r="AN12" s="77"/>
      <c r="AO12" s="77"/>
      <c r="AP12" s="18">
        <v>9382497</v>
      </c>
      <c r="AQ12" s="18">
        <v>9382497</v>
      </c>
      <c r="AR12" s="18"/>
      <c r="AS12" s="18"/>
      <c r="AT12" s="18">
        <v>79</v>
      </c>
      <c r="AU12" s="18"/>
      <c r="AV12" s="18"/>
      <c r="AW12" s="18"/>
    </row>
    <row r="13" spans="1:49" ht="11.25">
      <c r="A13" s="14" t="s">
        <v>82</v>
      </c>
      <c r="B13" s="18">
        <v>26539484</v>
      </c>
      <c r="C13" s="18">
        <v>26536137</v>
      </c>
      <c r="D13" s="18">
        <v>5263560</v>
      </c>
      <c r="E13" s="18">
        <v>5262907</v>
      </c>
      <c r="F13" s="18">
        <v>15298925</v>
      </c>
      <c r="G13" s="18">
        <v>15794641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v>12326046</v>
      </c>
      <c r="U13" s="18">
        <v>12326046</v>
      </c>
      <c r="V13" s="18">
        <v>16519893</v>
      </c>
      <c r="W13" s="18">
        <v>16519893</v>
      </c>
      <c r="X13" s="18"/>
      <c r="Y13" s="18"/>
      <c r="Z13" s="18"/>
      <c r="AA13" s="18"/>
      <c r="AB13" s="18"/>
      <c r="AC13" s="18"/>
      <c r="AD13" s="17">
        <f t="shared" si="0"/>
        <v>75947908</v>
      </c>
      <c r="AE13" s="17">
        <f t="shared" si="1"/>
        <v>76439624</v>
      </c>
      <c r="AF13" s="18"/>
      <c r="AG13" s="18"/>
      <c r="AH13" s="18"/>
      <c r="AI13" s="18"/>
      <c r="AJ13" s="18">
        <f t="shared" si="2"/>
        <v>0</v>
      </c>
      <c r="AK13" s="18">
        <f t="shared" si="2"/>
        <v>0</v>
      </c>
      <c r="AL13" s="17">
        <f t="shared" si="3"/>
        <v>75947908</v>
      </c>
      <c r="AM13" s="17">
        <f t="shared" si="3"/>
        <v>76439624</v>
      </c>
      <c r="AN13" s="77"/>
      <c r="AO13" s="77"/>
      <c r="AP13" s="18">
        <v>6644418</v>
      </c>
      <c r="AQ13" s="18">
        <v>6644418</v>
      </c>
      <c r="AR13" s="18"/>
      <c r="AS13" s="18"/>
      <c r="AT13" s="18">
        <v>8</v>
      </c>
      <c r="AU13" s="18"/>
      <c r="AV13" s="18"/>
      <c r="AW13" s="18"/>
    </row>
    <row r="14" spans="1:49" ht="11.25">
      <c r="A14" s="14" t="s">
        <v>83</v>
      </c>
      <c r="B14" s="18">
        <v>50290384</v>
      </c>
      <c r="C14" s="18">
        <v>52436931</v>
      </c>
      <c r="D14" s="18">
        <v>10277057</v>
      </c>
      <c r="E14" s="18">
        <v>10941829</v>
      </c>
      <c r="F14" s="18">
        <v>37889308</v>
      </c>
      <c r="G14" s="18">
        <v>40799214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>
        <v>1500000</v>
      </c>
      <c r="U14" s="18">
        <v>1500000</v>
      </c>
      <c r="V14" s="18"/>
      <c r="W14" s="18"/>
      <c r="X14" s="18"/>
      <c r="Y14" s="18"/>
      <c r="Z14" s="18"/>
      <c r="AA14" s="18"/>
      <c r="AB14" s="18"/>
      <c r="AC14" s="18"/>
      <c r="AD14" s="17">
        <f t="shared" si="0"/>
        <v>99956749</v>
      </c>
      <c r="AE14" s="17">
        <f t="shared" si="1"/>
        <v>105677974</v>
      </c>
      <c r="AF14" s="18"/>
      <c r="AG14" s="18"/>
      <c r="AH14" s="18"/>
      <c r="AI14" s="18"/>
      <c r="AJ14" s="18">
        <f t="shared" si="2"/>
        <v>0</v>
      </c>
      <c r="AK14" s="18">
        <f t="shared" si="2"/>
        <v>0</v>
      </c>
      <c r="AL14" s="17">
        <f t="shared" si="3"/>
        <v>99956749</v>
      </c>
      <c r="AM14" s="17">
        <f t="shared" si="3"/>
        <v>105677974</v>
      </c>
      <c r="AN14" s="77"/>
      <c r="AO14" s="77"/>
      <c r="AP14" s="18">
        <v>9446496</v>
      </c>
      <c r="AQ14" s="18">
        <v>9446496</v>
      </c>
      <c r="AR14" s="18"/>
      <c r="AS14" s="18"/>
      <c r="AT14" s="18">
        <v>17</v>
      </c>
      <c r="AU14" s="18"/>
      <c r="AV14" s="18"/>
      <c r="AW14" s="18"/>
    </row>
    <row r="15" spans="1:49" ht="11.25">
      <c r="A15" s="14" t="s">
        <v>35</v>
      </c>
      <c r="B15" s="18">
        <v>96634000</v>
      </c>
      <c r="C15" s="18">
        <v>524941574</v>
      </c>
      <c r="D15" s="18">
        <v>18898000</v>
      </c>
      <c r="E15" s="18">
        <v>61286835</v>
      </c>
      <c r="F15" s="18">
        <v>233637000</v>
      </c>
      <c r="G15" s="18">
        <v>298267553</v>
      </c>
      <c r="H15" s="18"/>
      <c r="I15" s="18"/>
      <c r="J15" s="18"/>
      <c r="K15" s="18">
        <v>213087</v>
      </c>
      <c r="L15" s="18"/>
      <c r="M15" s="18"/>
      <c r="N15" s="18"/>
      <c r="O15" s="18"/>
      <c r="P15" s="18"/>
      <c r="Q15" s="18"/>
      <c r="R15" s="18"/>
      <c r="S15" s="18"/>
      <c r="T15" s="18">
        <v>3000000</v>
      </c>
      <c r="U15" s="18">
        <v>9943403</v>
      </c>
      <c r="V15" s="18">
        <v>3000000</v>
      </c>
      <c r="W15" s="18">
        <v>3000000</v>
      </c>
      <c r="X15" s="18"/>
      <c r="Y15" s="18"/>
      <c r="Z15" s="18"/>
      <c r="AA15" s="18"/>
      <c r="AB15" s="18"/>
      <c r="AC15" s="18"/>
      <c r="AD15" s="17">
        <f t="shared" si="0"/>
        <v>355169000</v>
      </c>
      <c r="AE15" s="17">
        <f t="shared" si="1"/>
        <v>897652452</v>
      </c>
      <c r="AF15" s="18"/>
      <c r="AG15" s="18"/>
      <c r="AH15" s="18"/>
      <c r="AI15" s="18"/>
      <c r="AJ15" s="18">
        <f t="shared" si="2"/>
        <v>0</v>
      </c>
      <c r="AK15" s="18">
        <f t="shared" si="2"/>
        <v>0</v>
      </c>
      <c r="AL15" s="17">
        <f t="shared" si="3"/>
        <v>355169000</v>
      </c>
      <c r="AM15" s="17">
        <f t="shared" si="3"/>
        <v>897652452</v>
      </c>
      <c r="AN15" s="77"/>
      <c r="AO15" s="77"/>
      <c r="AP15" s="18">
        <v>83888000</v>
      </c>
      <c r="AQ15" s="18">
        <v>83888000</v>
      </c>
      <c r="AR15" s="18"/>
      <c r="AS15" s="18"/>
      <c r="AT15" s="18">
        <v>34</v>
      </c>
      <c r="AU15" s="18"/>
      <c r="AV15" s="18">
        <v>500</v>
      </c>
      <c r="AW15" s="18"/>
    </row>
    <row r="16" spans="1:49" ht="11.25">
      <c r="A16" s="14" t="s">
        <v>85</v>
      </c>
      <c r="B16" s="18">
        <v>325230275</v>
      </c>
      <c r="C16" s="18">
        <v>327447900</v>
      </c>
      <c r="D16" s="18">
        <v>72838764</v>
      </c>
      <c r="E16" s="18">
        <v>73331012</v>
      </c>
      <c r="F16" s="18">
        <v>126657000</v>
      </c>
      <c r="G16" s="18">
        <v>144099786</v>
      </c>
      <c r="H16" s="18"/>
      <c r="I16" s="18"/>
      <c r="J16" s="18"/>
      <c r="K16" s="18"/>
      <c r="L16" s="18">
        <v>2000000</v>
      </c>
      <c r="M16" s="18">
        <v>2000000</v>
      </c>
      <c r="N16" s="18"/>
      <c r="O16" s="18"/>
      <c r="P16" s="18"/>
      <c r="Q16" s="18">
        <v>8773</v>
      </c>
      <c r="R16" s="18"/>
      <c r="S16" s="18"/>
      <c r="T16" s="18">
        <v>9800000</v>
      </c>
      <c r="U16" s="18">
        <v>9800000</v>
      </c>
      <c r="V16" s="18"/>
      <c r="W16" s="18"/>
      <c r="X16" s="18"/>
      <c r="Y16" s="18"/>
      <c r="Z16" s="18">
        <v>3017680</v>
      </c>
      <c r="AA16" s="18">
        <v>3017680</v>
      </c>
      <c r="AB16" s="18"/>
      <c r="AC16" s="18"/>
      <c r="AD16" s="17">
        <f t="shared" si="0"/>
        <v>539543719</v>
      </c>
      <c r="AE16" s="17">
        <f t="shared" si="1"/>
        <v>559705151</v>
      </c>
      <c r="AF16" s="18">
        <v>0</v>
      </c>
      <c r="AG16" s="18">
        <v>0</v>
      </c>
      <c r="AH16" s="18">
        <v>0</v>
      </c>
      <c r="AI16" s="18">
        <v>0</v>
      </c>
      <c r="AJ16" s="18">
        <f t="shared" si="2"/>
        <v>0</v>
      </c>
      <c r="AK16" s="18">
        <f t="shared" si="2"/>
        <v>0</v>
      </c>
      <c r="AL16" s="17">
        <f t="shared" si="3"/>
        <v>539543719</v>
      </c>
      <c r="AM16" s="17">
        <f t="shared" si="3"/>
        <v>559705151</v>
      </c>
      <c r="AN16" s="77"/>
      <c r="AO16" s="77"/>
      <c r="AP16" s="18">
        <v>8572000</v>
      </c>
      <c r="AQ16" s="18">
        <v>8572000</v>
      </c>
      <c r="AR16" s="18"/>
      <c r="AS16" s="18"/>
      <c r="AT16" s="18">
        <v>79</v>
      </c>
      <c r="AU16" s="18"/>
      <c r="AV16" s="18"/>
      <c r="AW16" s="18"/>
    </row>
    <row r="17" spans="1:49" s="42" customFormat="1" ht="22.5">
      <c r="A17" s="52" t="s">
        <v>84</v>
      </c>
      <c r="B17" s="62">
        <f>SUM(B11:B16)</f>
        <v>937865601</v>
      </c>
      <c r="C17" s="62">
        <f>SUM(C11:C16)</f>
        <v>1380391324</v>
      </c>
      <c r="D17" s="62">
        <f aca="true" t="shared" si="4" ref="D17:AB17">SUM(D11:D16)</f>
        <v>195679339</v>
      </c>
      <c r="E17" s="62">
        <f>SUM(E11:E16)</f>
        <v>241146719</v>
      </c>
      <c r="F17" s="62">
        <f t="shared" si="4"/>
        <v>802576323</v>
      </c>
      <c r="G17" s="62">
        <f>SUM(G11:G16)</f>
        <v>920584298</v>
      </c>
      <c r="H17" s="62">
        <f t="shared" si="4"/>
        <v>0</v>
      </c>
      <c r="I17" s="62">
        <f>SUM(I11:I16)</f>
        <v>0</v>
      </c>
      <c r="J17" s="62">
        <f t="shared" si="4"/>
        <v>0</v>
      </c>
      <c r="K17" s="62">
        <f>SUM(K11:K16)</f>
        <v>213087</v>
      </c>
      <c r="L17" s="62">
        <f t="shared" si="4"/>
        <v>2000000</v>
      </c>
      <c r="M17" s="62">
        <f>SUM(M11:M16)</f>
        <v>2000000</v>
      </c>
      <c r="N17" s="62">
        <f t="shared" si="4"/>
        <v>0</v>
      </c>
      <c r="O17" s="62">
        <f>SUM(O11:O16)</f>
        <v>0</v>
      </c>
      <c r="P17" s="62">
        <f t="shared" si="4"/>
        <v>0</v>
      </c>
      <c r="Q17" s="62">
        <f>SUM(Q11:Q16)</f>
        <v>8773</v>
      </c>
      <c r="R17" s="62">
        <f t="shared" si="4"/>
        <v>0</v>
      </c>
      <c r="S17" s="62">
        <f>SUM(S11:S16)</f>
        <v>0</v>
      </c>
      <c r="T17" s="62">
        <f t="shared" si="4"/>
        <v>31376046</v>
      </c>
      <c r="U17" s="62">
        <f>SUM(U11:U16)</f>
        <v>38397851</v>
      </c>
      <c r="V17" s="62">
        <f t="shared" si="4"/>
        <v>22519893</v>
      </c>
      <c r="W17" s="62">
        <f>SUM(W11:W16)</f>
        <v>22519893</v>
      </c>
      <c r="X17" s="62">
        <f t="shared" si="4"/>
        <v>0</v>
      </c>
      <c r="Y17" s="62">
        <f>SUM(Y11:Y16)</f>
        <v>0</v>
      </c>
      <c r="Z17" s="62">
        <f t="shared" si="4"/>
        <v>3017680</v>
      </c>
      <c r="AA17" s="62">
        <f>SUM(AA11:AA16)</f>
        <v>3017680</v>
      </c>
      <c r="AB17" s="62">
        <f t="shared" si="4"/>
        <v>0</v>
      </c>
      <c r="AC17" s="62">
        <f>SUM(AC11:AC16)</f>
        <v>0</v>
      </c>
      <c r="AD17" s="17">
        <f t="shared" si="0"/>
        <v>1995034882</v>
      </c>
      <c r="AE17" s="17">
        <f t="shared" si="1"/>
        <v>2608279625</v>
      </c>
      <c r="AF17" s="62">
        <f>SUM(AF11:AF16)</f>
        <v>0</v>
      </c>
      <c r="AG17" s="62">
        <f>SUM(AG11:AG16)</f>
        <v>0</v>
      </c>
      <c r="AH17" s="62">
        <f>SUM(AH11:AH16)</f>
        <v>0</v>
      </c>
      <c r="AI17" s="62">
        <f>SUM(AI11:AI16)</f>
        <v>0</v>
      </c>
      <c r="AJ17" s="17">
        <f t="shared" si="2"/>
        <v>0</v>
      </c>
      <c r="AK17" s="17">
        <f t="shared" si="2"/>
        <v>0</v>
      </c>
      <c r="AL17" s="17">
        <f>AD17+AJ17</f>
        <v>1995034882</v>
      </c>
      <c r="AM17" s="17">
        <f>AE17+AK17</f>
        <v>2608279625</v>
      </c>
      <c r="AN17" s="77"/>
      <c r="AO17" s="77"/>
      <c r="AP17" s="17">
        <f aca="true" t="shared" si="5" ref="AP17:AW17">SUM(AP11:AP16)</f>
        <v>253371215</v>
      </c>
      <c r="AQ17" s="17">
        <f t="shared" si="5"/>
        <v>253371215</v>
      </c>
      <c r="AR17" s="17">
        <f t="shared" si="5"/>
        <v>0</v>
      </c>
      <c r="AS17" s="17">
        <f t="shared" si="5"/>
        <v>0</v>
      </c>
      <c r="AT17" s="17">
        <f t="shared" si="5"/>
        <v>268</v>
      </c>
      <c r="AU17" s="17">
        <f t="shared" si="5"/>
        <v>0</v>
      </c>
      <c r="AV17" s="17">
        <f t="shared" si="5"/>
        <v>500</v>
      </c>
      <c r="AW17" s="17">
        <f t="shared" si="5"/>
        <v>0</v>
      </c>
    </row>
    <row r="18" spans="1:49" s="41" customFormat="1" ht="11.25">
      <c r="A18" s="39" t="s">
        <v>36</v>
      </c>
      <c r="B18" s="31">
        <v>110630484</v>
      </c>
      <c r="C18" s="31">
        <v>121829980</v>
      </c>
      <c r="D18" s="31">
        <v>25128085</v>
      </c>
      <c r="E18" s="31">
        <v>27551891</v>
      </c>
      <c r="F18" s="31">
        <v>332373412</v>
      </c>
      <c r="G18" s="31">
        <v>359228575</v>
      </c>
      <c r="H18" s="31">
        <v>107843000</v>
      </c>
      <c r="I18" s="31">
        <v>104960000</v>
      </c>
      <c r="J18" s="31"/>
      <c r="K18" s="31">
        <v>4941234</v>
      </c>
      <c r="L18" s="31">
        <v>353126153</v>
      </c>
      <c r="M18" s="31">
        <v>372790492</v>
      </c>
      <c r="N18" s="31">
        <v>11500000</v>
      </c>
      <c r="O18" s="31">
        <v>11500000</v>
      </c>
      <c r="P18" s="31">
        <v>247823840</v>
      </c>
      <c r="Q18" s="31">
        <v>256706840</v>
      </c>
      <c r="R18" s="31">
        <v>1561520007</v>
      </c>
      <c r="S18" s="31">
        <v>1445235554</v>
      </c>
      <c r="T18" s="31">
        <v>2538460886</v>
      </c>
      <c r="U18" s="31">
        <v>2586208498</v>
      </c>
      <c r="V18" s="31">
        <v>111390951</v>
      </c>
      <c r="W18" s="31">
        <v>190180809</v>
      </c>
      <c r="X18" s="31"/>
      <c r="Y18" s="31"/>
      <c r="Z18" s="31">
        <v>7000000</v>
      </c>
      <c r="AA18" s="31">
        <v>7000000</v>
      </c>
      <c r="AB18" s="31">
        <v>18500000</v>
      </c>
      <c r="AC18" s="31">
        <v>18500000</v>
      </c>
      <c r="AD18" s="17">
        <f t="shared" si="0"/>
        <v>5425296818</v>
      </c>
      <c r="AE18" s="17">
        <f t="shared" si="1"/>
        <v>5506633873</v>
      </c>
      <c r="AF18" s="31">
        <v>0</v>
      </c>
      <c r="AG18" s="31">
        <v>0</v>
      </c>
      <c r="AH18" s="31">
        <v>51545272</v>
      </c>
      <c r="AI18" s="31">
        <v>51545272</v>
      </c>
      <c r="AJ18" s="18">
        <f t="shared" si="2"/>
        <v>51545272</v>
      </c>
      <c r="AK18" s="18">
        <f t="shared" si="2"/>
        <v>51545272</v>
      </c>
      <c r="AL18" s="17">
        <f t="shared" si="3"/>
        <v>5476842090</v>
      </c>
      <c r="AM18" s="17">
        <f t="shared" si="3"/>
        <v>5558179145</v>
      </c>
      <c r="AN18" s="77"/>
      <c r="AO18" s="77"/>
      <c r="AP18" s="18">
        <v>60471059</v>
      </c>
      <c r="AQ18" s="18">
        <v>124717861</v>
      </c>
      <c r="AR18" s="18">
        <v>55340000</v>
      </c>
      <c r="AS18" s="18"/>
      <c r="AT18" s="18">
        <v>17</v>
      </c>
      <c r="AU18" s="18"/>
      <c r="AV18" s="18"/>
      <c r="AW18" s="18"/>
    </row>
    <row r="19" spans="1:49" s="42" customFormat="1" ht="11.25">
      <c r="A19" s="40" t="s">
        <v>37</v>
      </c>
      <c r="B19" s="62">
        <f aca="true" t="shared" si="6" ref="B19:AB19">SUM(B17:B18)</f>
        <v>1048496085</v>
      </c>
      <c r="C19" s="62">
        <f>SUM(C17:C18)</f>
        <v>1502221304</v>
      </c>
      <c r="D19" s="62">
        <f t="shared" si="6"/>
        <v>220807424</v>
      </c>
      <c r="E19" s="62">
        <f>SUM(E17:E18)</f>
        <v>268698610</v>
      </c>
      <c r="F19" s="62">
        <f t="shared" si="6"/>
        <v>1134949735</v>
      </c>
      <c r="G19" s="62">
        <f>SUM(G17:G18)</f>
        <v>1279812873</v>
      </c>
      <c r="H19" s="62">
        <f t="shared" si="6"/>
        <v>107843000</v>
      </c>
      <c r="I19" s="62">
        <f>SUM(I17:I18)</f>
        <v>104960000</v>
      </c>
      <c r="J19" s="62">
        <f t="shared" si="6"/>
        <v>0</v>
      </c>
      <c r="K19" s="62">
        <f>SUM(K17:K18)</f>
        <v>5154321</v>
      </c>
      <c r="L19" s="62">
        <f t="shared" si="6"/>
        <v>355126153</v>
      </c>
      <c r="M19" s="62">
        <f>SUM(M17:M18)</f>
        <v>374790492</v>
      </c>
      <c r="N19" s="62">
        <f t="shared" si="6"/>
        <v>11500000</v>
      </c>
      <c r="O19" s="62">
        <f>SUM(O17:O18)</f>
        <v>11500000</v>
      </c>
      <c r="P19" s="62">
        <f t="shared" si="6"/>
        <v>247823840</v>
      </c>
      <c r="Q19" s="62">
        <f>SUM(Q17:Q18)</f>
        <v>256715613</v>
      </c>
      <c r="R19" s="62">
        <f t="shared" si="6"/>
        <v>1561520007</v>
      </c>
      <c r="S19" s="62">
        <f>SUM(S17:S18)</f>
        <v>1445235554</v>
      </c>
      <c r="T19" s="62">
        <f t="shared" si="6"/>
        <v>2569836932</v>
      </c>
      <c r="U19" s="62">
        <f>SUM(U17:U18)</f>
        <v>2624606349</v>
      </c>
      <c r="V19" s="62">
        <f t="shared" si="6"/>
        <v>133910844</v>
      </c>
      <c r="W19" s="62">
        <f>SUM(W17:W18)</f>
        <v>212700702</v>
      </c>
      <c r="X19" s="62">
        <f t="shared" si="6"/>
        <v>0</v>
      </c>
      <c r="Y19" s="62">
        <f>SUM(Y17:Y18)</f>
        <v>0</v>
      </c>
      <c r="Z19" s="62">
        <f t="shared" si="6"/>
        <v>10017680</v>
      </c>
      <c r="AA19" s="62">
        <f>SUM(AA17:AA18)</f>
        <v>10017680</v>
      </c>
      <c r="AB19" s="62">
        <f t="shared" si="6"/>
        <v>18500000</v>
      </c>
      <c r="AC19" s="62">
        <f>SUM(AC17:AC18)</f>
        <v>18500000</v>
      </c>
      <c r="AD19" s="17">
        <f t="shared" si="0"/>
        <v>7420331700</v>
      </c>
      <c r="AE19" s="17">
        <f t="shared" si="1"/>
        <v>8114913498</v>
      </c>
      <c r="AF19" s="62">
        <f>SUM(AF17:AF18)</f>
        <v>0</v>
      </c>
      <c r="AG19" s="62">
        <f>SUM(AG17:AG18)</f>
        <v>0</v>
      </c>
      <c r="AH19" s="62">
        <f>SUM(AH17:AH18)</f>
        <v>51545272</v>
      </c>
      <c r="AI19" s="62">
        <f>SUM(AI17:AI18)</f>
        <v>51545272</v>
      </c>
      <c r="AJ19" s="17">
        <f t="shared" si="2"/>
        <v>51545272</v>
      </c>
      <c r="AK19" s="17">
        <f t="shared" si="2"/>
        <v>51545272</v>
      </c>
      <c r="AL19" s="17">
        <f>AD19+AJ19</f>
        <v>7471876972</v>
      </c>
      <c r="AM19" s="17">
        <f>AE19+AK19</f>
        <v>8166458770</v>
      </c>
      <c r="AN19" s="77"/>
      <c r="AO19" s="77"/>
      <c r="AP19" s="17">
        <f aca="true" t="shared" si="7" ref="AP19:AW19">SUM(AP17:AP18)</f>
        <v>313842274</v>
      </c>
      <c r="AQ19" s="17">
        <f t="shared" si="7"/>
        <v>378089076</v>
      </c>
      <c r="AR19" s="17">
        <f t="shared" si="7"/>
        <v>55340000</v>
      </c>
      <c r="AS19" s="17">
        <f t="shared" si="7"/>
        <v>0</v>
      </c>
      <c r="AT19" s="17">
        <f t="shared" si="7"/>
        <v>285</v>
      </c>
      <c r="AU19" s="17">
        <f t="shared" si="7"/>
        <v>0</v>
      </c>
      <c r="AV19" s="17">
        <f t="shared" si="7"/>
        <v>500</v>
      </c>
      <c r="AW19" s="17">
        <f t="shared" si="7"/>
        <v>0</v>
      </c>
    </row>
    <row r="21" ht="11.25">
      <c r="AR21" s="2" t="s">
        <v>198</v>
      </c>
    </row>
    <row r="24" ht="11.25">
      <c r="Z24" s="15" t="s">
        <v>199</v>
      </c>
    </row>
    <row r="25" ht="11.25">
      <c r="A25" s="15" t="s">
        <v>199</v>
      </c>
    </row>
  </sheetData>
  <sheetProtection/>
  <mergeCells count="65">
    <mergeCell ref="A3:O3"/>
    <mergeCell ref="AP3:AW3"/>
    <mergeCell ref="AD3:AM3"/>
    <mergeCell ref="P3:AC3"/>
    <mergeCell ref="V8:W8"/>
    <mergeCell ref="V7:W7"/>
    <mergeCell ref="T7:U7"/>
    <mergeCell ref="T8:U8"/>
    <mergeCell ref="X7:AC7"/>
    <mergeCell ref="AT7:AU7"/>
    <mergeCell ref="AT8:AU8"/>
    <mergeCell ref="AV7:AW7"/>
    <mergeCell ref="AV8:AW8"/>
    <mergeCell ref="AV9:AW9"/>
    <mergeCell ref="AT9:AU9"/>
    <mergeCell ref="F8:G8"/>
    <mergeCell ref="H8:I8"/>
    <mergeCell ref="AP8:AQ8"/>
    <mergeCell ref="AP9:AQ9"/>
    <mergeCell ref="AR7:AS7"/>
    <mergeCell ref="AR8:AS8"/>
    <mergeCell ref="AR9:AS9"/>
    <mergeCell ref="AJ9:AK9"/>
    <mergeCell ref="AL9:AM9"/>
    <mergeCell ref="AL7:AM7"/>
    <mergeCell ref="AL8:AM8"/>
    <mergeCell ref="B7:C7"/>
    <mergeCell ref="D7:E7"/>
    <mergeCell ref="F7:G7"/>
    <mergeCell ref="H7:I7"/>
    <mergeCell ref="J7:S7"/>
    <mergeCell ref="B8:C8"/>
    <mergeCell ref="J8:S8"/>
    <mergeCell ref="AD9:AE9"/>
    <mergeCell ref="AF7:AG7"/>
    <mergeCell ref="AF8:AG8"/>
    <mergeCell ref="AF9:AG9"/>
    <mergeCell ref="AH7:AI7"/>
    <mergeCell ref="AH8:AI8"/>
    <mergeCell ref="AH9:AI9"/>
    <mergeCell ref="A4:O4"/>
    <mergeCell ref="AP4:AW4"/>
    <mergeCell ref="AD4:AM4"/>
    <mergeCell ref="P4:AC4"/>
    <mergeCell ref="AD7:AE7"/>
    <mergeCell ref="AD8:AE8"/>
    <mergeCell ref="AJ7:AK7"/>
    <mergeCell ref="AJ8:AK8"/>
    <mergeCell ref="AP7:AQ7"/>
    <mergeCell ref="D8:E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8:AC8"/>
    <mergeCell ref="X9:Y9"/>
    <mergeCell ref="Z9:AA9"/>
    <mergeCell ref="AB9:AC9"/>
  </mergeCells>
  <printOptions horizontalCentered="1"/>
  <pageMargins left="0.11811023622047245" right="0" top="0.944881889763779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6"/>
  <sheetViews>
    <sheetView zoomScalePageLayoutView="0" workbookViewId="0" topLeftCell="A1">
      <selection activeCell="R16" sqref="R16"/>
    </sheetView>
  </sheetViews>
  <sheetFormatPr defaultColWidth="9.00390625" defaultRowHeight="12.75"/>
  <cols>
    <col min="1" max="1" width="17.125" style="0" customWidth="1"/>
    <col min="2" max="2" width="8.75390625" style="8" bestFit="1" customWidth="1"/>
    <col min="3" max="3" width="6.625" style="8" bestFit="1" customWidth="1"/>
    <col min="4" max="4" width="9.625" style="8" bestFit="1" customWidth="1"/>
    <col min="5" max="5" width="5.125" style="8" bestFit="1" customWidth="1"/>
    <col min="6" max="6" width="7.875" style="8" bestFit="1" customWidth="1"/>
    <col min="7" max="7" width="3.00390625" style="8" bestFit="1" customWidth="1"/>
    <col min="8" max="8" width="8.75390625" style="8" bestFit="1" customWidth="1"/>
    <col min="9" max="9" width="7.875" style="8" bestFit="1" customWidth="1"/>
    <col min="10" max="10" width="5.125" style="8" bestFit="1" customWidth="1"/>
    <col min="11" max="11" width="6.625" style="8" bestFit="1" customWidth="1"/>
    <col min="12" max="13" width="5.125" style="8" bestFit="1" customWidth="1"/>
    <col min="14" max="14" width="9.625" style="8" bestFit="1" customWidth="1"/>
    <col min="15" max="15" width="8.75390625" style="8" bestFit="1" customWidth="1"/>
    <col min="16" max="16" width="3.00390625" style="0" bestFit="1" customWidth="1"/>
    <col min="17" max="17" width="10.125" style="0" bestFit="1" customWidth="1"/>
    <col min="18" max="18" width="9.25390625" style="0" bestFit="1" customWidth="1"/>
    <col min="19" max="19" width="5.125" style="0" bestFit="1" customWidth="1"/>
    <col min="20" max="20" width="10.125" style="0" bestFit="1" customWidth="1"/>
    <col min="21" max="21" width="12.625" style="0" bestFit="1" customWidth="1"/>
  </cols>
  <sheetData>
    <row r="1" spans="1:21" ht="12.75">
      <c r="A1" t="s">
        <v>194</v>
      </c>
      <c r="U1" s="56" t="s">
        <v>163</v>
      </c>
    </row>
    <row r="2" spans="1:21" ht="15.75">
      <c r="A2" s="136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 ht="12.75">
      <c r="A3" s="137" t="s">
        <v>91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4" ht="12.75">
      <c r="A4" s="135" t="s">
        <v>389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78"/>
      <c r="W4" s="78"/>
      <c r="X4" s="78"/>
    </row>
    <row r="5" spans="3:12" ht="12.75">
      <c r="C5" s="46"/>
      <c r="D5" s="46"/>
      <c r="E5" s="46"/>
      <c r="F5" s="46"/>
      <c r="G5" s="46"/>
      <c r="H5" s="46"/>
      <c r="I5" s="46"/>
      <c r="J5" s="46"/>
      <c r="K5" s="46"/>
      <c r="L5" s="43"/>
    </row>
    <row r="6" spans="1:21" ht="84.75" customHeight="1">
      <c r="A6" s="54" t="s">
        <v>92</v>
      </c>
      <c r="B6" s="79" t="s">
        <v>145</v>
      </c>
      <c r="C6" s="59" t="s">
        <v>146</v>
      </c>
      <c r="D6" s="59" t="s">
        <v>147</v>
      </c>
      <c r="E6" s="79" t="s">
        <v>148</v>
      </c>
      <c r="F6" s="59" t="s">
        <v>149</v>
      </c>
      <c r="G6" s="59" t="s">
        <v>31</v>
      </c>
      <c r="H6" s="59" t="s">
        <v>10</v>
      </c>
      <c r="I6" s="59" t="s">
        <v>93</v>
      </c>
      <c r="J6" s="59" t="s">
        <v>192</v>
      </c>
      <c r="K6" s="59" t="s">
        <v>150</v>
      </c>
      <c r="L6" s="59" t="s">
        <v>151</v>
      </c>
      <c r="M6" s="59" t="s">
        <v>152</v>
      </c>
      <c r="N6" s="59" t="s">
        <v>189</v>
      </c>
      <c r="O6" s="59" t="s">
        <v>190</v>
      </c>
      <c r="P6" s="59" t="s">
        <v>153</v>
      </c>
      <c r="Q6" s="59" t="s">
        <v>154</v>
      </c>
      <c r="R6" s="59" t="s">
        <v>155</v>
      </c>
      <c r="S6" s="59" t="s">
        <v>156</v>
      </c>
      <c r="T6" s="59" t="s">
        <v>157</v>
      </c>
      <c r="U6" s="60" t="s">
        <v>158</v>
      </c>
    </row>
    <row r="7" spans="1:21" ht="12.75">
      <c r="A7" s="47" t="s">
        <v>34</v>
      </c>
      <c r="B7" s="84"/>
      <c r="C7" s="84"/>
      <c r="D7" s="84"/>
      <c r="E7" s="84"/>
      <c r="F7" s="84"/>
      <c r="G7" s="84"/>
      <c r="H7" s="84"/>
      <c r="I7" s="84">
        <v>78402</v>
      </c>
      <c r="J7" s="84"/>
      <c r="K7" s="84"/>
      <c r="L7" s="84"/>
      <c r="M7" s="84"/>
      <c r="N7" s="84">
        <f>SUM(B7:M7)</f>
        <v>78402</v>
      </c>
      <c r="O7" s="84"/>
      <c r="P7" s="18"/>
      <c r="Q7" s="18">
        <v>98168569</v>
      </c>
      <c r="R7" s="18">
        <v>-59722300</v>
      </c>
      <c r="S7" s="18"/>
      <c r="T7" s="18">
        <f>SUM(O7:S7)</f>
        <v>38446269</v>
      </c>
      <c r="U7" s="17">
        <f>N7+T7</f>
        <v>38524671</v>
      </c>
    </row>
    <row r="8" spans="1:21" ht="12.75">
      <c r="A8" s="47" t="s">
        <v>11</v>
      </c>
      <c r="B8" s="84"/>
      <c r="C8" s="84"/>
      <c r="D8" s="84">
        <v>85000</v>
      </c>
      <c r="E8" s="84"/>
      <c r="F8" s="84"/>
      <c r="G8" s="84"/>
      <c r="H8" s="84"/>
      <c r="I8" s="84"/>
      <c r="J8" s="84"/>
      <c r="K8" s="84"/>
      <c r="L8" s="84"/>
      <c r="M8" s="84"/>
      <c r="N8" s="84">
        <f aca="true" t="shared" si="0" ref="N8:N15">SUM(B8:M8)</f>
        <v>85000</v>
      </c>
      <c r="O8" s="84"/>
      <c r="P8" s="18"/>
      <c r="Q8" s="18">
        <v>5827447</v>
      </c>
      <c r="R8" s="18">
        <v>-50200</v>
      </c>
      <c r="S8" s="18"/>
      <c r="T8" s="18">
        <f aca="true" t="shared" si="1" ref="T8:T15">SUM(O8:S8)</f>
        <v>5777247</v>
      </c>
      <c r="U8" s="17">
        <f aca="true" t="shared" si="2" ref="U8:U16">N8+T8</f>
        <v>5862247</v>
      </c>
    </row>
    <row r="9" spans="1:21" ht="33.75">
      <c r="A9" s="48" t="s">
        <v>94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>
        <f t="shared" si="0"/>
        <v>0</v>
      </c>
      <c r="O9" s="84"/>
      <c r="P9" s="18"/>
      <c r="Q9" s="18">
        <v>495716</v>
      </c>
      <c r="R9" s="18">
        <v>-4000</v>
      </c>
      <c r="S9" s="18"/>
      <c r="T9" s="18">
        <f t="shared" si="1"/>
        <v>491716</v>
      </c>
      <c r="U9" s="17">
        <f t="shared" si="2"/>
        <v>491716</v>
      </c>
    </row>
    <row r="10" spans="1:21" ht="33.75">
      <c r="A10" s="48" t="s">
        <v>95</v>
      </c>
      <c r="B10" s="84"/>
      <c r="C10" s="84"/>
      <c r="D10" s="84">
        <v>5642425</v>
      </c>
      <c r="E10" s="84"/>
      <c r="F10" s="84"/>
      <c r="G10" s="84"/>
      <c r="H10" s="84"/>
      <c r="I10" s="84"/>
      <c r="J10" s="84"/>
      <c r="K10" s="84">
        <v>90000</v>
      </c>
      <c r="L10" s="84"/>
      <c r="M10" s="84"/>
      <c r="N10" s="84">
        <f t="shared" si="0"/>
        <v>5732425</v>
      </c>
      <c r="O10" s="84"/>
      <c r="P10" s="18"/>
      <c r="Q10" s="18"/>
      <c r="R10" s="18">
        <v>-11200</v>
      </c>
      <c r="S10" s="18"/>
      <c r="T10" s="18">
        <f t="shared" si="1"/>
        <v>-11200</v>
      </c>
      <c r="U10" s="17">
        <f t="shared" si="2"/>
        <v>5721225</v>
      </c>
    </row>
    <row r="11" spans="1:21" ht="12.75">
      <c r="A11" s="47" t="s">
        <v>35</v>
      </c>
      <c r="B11" s="84"/>
      <c r="C11" s="84"/>
      <c r="D11" s="84">
        <v>450259804</v>
      </c>
      <c r="E11" s="84"/>
      <c r="F11" s="84">
        <v>6943403</v>
      </c>
      <c r="G11" s="84"/>
      <c r="H11" s="84"/>
      <c r="I11" s="84"/>
      <c r="J11" s="84"/>
      <c r="K11" s="84"/>
      <c r="L11" s="84"/>
      <c r="M11" s="84"/>
      <c r="N11" s="84">
        <f t="shared" si="0"/>
        <v>457203207</v>
      </c>
      <c r="O11" s="84"/>
      <c r="P11" s="18"/>
      <c r="Q11" s="18">
        <v>80570487</v>
      </c>
      <c r="R11" s="18">
        <v>4709758</v>
      </c>
      <c r="S11" s="18"/>
      <c r="T11" s="18">
        <f t="shared" si="1"/>
        <v>85280245</v>
      </c>
      <c r="U11" s="17">
        <f t="shared" si="2"/>
        <v>542483452</v>
      </c>
    </row>
    <row r="12" spans="1:21" ht="22.5">
      <c r="A12" s="49" t="s">
        <v>96</v>
      </c>
      <c r="B12" s="84"/>
      <c r="C12" s="84"/>
      <c r="D12" s="84">
        <v>8163179</v>
      </c>
      <c r="E12" s="84"/>
      <c r="F12" s="84"/>
      <c r="G12" s="84"/>
      <c r="H12" s="84"/>
      <c r="I12" s="84"/>
      <c r="J12" s="84"/>
      <c r="K12" s="84">
        <v>229000</v>
      </c>
      <c r="L12" s="84"/>
      <c r="M12" s="84"/>
      <c r="N12" s="84">
        <f>SUM(B12:M12)</f>
        <v>8392179</v>
      </c>
      <c r="O12" s="84"/>
      <c r="P12" s="18"/>
      <c r="Q12" s="18">
        <v>23106818</v>
      </c>
      <c r="R12" s="18">
        <v>-11337565</v>
      </c>
      <c r="S12" s="18"/>
      <c r="T12" s="18">
        <f t="shared" si="1"/>
        <v>11769253</v>
      </c>
      <c r="U12" s="17">
        <f t="shared" si="2"/>
        <v>20161432</v>
      </c>
    </row>
    <row r="13" spans="1:21" ht="12.75">
      <c r="A13" s="50" t="s">
        <v>97</v>
      </c>
      <c r="B13" s="84">
        <f>SUM(B7:B12)</f>
        <v>0</v>
      </c>
      <c r="C13" s="84">
        <f aca="true" t="shared" si="3" ref="C13:T13">SUM(C7:C12)</f>
        <v>0</v>
      </c>
      <c r="D13" s="84">
        <f t="shared" si="3"/>
        <v>464150408</v>
      </c>
      <c r="E13" s="84">
        <f t="shared" si="3"/>
        <v>0</v>
      </c>
      <c r="F13" s="84">
        <f t="shared" si="3"/>
        <v>6943403</v>
      </c>
      <c r="G13" s="84">
        <f t="shared" si="3"/>
        <v>0</v>
      </c>
      <c r="H13" s="84">
        <f t="shared" si="3"/>
        <v>0</v>
      </c>
      <c r="I13" s="84">
        <f t="shared" si="3"/>
        <v>78402</v>
      </c>
      <c r="J13" s="84">
        <f t="shared" si="3"/>
        <v>0</v>
      </c>
      <c r="K13" s="84">
        <f t="shared" si="3"/>
        <v>319000</v>
      </c>
      <c r="L13" s="84">
        <f t="shared" si="3"/>
        <v>0</v>
      </c>
      <c r="M13" s="84">
        <f t="shared" si="3"/>
        <v>0</v>
      </c>
      <c r="N13" s="84">
        <f t="shared" si="3"/>
        <v>471491213</v>
      </c>
      <c r="O13" s="84">
        <f t="shared" si="3"/>
        <v>0</v>
      </c>
      <c r="P13" s="84">
        <f t="shared" si="3"/>
        <v>0</v>
      </c>
      <c r="Q13" s="84">
        <f t="shared" si="3"/>
        <v>208169037</v>
      </c>
      <c r="R13" s="84">
        <f t="shared" si="3"/>
        <v>-66415507</v>
      </c>
      <c r="S13" s="84">
        <f t="shared" si="3"/>
        <v>0</v>
      </c>
      <c r="T13" s="84">
        <f t="shared" si="3"/>
        <v>141753530</v>
      </c>
      <c r="U13" s="17">
        <f t="shared" si="2"/>
        <v>613244743</v>
      </c>
    </row>
    <row r="14" spans="1:21" ht="12.75">
      <c r="A14" s="47" t="s">
        <v>36</v>
      </c>
      <c r="B14" s="84">
        <v>15066414</v>
      </c>
      <c r="C14" s="84">
        <v>213087</v>
      </c>
      <c r="D14" s="84">
        <v>-3752946</v>
      </c>
      <c r="E14" s="84"/>
      <c r="F14" s="84"/>
      <c r="G14" s="84"/>
      <c r="H14" s="84">
        <v>2755942</v>
      </c>
      <c r="I14" s="84">
        <v>5826368</v>
      </c>
      <c r="J14" s="84"/>
      <c r="K14" s="84"/>
      <c r="L14" s="84"/>
      <c r="M14" s="84"/>
      <c r="N14" s="84">
        <f t="shared" si="0"/>
        <v>20108865</v>
      </c>
      <c r="O14" s="84">
        <v>80000000</v>
      </c>
      <c r="P14" s="18"/>
      <c r="Q14" s="18">
        <v>-208169037</v>
      </c>
      <c r="R14" s="18"/>
      <c r="S14" s="18"/>
      <c r="T14" s="18">
        <f t="shared" si="1"/>
        <v>-128169037</v>
      </c>
      <c r="U14" s="17">
        <f t="shared" si="2"/>
        <v>-108060172</v>
      </c>
    </row>
    <row r="15" spans="1:21" ht="12.75">
      <c r="A15" s="47" t="s">
        <v>98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>
        <f t="shared" si="0"/>
        <v>0</v>
      </c>
      <c r="O15" s="84"/>
      <c r="P15" s="18"/>
      <c r="Q15" s="18"/>
      <c r="R15" s="18">
        <v>66415507</v>
      </c>
      <c r="S15" s="18"/>
      <c r="T15" s="18">
        <f t="shared" si="1"/>
        <v>66415507</v>
      </c>
      <c r="U15" s="17">
        <f t="shared" si="2"/>
        <v>66415507</v>
      </c>
    </row>
    <row r="16" spans="1:21" ht="12.75">
      <c r="A16" s="50" t="s">
        <v>19</v>
      </c>
      <c r="B16" s="99">
        <f>SUM(B13:B15)</f>
        <v>15066414</v>
      </c>
      <c r="C16" s="99">
        <f aca="true" t="shared" si="4" ref="C16:T16">SUM(C13:C15)</f>
        <v>213087</v>
      </c>
      <c r="D16" s="99">
        <f t="shared" si="4"/>
        <v>460397462</v>
      </c>
      <c r="E16" s="99">
        <f t="shared" si="4"/>
        <v>0</v>
      </c>
      <c r="F16" s="99">
        <f t="shared" si="4"/>
        <v>6943403</v>
      </c>
      <c r="G16" s="99">
        <f t="shared" si="4"/>
        <v>0</v>
      </c>
      <c r="H16" s="99">
        <f t="shared" si="4"/>
        <v>2755942</v>
      </c>
      <c r="I16" s="99">
        <f t="shared" si="4"/>
        <v>5904770</v>
      </c>
      <c r="J16" s="99">
        <f t="shared" si="4"/>
        <v>0</v>
      </c>
      <c r="K16" s="99">
        <f t="shared" si="4"/>
        <v>319000</v>
      </c>
      <c r="L16" s="99">
        <f t="shared" si="4"/>
        <v>0</v>
      </c>
      <c r="M16" s="99">
        <f t="shared" si="4"/>
        <v>0</v>
      </c>
      <c r="N16" s="99">
        <f t="shared" si="4"/>
        <v>491600078</v>
      </c>
      <c r="O16" s="99">
        <f t="shared" si="4"/>
        <v>80000000</v>
      </c>
      <c r="P16" s="99">
        <f t="shared" si="4"/>
        <v>0</v>
      </c>
      <c r="Q16" s="99">
        <f t="shared" si="4"/>
        <v>0</v>
      </c>
      <c r="R16" s="99">
        <f t="shared" si="4"/>
        <v>0</v>
      </c>
      <c r="S16" s="99">
        <f t="shared" si="4"/>
        <v>0</v>
      </c>
      <c r="T16" s="99">
        <f t="shared" si="4"/>
        <v>80000000</v>
      </c>
      <c r="U16" s="17">
        <f t="shared" si="2"/>
        <v>571600078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6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1" width="13.25390625" style="0" customWidth="1"/>
    <col min="2" max="2" width="9.625" style="0" bestFit="1" customWidth="1"/>
    <col min="3" max="3" width="8.75390625" style="0" bestFit="1" customWidth="1"/>
    <col min="4" max="4" width="9.625" style="0" bestFit="1" customWidth="1"/>
    <col min="5" max="5" width="8.375" style="0" bestFit="1" customWidth="1"/>
    <col min="6" max="6" width="7.875" style="0" bestFit="1" customWidth="1"/>
    <col min="7" max="7" width="8.75390625" style="0" bestFit="1" customWidth="1"/>
    <col min="8" max="8" width="5.125" style="0" bestFit="1" customWidth="1"/>
    <col min="9" max="9" width="7.875" style="0" bestFit="1" customWidth="1"/>
    <col min="10" max="10" width="10.125" style="0" bestFit="1" customWidth="1"/>
    <col min="11" max="12" width="8.75390625" style="0" bestFit="1" customWidth="1"/>
    <col min="13" max="15" width="5.125" style="0" bestFit="1" customWidth="1"/>
    <col min="16" max="16" width="9.625" style="0" bestFit="1" customWidth="1"/>
    <col min="17" max="17" width="7.25390625" style="0" bestFit="1" customWidth="1"/>
    <col min="18" max="18" width="5.125" style="0" bestFit="1" customWidth="1"/>
    <col min="19" max="19" width="9.25390625" style="0" bestFit="1" customWidth="1"/>
    <col min="20" max="20" width="5.125" style="0" bestFit="1" customWidth="1"/>
    <col min="21" max="21" width="9.25390625" style="0" bestFit="1" customWidth="1"/>
    <col min="22" max="22" width="12.625" style="0" bestFit="1" customWidth="1"/>
  </cols>
  <sheetData>
    <row r="1" spans="1:22" ht="12.75">
      <c r="A1" t="s">
        <v>194</v>
      </c>
      <c r="V1" s="56" t="s">
        <v>163</v>
      </c>
    </row>
    <row r="2" spans="1:22" ht="15.75">
      <c r="A2" s="136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ht="12.75">
      <c r="A3" s="137" t="s">
        <v>91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2" ht="12.75">
      <c r="A4" s="135" t="s">
        <v>389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16" ht="12.75">
      <c r="B5" s="8"/>
      <c r="C5" s="51"/>
      <c r="D5" s="45"/>
      <c r="E5" s="45"/>
      <c r="F5" s="45"/>
      <c r="G5" s="45"/>
      <c r="H5" s="45"/>
      <c r="I5" s="45"/>
      <c r="J5" s="45"/>
      <c r="K5" s="45"/>
      <c r="L5" s="8"/>
      <c r="M5" s="8"/>
      <c r="N5" s="8"/>
      <c r="O5" s="8"/>
      <c r="P5" s="8"/>
    </row>
    <row r="6" spans="1:22" ht="84.75" customHeight="1">
      <c r="A6" s="55" t="s">
        <v>92</v>
      </c>
      <c r="B6" s="59" t="s">
        <v>40</v>
      </c>
      <c r="C6" s="79" t="s">
        <v>217</v>
      </c>
      <c r="D6" s="79" t="s">
        <v>41</v>
      </c>
      <c r="E6" s="59" t="s">
        <v>71</v>
      </c>
      <c r="F6" s="59" t="s">
        <v>159</v>
      </c>
      <c r="G6" s="59" t="s">
        <v>72</v>
      </c>
      <c r="H6" s="59" t="s">
        <v>73</v>
      </c>
      <c r="I6" s="59" t="s">
        <v>74</v>
      </c>
      <c r="J6" s="59" t="s">
        <v>75</v>
      </c>
      <c r="K6" s="59" t="s">
        <v>86</v>
      </c>
      <c r="L6" s="59" t="s">
        <v>76</v>
      </c>
      <c r="M6" s="59" t="s">
        <v>77</v>
      </c>
      <c r="N6" s="59" t="s">
        <v>78</v>
      </c>
      <c r="O6" s="59" t="s">
        <v>79</v>
      </c>
      <c r="P6" s="59" t="s">
        <v>160</v>
      </c>
      <c r="Q6" s="59" t="s">
        <v>161</v>
      </c>
      <c r="R6" s="59" t="s">
        <v>162</v>
      </c>
      <c r="S6" s="59" t="s">
        <v>155</v>
      </c>
      <c r="T6" s="59" t="s">
        <v>156</v>
      </c>
      <c r="U6" s="59" t="s">
        <v>89</v>
      </c>
      <c r="V6" s="60" t="s">
        <v>80</v>
      </c>
    </row>
    <row r="7" spans="1:22" ht="12.75">
      <c r="A7" s="47" t="s">
        <v>34</v>
      </c>
      <c r="B7" s="18">
        <v>9899332</v>
      </c>
      <c r="C7" s="18">
        <v>1930370</v>
      </c>
      <c r="D7" s="18">
        <v>26616567</v>
      </c>
      <c r="E7" s="18"/>
      <c r="F7" s="18"/>
      <c r="G7" s="18"/>
      <c r="H7" s="18"/>
      <c r="I7" s="18"/>
      <c r="J7" s="18"/>
      <c r="K7" s="18">
        <v>78402</v>
      </c>
      <c r="L7" s="18"/>
      <c r="M7" s="18"/>
      <c r="N7" s="18"/>
      <c r="O7" s="18"/>
      <c r="P7" s="18">
        <f>SUM(B7:O7)</f>
        <v>38524671</v>
      </c>
      <c r="Q7" s="18"/>
      <c r="R7" s="18"/>
      <c r="S7" s="18"/>
      <c r="T7" s="18"/>
      <c r="U7" s="18">
        <f>SUM(Q7:T7)</f>
        <v>0</v>
      </c>
      <c r="V7" s="17">
        <f>P7+U7</f>
        <v>38524671</v>
      </c>
    </row>
    <row r="8" spans="1:22" ht="22.5">
      <c r="A8" s="49" t="s">
        <v>11</v>
      </c>
      <c r="B8" s="18">
        <v>-42008</v>
      </c>
      <c r="C8" s="18">
        <v>-8192</v>
      </c>
      <c r="D8" s="18">
        <v>5912447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>
        <f aca="true" t="shared" si="0" ref="P8:P16">SUM(B8:O8)</f>
        <v>5862247</v>
      </c>
      <c r="Q8" s="18"/>
      <c r="R8" s="18"/>
      <c r="S8" s="18"/>
      <c r="T8" s="18"/>
      <c r="U8" s="18">
        <f aca="true" t="shared" si="1" ref="U8:U16">SUM(Q8:T8)</f>
        <v>0</v>
      </c>
      <c r="V8" s="17">
        <f aca="true" t="shared" si="2" ref="V8:V16">P8+U8</f>
        <v>5862247</v>
      </c>
    </row>
    <row r="9" spans="1:22" ht="33.75">
      <c r="A9" s="48" t="s">
        <v>94</v>
      </c>
      <c r="B9" s="18">
        <v>-3347</v>
      </c>
      <c r="C9" s="18">
        <v>-653</v>
      </c>
      <c r="D9" s="18">
        <v>495716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f t="shared" si="0"/>
        <v>491716</v>
      </c>
      <c r="Q9" s="18"/>
      <c r="R9" s="18"/>
      <c r="S9" s="18"/>
      <c r="T9" s="18"/>
      <c r="U9" s="18">
        <f t="shared" si="1"/>
        <v>0</v>
      </c>
      <c r="V9" s="17">
        <f t="shared" si="2"/>
        <v>491716</v>
      </c>
    </row>
    <row r="10" spans="1:22" ht="33.75">
      <c r="A10" s="48" t="s">
        <v>95</v>
      </c>
      <c r="B10" s="18">
        <v>2146547</v>
      </c>
      <c r="C10" s="18">
        <v>664772</v>
      </c>
      <c r="D10" s="18">
        <v>2909906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>
        <f t="shared" si="0"/>
        <v>5721225</v>
      </c>
      <c r="Q10" s="18"/>
      <c r="R10" s="18"/>
      <c r="S10" s="18"/>
      <c r="T10" s="18"/>
      <c r="U10" s="18">
        <f t="shared" si="1"/>
        <v>0</v>
      </c>
      <c r="V10" s="17">
        <f t="shared" si="2"/>
        <v>5721225</v>
      </c>
    </row>
    <row r="11" spans="1:22" ht="22.5">
      <c r="A11" s="49" t="s">
        <v>35</v>
      </c>
      <c r="B11" s="18">
        <v>428307574</v>
      </c>
      <c r="C11" s="18">
        <v>42388835</v>
      </c>
      <c r="D11" s="18">
        <v>64630553</v>
      </c>
      <c r="E11" s="18"/>
      <c r="F11" s="18">
        <v>213087</v>
      </c>
      <c r="G11" s="18"/>
      <c r="H11" s="18"/>
      <c r="I11" s="18"/>
      <c r="J11" s="18"/>
      <c r="K11" s="18">
        <v>6943403</v>
      </c>
      <c r="L11" s="18"/>
      <c r="M11" s="18"/>
      <c r="N11" s="18"/>
      <c r="O11" s="18"/>
      <c r="P11" s="18">
        <f t="shared" si="0"/>
        <v>542483452</v>
      </c>
      <c r="Q11" s="18"/>
      <c r="R11" s="18"/>
      <c r="S11" s="18"/>
      <c r="T11" s="18"/>
      <c r="U11" s="18">
        <f t="shared" si="1"/>
        <v>0</v>
      </c>
      <c r="V11" s="17">
        <f t="shared" si="2"/>
        <v>542483452</v>
      </c>
    </row>
    <row r="12" spans="1:22" ht="33.75">
      <c r="A12" s="49" t="s">
        <v>96</v>
      </c>
      <c r="B12" s="18">
        <v>2217625</v>
      </c>
      <c r="C12" s="18">
        <v>492248</v>
      </c>
      <c r="D12" s="18">
        <v>17442786</v>
      </c>
      <c r="E12" s="18"/>
      <c r="F12" s="18"/>
      <c r="G12" s="18"/>
      <c r="H12" s="18"/>
      <c r="I12" s="18">
        <v>8773</v>
      </c>
      <c r="J12" s="18"/>
      <c r="K12" s="18"/>
      <c r="L12" s="18"/>
      <c r="M12" s="18"/>
      <c r="N12" s="18"/>
      <c r="O12" s="18"/>
      <c r="P12" s="18">
        <f t="shared" si="0"/>
        <v>20161432</v>
      </c>
      <c r="Q12" s="18"/>
      <c r="R12" s="18"/>
      <c r="S12" s="18"/>
      <c r="T12" s="18"/>
      <c r="U12" s="18">
        <f t="shared" si="1"/>
        <v>0</v>
      </c>
      <c r="V12" s="17">
        <f t="shared" si="2"/>
        <v>20161432</v>
      </c>
    </row>
    <row r="13" spans="1:22" ht="22.5">
      <c r="A13" s="83" t="s">
        <v>133</v>
      </c>
      <c r="B13" s="18">
        <f>SUM(B7:B12)</f>
        <v>442525723</v>
      </c>
      <c r="C13" s="18">
        <f aca="true" t="shared" si="3" ref="C13:T13">SUM(C7:C12)</f>
        <v>45467380</v>
      </c>
      <c r="D13" s="18">
        <f t="shared" si="3"/>
        <v>118007975</v>
      </c>
      <c r="E13" s="18">
        <f t="shared" si="3"/>
        <v>0</v>
      </c>
      <c r="F13" s="18">
        <f t="shared" si="3"/>
        <v>213087</v>
      </c>
      <c r="G13" s="18">
        <f t="shared" si="3"/>
        <v>0</v>
      </c>
      <c r="H13" s="18">
        <f t="shared" si="3"/>
        <v>0</v>
      </c>
      <c r="I13" s="18">
        <f t="shared" si="3"/>
        <v>8773</v>
      </c>
      <c r="J13" s="18">
        <f t="shared" si="3"/>
        <v>0</v>
      </c>
      <c r="K13" s="18">
        <f t="shared" si="3"/>
        <v>7021805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0"/>
        <v>613244743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1"/>
        <v>0</v>
      </c>
      <c r="V13" s="17">
        <f t="shared" si="2"/>
        <v>613244743</v>
      </c>
    </row>
    <row r="14" spans="1:22" ht="12.75">
      <c r="A14" s="47" t="s">
        <v>36</v>
      </c>
      <c r="B14" s="18">
        <v>11199496</v>
      </c>
      <c r="C14" s="18">
        <v>2423806</v>
      </c>
      <c r="D14" s="18">
        <v>26855163</v>
      </c>
      <c r="E14" s="18">
        <v>-2883000</v>
      </c>
      <c r="F14" s="18">
        <v>4941234</v>
      </c>
      <c r="G14" s="18">
        <v>19664339</v>
      </c>
      <c r="H14" s="18"/>
      <c r="I14" s="18">
        <v>3883000</v>
      </c>
      <c r="J14" s="18">
        <v>-172775313</v>
      </c>
      <c r="K14" s="18">
        <v>47747612</v>
      </c>
      <c r="L14" s="18">
        <v>17298998</v>
      </c>
      <c r="M14" s="18"/>
      <c r="N14" s="18"/>
      <c r="O14" s="18"/>
      <c r="P14" s="18">
        <f t="shared" si="0"/>
        <v>-41644665</v>
      </c>
      <c r="Q14" s="18"/>
      <c r="R14" s="18"/>
      <c r="S14" s="18">
        <v>-66415507</v>
      </c>
      <c r="T14" s="18"/>
      <c r="U14" s="18">
        <f t="shared" si="1"/>
        <v>-66415507</v>
      </c>
      <c r="V14" s="17">
        <f t="shared" si="2"/>
        <v>-108060172</v>
      </c>
    </row>
    <row r="15" spans="1:22" ht="12.75">
      <c r="A15" s="47" t="s">
        <v>98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f t="shared" si="0"/>
        <v>0</v>
      </c>
      <c r="Q15" s="18"/>
      <c r="R15" s="18"/>
      <c r="S15" s="18">
        <v>66415507</v>
      </c>
      <c r="T15" s="18"/>
      <c r="U15" s="18">
        <f t="shared" si="1"/>
        <v>66415507</v>
      </c>
      <c r="V15" s="17">
        <f t="shared" si="2"/>
        <v>66415507</v>
      </c>
    </row>
    <row r="16" spans="1:22" ht="12.75">
      <c r="A16" s="50" t="s">
        <v>19</v>
      </c>
      <c r="B16" s="17">
        <f>SUM(B13:B15)</f>
        <v>453725219</v>
      </c>
      <c r="C16" s="17">
        <f aca="true" t="shared" si="4" ref="C16:T16">SUM(C13:C15)</f>
        <v>47891186</v>
      </c>
      <c r="D16" s="17">
        <f t="shared" si="4"/>
        <v>144863138</v>
      </c>
      <c r="E16" s="17">
        <f t="shared" si="4"/>
        <v>-2883000</v>
      </c>
      <c r="F16" s="17">
        <f t="shared" si="4"/>
        <v>5154321</v>
      </c>
      <c r="G16" s="17">
        <f t="shared" si="4"/>
        <v>19664339</v>
      </c>
      <c r="H16" s="17">
        <f t="shared" si="4"/>
        <v>0</v>
      </c>
      <c r="I16" s="17">
        <f t="shared" si="4"/>
        <v>3891773</v>
      </c>
      <c r="J16" s="17">
        <f t="shared" si="4"/>
        <v>-172775313</v>
      </c>
      <c r="K16" s="17">
        <f t="shared" si="4"/>
        <v>54769417</v>
      </c>
      <c r="L16" s="17">
        <f t="shared" si="4"/>
        <v>17298998</v>
      </c>
      <c r="M16" s="17">
        <f t="shared" si="4"/>
        <v>0</v>
      </c>
      <c r="N16" s="17">
        <f t="shared" si="4"/>
        <v>0</v>
      </c>
      <c r="O16" s="17">
        <f t="shared" si="4"/>
        <v>0</v>
      </c>
      <c r="P16" s="17">
        <f t="shared" si="0"/>
        <v>571600078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1"/>
        <v>0</v>
      </c>
      <c r="V16" s="17">
        <f t="shared" si="2"/>
        <v>571600078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0"/>
  <sheetViews>
    <sheetView zoomScalePageLayoutView="0" workbookViewId="0" topLeftCell="A49">
      <selection activeCell="A48" sqref="A48:IV48"/>
    </sheetView>
  </sheetViews>
  <sheetFormatPr defaultColWidth="9.00390625" defaultRowHeight="12.75"/>
  <cols>
    <col min="1" max="1" width="4.75390625" style="80" customWidth="1"/>
    <col min="2" max="3" width="9.125" style="81" customWidth="1"/>
    <col min="4" max="4" width="10.375" style="81" bestFit="1" customWidth="1"/>
    <col min="5" max="5" width="9.875" style="68" bestFit="1" customWidth="1"/>
    <col min="6" max="6" width="11.75390625" style="90" bestFit="1" customWidth="1"/>
    <col min="7" max="7" width="8.375" style="82" customWidth="1"/>
    <col min="8" max="8" width="11.75390625" style="90" bestFit="1" customWidth="1"/>
    <col min="9" max="9" width="9.125" style="68" customWidth="1"/>
    <col min="10" max="10" width="10.75390625" style="68" bestFit="1" customWidth="1"/>
    <col min="11" max="16384" width="9.125" style="68" customWidth="1"/>
  </cols>
  <sheetData>
    <row r="1" spans="1:8" ht="12.75">
      <c r="A1" s="85" t="s">
        <v>194</v>
      </c>
      <c r="B1" s="87"/>
      <c r="C1" s="87"/>
      <c r="D1" s="87"/>
      <c r="E1" s="85"/>
      <c r="G1" s="89"/>
      <c r="H1" s="90" t="s">
        <v>166</v>
      </c>
    </row>
    <row r="2" spans="1:8" ht="12.75">
      <c r="A2" s="138" t="s">
        <v>164</v>
      </c>
      <c r="B2" s="138"/>
      <c r="C2" s="138"/>
      <c r="D2" s="138"/>
      <c r="E2" s="138"/>
      <c r="F2" s="138"/>
      <c r="G2" s="138"/>
      <c r="H2" s="138"/>
    </row>
    <row r="3" spans="1:8" ht="12.75">
      <c r="A3" s="138" t="s">
        <v>167</v>
      </c>
      <c r="B3" s="138"/>
      <c r="C3" s="138"/>
      <c r="D3" s="138"/>
      <c r="E3" s="138"/>
      <c r="F3" s="138"/>
      <c r="G3" s="138"/>
      <c r="H3" s="138"/>
    </row>
    <row r="4" spans="1:7" ht="12.75">
      <c r="A4" s="85"/>
      <c r="B4" s="87"/>
      <c r="C4" s="87"/>
      <c r="D4" s="87"/>
      <c r="E4" s="85"/>
      <c r="G4" s="89"/>
    </row>
    <row r="5" spans="1:7" ht="12.75">
      <c r="A5" s="85"/>
      <c r="B5" s="87"/>
      <c r="C5" s="87"/>
      <c r="D5" s="87"/>
      <c r="E5" s="85"/>
      <c r="G5" s="89"/>
    </row>
    <row r="6" spans="1:7" ht="12.75">
      <c r="A6" s="87" t="s">
        <v>364</v>
      </c>
      <c r="B6" s="87"/>
      <c r="C6" s="87"/>
      <c r="D6" s="87"/>
      <c r="E6" s="85"/>
      <c r="G6" s="89"/>
    </row>
    <row r="7" spans="1:7" ht="12.75">
      <c r="A7" s="87"/>
      <c r="B7" s="87"/>
      <c r="C7" s="87"/>
      <c r="D7" s="87"/>
      <c r="E7" s="85"/>
      <c r="G7" s="89"/>
    </row>
    <row r="8" spans="1:7" ht="12.75">
      <c r="A8" s="87"/>
      <c r="B8" s="87"/>
      <c r="C8" s="87"/>
      <c r="D8" s="87"/>
      <c r="E8" s="85"/>
      <c r="G8" s="89"/>
    </row>
    <row r="9" spans="1:8" ht="12.75">
      <c r="A9" s="88" t="s">
        <v>165</v>
      </c>
      <c r="B9" s="81" t="s">
        <v>313</v>
      </c>
      <c r="F9" s="82"/>
      <c r="H9" s="82"/>
    </row>
    <row r="10" spans="1:8" ht="12.75">
      <c r="A10" s="88" t="s">
        <v>177</v>
      </c>
      <c r="B10" s="81" t="s">
        <v>311</v>
      </c>
      <c r="F10" s="82"/>
      <c r="H10" s="82">
        <v>-126617035</v>
      </c>
    </row>
    <row r="11" spans="1:8" ht="12.75">
      <c r="A11" s="88" t="s">
        <v>177</v>
      </c>
      <c r="B11" s="81" t="s">
        <v>176</v>
      </c>
      <c r="F11" s="82"/>
      <c r="H11" s="82">
        <v>-126617035</v>
      </c>
    </row>
    <row r="12" spans="1:8" ht="12.75">
      <c r="A12" s="88"/>
      <c r="F12" s="82"/>
      <c r="H12" s="82"/>
    </row>
    <row r="13" spans="1:8" ht="12.75">
      <c r="A13" s="88" t="s">
        <v>178</v>
      </c>
      <c r="B13" s="81" t="s">
        <v>314</v>
      </c>
      <c r="F13" s="82"/>
      <c r="H13" s="82"/>
    </row>
    <row r="14" spans="1:8" ht="12.75">
      <c r="A14" s="88" t="s">
        <v>177</v>
      </c>
      <c r="B14" s="81" t="s">
        <v>311</v>
      </c>
      <c r="F14" s="82"/>
      <c r="H14" s="82">
        <v>-81552002</v>
      </c>
    </row>
    <row r="15" spans="1:8" ht="12.75">
      <c r="A15" s="88" t="s">
        <v>177</v>
      </c>
      <c r="B15" s="81" t="s">
        <v>176</v>
      </c>
      <c r="F15" s="82"/>
      <c r="H15" s="82">
        <v>-11552002</v>
      </c>
    </row>
    <row r="16" spans="1:8" ht="12" customHeight="1">
      <c r="A16" s="80" t="s">
        <v>177</v>
      </c>
      <c r="B16" s="81" t="s">
        <v>191</v>
      </c>
      <c r="F16" s="82"/>
      <c r="H16" s="82">
        <v>-70000000</v>
      </c>
    </row>
    <row r="17" spans="1:8" ht="25.5">
      <c r="A17" s="88"/>
      <c r="B17" s="98"/>
      <c r="C17" s="101"/>
      <c r="D17" s="101"/>
      <c r="E17" s="116" t="s">
        <v>312</v>
      </c>
      <c r="F17" s="117"/>
      <c r="G17" s="68"/>
      <c r="H17" s="82"/>
    </row>
    <row r="18" spans="2:8" ht="12.75">
      <c r="B18" s="81" t="s">
        <v>34</v>
      </c>
      <c r="C18" s="100"/>
      <c r="D18" s="100"/>
      <c r="E18" s="100">
        <v>60000000</v>
      </c>
      <c r="F18" s="100"/>
      <c r="G18" s="68"/>
      <c r="H18" s="82"/>
    </row>
    <row r="19" spans="1:8" ht="12.75">
      <c r="A19" s="88"/>
      <c r="B19" s="81" t="s">
        <v>85</v>
      </c>
      <c r="E19" s="100">
        <v>10000000</v>
      </c>
      <c r="F19" s="100"/>
      <c r="H19" s="82"/>
    </row>
    <row r="20" spans="1:8" ht="12.75">
      <c r="A20" s="88"/>
      <c r="E20" s="100"/>
      <c r="F20" s="100"/>
      <c r="H20" s="82"/>
    </row>
    <row r="21" spans="1:8" ht="12.75">
      <c r="A21" s="88"/>
      <c r="E21" s="100"/>
      <c r="F21" s="100"/>
      <c r="H21" s="82"/>
    </row>
    <row r="22" spans="1:8" ht="12.75">
      <c r="A22" s="87" t="s">
        <v>361</v>
      </c>
      <c r="E22" s="100"/>
      <c r="F22" s="100"/>
      <c r="H22" s="82"/>
    </row>
    <row r="23" spans="1:8" ht="12.75">
      <c r="A23" s="88"/>
      <c r="E23" s="100"/>
      <c r="F23" s="100"/>
      <c r="H23" s="82"/>
    </row>
    <row r="24" spans="1:7" ht="12.75">
      <c r="A24" s="87"/>
      <c r="B24" s="87"/>
      <c r="C24" s="87"/>
      <c r="D24" s="87"/>
      <c r="E24" s="85"/>
      <c r="G24" s="89"/>
    </row>
    <row r="25" spans="1:8" ht="12.75">
      <c r="A25" s="80" t="s">
        <v>165</v>
      </c>
      <c r="B25" s="81" t="s">
        <v>316</v>
      </c>
      <c r="F25" s="82"/>
      <c r="H25" s="82"/>
    </row>
    <row r="26" spans="1:8" ht="12.75">
      <c r="A26" s="88" t="s">
        <v>177</v>
      </c>
      <c r="B26" s="81" t="s">
        <v>185</v>
      </c>
      <c r="F26" s="82"/>
      <c r="H26" s="82">
        <v>620129</v>
      </c>
    </row>
    <row r="27" spans="1:8" ht="12.75">
      <c r="A27" s="80" t="s">
        <v>177</v>
      </c>
      <c r="B27" s="81" t="s">
        <v>176</v>
      </c>
      <c r="H27" s="90">
        <v>620129</v>
      </c>
    </row>
    <row r="29" spans="1:8" ht="12.75">
      <c r="A29" s="80" t="s">
        <v>178</v>
      </c>
      <c r="B29" s="81" t="s">
        <v>315</v>
      </c>
      <c r="F29" s="82"/>
      <c r="H29" s="82"/>
    </row>
    <row r="30" spans="1:8" ht="12.75">
      <c r="A30" s="88" t="s">
        <v>177</v>
      </c>
      <c r="B30" s="81" t="s">
        <v>185</v>
      </c>
      <c r="F30" s="82"/>
      <c r="H30" s="82">
        <v>1099449</v>
      </c>
    </row>
    <row r="31" spans="1:8" ht="12.75">
      <c r="A31" s="88" t="s">
        <v>177</v>
      </c>
      <c r="B31" s="81" t="s">
        <v>246</v>
      </c>
      <c r="F31" s="82"/>
      <c r="H31" s="82">
        <v>1099449</v>
      </c>
    </row>
    <row r="32" spans="1:7" ht="12.75">
      <c r="A32" s="87"/>
      <c r="B32" s="87"/>
      <c r="C32" s="87"/>
      <c r="D32" s="87"/>
      <c r="E32" s="85"/>
      <c r="G32" s="89"/>
    </row>
    <row r="33" spans="1:8" ht="12.75">
      <c r="A33" s="80" t="s">
        <v>236</v>
      </c>
      <c r="B33" s="81" t="s">
        <v>317</v>
      </c>
      <c r="F33" s="82"/>
      <c r="H33" s="82"/>
    </row>
    <row r="34" spans="1:8" ht="12.75">
      <c r="A34" s="88" t="s">
        <v>177</v>
      </c>
      <c r="B34" s="81" t="s">
        <v>185</v>
      </c>
      <c r="F34" s="82"/>
      <c r="H34" s="82">
        <v>10622825</v>
      </c>
    </row>
    <row r="35" spans="1:8" ht="12.75">
      <c r="A35" s="88" t="s">
        <v>177</v>
      </c>
      <c r="B35" s="81" t="s">
        <v>246</v>
      </c>
      <c r="F35" s="82"/>
      <c r="H35" s="82">
        <v>10622825</v>
      </c>
    </row>
    <row r="36" spans="1:7" ht="12.75">
      <c r="A36" s="87"/>
      <c r="B36" s="87"/>
      <c r="C36" s="87"/>
      <c r="D36" s="87"/>
      <c r="E36" s="85"/>
      <c r="G36" s="89"/>
    </row>
    <row r="37" spans="1:2" ht="12.75">
      <c r="A37" s="80" t="s">
        <v>182</v>
      </c>
      <c r="B37" s="81" t="s">
        <v>326</v>
      </c>
    </row>
    <row r="38" spans="1:8" ht="12.75">
      <c r="A38" s="80" t="s">
        <v>177</v>
      </c>
      <c r="B38" s="81" t="s">
        <v>245</v>
      </c>
      <c r="H38" s="90">
        <v>1096200</v>
      </c>
    </row>
    <row r="39" spans="1:8" ht="12.75">
      <c r="A39" s="80" t="s">
        <v>177</v>
      </c>
      <c r="B39" s="81" t="s">
        <v>325</v>
      </c>
      <c r="H39" s="90">
        <v>1096200</v>
      </c>
    </row>
    <row r="41" spans="1:8" ht="12.75">
      <c r="A41" s="88" t="s">
        <v>237</v>
      </c>
      <c r="B41" s="68" t="s">
        <v>335</v>
      </c>
      <c r="F41" s="68"/>
      <c r="G41" s="90"/>
      <c r="H41" s="82"/>
    </row>
    <row r="42" spans="1:8" ht="12.75">
      <c r="A42" s="88" t="s">
        <v>177</v>
      </c>
      <c r="B42" s="81" t="s">
        <v>334</v>
      </c>
      <c r="F42" s="68"/>
      <c r="G42" s="90"/>
      <c r="H42" s="90">
        <v>213087</v>
      </c>
    </row>
    <row r="43" spans="1:8" ht="12.75">
      <c r="A43" s="88" t="s">
        <v>177</v>
      </c>
      <c r="B43" s="68" t="s">
        <v>176</v>
      </c>
      <c r="F43" s="68"/>
      <c r="G43" s="90"/>
      <c r="H43" s="90">
        <v>213087</v>
      </c>
    </row>
    <row r="46" ht="12.75">
      <c r="A46" s="87" t="s">
        <v>362</v>
      </c>
    </row>
    <row r="48" spans="1:8" ht="12.75">
      <c r="A48" s="80" t="s">
        <v>165</v>
      </c>
      <c r="B48" s="81" t="s">
        <v>318</v>
      </c>
      <c r="F48" s="82"/>
      <c r="H48" s="82"/>
    </row>
    <row r="49" spans="1:8" ht="12.75">
      <c r="A49" s="88" t="s">
        <v>177</v>
      </c>
      <c r="B49" s="81" t="s">
        <v>185</v>
      </c>
      <c r="F49" s="82"/>
      <c r="H49" s="82">
        <v>332001</v>
      </c>
    </row>
    <row r="50" spans="1:8" ht="12.75">
      <c r="A50" s="88" t="s">
        <v>177</v>
      </c>
      <c r="B50" s="81" t="s">
        <v>246</v>
      </c>
      <c r="F50" s="82"/>
      <c r="H50" s="82">
        <v>332001</v>
      </c>
    </row>
    <row r="51" spans="1:8" ht="12.75">
      <c r="A51" s="68"/>
      <c r="F51" s="82"/>
      <c r="H51" s="82"/>
    </row>
    <row r="52" spans="1:8" ht="12.75">
      <c r="A52" s="80" t="s">
        <v>178</v>
      </c>
      <c r="B52" s="81" t="s">
        <v>319</v>
      </c>
      <c r="F52" s="82"/>
      <c r="H52" s="82"/>
    </row>
    <row r="53" spans="1:8" ht="12.75">
      <c r="A53" s="88" t="s">
        <v>177</v>
      </c>
      <c r="B53" s="81" t="s">
        <v>185</v>
      </c>
      <c r="F53" s="82"/>
      <c r="H53" s="82">
        <v>3589323</v>
      </c>
    </row>
    <row r="54" spans="1:8" ht="12.75">
      <c r="A54" s="88" t="s">
        <v>177</v>
      </c>
      <c r="B54" s="81" t="s">
        <v>246</v>
      </c>
      <c r="F54" s="82"/>
      <c r="H54" s="82">
        <v>3589323</v>
      </c>
    </row>
    <row r="55" spans="1:8" ht="12.75">
      <c r="A55" s="68"/>
      <c r="F55" s="82"/>
      <c r="H55" s="82"/>
    </row>
    <row r="56" spans="1:2" ht="12.75">
      <c r="A56" s="80" t="s">
        <v>236</v>
      </c>
      <c r="B56" s="81" t="s">
        <v>333</v>
      </c>
    </row>
    <row r="57" spans="1:8" ht="12.75">
      <c r="A57" s="80" t="s">
        <v>177</v>
      </c>
      <c r="B57" s="81" t="s">
        <v>245</v>
      </c>
      <c r="H57" s="90">
        <v>437</v>
      </c>
    </row>
    <row r="58" spans="1:8" ht="12.75">
      <c r="A58" s="80" t="s">
        <v>177</v>
      </c>
      <c r="B58" s="81" t="s">
        <v>325</v>
      </c>
      <c r="H58" s="90">
        <v>437</v>
      </c>
    </row>
    <row r="60" spans="1:2" ht="12.75">
      <c r="A60" s="80" t="s">
        <v>182</v>
      </c>
      <c r="B60" s="81" t="s">
        <v>351</v>
      </c>
    </row>
    <row r="61" spans="1:10" ht="12.75">
      <c r="A61" s="80" t="s">
        <v>177</v>
      </c>
      <c r="B61" s="81" t="s">
        <v>245</v>
      </c>
      <c r="H61" s="90">
        <v>86186</v>
      </c>
      <c r="I61" s="82"/>
      <c r="J61" s="90"/>
    </row>
    <row r="62" spans="1:9" ht="12.75">
      <c r="A62" s="80" t="s">
        <v>177</v>
      </c>
      <c r="B62" s="81" t="s">
        <v>325</v>
      </c>
      <c r="H62" s="90">
        <v>86186</v>
      </c>
      <c r="I62" s="82"/>
    </row>
    <row r="63" spans="1:10" ht="12.75">
      <c r="A63" s="68"/>
      <c r="B63" s="68"/>
      <c r="C63" s="68"/>
      <c r="D63" s="68"/>
      <c r="F63" s="68"/>
      <c r="G63" s="68"/>
      <c r="H63" s="68"/>
      <c r="I63" s="82"/>
      <c r="J63" s="90"/>
    </row>
    <row r="65" ht="12.75">
      <c r="A65" s="87" t="s">
        <v>360</v>
      </c>
    </row>
    <row r="66" ht="12.75">
      <c r="A66" s="87"/>
    </row>
    <row r="68" spans="1:8" ht="12.75">
      <c r="A68" s="80" t="s">
        <v>165</v>
      </c>
      <c r="B68" s="81" t="s">
        <v>339</v>
      </c>
      <c r="F68" s="82"/>
      <c r="H68" s="82"/>
    </row>
    <row r="69" spans="1:8" ht="12.75">
      <c r="A69" s="88" t="s">
        <v>177</v>
      </c>
      <c r="B69" s="81" t="s">
        <v>185</v>
      </c>
      <c r="F69" s="82"/>
      <c r="H69" s="82">
        <v>332002</v>
      </c>
    </row>
    <row r="70" spans="1:8" ht="12.75">
      <c r="A70" s="88" t="s">
        <v>177</v>
      </c>
      <c r="B70" s="81" t="s">
        <v>246</v>
      </c>
      <c r="F70" s="82"/>
      <c r="H70" s="82">
        <v>332002</v>
      </c>
    </row>
    <row r="72" spans="1:8" ht="12.75">
      <c r="A72" s="80" t="s">
        <v>178</v>
      </c>
      <c r="B72" s="81" t="s">
        <v>340</v>
      </c>
      <c r="F72" s="82"/>
      <c r="H72" s="82"/>
    </row>
    <row r="73" spans="1:8" ht="12.75">
      <c r="A73" s="88" t="s">
        <v>177</v>
      </c>
      <c r="B73" s="81" t="s">
        <v>185</v>
      </c>
      <c r="F73" s="82"/>
      <c r="H73" s="82">
        <v>3688739</v>
      </c>
    </row>
    <row r="74" spans="1:8" ht="12.75">
      <c r="A74" s="88" t="s">
        <v>177</v>
      </c>
      <c r="B74" s="81" t="s">
        <v>246</v>
      </c>
      <c r="F74" s="82"/>
      <c r="H74" s="82">
        <v>3688739</v>
      </c>
    </row>
    <row r="76" spans="1:2" ht="12.75">
      <c r="A76" s="80" t="s">
        <v>236</v>
      </c>
      <c r="B76" s="81" t="s">
        <v>375</v>
      </c>
    </row>
    <row r="77" spans="1:8" ht="12.75">
      <c r="A77" s="88" t="s">
        <v>177</v>
      </c>
      <c r="B77" s="81" t="s">
        <v>179</v>
      </c>
      <c r="H77" s="90">
        <v>1600000</v>
      </c>
    </row>
    <row r="78" spans="1:8" ht="12.75">
      <c r="A78" s="80" t="s">
        <v>177</v>
      </c>
      <c r="B78" s="81" t="s">
        <v>184</v>
      </c>
      <c r="H78" s="90">
        <v>1600000</v>
      </c>
    </row>
    <row r="81" ht="12.75">
      <c r="A81" s="87" t="s">
        <v>363</v>
      </c>
    </row>
    <row r="84" spans="1:8" ht="12.75">
      <c r="A84" s="80" t="s">
        <v>165</v>
      </c>
      <c r="B84" s="139" t="s">
        <v>373</v>
      </c>
      <c r="C84" s="139"/>
      <c r="D84" s="139"/>
      <c r="E84" s="139"/>
      <c r="F84" s="139"/>
      <c r="G84" s="139"/>
      <c r="H84" s="139"/>
    </row>
    <row r="85" spans="2:8" ht="12.75">
      <c r="B85" s="139"/>
      <c r="C85" s="139"/>
      <c r="D85" s="139"/>
      <c r="E85" s="139"/>
      <c r="F85" s="139"/>
      <c r="G85" s="139"/>
      <c r="H85" s="139"/>
    </row>
    <row r="86" spans="1:8" ht="12.75">
      <c r="A86" s="80" t="s">
        <v>177</v>
      </c>
      <c r="B86" s="81" t="s">
        <v>384</v>
      </c>
      <c r="H86" s="90">
        <v>80000000</v>
      </c>
    </row>
    <row r="87" spans="1:8" ht="12.75">
      <c r="A87" s="80" t="s">
        <v>177</v>
      </c>
      <c r="B87" s="81" t="s">
        <v>385</v>
      </c>
      <c r="H87" s="90">
        <v>80000000</v>
      </c>
    </row>
    <row r="89" spans="1:2" ht="12.75">
      <c r="A89" s="80" t="s">
        <v>178</v>
      </c>
      <c r="B89" s="81" t="s">
        <v>381</v>
      </c>
    </row>
    <row r="90" spans="1:8" ht="12.75">
      <c r="A90" s="80" t="s">
        <v>177</v>
      </c>
      <c r="B90" s="81" t="s">
        <v>358</v>
      </c>
      <c r="H90" s="90">
        <v>5826368</v>
      </c>
    </row>
    <row r="91" spans="1:8" ht="12.75">
      <c r="A91" s="80" t="s">
        <v>177</v>
      </c>
      <c r="B91" s="81" t="s">
        <v>386</v>
      </c>
      <c r="F91" s="82"/>
      <c r="H91" s="82">
        <v>1793948</v>
      </c>
    </row>
    <row r="92" spans="1:8" ht="12.75">
      <c r="A92" s="80" t="s">
        <v>177</v>
      </c>
      <c r="B92" s="81" t="s">
        <v>387</v>
      </c>
      <c r="H92" s="90">
        <v>4032420</v>
      </c>
    </row>
    <row r="93" ht="12.75">
      <c r="F93" s="82"/>
    </row>
    <row r="94" spans="1:2" ht="12.75">
      <c r="A94" s="80" t="s">
        <v>236</v>
      </c>
      <c r="B94" s="81" t="s">
        <v>379</v>
      </c>
    </row>
    <row r="95" spans="1:8" ht="12.75">
      <c r="A95" s="80" t="s">
        <v>177</v>
      </c>
      <c r="B95" s="81" t="s">
        <v>245</v>
      </c>
      <c r="H95" s="90">
        <v>1573119</v>
      </c>
    </row>
    <row r="96" spans="1:8" ht="12.75">
      <c r="A96" s="80" t="s">
        <v>177</v>
      </c>
      <c r="B96" s="81" t="s">
        <v>325</v>
      </c>
      <c r="H96" s="90">
        <v>1573119</v>
      </c>
    </row>
    <row r="98" spans="1:2" ht="12.75">
      <c r="A98" s="80" t="s">
        <v>182</v>
      </c>
      <c r="B98" s="81" t="s">
        <v>383</v>
      </c>
    </row>
    <row r="99" spans="1:8" ht="12.75">
      <c r="A99" s="88" t="s">
        <v>177</v>
      </c>
      <c r="B99" s="81" t="s">
        <v>185</v>
      </c>
      <c r="F99" s="82"/>
      <c r="H99" s="82">
        <v>-10571000</v>
      </c>
    </row>
    <row r="100" spans="1:8" ht="12.75">
      <c r="A100" s="80" t="s">
        <v>177</v>
      </c>
      <c r="B100" s="81" t="s">
        <v>176</v>
      </c>
      <c r="H100" s="90">
        <v>-10571000</v>
      </c>
    </row>
  </sheetData>
  <sheetProtection/>
  <mergeCells count="3">
    <mergeCell ref="A2:H2"/>
    <mergeCell ref="A3:H3"/>
    <mergeCell ref="B84:H8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4"/>
  <sheetViews>
    <sheetView tabSelected="1" zoomScalePageLayoutView="0" workbookViewId="0" topLeftCell="A97">
      <selection activeCell="H137" sqref="H136:H141"/>
    </sheetView>
  </sheetViews>
  <sheetFormatPr defaultColWidth="9.00390625" defaultRowHeight="12.75"/>
  <cols>
    <col min="1" max="1" width="4.75390625" style="80" customWidth="1"/>
    <col min="2" max="3" width="9.125" style="81" customWidth="1"/>
    <col min="4" max="4" width="10.375" style="81" bestFit="1" customWidth="1"/>
    <col min="5" max="5" width="9.875" style="68" bestFit="1" customWidth="1"/>
    <col min="6" max="6" width="12.625" style="82" bestFit="1" customWidth="1"/>
    <col min="7" max="7" width="8.375" style="82" customWidth="1"/>
    <col min="8" max="8" width="12.375" style="82" customWidth="1"/>
    <col min="9" max="16384" width="9.125" style="68" customWidth="1"/>
  </cols>
  <sheetData>
    <row r="1" spans="1:8" ht="12.75">
      <c r="A1" s="85" t="s">
        <v>194</v>
      </c>
      <c r="H1" s="80" t="s">
        <v>168</v>
      </c>
    </row>
    <row r="2" spans="1:8" ht="12.75">
      <c r="A2" s="138" t="s">
        <v>169</v>
      </c>
      <c r="B2" s="138"/>
      <c r="C2" s="138"/>
      <c r="D2" s="138"/>
      <c r="E2" s="138"/>
      <c r="F2" s="138"/>
      <c r="G2" s="138"/>
      <c r="H2" s="138"/>
    </row>
    <row r="3" spans="1:8" ht="12.75">
      <c r="A3" s="138" t="s">
        <v>170</v>
      </c>
      <c r="B3" s="138"/>
      <c r="C3" s="138"/>
      <c r="D3" s="138"/>
      <c r="E3" s="138"/>
      <c r="F3" s="138"/>
      <c r="G3" s="138"/>
      <c r="H3" s="138"/>
    </row>
    <row r="4" spans="1:8" ht="12.75">
      <c r="A4" s="138" t="s">
        <v>171</v>
      </c>
      <c r="B4" s="138"/>
      <c r="C4" s="138"/>
      <c r="D4" s="138"/>
      <c r="E4" s="138"/>
      <c r="F4" s="138"/>
      <c r="G4" s="138"/>
      <c r="H4" s="138"/>
    </row>
    <row r="5" spans="1:8" ht="12.75">
      <c r="A5" s="86"/>
      <c r="B5" s="115"/>
      <c r="C5" s="86"/>
      <c r="D5" s="86"/>
      <c r="E5" s="86"/>
      <c r="F5" s="86"/>
      <c r="G5" s="86"/>
      <c r="H5" s="86"/>
    </row>
    <row r="6" spans="1:8" ht="12.75">
      <c r="A6" s="86"/>
      <c r="B6" s="115"/>
      <c r="C6" s="86"/>
      <c r="D6" s="86"/>
      <c r="E6" s="86"/>
      <c r="F6" s="86"/>
      <c r="G6" s="86"/>
      <c r="H6" s="86"/>
    </row>
    <row r="7" ht="12.75">
      <c r="A7" s="87" t="s">
        <v>361</v>
      </c>
    </row>
    <row r="8" ht="12.75">
      <c r="A8" s="87"/>
    </row>
    <row r="9" ht="12.75">
      <c r="A9" s="87"/>
    </row>
    <row r="10" spans="1:2" ht="12.75">
      <c r="A10" s="80" t="s">
        <v>165</v>
      </c>
      <c r="B10" s="81" t="s">
        <v>315</v>
      </c>
    </row>
    <row r="11" spans="1:8" ht="12.75">
      <c r="A11" s="88" t="s">
        <v>177</v>
      </c>
      <c r="B11" s="81" t="s">
        <v>185</v>
      </c>
      <c r="H11" s="82">
        <v>1806682</v>
      </c>
    </row>
    <row r="12" spans="1:8" ht="12.75">
      <c r="A12" s="88" t="s">
        <v>177</v>
      </c>
      <c r="B12" s="81" t="s">
        <v>179</v>
      </c>
      <c r="H12" s="82">
        <v>-1806682</v>
      </c>
    </row>
    <row r="13" ht="12.75">
      <c r="A13" s="88"/>
    </row>
    <row r="14" spans="1:2" ht="12.75">
      <c r="A14" s="80" t="s">
        <v>178</v>
      </c>
      <c r="B14" s="81" t="s">
        <v>320</v>
      </c>
    </row>
    <row r="15" spans="1:8" ht="12.75">
      <c r="A15" s="88" t="s">
        <v>177</v>
      </c>
      <c r="B15" s="81" t="s">
        <v>185</v>
      </c>
      <c r="H15" s="82">
        <v>1555732</v>
      </c>
    </row>
    <row r="16" spans="1:8" ht="12.75">
      <c r="A16" s="88" t="s">
        <v>177</v>
      </c>
      <c r="B16" s="81" t="s">
        <v>179</v>
      </c>
      <c r="F16" s="68"/>
      <c r="H16" s="82">
        <v>-1555732</v>
      </c>
    </row>
    <row r="18" spans="1:2" ht="12.75">
      <c r="A18" s="80" t="s">
        <v>236</v>
      </c>
      <c r="B18" s="81" t="s">
        <v>292</v>
      </c>
    </row>
    <row r="19" spans="1:8" ht="12.75">
      <c r="A19" s="80" t="s">
        <v>177</v>
      </c>
      <c r="B19" s="81" t="s">
        <v>183</v>
      </c>
      <c r="H19" s="82">
        <v>-4600350</v>
      </c>
    </row>
    <row r="20" spans="1:8" ht="12.75">
      <c r="A20" s="80" t="s">
        <v>177</v>
      </c>
      <c r="B20" s="81" t="s">
        <v>184</v>
      </c>
      <c r="H20" s="82">
        <v>4600350</v>
      </c>
    </row>
    <row r="22" spans="1:2" ht="12.75">
      <c r="A22" s="80" t="s">
        <v>182</v>
      </c>
      <c r="B22" s="81" t="s">
        <v>332</v>
      </c>
    </row>
    <row r="23" spans="1:8" ht="12.75">
      <c r="A23" s="80" t="s">
        <v>177</v>
      </c>
      <c r="B23" s="81" t="s">
        <v>183</v>
      </c>
      <c r="H23" s="82">
        <v>484439</v>
      </c>
    </row>
    <row r="24" spans="1:8" ht="12.75">
      <c r="A24" s="80" t="s">
        <v>177</v>
      </c>
      <c r="B24" s="81" t="s">
        <v>184</v>
      </c>
      <c r="H24" s="82">
        <v>-484439</v>
      </c>
    </row>
    <row r="26" spans="1:2" ht="12.75">
      <c r="A26" s="80" t="s">
        <v>237</v>
      </c>
      <c r="B26" s="81" t="s">
        <v>322</v>
      </c>
    </row>
    <row r="27" spans="1:8" ht="12.75">
      <c r="A27" s="80" t="s">
        <v>177</v>
      </c>
      <c r="B27" s="81" t="s">
        <v>184</v>
      </c>
      <c r="H27" s="82">
        <v>-1436247</v>
      </c>
    </row>
    <row r="28" spans="1:8" ht="12.75">
      <c r="A28" s="80" t="s">
        <v>177</v>
      </c>
      <c r="B28" s="81" t="s">
        <v>180</v>
      </c>
      <c r="H28" s="82">
        <v>1080550</v>
      </c>
    </row>
    <row r="29" spans="1:8" ht="12.75">
      <c r="A29" s="80" t="s">
        <v>177</v>
      </c>
      <c r="B29" s="68" t="s">
        <v>181</v>
      </c>
      <c r="H29" s="82">
        <v>355697</v>
      </c>
    </row>
    <row r="31" spans="1:2" ht="12.75">
      <c r="A31" s="80" t="s">
        <v>187</v>
      </c>
      <c r="B31" s="81" t="s">
        <v>328</v>
      </c>
    </row>
    <row r="32" spans="1:8" ht="12.75">
      <c r="A32" s="80" t="s">
        <v>177</v>
      </c>
      <c r="B32" s="81" t="s">
        <v>184</v>
      </c>
      <c r="H32" s="82">
        <v>-9292320</v>
      </c>
    </row>
    <row r="33" spans="1:8" ht="12.75">
      <c r="A33" s="80" t="s">
        <v>177</v>
      </c>
      <c r="B33" s="81" t="s">
        <v>180</v>
      </c>
      <c r="H33" s="82">
        <v>7776000</v>
      </c>
    </row>
    <row r="34" spans="1:8" ht="12.75">
      <c r="A34" s="80" t="s">
        <v>177</v>
      </c>
      <c r="B34" s="68" t="s">
        <v>181</v>
      </c>
      <c r="H34" s="82">
        <v>1516320</v>
      </c>
    </row>
    <row r="36" spans="1:2" ht="12.75">
      <c r="A36" s="80" t="s">
        <v>329</v>
      </c>
      <c r="B36" s="81" t="s">
        <v>324</v>
      </c>
    </row>
    <row r="37" spans="1:8" ht="12.75">
      <c r="A37" s="88" t="s">
        <v>177</v>
      </c>
      <c r="B37" s="81" t="s">
        <v>180</v>
      </c>
      <c r="H37" s="82">
        <v>1199687</v>
      </c>
    </row>
    <row r="38" spans="1:8" ht="12.75">
      <c r="A38" s="80" t="s">
        <v>177</v>
      </c>
      <c r="B38" s="81" t="s">
        <v>181</v>
      </c>
      <c r="H38" s="82">
        <v>243078</v>
      </c>
    </row>
    <row r="39" spans="1:8" ht="12.75">
      <c r="A39" s="80" t="s">
        <v>177</v>
      </c>
      <c r="B39" s="81" t="s">
        <v>191</v>
      </c>
      <c r="H39" s="82">
        <v>-1442765</v>
      </c>
    </row>
    <row r="40" spans="2:6" ht="36">
      <c r="B40" s="98"/>
      <c r="C40" s="98"/>
      <c r="D40" s="101" t="s">
        <v>180</v>
      </c>
      <c r="E40" s="101" t="s">
        <v>181</v>
      </c>
      <c r="F40" s="117" t="s">
        <v>345</v>
      </c>
    </row>
    <row r="41" spans="2:6" ht="12.75">
      <c r="B41" s="81" t="s">
        <v>85</v>
      </c>
      <c r="D41" s="100">
        <v>-1199687</v>
      </c>
      <c r="E41" s="100">
        <v>-243078</v>
      </c>
      <c r="F41" s="100">
        <f>SUM(D41:E41)</f>
        <v>-1442765</v>
      </c>
    </row>
    <row r="43" spans="1:2" ht="12.75">
      <c r="A43" s="80" t="s">
        <v>330</v>
      </c>
      <c r="B43" s="81" t="s">
        <v>244</v>
      </c>
    </row>
    <row r="44" spans="1:8" ht="12.75">
      <c r="A44" s="80" t="s">
        <v>177</v>
      </c>
      <c r="B44" s="81" t="s">
        <v>183</v>
      </c>
      <c r="H44" s="82">
        <v>-873235</v>
      </c>
    </row>
    <row r="45" spans="1:8" ht="12.75">
      <c r="A45" s="88" t="s">
        <v>177</v>
      </c>
      <c r="B45" s="81" t="s">
        <v>180</v>
      </c>
      <c r="H45" s="82">
        <v>140352</v>
      </c>
    </row>
    <row r="46" spans="1:8" ht="12.75">
      <c r="A46" s="80" t="s">
        <v>177</v>
      </c>
      <c r="B46" s="81" t="s">
        <v>181</v>
      </c>
      <c r="H46" s="82">
        <v>27368</v>
      </c>
    </row>
    <row r="47" spans="1:8" ht="12.75">
      <c r="A47" s="80" t="s">
        <v>177</v>
      </c>
      <c r="B47" s="81" t="s">
        <v>184</v>
      </c>
      <c r="H47" s="82">
        <v>508000</v>
      </c>
    </row>
    <row r="48" spans="1:8" ht="12.75">
      <c r="A48" s="80" t="s">
        <v>177</v>
      </c>
      <c r="B48" s="81" t="s">
        <v>183</v>
      </c>
      <c r="H48" s="82">
        <v>197515</v>
      </c>
    </row>
    <row r="50" spans="1:2" ht="12.75">
      <c r="A50" s="80" t="s">
        <v>331</v>
      </c>
      <c r="B50" s="81" t="s">
        <v>327</v>
      </c>
    </row>
    <row r="51" spans="1:8" ht="12.75">
      <c r="A51" s="80" t="s">
        <v>177</v>
      </c>
      <c r="B51" s="81" t="s">
        <v>183</v>
      </c>
      <c r="H51" s="82">
        <v>-1434897</v>
      </c>
    </row>
    <row r="52" spans="1:8" ht="12.75">
      <c r="A52" s="80" t="s">
        <v>177</v>
      </c>
      <c r="B52" s="81" t="s">
        <v>184</v>
      </c>
      <c r="H52" s="82">
        <v>1434897</v>
      </c>
    </row>
    <row r="54" spans="1:2" ht="12.75">
      <c r="A54" s="80" t="s">
        <v>336</v>
      </c>
      <c r="B54" s="81" t="s">
        <v>337</v>
      </c>
    </row>
    <row r="55" spans="1:8" ht="12.75">
      <c r="A55" s="80" t="s">
        <v>177</v>
      </c>
      <c r="B55" s="81" t="s">
        <v>338</v>
      </c>
      <c r="H55" s="82">
        <v>-2883000</v>
      </c>
    </row>
    <row r="56" spans="1:8" ht="12.75">
      <c r="A56" s="80" t="s">
        <v>177</v>
      </c>
      <c r="B56" s="81" t="s">
        <v>186</v>
      </c>
      <c r="H56" s="82">
        <v>2883000</v>
      </c>
    </row>
    <row r="58" ht="12.75">
      <c r="A58" s="87" t="s">
        <v>362</v>
      </c>
    </row>
    <row r="59" ht="12.75">
      <c r="A59" s="87"/>
    </row>
    <row r="60" ht="12.75">
      <c r="A60" s="87"/>
    </row>
    <row r="61" spans="1:2" ht="12.75">
      <c r="A61" s="80" t="s">
        <v>165</v>
      </c>
      <c r="B61" s="81" t="s">
        <v>318</v>
      </c>
    </row>
    <row r="62" spans="1:8" ht="12.75">
      <c r="A62" s="88" t="s">
        <v>177</v>
      </c>
      <c r="B62" s="81" t="s">
        <v>185</v>
      </c>
      <c r="H62" s="82">
        <v>460680</v>
      </c>
    </row>
    <row r="63" spans="1:8" ht="12.75">
      <c r="A63" s="88" t="s">
        <v>177</v>
      </c>
      <c r="B63" s="81" t="s">
        <v>179</v>
      </c>
      <c r="H63" s="82">
        <v>-460680</v>
      </c>
    </row>
    <row r="65" spans="1:2" ht="12.75">
      <c r="A65" s="80" t="s">
        <v>178</v>
      </c>
      <c r="B65" s="81" t="s">
        <v>321</v>
      </c>
    </row>
    <row r="66" spans="1:8" ht="12.75">
      <c r="A66" s="88" t="s">
        <v>177</v>
      </c>
      <c r="B66" s="81" t="s">
        <v>185</v>
      </c>
      <c r="H66" s="82">
        <v>545971</v>
      </c>
    </row>
    <row r="67" spans="1:8" ht="12.75">
      <c r="A67" s="88" t="s">
        <v>177</v>
      </c>
      <c r="B67" s="81" t="s">
        <v>179</v>
      </c>
      <c r="F67" s="68"/>
      <c r="H67" s="82">
        <v>-545971</v>
      </c>
    </row>
    <row r="68" ht="12.75">
      <c r="A68" s="88"/>
    </row>
    <row r="69" spans="1:2" ht="12.75">
      <c r="A69" s="88" t="s">
        <v>236</v>
      </c>
      <c r="B69" s="81" t="s">
        <v>347</v>
      </c>
    </row>
    <row r="70" spans="1:8" ht="12.75">
      <c r="A70" s="88" t="s">
        <v>177</v>
      </c>
      <c r="B70" s="81" t="s">
        <v>180</v>
      </c>
      <c r="H70" s="82">
        <v>607979</v>
      </c>
    </row>
    <row r="71" spans="1:8" ht="12.75">
      <c r="A71" s="88" t="s">
        <v>177</v>
      </c>
      <c r="B71" s="81" t="s">
        <v>181</v>
      </c>
      <c r="H71" s="82">
        <v>176271</v>
      </c>
    </row>
    <row r="72" spans="1:8" ht="12.75">
      <c r="A72" s="88" t="s">
        <v>177</v>
      </c>
      <c r="B72" s="81" t="s">
        <v>184</v>
      </c>
      <c r="H72" s="82">
        <v>-784250</v>
      </c>
    </row>
    <row r="73" ht="12.75">
      <c r="A73" s="88"/>
    </row>
    <row r="74" spans="1:2" ht="12.75">
      <c r="A74" s="88" t="s">
        <v>182</v>
      </c>
      <c r="B74" s="81" t="s">
        <v>348</v>
      </c>
    </row>
    <row r="75" spans="1:8" ht="12.75">
      <c r="A75" s="88" t="s">
        <v>177</v>
      </c>
      <c r="B75" s="81" t="s">
        <v>180</v>
      </c>
      <c r="H75" s="82">
        <v>-30423</v>
      </c>
    </row>
    <row r="76" spans="1:8" ht="12.75">
      <c r="A76" s="88" t="s">
        <v>177</v>
      </c>
      <c r="B76" s="81" t="s">
        <v>181</v>
      </c>
      <c r="H76" s="82">
        <v>30423</v>
      </c>
    </row>
    <row r="77" ht="12.75">
      <c r="A77" s="88"/>
    </row>
    <row r="78" spans="1:2" ht="12.75">
      <c r="A78" s="88" t="s">
        <v>349</v>
      </c>
      <c r="B78" s="81" t="s">
        <v>350</v>
      </c>
    </row>
    <row r="79" spans="1:8" ht="12.75">
      <c r="A79" s="88" t="s">
        <v>177</v>
      </c>
      <c r="B79" s="81" t="s">
        <v>176</v>
      </c>
      <c r="H79" s="82">
        <v>-4941234</v>
      </c>
    </row>
    <row r="80" spans="1:8" ht="12.75">
      <c r="A80" s="88" t="s">
        <v>177</v>
      </c>
      <c r="B80" s="81" t="s">
        <v>334</v>
      </c>
      <c r="H80" s="82">
        <v>4941234</v>
      </c>
    </row>
    <row r="81" ht="12.75">
      <c r="A81" s="88"/>
    </row>
    <row r="83" ht="12.75">
      <c r="A83" s="87" t="s">
        <v>360</v>
      </c>
    </row>
    <row r="84" ht="12.75">
      <c r="A84" s="87"/>
    </row>
    <row r="86" spans="1:2" ht="12.75">
      <c r="A86" s="80" t="s">
        <v>165</v>
      </c>
      <c r="B86" s="81" t="s">
        <v>339</v>
      </c>
    </row>
    <row r="87" spans="1:8" ht="12.75">
      <c r="A87" s="88" t="s">
        <v>177</v>
      </c>
      <c r="B87" s="81" t="s">
        <v>185</v>
      </c>
      <c r="H87" s="82">
        <v>443945</v>
      </c>
    </row>
    <row r="88" spans="1:8" ht="12.75">
      <c r="A88" s="88" t="s">
        <v>177</v>
      </c>
      <c r="B88" s="81" t="s">
        <v>179</v>
      </c>
      <c r="H88" s="82">
        <v>-443945</v>
      </c>
    </row>
    <row r="90" spans="1:2" ht="12.75">
      <c r="A90" s="80" t="s">
        <v>178</v>
      </c>
      <c r="B90" s="81" t="s">
        <v>341</v>
      </c>
    </row>
    <row r="91" spans="1:8" ht="12.75">
      <c r="A91" s="88" t="s">
        <v>177</v>
      </c>
      <c r="B91" s="81" t="s">
        <v>185</v>
      </c>
      <c r="H91" s="82">
        <v>539936</v>
      </c>
    </row>
    <row r="92" spans="1:8" ht="12.75">
      <c r="A92" s="88" t="s">
        <v>177</v>
      </c>
      <c r="B92" s="81" t="s">
        <v>179</v>
      </c>
      <c r="F92" s="68"/>
      <c r="H92" s="82">
        <v>-539936</v>
      </c>
    </row>
    <row r="94" spans="1:2" ht="12.75">
      <c r="A94" s="80" t="s">
        <v>236</v>
      </c>
      <c r="B94" s="81" t="s">
        <v>352</v>
      </c>
    </row>
    <row r="95" spans="1:8" ht="12.75">
      <c r="A95" s="80" t="s">
        <v>177</v>
      </c>
      <c r="B95" s="81" t="s">
        <v>242</v>
      </c>
      <c r="H95" s="82">
        <v>-870770</v>
      </c>
    </row>
    <row r="96" spans="1:8" ht="12.75">
      <c r="A96" s="80" t="s">
        <v>177</v>
      </c>
      <c r="B96" s="81" t="s">
        <v>184</v>
      </c>
      <c r="H96" s="82">
        <v>870770</v>
      </c>
    </row>
    <row r="98" spans="1:2" ht="12.75">
      <c r="A98" s="80" t="s">
        <v>182</v>
      </c>
      <c r="B98" s="81" t="s">
        <v>353</v>
      </c>
    </row>
    <row r="99" spans="1:8" ht="12.75">
      <c r="A99" s="80" t="s">
        <v>177</v>
      </c>
      <c r="B99" s="81" t="s">
        <v>242</v>
      </c>
      <c r="H99" s="82">
        <v>-609600</v>
      </c>
    </row>
    <row r="100" spans="1:8" ht="12.75">
      <c r="A100" s="80" t="s">
        <v>177</v>
      </c>
      <c r="B100" s="81" t="s">
        <v>184</v>
      </c>
      <c r="H100" s="82">
        <v>609600</v>
      </c>
    </row>
    <row r="102" spans="1:2" ht="12.75">
      <c r="A102" s="80" t="s">
        <v>237</v>
      </c>
      <c r="B102" s="81" t="s">
        <v>354</v>
      </c>
    </row>
    <row r="103" spans="1:8" ht="12.75">
      <c r="A103" s="80" t="s">
        <v>177</v>
      </c>
      <c r="B103" s="81" t="s">
        <v>176</v>
      </c>
      <c r="H103" s="82">
        <v>-10000000</v>
      </c>
    </row>
    <row r="104" spans="1:8" ht="12.75">
      <c r="A104" s="80" t="s">
        <v>177</v>
      </c>
      <c r="B104" s="81" t="s">
        <v>184</v>
      </c>
      <c r="H104" s="82">
        <v>10000000</v>
      </c>
    </row>
    <row r="106" spans="1:2" ht="12.75">
      <c r="A106" s="80" t="s">
        <v>187</v>
      </c>
      <c r="B106" s="81" t="s">
        <v>355</v>
      </c>
    </row>
    <row r="107" spans="1:8" ht="12.75">
      <c r="A107" s="80" t="s">
        <v>177</v>
      </c>
      <c r="B107" s="81" t="s">
        <v>176</v>
      </c>
      <c r="H107" s="82">
        <v>-4500000</v>
      </c>
    </row>
    <row r="108" spans="1:8" ht="12.75">
      <c r="A108" s="88" t="s">
        <v>177</v>
      </c>
      <c r="B108" s="81" t="s">
        <v>180</v>
      </c>
      <c r="E108" s="81"/>
      <c r="H108" s="82">
        <v>425351</v>
      </c>
    </row>
    <row r="109" spans="1:8" ht="12.75">
      <c r="A109" s="88" t="s">
        <v>177</v>
      </c>
      <c r="B109" s="81" t="s">
        <v>181</v>
      </c>
      <c r="E109" s="81"/>
      <c r="H109" s="82">
        <v>74649</v>
      </c>
    </row>
    <row r="110" spans="1:8" ht="12.75">
      <c r="A110" s="80" t="s">
        <v>177</v>
      </c>
      <c r="B110" s="81" t="s">
        <v>184</v>
      </c>
      <c r="H110" s="82">
        <v>4000000</v>
      </c>
    </row>
    <row r="112" spans="1:8" ht="12.75">
      <c r="A112" s="80" t="s">
        <v>329</v>
      </c>
      <c r="B112" s="81" t="s">
        <v>388</v>
      </c>
      <c r="F112" s="90"/>
      <c r="H112" s="90"/>
    </row>
    <row r="113" spans="1:8" ht="12.75">
      <c r="A113" s="80" t="s">
        <v>177</v>
      </c>
      <c r="B113" s="81" t="s">
        <v>380</v>
      </c>
      <c r="F113" s="90"/>
      <c r="H113" s="90">
        <v>-13072860</v>
      </c>
    </row>
    <row r="114" spans="1:8" ht="12.75">
      <c r="A114" s="80" t="s">
        <v>177</v>
      </c>
      <c r="B114" s="81" t="s">
        <v>325</v>
      </c>
      <c r="F114" s="90"/>
      <c r="H114" s="90">
        <v>13072860</v>
      </c>
    </row>
    <row r="117" ht="12.75">
      <c r="A117" s="87" t="s">
        <v>363</v>
      </c>
    </row>
    <row r="118" ht="12.75">
      <c r="A118" s="87"/>
    </row>
    <row r="119" ht="12.75">
      <c r="A119" s="87"/>
    </row>
    <row r="120" spans="1:7" ht="12.75">
      <c r="A120" s="88" t="s">
        <v>165</v>
      </c>
      <c r="B120" s="68" t="s">
        <v>370</v>
      </c>
      <c r="F120" s="68"/>
      <c r="G120" s="90"/>
    </row>
    <row r="121" spans="1:8" ht="12.75">
      <c r="A121" s="88" t="s">
        <v>177</v>
      </c>
      <c r="B121" s="81" t="s">
        <v>176</v>
      </c>
      <c r="F121" s="68"/>
      <c r="G121" s="90"/>
      <c r="H121" s="90">
        <v>-213087</v>
      </c>
    </row>
    <row r="122" spans="1:10" ht="12.75">
      <c r="A122" s="88" t="s">
        <v>177</v>
      </c>
      <c r="B122" s="68" t="s">
        <v>191</v>
      </c>
      <c r="F122" s="68"/>
      <c r="G122" s="90"/>
      <c r="H122" s="90">
        <v>213087</v>
      </c>
      <c r="I122" s="82"/>
      <c r="J122" s="90"/>
    </row>
    <row r="123" spans="1:10" ht="24">
      <c r="A123" s="88"/>
      <c r="B123" s="98"/>
      <c r="C123" s="98"/>
      <c r="D123" s="101" t="s">
        <v>184</v>
      </c>
      <c r="E123" s="101"/>
      <c r="F123" s="117"/>
      <c r="G123" s="80"/>
      <c r="I123" s="82"/>
      <c r="J123" s="90"/>
    </row>
    <row r="124" spans="1:10" ht="12.75">
      <c r="A124" s="88"/>
      <c r="B124" s="81" t="s">
        <v>239</v>
      </c>
      <c r="D124" s="100">
        <v>213087</v>
      </c>
      <c r="E124" s="100"/>
      <c r="F124" s="100"/>
      <c r="G124" s="80"/>
      <c r="I124" s="82"/>
      <c r="J124" s="90"/>
    </row>
    <row r="125" spans="1:10" ht="12.75">
      <c r="A125" s="87"/>
      <c r="I125" s="82"/>
      <c r="J125" s="90"/>
    </row>
    <row r="126" spans="1:10" ht="12.75">
      <c r="A126" s="88" t="s">
        <v>178</v>
      </c>
      <c r="B126" s="68" t="s">
        <v>357</v>
      </c>
      <c r="F126" s="68"/>
      <c r="G126" s="90"/>
      <c r="I126" s="82"/>
      <c r="J126" s="90"/>
    </row>
    <row r="127" spans="1:10" ht="12.75">
      <c r="A127" s="88" t="s">
        <v>177</v>
      </c>
      <c r="B127" s="68" t="s">
        <v>184</v>
      </c>
      <c r="F127" s="68"/>
      <c r="G127" s="90"/>
      <c r="H127" s="82">
        <v>-600000</v>
      </c>
      <c r="I127" s="82"/>
      <c r="J127" s="90"/>
    </row>
    <row r="128" spans="1:10" ht="12.75">
      <c r="A128" s="88" t="s">
        <v>177</v>
      </c>
      <c r="B128" s="68" t="s">
        <v>191</v>
      </c>
      <c r="F128" s="68"/>
      <c r="G128" s="90"/>
      <c r="H128" s="82">
        <v>600000</v>
      </c>
      <c r="I128" s="82"/>
      <c r="J128" s="90"/>
    </row>
    <row r="129" spans="1:10" ht="36">
      <c r="A129" s="88"/>
      <c r="B129" s="98"/>
      <c r="C129" s="98"/>
      <c r="D129" s="101" t="s">
        <v>180</v>
      </c>
      <c r="E129" s="101" t="s">
        <v>181</v>
      </c>
      <c r="F129" s="117" t="s">
        <v>345</v>
      </c>
      <c r="G129" s="80"/>
      <c r="I129" s="82"/>
      <c r="J129" s="90"/>
    </row>
    <row r="130" spans="1:10" ht="12.75">
      <c r="A130" s="88"/>
      <c r="B130" s="81" t="s">
        <v>34</v>
      </c>
      <c r="D130" s="100">
        <v>251046</v>
      </c>
      <c r="E130" s="100">
        <v>48954</v>
      </c>
      <c r="F130" s="100">
        <f>SUM(D130:E130)</f>
        <v>300000</v>
      </c>
      <c r="G130" s="80"/>
      <c r="I130" s="82"/>
      <c r="J130" s="90"/>
    </row>
    <row r="131" spans="1:10" ht="12.75">
      <c r="A131" s="88"/>
      <c r="B131" s="81" t="s">
        <v>239</v>
      </c>
      <c r="D131" s="100">
        <v>251000</v>
      </c>
      <c r="E131" s="100">
        <v>49000</v>
      </c>
      <c r="F131" s="100">
        <f>SUM(D131:E131)</f>
        <v>300000</v>
      </c>
      <c r="G131" s="80"/>
      <c r="I131" s="82"/>
      <c r="J131" s="90"/>
    </row>
    <row r="132" ht="12.75">
      <c r="A132" s="87"/>
    </row>
    <row r="133" spans="1:7" ht="12.75">
      <c r="A133" s="88" t="s">
        <v>236</v>
      </c>
      <c r="B133" s="68" t="s">
        <v>344</v>
      </c>
      <c r="F133" s="68"/>
      <c r="G133" s="90"/>
    </row>
    <row r="134" spans="1:8" ht="12.75">
      <c r="A134" s="88" t="s">
        <v>177</v>
      </c>
      <c r="B134" s="68" t="s">
        <v>191</v>
      </c>
      <c r="F134" s="68"/>
      <c r="G134" s="90"/>
      <c r="H134" s="82">
        <v>0</v>
      </c>
    </row>
    <row r="135" spans="1:7" ht="36">
      <c r="A135" s="88"/>
      <c r="B135" s="98"/>
      <c r="C135" s="98"/>
      <c r="D135" s="101" t="s">
        <v>180</v>
      </c>
      <c r="E135" s="101" t="s">
        <v>181</v>
      </c>
      <c r="F135" s="117" t="s">
        <v>345</v>
      </c>
      <c r="G135" s="80"/>
    </row>
    <row r="136" spans="1:7" ht="12.75">
      <c r="A136" s="88"/>
      <c r="B136" s="81" t="s">
        <v>34</v>
      </c>
      <c r="D136" s="100">
        <v>-18661</v>
      </c>
      <c r="E136" s="100">
        <v>-3639</v>
      </c>
      <c r="F136" s="100">
        <f aca="true" t="shared" si="0" ref="F136:F141">SUM(D136:E136)</f>
        <v>-22300</v>
      </c>
      <c r="G136" s="80"/>
    </row>
    <row r="137" spans="1:7" ht="12.75">
      <c r="A137" s="88"/>
      <c r="B137" s="68" t="s">
        <v>220</v>
      </c>
      <c r="D137" s="100">
        <v>-42008</v>
      </c>
      <c r="E137" s="100">
        <v>-8192</v>
      </c>
      <c r="F137" s="100">
        <f t="shared" si="0"/>
        <v>-50200</v>
      </c>
      <c r="G137" s="80"/>
    </row>
    <row r="138" spans="1:7" ht="12.75">
      <c r="A138" s="88"/>
      <c r="B138" s="81" t="s">
        <v>82</v>
      </c>
      <c r="D138" s="100">
        <v>-3347</v>
      </c>
      <c r="E138" s="100">
        <v>-653</v>
      </c>
      <c r="F138" s="100">
        <f t="shared" si="0"/>
        <v>-4000</v>
      </c>
      <c r="G138" s="80"/>
    </row>
    <row r="139" spans="1:7" ht="12.75">
      <c r="A139" s="88"/>
      <c r="B139" s="81" t="s">
        <v>346</v>
      </c>
      <c r="D139" s="100">
        <v>-9372</v>
      </c>
      <c r="E139" s="100">
        <v>-1828</v>
      </c>
      <c r="F139" s="100">
        <f t="shared" si="0"/>
        <v>-11200</v>
      </c>
      <c r="G139" s="80"/>
    </row>
    <row r="140" spans="1:7" ht="12.75">
      <c r="A140" s="88"/>
      <c r="B140" s="81" t="s">
        <v>239</v>
      </c>
      <c r="D140" s="100">
        <v>-14500</v>
      </c>
      <c r="E140" s="100">
        <v>-3000</v>
      </c>
      <c r="F140" s="100">
        <f t="shared" si="0"/>
        <v>-17500</v>
      </c>
      <c r="G140" s="80"/>
    </row>
    <row r="141" spans="1:7" ht="12.75">
      <c r="A141" s="88"/>
      <c r="B141" s="81" t="s">
        <v>85</v>
      </c>
      <c r="D141" s="100">
        <v>87888</v>
      </c>
      <c r="E141" s="100">
        <v>17312</v>
      </c>
      <c r="F141" s="100">
        <f t="shared" si="0"/>
        <v>105200</v>
      </c>
      <c r="G141" s="80"/>
    </row>
    <row r="142" ht="12.75">
      <c r="A142" s="87"/>
    </row>
    <row r="143" spans="1:7" ht="12.75">
      <c r="A143" s="88" t="s">
        <v>182</v>
      </c>
      <c r="B143" s="68" t="s">
        <v>371</v>
      </c>
      <c r="F143" s="68"/>
      <c r="G143" s="90"/>
    </row>
    <row r="144" spans="1:8" ht="12.75">
      <c r="A144" s="88" t="s">
        <v>177</v>
      </c>
      <c r="B144" s="81" t="s">
        <v>176</v>
      </c>
      <c r="F144" s="68"/>
      <c r="G144" s="90"/>
      <c r="H144" s="90">
        <v>-1631845</v>
      </c>
    </row>
    <row r="145" spans="1:8" ht="12.75">
      <c r="A145" s="88" t="s">
        <v>177</v>
      </c>
      <c r="B145" s="68" t="s">
        <v>191</v>
      </c>
      <c r="F145" s="68"/>
      <c r="G145" s="90"/>
      <c r="H145" s="90">
        <v>1631845</v>
      </c>
    </row>
    <row r="146" spans="1:7" ht="24">
      <c r="A146" s="88"/>
      <c r="B146" s="98"/>
      <c r="C146" s="98"/>
      <c r="D146" s="101" t="s">
        <v>184</v>
      </c>
      <c r="E146" s="101"/>
      <c r="F146" s="117"/>
      <c r="G146" s="80"/>
    </row>
    <row r="147" spans="1:7" ht="12.75">
      <c r="A147" s="88"/>
      <c r="B147" s="81" t="s">
        <v>239</v>
      </c>
      <c r="D147" s="100">
        <v>1631845</v>
      </c>
      <c r="E147" s="100"/>
      <c r="F147" s="100"/>
      <c r="G147" s="80"/>
    </row>
    <row r="148" ht="12.75">
      <c r="A148" s="87"/>
    </row>
    <row r="149" spans="1:7" ht="12.75">
      <c r="A149" s="88" t="s">
        <v>237</v>
      </c>
      <c r="B149" s="68" t="s">
        <v>372</v>
      </c>
      <c r="F149" s="68"/>
      <c r="G149" s="90"/>
    </row>
    <row r="150" spans="1:8" ht="12.75">
      <c r="A150" s="88" t="s">
        <v>177</v>
      </c>
      <c r="B150" s="81" t="s">
        <v>176</v>
      </c>
      <c r="F150" s="68"/>
      <c r="G150" s="90"/>
      <c r="H150" s="90">
        <v>-2582326</v>
      </c>
    </row>
    <row r="151" spans="1:8" ht="12.75">
      <c r="A151" s="88" t="s">
        <v>177</v>
      </c>
      <c r="B151" s="68" t="s">
        <v>191</v>
      </c>
      <c r="F151" s="68"/>
      <c r="G151" s="90"/>
      <c r="H151" s="90">
        <v>2582326</v>
      </c>
    </row>
    <row r="152" spans="1:7" ht="36">
      <c r="A152" s="88"/>
      <c r="B152" s="98"/>
      <c r="C152" s="98"/>
      <c r="D152" s="101" t="s">
        <v>180</v>
      </c>
      <c r="E152" s="101" t="s">
        <v>181</v>
      </c>
      <c r="F152" s="117" t="s">
        <v>345</v>
      </c>
      <c r="G152" s="80"/>
    </row>
    <row r="153" spans="1:7" ht="12.75">
      <c r="A153" s="88"/>
      <c r="B153" s="81" t="s">
        <v>239</v>
      </c>
      <c r="D153" s="100">
        <v>1155307</v>
      </c>
      <c r="E153" s="100">
        <v>1427019</v>
      </c>
      <c r="F153" s="100">
        <f>SUM(D153:E153)</f>
        <v>2582326</v>
      </c>
      <c r="G153" s="80"/>
    </row>
    <row r="154" ht="12.75">
      <c r="A154" s="87"/>
    </row>
    <row r="155" spans="1:2" ht="12.75">
      <c r="A155" s="80" t="s">
        <v>187</v>
      </c>
      <c r="B155" s="81" t="s">
        <v>376</v>
      </c>
    </row>
    <row r="156" spans="1:8" ht="12.75">
      <c r="A156" s="80" t="s">
        <v>177</v>
      </c>
      <c r="B156" s="81" t="s">
        <v>183</v>
      </c>
      <c r="H156" s="82">
        <v>-9852228</v>
      </c>
    </row>
    <row r="157" spans="1:8" ht="12.75">
      <c r="A157" s="80" t="s">
        <v>177</v>
      </c>
      <c r="B157" s="81" t="s">
        <v>380</v>
      </c>
      <c r="H157" s="82">
        <v>9852228</v>
      </c>
    </row>
    <row r="158" ht="12.75">
      <c r="A158" s="87"/>
    </row>
    <row r="159" spans="1:2" ht="12.75">
      <c r="A159" s="80" t="s">
        <v>329</v>
      </c>
      <c r="B159" s="81" t="s">
        <v>377</v>
      </c>
    </row>
    <row r="160" spans="1:8" ht="12.75">
      <c r="A160" s="80" t="s">
        <v>177</v>
      </c>
      <c r="B160" s="81" t="s">
        <v>183</v>
      </c>
      <c r="H160" s="82">
        <v>-29980192</v>
      </c>
    </row>
    <row r="161" spans="1:8" ht="12.75">
      <c r="A161" s="80" t="s">
        <v>177</v>
      </c>
      <c r="B161" s="81" t="s">
        <v>183</v>
      </c>
      <c r="H161" s="82">
        <v>29980192</v>
      </c>
    </row>
    <row r="162" ht="12.75">
      <c r="A162" s="87"/>
    </row>
    <row r="163" spans="1:2" ht="12.75">
      <c r="A163" s="80" t="s">
        <v>330</v>
      </c>
      <c r="B163" s="81" t="s">
        <v>378</v>
      </c>
    </row>
    <row r="164" spans="1:8" ht="12.75">
      <c r="A164" s="80" t="s">
        <v>177</v>
      </c>
      <c r="B164" s="81" t="s">
        <v>183</v>
      </c>
      <c r="H164" s="82">
        <v>-17967580</v>
      </c>
    </row>
    <row r="165" spans="1:8" ht="12.75">
      <c r="A165" s="80" t="s">
        <v>177</v>
      </c>
      <c r="B165" s="81" t="s">
        <v>380</v>
      </c>
      <c r="H165" s="82">
        <v>17967580</v>
      </c>
    </row>
    <row r="166" ht="12.75">
      <c r="A166" s="87"/>
    </row>
    <row r="167" spans="1:2" ht="12.75">
      <c r="A167" s="88" t="s">
        <v>331</v>
      </c>
      <c r="B167" s="81" t="s">
        <v>382</v>
      </c>
    </row>
    <row r="168" spans="1:8" ht="12.75">
      <c r="A168" s="80" t="s">
        <v>177</v>
      </c>
      <c r="B168" s="81" t="s">
        <v>176</v>
      </c>
      <c r="H168" s="82">
        <v>-1000000</v>
      </c>
    </row>
    <row r="169" spans="1:8" ht="12.75">
      <c r="A169" s="80" t="s">
        <v>177</v>
      </c>
      <c r="B169" s="81" t="s">
        <v>186</v>
      </c>
      <c r="H169" s="82">
        <v>1000000</v>
      </c>
    </row>
    <row r="170" ht="12.75">
      <c r="A170" s="87"/>
    </row>
    <row r="171" spans="1:8" ht="12.75">
      <c r="A171" s="80" t="s">
        <v>336</v>
      </c>
      <c r="B171" s="139" t="s">
        <v>406</v>
      </c>
      <c r="C171" s="139"/>
      <c r="D171" s="139"/>
      <c r="E171" s="139"/>
      <c r="F171" s="139"/>
      <c r="G171" s="139"/>
      <c r="H171" s="139"/>
    </row>
    <row r="172" spans="2:8" ht="12.75">
      <c r="B172" s="139"/>
      <c r="C172" s="139"/>
      <c r="D172" s="139"/>
      <c r="E172" s="139"/>
      <c r="F172" s="139"/>
      <c r="G172" s="139"/>
      <c r="H172" s="139"/>
    </row>
    <row r="173" spans="1:8" ht="12.75">
      <c r="A173" s="80" t="s">
        <v>177</v>
      </c>
      <c r="B173" s="81" t="s">
        <v>374</v>
      </c>
      <c r="F173" s="68"/>
      <c r="H173" s="82">
        <v>-20779758</v>
      </c>
    </row>
    <row r="174" spans="1:8" ht="12.75">
      <c r="A174" s="80" t="s">
        <v>177</v>
      </c>
      <c r="B174" s="81" t="s">
        <v>407</v>
      </c>
      <c r="F174" s="68"/>
      <c r="H174" s="82">
        <v>20779758</v>
      </c>
    </row>
  </sheetData>
  <sheetProtection/>
  <mergeCells count="4">
    <mergeCell ref="A2:H2"/>
    <mergeCell ref="A3:H3"/>
    <mergeCell ref="A4:H4"/>
    <mergeCell ref="B171:H172"/>
  </mergeCells>
  <printOptions horizontalCentered="1"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7"/>
  <sheetViews>
    <sheetView zoomScalePageLayoutView="0" workbookViewId="0" topLeftCell="A145">
      <selection activeCell="A60" sqref="A60:IV60"/>
    </sheetView>
  </sheetViews>
  <sheetFormatPr defaultColWidth="9.00390625" defaultRowHeight="12.75"/>
  <cols>
    <col min="1" max="1" width="4.75390625" style="80" customWidth="1"/>
    <col min="2" max="5" width="9.125" style="68" customWidth="1"/>
    <col min="6" max="6" width="10.75390625" style="82" bestFit="1" customWidth="1"/>
    <col min="7" max="7" width="9.125" style="68" customWidth="1"/>
    <col min="8" max="8" width="12.75390625" style="82" bestFit="1" customWidth="1"/>
    <col min="9" max="16384" width="9.125" style="68" customWidth="1"/>
  </cols>
  <sheetData>
    <row r="1" spans="1:8" ht="12.75">
      <c r="A1" s="85" t="s">
        <v>194</v>
      </c>
      <c r="H1" s="90" t="s">
        <v>173</v>
      </c>
    </row>
    <row r="2" spans="1:8" ht="12.75">
      <c r="A2" s="138" t="s">
        <v>172</v>
      </c>
      <c r="B2" s="138"/>
      <c r="C2" s="138"/>
      <c r="D2" s="138"/>
      <c r="E2" s="138"/>
      <c r="F2" s="138"/>
      <c r="G2" s="138"/>
      <c r="H2" s="138"/>
    </row>
    <row r="3" spans="1:8" ht="12.75">
      <c r="A3" s="138" t="s">
        <v>174</v>
      </c>
      <c r="B3" s="138"/>
      <c r="C3" s="138"/>
      <c r="D3" s="138"/>
      <c r="E3" s="138"/>
      <c r="F3" s="138"/>
      <c r="G3" s="138"/>
      <c r="H3" s="138"/>
    </row>
    <row r="4" spans="1:8" ht="12.75">
      <c r="A4" s="138" t="s">
        <v>175</v>
      </c>
      <c r="B4" s="138"/>
      <c r="C4" s="138"/>
      <c r="D4" s="138"/>
      <c r="E4" s="138"/>
      <c r="F4" s="138"/>
      <c r="G4" s="138"/>
      <c r="H4" s="138"/>
    </row>
    <row r="5" spans="1:8" ht="12.75">
      <c r="A5" s="86"/>
      <c r="B5" s="86"/>
      <c r="C5" s="86"/>
      <c r="D5" s="86"/>
      <c r="E5" s="86"/>
      <c r="F5" s="86"/>
      <c r="G5" s="86"/>
      <c r="H5" s="86"/>
    </row>
    <row r="7" ht="12.75">
      <c r="A7" s="91" t="s">
        <v>193</v>
      </c>
    </row>
    <row r="9" spans="2:7" ht="12.75">
      <c r="B9" s="81"/>
      <c r="C9" s="81"/>
      <c r="D9" s="81"/>
      <c r="G9" s="82"/>
    </row>
    <row r="10" spans="1:7" ht="12.75">
      <c r="A10" s="87" t="s">
        <v>359</v>
      </c>
      <c r="B10" s="81"/>
      <c r="C10" s="81"/>
      <c r="D10" s="81"/>
      <c r="G10" s="82"/>
    </row>
    <row r="11" spans="2:7" ht="12.75">
      <c r="B11" s="81"/>
      <c r="C11" s="81"/>
      <c r="D11" s="81"/>
      <c r="G11" s="82"/>
    </row>
    <row r="12" spans="1:7" ht="12.75">
      <c r="A12" s="80" t="s">
        <v>165</v>
      </c>
      <c r="B12" s="81" t="s">
        <v>323</v>
      </c>
      <c r="C12" s="81"/>
      <c r="D12" s="81"/>
      <c r="G12" s="82"/>
    </row>
    <row r="13" spans="1:8" ht="12.75">
      <c r="A13" s="80" t="s">
        <v>177</v>
      </c>
      <c r="B13" s="81" t="s">
        <v>311</v>
      </c>
      <c r="C13" s="81"/>
      <c r="D13" s="81"/>
      <c r="G13" s="82"/>
      <c r="H13" s="82">
        <v>13106818</v>
      </c>
    </row>
    <row r="14" spans="1:8" ht="12.75">
      <c r="A14" s="80" t="s">
        <v>177</v>
      </c>
      <c r="B14" s="81" t="s">
        <v>184</v>
      </c>
      <c r="C14" s="81"/>
      <c r="D14" s="81"/>
      <c r="G14" s="82"/>
      <c r="H14" s="82">
        <v>13106818</v>
      </c>
    </row>
    <row r="15" spans="2:7" ht="12.75">
      <c r="B15" s="81"/>
      <c r="C15" s="81"/>
      <c r="D15" s="81"/>
      <c r="G15" s="82"/>
    </row>
    <row r="16" spans="1:7" ht="12.75">
      <c r="A16" s="85" t="s">
        <v>361</v>
      </c>
      <c r="B16" s="81"/>
      <c r="C16" s="81"/>
      <c r="D16" s="81"/>
      <c r="G16" s="82"/>
    </row>
    <row r="17" spans="2:7" ht="12.75">
      <c r="B17" s="81"/>
      <c r="C17" s="81"/>
      <c r="D17" s="81"/>
      <c r="G17" s="82"/>
    </row>
    <row r="18" spans="1:7" ht="12.75">
      <c r="A18" s="80" t="s">
        <v>165</v>
      </c>
      <c r="B18" s="81" t="s">
        <v>307</v>
      </c>
      <c r="C18" s="81"/>
      <c r="D18" s="81"/>
      <c r="G18" s="82"/>
    </row>
    <row r="19" spans="1:8" ht="12.75">
      <c r="A19" s="80" t="s">
        <v>177</v>
      </c>
      <c r="B19" s="68" t="s">
        <v>179</v>
      </c>
      <c r="C19" s="81"/>
      <c r="D19" s="81"/>
      <c r="G19" s="82"/>
      <c r="H19" s="82">
        <v>1218206</v>
      </c>
    </row>
    <row r="20" spans="1:8" ht="12.75">
      <c r="A20" s="80" t="s">
        <v>177</v>
      </c>
      <c r="B20" s="68" t="s">
        <v>180</v>
      </c>
      <c r="C20" s="81"/>
      <c r="D20" s="81"/>
      <c r="G20" s="82"/>
      <c r="H20" s="82">
        <v>1019419</v>
      </c>
    </row>
    <row r="21" spans="1:8" ht="12.75">
      <c r="A21" s="80" t="s">
        <v>177</v>
      </c>
      <c r="B21" s="68" t="s">
        <v>181</v>
      </c>
      <c r="C21" s="81"/>
      <c r="D21" s="81"/>
      <c r="G21" s="82"/>
      <c r="H21" s="82">
        <v>198787</v>
      </c>
    </row>
    <row r="22" spans="2:7" ht="12.75">
      <c r="B22" s="81"/>
      <c r="C22" s="81"/>
      <c r="D22" s="81"/>
      <c r="G22" s="82"/>
    </row>
    <row r="23" spans="1:7" ht="12.75">
      <c r="A23" s="80" t="s">
        <v>178</v>
      </c>
      <c r="B23" s="81" t="s">
        <v>308</v>
      </c>
      <c r="C23" s="81"/>
      <c r="D23" s="81"/>
      <c r="G23" s="82"/>
    </row>
    <row r="24" spans="1:8" ht="12.75">
      <c r="A24" s="80" t="s">
        <v>177</v>
      </c>
      <c r="B24" s="68" t="s">
        <v>179</v>
      </c>
      <c r="C24" s="81"/>
      <c r="D24" s="81"/>
      <c r="G24" s="82"/>
      <c r="H24" s="82">
        <v>600360</v>
      </c>
    </row>
    <row r="25" spans="1:8" ht="12.75">
      <c r="A25" s="80" t="s">
        <v>177</v>
      </c>
      <c r="B25" s="68" t="s">
        <v>180</v>
      </c>
      <c r="C25" s="81"/>
      <c r="D25" s="81"/>
      <c r="G25" s="82"/>
      <c r="H25" s="82">
        <v>502393</v>
      </c>
    </row>
    <row r="26" spans="1:8" ht="12.75">
      <c r="A26" s="80" t="s">
        <v>177</v>
      </c>
      <c r="B26" s="68" t="s">
        <v>181</v>
      </c>
      <c r="C26" s="81"/>
      <c r="D26" s="81"/>
      <c r="G26" s="82"/>
      <c r="H26" s="82">
        <v>97967</v>
      </c>
    </row>
    <row r="27" spans="2:7" ht="12.75">
      <c r="B27" s="81"/>
      <c r="C27" s="81"/>
      <c r="D27" s="81"/>
      <c r="G27" s="82"/>
    </row>
    <row r="28" spans="1:7" ht="12.75">
      <c r="A28" s="80" t="s">
        <v>236</v>
      </c>
      <c r="B28" s="81" t="s">
        <v>309</v>
      </c>
      <c r="C28" s="81"/>
      <c r="D28" s="81"/>
      <c r="G28" s="82"/>
    </row>
    <row r="29" spans="1:8" ht="12.75">
      <c r="A29" s="80" t="s">
        <v>177</v>
      </c>
      <c r="B29" s="68" t="s">
        <v>179</v>
      </c>
      <c r="C29" s="81"/>
      <c r="D29" s="81"/>
      <c r="G29" s="82"/>
      <c r="H29" s="82">
        <v>5680590</v>
      </c>
    </row>
    <row r="30" spans="1:8" ht="12.75">
      <c r="A30" s="80" t="s">
        <v>177</v>
      </c>
      <c r="B30" s="81" t="s">
        <v>180</v>
      </c>
      <c r="C30" s="81"/>
      <c r="D30" s="81"/>
      <c r="G30" s="82"/>
      <c r="H30" s="82">
        <v>4172000</v>
      </c>
    </row>
    <row r="31" spans="1:8" ht="12.75">
      <c r="A31" s="80" t="s">
        <v>177</v>
      </c>
      <c r="B31" s="68" t="s">
        <v>181</v>
      </c>
      <c r="C31" s="81"/>
      <c r="D31" s="81"/>
      <c r="G31" s="82"/>
      <c r="H31" s="82">
        <v>827158</v>
      </c>
    </row>
    <row r="32" spans="1:8" ht="12.75">
      <c r="A32" s="80" t="s">
        <v>177</v>
      </c>
      <c r="B32" s="81" t="s">
        <v>184</v>
      </c>
      <c r="C32" s="81"/>
      <c r="D32" s="81"/>
      <c r="G32" s="82"/>
      <c r="H32" s="82">
        <v>681432</v>
      </c>
    </row>
    <row r="33" spans="2:7" ht="12.75">
      <c r="B33" s="81"/>
      <c r="C33" s="81"/>
      <c r="D33" s="81"/>
      <c r="G33" s="82"/>
    </row>
    <row r="34" spans="1:7" ht="12.75">
      <c r="A34" s="80" t="s">
        <v>182</v>
      </c>
      <c r="B34" s="81" t="s">
        <v>310</v>
      </c>
      <c r="C34" s="81"/>
      <c r="D34" s="81"/>
      <c r="G34" s="82"/>
    </row>
    <row r="35" spans="1:8" ht="12.75">
      <c r="A35" s="80" t="s">
        <v>177</v>
      </c>
      <c r="B35" s="81" t="s">
        <v>180</v>
      </c>
      <c r="C35" s="81"/>
      <c r="D35" s="81"/>
      <c r="G35" s="82"/>
      <c r="H35" s="82">
        <v>-2889500</v>
      </c>
    </row>
    <row r="36" spans="1:8" ht="12.75">
      <c r="A36" s="80" t="s">
        <v>177</v>
      </c>
      <c r="B36" s="68" t="s">
        <v>181</v>
      </c>
      <c r="C36" s="81"/>
      <c r="D36" s="81"/>
      <c r="G36" s="82"/>
      <c r="H36" s="82">
        <v>-507107</v>
      </c>
    </row>
    <row r="37" spans="1:8" ht="12.75">
      <c r="A37" s="80" t="s">
        <v>177</v>
      </c>
      <c r="B37" s="81" t="s">
        <v>184</v>
      </c>
      <c r="C37" s="81"/>
      <c r="D37" s="81"/>
      <c r="G37" s="82"/>
      <c r="H37" s="82">
        <v>3396607</v>
      </c>
    </row>
    <row r="38" spans="2:7" ht="12.75">
      <c r="B38" s="81"/>
      <c r="C38" s="81"/>
      <c r="D38" s="81"/>
      <c r="G38" s="82"/>
    </row>
    <row r="39" spans="1:7" ht="12.75">
      <c r="A39" s="87" t="s">
        <v>362</v>
      </c>
      <c r="B39" s="81"/>
      <c r="C39" s="81"/>
      <c r="D39" s="81"/>
      <c r="G39" s="82"/>
    </row>
    <row r="40" spans="2:7" ht="12.75">
      <c r="B40" s="81"/>
      <c r="C40" s="81"/>
      <c r="D40" s="81"/>
      <c r="G40" s="82"/>
    </row>
    <row r="41" spans="1:7" ht="12.75">
      <c r="A41" s="80" t="s">
        <v>165</v>
      </c>
      <c r="B41" s="81" t="s">
        <v>309</v>
      </c>
      <c r="C41" s="81"/>
      <c r="D41" s="81"/>
      <c r="G41" s="82"/>
    </row>
    <row r="42" spans="1:8" ht="12.75">
      <c r="A42" s="80" t="s">
        <v>177</v>
      </c>
      <c r="B42" s="68" t="s">
        <v>179</v>
      </c>
      <c r="C42" s="81"/>
      <c r="D42" s="81"/>
      <c r="G42" s="82"/>
      <c r="H42" s="82">
        <v>8773</v>
      </c>
    </row>
    <row r="43" spans="1:8" ht="12.75">
      <c r="A43" s="80" t="s">
        <v>177</v>
      </c>
      <c r="B43" s="81" t="s">
        <v>186</v>
      </c>
      <c r="C43" s="81"/>
      <c r="D43" s="81"/>
      <c r="G43" s="82"/>
      <c r="H43" s="82">
        <v>8773</v>
      </c>
    </row>
    <row r="44" spans="2:7" ht="12.75">
      <c r="B44" s="81"/>
      <c r="C44" s="81"/>
      <c r="D44" s="81"/>
      <c r="G44" s="82"/>
    </row>
    <row r="45" spans="1:7" ht="12.75">
      <c r="A45" s="87" t="s">
        <v>360</v>
      </c>
      <c r="B45" s="81"/>
      <c r="C45" s="81"/>
      <c r="D45" s="81"/>
      <c r="G45" s="82"/>
    </row>
    <row r="46" spans="1:7" ht="12.75">
      <c r="A46" s="87"/>
      <c r="B46" s="81"/>
      <c r="C46" s="81"/>
      <c r="D46" s="81"/>
      <c r="G46" s="82"/>
    </row>
    <row r="47" spans="1:7" ht="12.75">
      <c r="A47" s="80" t="s">
        <v>165</v>
      </c>
      <c r="B47" s="81" t="s">
        <v>309</v>
      </c>
      <c r="C47" s="81"/>
      <c r="D47" s="81"/>
      <c r="G47" s="82"/>
    </row>
    <row r="48" spans="1:8" ht="12.75">
      <c r="A48" s="80" t="s">
        <v>177</v>
      </c>
      <c r="B48" s="68" t="s">
        <v>179</v>
      </c>
      <c r="C48" s="81"/>
      <c r="D48" s="81"/>
      <c r="G48" s="82"/>
      <c r="H48" s="82">
        <v>390950</v>
      </c>
    </row>
    <row r="49" spans="1:8" ht="12.75">
      <c r="A49" s="88" t="s">
        <v>177</v>
      </c>
      <c r="B49" s="81" t="s">
        <v>180</v>
      </c>
      <c r="C49" s="81"/>
      <c r="D49" s="81"/>
      <c r="G49" s="82"/>
      <c r="H49" s="82">
        <v>112000</v>
      </c>
    </row>
    <row r="50" spans="1:8" ht="12.75">
      <c r="A50" s="80" t="s">
        <v>177</v>
      </c>
      <c r="B50" s="81" t="s">
        <v>181</v>
      </c>
      <c r="C50" s="81"/>
      <c r="D50" s="81"/>
      <c r="G50" s="82"/>
      <c r="H50" s="82">
        <v>21021</v>
      </c>
    </row>
    <row r="51" spans="1:8" ht="12.75">
      <c r="A51" s="80" t="s">
        <v>177</v>
      </c>
      <c r="B51" s="81" t="s">
        <v>184</v>
      </c>
      <c r="C51" s="81"/>
      <c r="D51" s="81"/>
      <c r="G51" s="82"/>
      <c r="H51" s="82">
        <v>257929</v>
      </c>
    </row>
    <row r="52" spans="2:7" ht="12.75">
      <c r="B52" s="81"/>
      <c r="C52" s="81"/>
      <c r="D52" s="81"/>
      <c r="G52" s="82"/>
    </row>
    <row r="53" spans="1:7" ht="12.75">
      <c r="A53" s="87" t="s">
        <v>363</v>
      </c>
      <c r="B53" s="81"/>
      <c r="C53" s="81"/>
      <c r="D53" s="81"/>
      <c r="G53" s="82"/>
    </row>
    <row r="54" spans="2:7" ht="12.75">
      <c r="B54" s="81"/>
      <c r="C54" s="81"/>
      <c r="D54" s="81"/>
      <c r="G54" s="82"/>
    </row>
    <row r="55" spans="1:7" ht="12.75">
      <c r="A55" s="80" t="s">
        <v>165</v>
      </c>
      <c r="B55" s="81" t="s">
        <v>342</v>
      </c>
      <c r="C55" s="81"/>
      <c r="D55" s="81"/>
      <c r="G55" s="82"/>
    </row>
    <row r="56" spans="1:8" ht="12.75">
      <c r="A56" s="80" t="s">
        <v>177</v>
      </c>
      <c r="B56" s="68" t="s">
        <v>179</v>
      </c>
      <c r="C56" s="81"/>
      <c r="D56" s="81"/>
      <c r="G56" s="82"/>
      <c r="H56" s="82">
        <v>264300</v>
      </c>
    </row>
    <row r="57" spans="1:8" ht="12.75">
      <c r="A57" s="80" t="s">
        <v>177</v>
      </c>
      <c r="B57" s="68" t="s">
        <v>343</v>
      </c>
      <c r="C57" s="81"/>
      <c r="D57" s="81"/>
      <c r="G57" s="82"/>
      <c r="H57" s="82">
        <v>229000</v>
      </c>
    </row>
    <row r="58" spans="1:8" ht="12.75">
      <c r="A58" s="80" t="s">
        <v>177</v>
      </c>
      <c r="B58" s="68" t="s">
        <v>180</v>
      </c>
      <c r="C58" s="81"/>
      <c r="D58" s="81"/>
      <c r="G58" s="82"/>
      <c r="H58" s="82">
        <v>413112</v>
      </c>
    </row>
    <row r="59" spans="1:8" ht="12.75">
      <c r="A59" s="80" t="s">
        <v>177</v>
      </c>
      <c r="B59" s="68" t="s">
        <v>181</v>
      </c>
      <c r="C59" s="81"/>
      <c r="D59" s="81"/>
      <c r="G59" s="82"/>
      <c r="H59" s="82">
        <v>80188</v>
      </c>
    </row>
    <row r="60" spans="1:6" ht="12.75">
      <c r="A60" s="91" t="s">
        <v>34</v>
      </c>
      <c r="F60" s="68"/>
    </row>
    <row r="61" ht="12.75">
      <c r="F61" s="68"/>
    </row>
    <row r="62" spans="1:6" ht="12.75">
      <c r="A62" s="85" t="s">
        <v>359</v>
      </c>
      <c r="F62" s="68"/>
    </row>
    <row r="63" ht="12.75">
      <c r="F63" s="68"/>
    </row>
    <row r="64" spans="1:7" ht="12.75">
      <c r="A64" s="80" t="s">
        <v>165</v>
      </c>
      <c r="B64" s="81" t="s">
        <v>356</v>
      </c>
      <c r="C64" s="81"/>
      <c r="D64" s="81"/>
      <c r="G64" s="82"/>
    </row>
    <row r="65" spans="1:8" ht="12.75">
      <c r="A65" s="80" t="s">
        <v>177</v>
      </c>
      <c r="B65" s="81" t="s">
        <v>311</v>
      </c>
      <c r="C65" s="81"/>
      <c r="D65" s="81"/>
      <c r="G65" s="82"/>
      <c r="H65" s="82">
        <v>38168569</v>
      </c>
    </row>
    <row r="66" spans="1:8" ht="12.75">
      <c r="A66" s="80" t="s">
        <v>177</v>
      </c>
      <c r="B66" s="68" t="s">
        <v>180</v>
      </c>
      <c r="C66" s="81"/>
      <c r="D66" s="81"/>
      <c r="G66" s="82"/>
      <c r="H66" s="82">
        <v>9666947</v>
      </c>
    </row>
    <row r="67" spans="1:8" ht="12.75">
      <c r="A67" s="80" t="s">
        <v>177</v>
      </c>
      <c r="B67" s="68" t="s">
        <v>181</v>
      </c>
      <c r="C67" s="81"/>
      <c r="D67" s="81"/>
      <c r="G67" s="82"/>
      <c r="H67" s="82">
        <v>1885055</v>
      </c>
    </row>
    <row r="68" spans="1:8" ht="12.75">
      <c r="A68" s="80" t="s">
        <v>177</v>
      </c>
      <c r="B68" s="81" t="s">
        <v>184</v>
      </c>
      <c r="C68" s="81"/>
      <c r="D68" s="81"/>
      <c r="G68" s="82"/>
      <c r="H68" s="82">
        <v>26616567</v>
      </c>
    </row>
    <row r="69" spans="1:6" ht="12.75">
      <c r="A69" s="87"/>
      <c r="F69" s="68"/>
    </row>
    <row r="70" spans="1:6" ht="12.75">
      <c r="A70" s="87" t="s">
        <v>360</v>
      </c>
      <c r="F70" s="68"/>
    </row>
    <row r="71" spans="1:6" ht="12.75">
      <c r="A71" s="87"/>
      <c r="F71" s="68"/>
    </row>
    <row r="72" spans="1:2" ht="12.75">
      <c r="A72" s="80" t="s">
        <v>178</v>
      </c>
      <c r="B72" s="68" t="s">
        <v>247</v>
      </c>
    </row>
    <row r="73" spans="1:8" ht="12.75">
      <c r="A73" s="80" t="s">
        <v>177</v>
      </c>
      <c r="B73" s="68" t="s">
        <v>358</v>
      </c>
      <c r="H73" s="82">
        <v>78402</v>
      </c>
    </row>
    <row r="74" spans="1:8" ht="12.75">
      <c r="A74" s="80" t="s">
        <v>177</v>
      </c>
      <c r="B74" s="68" t="s">
        <v>183</v>
      </c>
      <c r="H74" s="82">
        <v>78402</v>
      </c>
    </row>
    <row r="76" ht="12.75">
      <c r="A76" s="91" t="s">
        <v>11</v>
      </c>
    </row>
    <row r="77" ht="12.75">
      <c r="A77" s="91"/>
    </row>
    <row r="78" spans="1:6" ht="12.75">
      <c r="A78" s="85" t="s">
        <v>359</v>
      </c>
      <c r="F78" s="68"/>
    </row>
    <row r="79" ht="12.75">
      <c r="F79" s="68"/>
    </row>
    <row r="80" spans="1:7" ht="12.75">
      <c r="A80" s="80" t="s">
        <v>165</v>
      </c>
      <c r="B80" s="81" t="s">
        <v>356</v>
      </c>
      <c r="C80" s="81"/>
      <c r="D80" s="81"/>
      <c r="G80" s="82"/>
    </row>
    <row r="81" spans="1:8" ht="12.75">
      <c r="A81" s="80" t="s">
        <v>177</v>
      </c>
      <c r="B81" s="81" t="s">
        <v>311</v>
      </c>
      <c r="C81" s="81"/>
      <c r="D81" s="81"/>
      <c r="G81" s="82"/>
      <c r="H81" s="82">
        <v>5827447</v>
      </c>
    </row>
    <row r="82" spans="1:8" ht="12.75">
      <c r="A82" s="80" t="s">
        <v>177</v>
      </c>
      <c r="B82" s="81" t="s">
        <v>184</v>
      </c>
      <c r="C82" s="81"/>
      <c r="D82" s="81"/>
      <c r="G82" s="82"/>
      <c r="H82" s="82">
        <v>5827447</v>
      </c>
    </row>
    <row r="84" ht="12.75">
      <c r="A84" s="87" t="s">
        <v>360</v>
      </c>
    </row>
    <row r="86" spans="1:2" ht="12.75">
      <c r="A86" s="80" t="s">
        <v>165</v>
      </c>
      <c r="B86" s="68" t="s">
        <v>248</v>
      </c>
    </row>
    <row r="87" spans="1:8" ht="12.75">
      <c r="A87" s="80" t="s">
        <v>177</v>
      </c>
      <c r="B87" s="68" t="s">
        <v>179</v>
      </c>
      <c r="H87" s="82">
        <v>85000</v>
      </c>
    </row>
    <row r="88" spans="1:8" ht="12.75">
      <c r="A88" s="80" t="s">
        <v>177</v>
      </c>
      <c r="B88" s="68" t="s">
        <v>184</v>
      </c>
      <c r="H88" s="82">
        <v>85000</v>
      </c>
    </row>
    <row r="89" ht="12.75">
      <c r="A89" s="87"/>
    </row>
    <row r="90" ht="12.75">
      <c r="A90" s="91" t="s">
        <v>241</v>
      </c>
    </row>
    <row r="91" ht="12.75">
      <c r="A91" s="91"/>
    </row>
    <row r="92" spans="1:6" ht="12.75">
      <c r="A92" s="85" t="s">
        <v>359</v>
      </c>
      <c r="F92" s="68"/>
    </row>
    <row r="93" ht="12.75">
      <c r="F93" s="68"/>
    </row>
    <row r="94" spans="1:7" ht="12.75">
      <c r="A94" s="80" t="s">
        <v>165</v>
      </c>
      <c r="B94" s="81" t="s">
        <v>356</v>
      </c>
      <c r="C94" s="81"/>
      <c r="D94" s="81"/>
      <c r="G94" s="82"/>
    </row>
    <row r="95" spans="1:8" ht="12.75">
      <c r="A95" s="80" t="s">
        <v>177</v>
      </c>
      <c r="B95" s="81" t="s">
        <v>311</v>
      </c>
      <c r="C95" s="81"/>
      <c r="D95" s="81"/>
      <c r="G95" s="82"/>
      <c r="H95" s="82">
        <v>495716</v>
      </c>
    </row>
    <row r="96" spans="1:8" ht="12.75">
      <c r="A96" s="80" t="s">
        <v>177</v>
      </c>
      <c r="B96" s="81" t="s">
        <v>184</v>
      </c>
      <c r="C96" s="81"/>
      <c r="D96" s="81"/>
      <c r="G96" s="82"/>
      <c r="H96" s="82">
        <v>495716</v>
      </c>
    </row>
    <row r="97" ht="12.75">
      <c r="A97" s="87"/>
    </row>
    <row r="98" ht="12.75">
      <c r="A98" s="91" t="s">
        <v>249</v>
      </c>
    </row>
    <row r="100" ht="12.75">
      <c r="A100" s="87" t="s">
        <v>361</v>
      </c>
    </row>
    <row r="101" ht="12.75">
      <c r="A101" s="87"/>
    </row>
    <row r="102" spans="1:2" ht="12.75">
      <c r="A102" s="80" t="s">
        <v>165</v>
      </c>
      <c r="B102" s="68" t="s">
        <v>365</v>
      </c>
    </row>
    <row r="103" spans="1:8" ht="12.75">
      <c r="A103" s="80" t="s">
        <v>177</v>
      </c>
      <c r="B103" s="68" t="s">
        <v>343</v>
      </c>
      <c r="H103" s="82">
        <v>90000</v>
      </c>
    </row>
    <row r="104" spans="1:8" ht="12.75">
      <c r="A104" s="80" t="s">
        <v>177</v>
      </c>
      <c r="B104" s="68" t="s">
        <v>184</v>
      </c>
      <c r="H104" s="82">
        <v>90000</v>
      </c>
    </row>
    <row r="106" ht="12.75">
      <c r="A106" s="87" t="s">
        <v>362</v>
      </c>
    </row>
    <row r="108" spans="1:2" ht="12.75">
      <c r="A108" s="80" t="s">
        <v>165</v>
      </c>
      <c r="B108" s="68" t="s">
        <v>366</v>
      </c>
    </row>
    <row r="109" spans="1:8" ht="12.75">
      <c r="A109" s="80" t="s">
        <v>177</v>
      </c>
      <c r="B109" s="68" t="s">
        <v>179</v>
      </c>
      <c r="H109" s="82">
        <v>5000000</v>
      </c>
    </row>
    <row r="110" spans="1:8" ht="12.75">
      <c r="A110" s="80" t="s">
        <v>177</v>
      </c>
      <c r="B110" s="68" t="s">
        <v>180</v>
      </c>
      <c r="H110" s="82">
        <v>988000</v>
      </c>
    </row>
    <row r="111" spans="1:8" ht="12.75">
      <c r="A111" s="80" t="s">
        <v>177</v>
      </c>
      <c r="B111" s="68" t="s">
        <v>181</v>
      </c>
      <c r="H111" s="82">
        <v>432000</v>
      </c>
    </row>
    <row r="112" spans="1:8" ht="12.75">
      <c r="A112" s="80" t="s">
        <v>177</v>
      </c>
      <c r="B112" s="68" t="s">
        <v>184</v>
      </c>
      <c r="H112" s="82">
        <v>3580000</v>
      </c>
    </row>
    <row r="114" ht="12.75">
      <c r="A114" s="87" t="s">
        <v>360</v>
      </c>
    </row>
    <row r="116" spans="1:2" ht="12.75">
      <c r="A116" s="80" t="s">
        <v>165</v>
      </c>
      <c r="B116" s="68" t="s">
        <v>367</v>
      </c>
    </row>
    <row r="117" spans="1:8" ht="12.75">
      <c r="A117" s="80" t="s">
        <v>177</v>
      </c>
      <c r="B117" s="68" t="s">
        <v>179</v>
      </c>
      <c r="H117" s="82">
        <v>642425</v>
      </c>
    </row>
    <row r="118" spans="1:8" ht="12.75">
      <c r="A118" s="80" t="s">
        <v>177</v>
      </c>
      <c r="B118" s="68" t="s">
        <v>180</v>
      </c>
      <c r="H118" s="82">
        <v>537594</v>
      </c>
    </row>
    <row r="119" spans="1:8" ht="12.75">
      <c r="A119" s="80" t="s">
        <v>177</v>
      </c>
      <c r="B119" s="68" t="s">
        <v>181</v>
      </c>
      <c r="H119" s="82">
        <v>104831</v>
      </c>
    </row>
    <row r="121" spans="1:2" ht="12.75">
      <c r="A121" s="88" t="s">
        <v>178</v>
      </c>
      <c r="B121" s="68" t="s">
        <v>368</v>
      </c>
    </row>
    <row r="122" spans="1:8" ht="12.75">
      <c r="A122" s="80" t="s">
        <v>177</v>
      </c>
      <c r="B122" s="68" t="s">
        <v>180</v>
      </c>
      <c r="H122" s="82">
        <v>630325</v>
      </c>
    </row>
    <row r="123" spans="1:8" ht="12.75">
      <c r="A123" s="80" t="s">
        <v>177</v>
      </c>
      <c r="B123" s="68" t="s">
        <v>181</v>
      </c>
      <c r="H123" s="82">
        <v>129769</v>
      </c>
    </row>
    <row r="124" spans="1:8" ht="12.75">
      <c r="A124" s="80" t="s">
        <v>177</v>
      </c>
      <c r="B124" s="68" t="s">
        <v>184</v>
      </c>
      <c r="H124" s="82">
        <v>-760094</v>
      </c>
    </row>
    <row r="126" ht="12.75">
      <c r="A126" s="91" t="s">
        <v>35</v>
      </c>
    </row>
    <row r="128" spans="1:6" ht="12.75">
      <c r="A128" s="85" t="s">
        <v>359</v>
      </c>
      <c r="F128" s="68"/>
    </row>
    <row r="129" ht="12.75">
      <c r="F129" s="68"/>
    </row>
    <row r="130" spans="1:7" ht="12.75">
      <c r="A130" s="80" t="s">
        <v>165</v>
      </c>
      <c r="B130" s="81" t="s">
        <v>356</v>
      </c>
      <c r="C130" s="81"/>
      <c r="D130" s="81"/>
      <c r="G130" s="82"/>
    </row>
    <row r="131" spans="1:8" ht="12.75">
      <c r="A131" s="80" t="s">
        <v>177</v>
      </c>
      <c r="B131" s="81" t="s">
        <v>311</v>
      </c>
      <c r="C131" s="81"/>
      <c r="D131" s="81"/>
      <c r="G131" s="82"/>
      <c r="H131" s="82">
        <v>80570487</v>
      </c>
    </row>
    <row r="132" spans="1:8" ht="12.75">
      <c r="A132" s="80" t="s">
        <v>177</v>
      </c>
      <c r="B132" s="68" t="s">
        <v>180</v>
      </c>
      <c r="C132" s="81"/>
      <c r="D132" s="81"/>
      <c r="G132" s="82"/>
      <c r="H132" s="82">
        <v>65882807</v>
      </c>
    </row>
    <row r="133" spans="1:8" ht="12.75">
      <c r="A133" s="80" t="s">
        <v>177</v>
      </c>
      <c r="B133" s="81" t="s">
        <v>184</v>
      </c>
      <c r="C133" s="81"/>
      <c r="D133" s="81"/>
      <c r="G133" s="82"/>
      <c r="H133" s="82">
        <v>14474593</v>
      </c>
    </row>
    <row r="134" spans="1:8" ht="12.75">
      <c r="A134" s="80" t="s">
        <v>177</v>
      </c>
      <c r="B134" s="81" t="s">
        <v>334</v>
      </c>
      <c r="H134" s="82">
        <v>213087</v>
      </c>
    </row>
    <row r="136" ht="12.75">
      <c r="A136" s="85" t="s">
        <v>363</v>
      </c>
    </row>
    <row r="138" spans="1:2" ht="12.75">
      <c r="A138" s="80" t="s">
        <v>165</v>
      </c>
      <c r="B138" s="68" t="s">
        <v>250</v>
      </c>
    </row>
    <row r="139" spans="1:8" ht="12.75">
      <c r="A139" s="88" t="s">
        <v>177</v>
      </c>
      <c r="B139" s="81" t="s">
        <v>179</v>
      </c>
      <c r="H139" s="82">
        <v>436900314</v>
      </c>
    </row>
    <row r="140" spans="1:8" ht="12.75">
      <c r="A140" s="88" t="s">
        <v>177</v>
      </c>
      <c r="B140" s="81" t="s">
        <v>243</v>
      </c>
      <c r="H140" s="82">
        <v>6943403</v>
      </c>
    </row>
    <row r="141" spans="1:8" ht="12.75">
      <c r="A141" s="80" t="s">
        <v>177</v>
      </c>
      <c r="B141" s="68" t="s">
        <v>180</v>
      </c>
      <c r="H141" s="82">
        <v>355300271</v>
      </c>
    </row>
    <row r="142" spans="1:8" ht="12.75">
      <c r="A142" s="80" t="s">
        <v>177</v>
      </c>
      <c r="B142" s="68" t="s">
        <v>181</v>
      </c>
      <c r="H142" s="82">
        <v>39789015</v>
      </c>
    </row>
    <row r="143" spans="1:8" ht="12.75">
      <c r="A143" s="80" t="s">
        <v>177</v>
      </c>
      <c r="B143" s="68" t="s">
        <v>184</v>
      </c>
      <c r="H143" s="82">
        <v>41811028</v>
      </c>
    </row>
    <row r="144" spans="1:8" ht="12.75">
      <c r="A144" s="80" t="s">
        <v>177</v>
      </c>
      <c r="B144" s="68" t="s">
        <v>183</v>
      </c>
      <c r="H144" s="82">
        <v>6943403</v>
      </c>
    </row>
    <row r="145" ht="12.75">
      <c r="A145" s="87"/>
    </row>
    <row r="146" spans="1:2" ht="12.75">
      <c r="A146" s="80" t="s">
        <v>178</v>
      </c>
      <c r="B146" s="68" t="s">
        <v>369</v>
      </c>
    </row>
    <row r="147" spans="1:8" ht="12.75">
      <c r="A147" s="80" t="s">
        <v>177</v>
      </c>
      <c r="B147" s="68" t="s">
        <v>179</v>
      </c>
      <c r="H147" s="82">
        <v>6859490</v>
      </c>
    </row>
    <row r="148" spans="1:8" ht="12.75">
      <c r="A148" s="80" t="s">
        <v>177</v>
      </c>
      <c r="B148" s="68" t="s">
        <v>180</v>
      </c>
      <c r="H148" s="82">
        <v>5732689</v>
      </c>
    </row>
    <row r="149" spans="1:8" ht="12.75">
      <c r="A149" s="80" t="s">
        <v>177</v>
      </c>
      <c r="B149" s="68" t="s">
        <v>181</v>
      </c>
      <c r="H149" s="82">
        <v>1126801</v>
      </c>
    </row>
    <row r="150" ht="12.75">
      <c r="A150" s="87"/>
    </row>
    <row r="151" spans="1:2" ht="12.75">
      <c r="A151" s="80" t="s">
        <v>236</v>
      </c>
      <c r="B151" s="68" t="s">
        <v>240</v>
      </c>
    </row>
    <row r="152" spans="1:8" ht="12.75">
      <c r="A152" s="88" t="s">
        <v>177</v>
      </c>
      <c r="B152" s="81" t="s">
        <v>179</v>
      </c>
      <c r="H152" s="82">
        <v>6500000</v>
      </c>
    </row>
    <row r="153" spans="1:8" ht="12.75">
      <c r="A153" s="80" t="s">
        <v>177</v>
      </c>
      <c r="B153" s="68" t="s">
        <v>184</v>
      </c>
      <c r="H153" s="82">
        <v>6500000</v>
      </c>
    </row>
    <row r="155" spans="1:8" ht="12.75">
      <c r="A155" s="68"/>
      <c r="F155" s="68"/>
      <c r="H155" s="68"/>
    </row>
    <row r="156" spans="1:8" ht="12.75">
      <c r="A156" s="68"/>
      <c r="F156" s="68"/>
      <c r="H156" s="68"/>
    </row>
    <row r="157" spans="1:8" ht="12.75">
      <c r="A157" s="68"/>
      <c r="F157" s="68"/>
      <c r="H157" s="68"/>
    </row>
  </sheetData>
  <sheetProtection/>
  <mergeCells count="3">
    <mergeCell ref="A2:H2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114"/>
  <sheetViews>
    <sheetView zoomScalePageLayoutView="0" workbookViewId="0" topLeftCell="A82">
      <selection activeCell="F113" sqref="F113"/>
    </sheetView>
  </sheetViews>
  <sheetFormatPr defaultColWidth="9.00390625" defaultRowHeight="12.75"/>
  <cols>
    <col min="1" max="1" width="3.00390625" style="2" customWidth="1"/>
    <col min="2" max="2" width="53.00390625" style="15" customWidth="1"/>
    <col min="3" max="3" width="10.875" style="61" bestFit="1" customWidth="1"/>
    <col min="4" max="4" width="11.00390625" style="61" bestFit="1" customWidth="1"/>
    <col min="5" max="6" width="10.875" style="2" bestFit="1" customWidth="1"/>
    <col min="7" max="7" width="9.125" style="2" customWidth="1"/>
    <col min="8" max="14" width="9.125" style="61" customWidth="1"/>
    <col min="15" max="16384" width="9.125" style="2" customWidth="1"/>
  </cols>
  <sheetData>
    <row r="1" spans="1:6" ht="12.75" customHeight="1">
      <c r="A1" s="2" t="s">
        <v>194</v>
      </c>
      <c r="F1" s="96" t="s">
        <v>200</v>
      </c>
    </row>
    <row r="2" spans="1:6" ht="12.75" customHeight="1">
      <c r="A2" s="142" t="s">
        <v>99</v>
      </c>
      <c r="B2" s="142"/>
      <c r="C2" s="142"/>
      <c r="D2" s="142"/>
      <c r="E2" s="142"/>
      <c r="F2" s="142"/>
    </row>
    <row r="3" spans="1:6" ht="12.75" customHeight="1">
      <c r="A3" s="142" t="s">
        <v>272</v>
      </c>
      <c r="B3" s="142"/>
      <c r="C3" s="142"/>
      <c r="D3" s="142"/>
      <c r="E3" s="142"/>
      <c r="F3" s="142"/>
    </row>
    <row r="4" spans="1:4" ht="12.75" customHeight="1">
      <c r="A4" s="93"/>
      <c r="B4" s="93"/>
      <c r="C4" s="93"/>
      <c r="D4" s="93"/>
    </row>
    <row r="5" spans="1:4" ht="12.75" customHeight="1">
      <c r="A5" s="93"/>
      <c r="B5" s="93"/>
      <c r="C5" s="93"/>
      <c r="D5" s="93"/>
    </row>
    <row r="6" spans="1:6" ht="12.75" customHeight="1">
      <c r="A6" s="4"/>
      <c r="B6" s="58" t="s">
        <v>27</v>
      </c>
      <c r="C6" s="140" t="s">
        <v>68</v>
      </c>
      <c r="D6" s="141"/>
      <c r="E6" s="123" t="s">
        <v>216</v>
      </c>
      <c r="F6" s="124"/>
    </row>
    <row r="7" spans="1:6" ht="12.75" customHeight="1">
      <c r="A7" s="4">
        <v>1</v>
      </c>
      <c r="B7" s="16" t="s">
        <v>66</v>
      </c>
      <c r="C7" s="26"/>
      <c r="D7" s="62">
        <v>244799215</v>
      </c>
      <c r="E7" s="26"/>
      <c r="F7" s="62">
        <v>244799215</v>
      </c>
    </row>
    <row r="8" spans="1:6" ht="12.75" customHeight="1">
      <c r="A8" s="7">
        <v>2</v>
      </c>
      <c r="B8" s="16" t="s">
        <v>67</v>
      </c>
      <c r="C8" s="26"/>
      <c r="D8" s="62">
        <v>8572000</v>
      </c>
      <c r="E8" s="26"/>
      <c r="F8" s="62">
        <v>8572000</v>
      </c>
    </row>
    <row r="9" spans="1:6" ht="12.75" customHeight="1">
      <c r="A9" s="7"/>
      <c r="B9" s="16" t="s">
        <v>0</v>
      </c>
      <c r="C9" s="26"/>
      <c r="D9" s="62">
        <f>D7+D8</f>
        <v>253371215</v>
      </c>
      <c r="E9" s="26"/>
      <c r="F9" s="62">
        <f>F7+F8</f>
        <v>253371215</v>
      </c>
    </row>
    <row r="10" spans="1:6" ht="12.75" customHeight="1">
      <c r="A10" s="7">
        <v>3</v>
      </c>
      <c r="B10" s="16" t="s">
        <v>29</v>
      </c>
      <c r="C10" s="26"/>
      <c r="D10" s="62">
        <f>C11</f>
        <v>60471059</v>
      </c>
      <c r="E10" s="26"/>
      <c r="F10" s="62">
        <f>E11</f>
        <v>124717861</v>
      </c>
    </row>
    <row r="11" spans="1:14" s="15" customFormat="1" ht="12.75" customHeight="1">
      <c r="A11" s="33"/>
      <c r="B11" s="14" t="s">
        <v>10</v>
      </c>
      <c r="C11" s="31">
        <f>SUM(C12:C14)</f>
        <v>60471059</v>
      </c>
      <c r="D11" s="31"/>
      <c r="E11" s="31">
        <f>SUM(E12:E14)</f>
        <v>124717861</v>
      </c>
      <c r="F11" s="31"/>
      <c r="H11" s="61"/>
      <c r="I11" s="61"/>
      <c r="J11" s="61"/>
      <c r="K11" s="61"/>
      <c r="L11" s="61"/>
      <c r="M11" s="61"/>
      <c r="N11" s="61"/>
    </row>
    <row r="12" spans="1:6" ht="12.75" customHeight="1">
      <c r="A12" s="7"/>
      <c r="B12" s="13" t="s">
        <v>121</v>
      </c>
      <c r="C12" s="31">
        <v>14000000</v>
      </c>
      <c r="D12" s="62"/>
      <c r="E12" s="31">
        <v>14000000</v>
      </c>
      <c r="F12" s="62"/>
    </row>
    <row r="13" spans="1:6" ht="12.75" customHeight="1">
      <c r="A13" s="7"/>
      <c r="B13" s="14" t="s">
        <v>122</v>
      </c>
      <c r="C13" s="31">
        <v>22303459</v>
      </c>
      <c r="D13" s="62"/>
      <c r="E13" s="31">
        <v>83794319</v>
      </c>
      <c r="F13" s="62"/>
    </row>
    <row r="14" spans="1:6" ht="12.75" customHeight="1">
      <c r="A14" s="7"/>
      <c r="B14" s="14" t="s">
        <v>201</v>
      </c>
      <c r="C14" s="31">
        <v>24167600</v>
      </c>
      <c r="D14" s="62"/>
      <c r="E14" s="31">
        <v>26923542</v>
      </c>
      <c r="F14" s="62"/>
    </row>
    <row r="15" spans="1:6" ht="12.75" customHeight="1">
      <c r="A15" s="7"/>
      <c r="B15" s="16" t="s">
        <v>39</v>
      </c>
      <c r="C15" s="26"/>
      <c r="D15" s="62">
        <f>D9+D10</f>
        <v>313842274</v>
      </c>
      <c r="E15" s="26"/>
      <c r="F15" s="62">
        <f>F9+F10</f>
        <v>378089076</v>
      </c>
    </row>
    <row r="16" spans="1:6" ht="12.75" customHeight="1">
      <c r="A16" s="7">
        <v>4</v>
      </c>
      <c r="B16" s="16" t="s">
        <v>31</v>
      </c>
      <c r="C16" s="26"/>
      <c r="D16" s="62">
        <f>SUM(C28:C29)</f>
        <v>850300000</v>
      </c>
      <c r="E16" s="26"/>
      <c r="F16" s="62">
        <f>SUM(E28:E29)</f>
        <v>850300000</v>
      </c>
    </row>
    <row r="17" spans="1:6" ht="12.75" customHeight="1">
      <c r="A17" s="20"/>
      <c r="B17" s="14" t="s">
        <v>123</v>
      </c>
      <c r="C17" s="31">
        <v>485000000</v>
      </c>
      <c r="D17" s="18"/>
      <c r="E17" s="31">
        <v>485000000</v>
      </c>
      <c r="F17" s="18"/>
    </row>
    <row r="18" spans="1:6" ht="12.75" customHeight="1">
      <c r="A18" s="20"/>
      <c r="B18" s="14" t="s">
        <v>124</v>
      </c>
      <c r="C18" s="31">
        <v>165000000</v>
      </c>
      <c r="D18" s="18"/>
      <c r="E18" s="31">
        <v>165000000</v>
      </c>
      <c r="F18" s="18"/>
    </row>
    <row r="19" spans="1:6" ht="12.75" customHeight="1">
      <c r="A19" s="20"/>
      <c r="B19" s="14" t="s">
        <v>125</v>
      </c>
      <c r="C19" s="31">
        <v>120000000</v>
      </c>
      <c r="D19" s="18"/>
      <c r="E19" s="31">
        <v>120000000</v>
      </c>
      <c r="F19" s="18"/>
    </row>
    <row r="20" spans="1:6" ht="12.75" customHeight="1">
      <c r="A20" s="20"/>
      <c r="B20" s="14" t="s">
        <v>126</v>
      </c>
      <c r="C20" s="31">
        <v>22000000</v>
      </c>
      <c r="D20" s="18"/>
      <c r="E20" s="31">
        <v>22000000</v>
      </c>
      <c r="F20" s="18"/>
    </row>
    <row r="21" spans="1:6" ht="12.75" customHeight="1">
      <c r="A21" s="20"/>
      <c r="B21" s="14" t="s">
        <v>127</v>
      </c>
      <c r="C21" s="31">
        <v>11500000</v>
      </c>
      <c r="D21" s="18"/>
      <c r="E21" s="31">
        <v>11500000</v>
      </c>
      <c r="F21" s="18"/>
    </row>
    <row r="22" spans="1:14" s="64" customFormat="1" ht="12.75" customHeight="1">
      <c r="A22" s="63"/>
      <c r="B22" s="22" t="s">
        <v>128</v>
      </c>
      <c r="C22" s="106">
        <f>SUM(C17:C21)</f>
        <v>803500000</v>
      </c>
      <c r="D22" s="23"/>
      <c r="E22" s="106">
        <f>SUM(E17:E21)</f>
        <v>803500000</v>
      </c>
      <c r="F22" s="23"/>
      <c r="H22" s="61"/>
      <c r="I22" s="61"/>
      <c r="J22" s="61"/>
      <c r="K22" s="61"/>
      <c r="L22" s="61"/>
      <c r="M22" s="61"/>
      <c r="N22" s="61"/>
    </row>
    <row r="23" spans="1:6" ht="12.75" customHeight="1">
      <c r="A23" s="20"/>
      <c r="B23" s="14" t="s">
        <v>15</v>
      </c>
      <c r="C23" s="31">
        <v>4000000</v>
      </c>
      <c r="D23" s="18"/>
      <c r="E23" s="31">
        <v>4000000</v>
      </c>
      <c r="F23" s="18"/>
    </row>
    <row r="24" spans="1:6" ht="12.75" customHeight="1">
      <c r="A24" s="20"/>
      <c r="B24" s="14" t="s">
        <v>42</v>
      </c>
      <c r="C24" s="31">
        <v>42500000</v>
      </c>
      <c r="D24" s="18"/>
      <c r="E24" s="31">
        <v>42500000</v>
      </c>
      <c r="F24" s="18"/>
    </row>
    <row r="25" spans="1:6" ht="12.75" customHeight="1">
      <c r="A25" s="20"/>
      <c r="B25" s="14" t="s">
        <v>18</v>
      </c>
      <c r="C25" s="31">
        <v>0</v>
      </c>
      <c r="D25" s="18"/>
      <c r="E25" s="31">
        <v>0</v>
      </c>
      <c r="F25" s="18"/>
    </row>
    <row r="26" spans="1:6" ht="12.75" customHeight="1">
      <c r="A26" s="20"/>
      <c r="B26" s="14" t="s">
        <v>38</v>
      </c>
      <c r="C26" s="31">
        <v>200000</v>
      </c>
      <c r="D26" s="18"/>
      <c r="E26" s="31">
        <v>200000</v>
      </c>
      <c r="F26" s="18"/>
    </row>
    <row r="27" spans="1:6" ht="12.75" customHeight="1">
      <c r="A27" s="20"/>
      <c r="B27" s="14" t="s">
        <v>129</v>
      </c>
      <c r="C27" s="31">
        <v>50000</v>
      </c>
      <c r="D27" s="18"/>
      <c r="E27" s="31">
        <v>50000</v>
      </c>
      <c r="F27" s="18"/>
    </row>
    <row r="28" spans="1:14" s="64" customFormat="1" ht="12.75" customHeight="1">
      <c r="A28" s="63"/>
      <c r="B28" s="22" t="s">
        <v>130</v>
      </c>
      <c r="C28" s="32">
        <f>SUM(C22:C27)</f>
        <v>850250000</v>
      </c>
      <c r="D28" s="23"/>
      <c r="E28" s="32">
        <f>SUM(E22:E27)</f>
        <v>850250000</v>
      </c>
      <c r="F28" s="23"/>
      <c r="H28" s="61"/>
      <c r="I28" s="61"/>
      <c r="J28" s="61"/>
      <c r="K28" s="61"/>
      <c r="L28" s="61"/>
      <c r="M28" s="61"/>
      <c r="N28" s="61"/>
    </row>
    <row r="29" spans="1:6" ht="12.75" customHeight="1">
      <c r="A29" s="20"/>
      <c r="B29" s="14" t="s">
        <v>101</v>
      </c>
      <c r="C29" s="31">
        <v>50000</v>
      </c>
      <c r="D29" s="18"/>
      <c r="E29" s="31">
        <v>50000</v>
      </c>
      <c r="F29" s="18"/>
    </row>
    <row r="30" spans="1:6" ht="12.75" customHeight="1">
      <c r="A30" s="7">
        <v>5</v>
      </c>
      <c r="B30" s="16" t="s">
        <v>43</v>
      </c>
      <c r="C30" s="26"/>
      <c r="D30" s="17">
        <f>C31+C47+C49</f>
        <v>467942099</v>
      </c>
      <c r="E30" s="26"/>
      <c r="F30" s="17">
        <f>E31+E34+E47+E49</f>
        <v>480790272</v>
      </c>
    </row>
    <row r="31" spans="1:6" ht="12.75" customHeight="1">
      <c r="A31" s="20"/>
      <c r="B31" s="14" t="s">
        <v>131</v>
      </c>
      <c r="C31" s="31">
        <f>SUM(C32:C33)</f>
        <v>0</v>
      </c>
      <c r="D31" s="18"/>
      <c r="E31" s="31">
        <f>SUM(E32:E33)</f>
        <v>5826368</v>
      </c>
      <c r="F31" s="18"/>
    </row>
    <row r="32" spans="1:6" ht="12.75" customHeight="1">
      <c r="A32" s="20"/>
      <c r="B32" s="14" t="s">
        <v>30</v>
      </c>
      <c r="C32" s="31"/>
      <c r="D32" s="18"/>
      <c r="E32" s="31">
        <v>5826368</v>
      </c>
      <c r="F32" s="18"/>
    </row>
    <row r="33" spans="1:6" ht="12.75" customHeight="1">
      <c r="A33" s="20"/>
      <c r="B33" s="14" t="s">
        <v>44</v>
      </c>
      <c r="C33" s="31"/>
      <c r="D33" s="18"/>
      <c r="E33" s="31"/>
      <c r="F33" s="18"/>
    </row>
    <row r="34" spans="1:6" ht="12.75" customHeight="1">
      <c r="A34" s="20"/>
      <c r="B34" s="14" t="s">
        <v>397</v>
      </c>
      <c r="C34" s="31"/>
      <c r="D34" s="18"/>
      <c r="E34" s="31">
        <v>78402</v>
      </c>
      <c r="F34" s="18"/>
    </row>
    <row r="35" spans="1:6" ht="12.75" customHeight="1">
      <c r="A35" s="20"/>
      <c r="B35" s="16" t="s">
        <v>45</v>
      </c>
      <c r="C35" s="65"/>
      <c r="D35" s="18"/>
      <c r="E35" s="65"/>
      <c r="F35" s="18"/>
    </row>
    <row r="36" spans="1:6" ht="12.75" customHeight="1">
      <c r="A36" s="20"/>
      <c r="B36" s="14" t="s">
        <v>252</v>
      </c>
      <c r="C36" s="31">
        <v>144718188</v>
      </c>
      <c r="D36" s="18"/>
      <c r="E36" s="31">
        <v>144718188</v>
      </c>
      <c r="F36" s="18"/>
    </row>
    <row r="37" spans="1:6" ht="12.75" customHeight="1">
      <c r="A37" s="20"/>
      <c r="B37" s="66" t="s">
        <v>253</v>
      </c>
      <c r="C37" s="31">
        <v>202066060</v>
      </c>
      <c r="D37" s="18"/>
      <c r="E37" s="31">
        <v>202066060</v>
      </c>
      <c r="F37" s="18"/>
    </row>
    <row r="38" spans="1:6" ht="11.25">
      <c r="A38" s="20"/>
      <c r="B38" s="14" t="s">
        <v>254</v>
      </c>
      <c r="C38" s="31">
        <v>6000000</v>
      </c>
      <c r="D38" s="18"/>
      <c r="E38" s="31">
        <v>6000000</v>
      </c>
      <c r="F38" s="18"/>
    </row>
    <row r="39" spans="1:6" ht="11.25">
      <c r="A39" s="20"/>
      <c r="B39" s="14" t="s">
        <v>255</v>
      </c>
      <c r="C39" s="31">
        <v>60000000</v>
      </c>
      <c r="D39" s="18"/>
      <c r="E39" s="31">
        <v>60000000</v>
      </c>
      <c r="F39" s="18"/>
    </row>
    <row r="40" spans="1:6" ht="11.25">
      <c r="A40" s="20"/>
      <c r="B40" s="14" t="s">
        <v>256</v>
      </c>
      <c r="C40" s="31">
        <v>4709500</v>
      </c>
      <c r="D40" s="18"/>
      <c r="E40" s="31">
        <v>4709500</v>
      </c>
      <c r="F40" s="18"/>
    </row>
    <row r="41" spans="1:6" ht="11.25">
      <c r="A41" s="20"/>
      <c r="B41" s="14" t="s">
        <v>257</v>
      </c>
      <c r="C41" s="31">
        <v>7172912</v>
      </c>
      <c r="D41" s="18"/>
      <c r="E41" s="31">
        <v>7172912</v>
      </c>
      <c r="F41" s="18"/>
    </row>
    <row r="42" spans="1:6" ht="11.25">
      <c r="A42" s="20"/>
      <c r="B42" s="14" t="s">
        <v>258</v>
      </c>
      <c r="C42" s="31">
        <v>15448500</v>
      </c>
      <c r="D42" s="18"/>
      <c r="E42" s="31">
        <v>15448500</v>
      </c>
      <c r="F42" s="18"/>
    </row>
    <row r="43" spans="1:6" ht="11.25">
      <c r="A43" s="63"/>
      <c r="B43" s="22" t="s">
        <v>132</v>
      </c>
      <c r="C43" s="32">
        <f>SUM(C36:C42)</f>
        <v>440115160</v>
      </c>
      <c r="D43" s="23"/>
      <c r="E43" s="32">
        <f>SUM(E36:E42)</f>
        <v>440115160</v>
      </c>
      <c r="F43" s="23"/>
    </row>
    <row r="44" spans="1:6" ht="11.25">
      <c r="A44" s="63"/>
      <c r="B44" s="66" t="s">
        <v>259</v>
      </c>
      <c r="C44" s="31">
        <v>27826939</v>
      </c>
      <c r="D44" s="23"/>
      <c r="E44" s="31">
        <v>27826939</v>
      </c>
      <c r="F44" s="23"/>
    </row>
    <row r="45" spans="1:6" ht="11.25">
      <c r="A45" s="63"/>
      <c r="B45" s="66" t="s">
        <v>402</v>
      </c>
      <c r="C45" s="31"/>
      <c r="D45" s="23"/>
      <c r="E45" s="31">
        <v>6943403</v>
      </c>
      <c r="F45" s="23"/>
    </row>
    <row r="46" spans="1:6" ht="11.25">
      <c r="A46" s="63"/>
      <c r="B46" s="67" t="s">
        <v>139</v>
      </c>
      <c r="C46" s="32">
        <f>SUM(C44)</f>
        <v>27826939</v>
      </c>
      <c r="D46" s="23"/>
      <c r="E46" s="32">
        <f>SUM(E44:E45)</f>
        <v>34770342</v>
      </c>
      <c r="F46" s="23"/>
    </row>
    <row r="47" spans="1:6" ht="11.25">
      <c r="A47" s="20"/>
      <c r="B47" s="13" t="s">
        <v>61</v>
      </c>
      <c r="C47" s="31">
        <f>C43+C46</f>
        <v>467942099</v>
      </c>
      <c r="D47" s="18"/>
      <c r="E47" s="31">
        <f>E43+E46</f>
        <v>474885502</v>
      </c>
      <c r="F47" s="18"/>
    </row>
    <row r="48" spans="1:6" ht="11.25">
      <c r="A48" s="20"/>
      <c r="B48" s="66"/>
      <c r="C48" s="31"/>
      <c r="D48" s="18"/>
      <c r="E48" s="31"/>
      <c r="F48" s="18"/>
    </row>
    <row r="49" spans="1:6" ht="11.25">
      <c r="A49" s="57"/>
      <c r="B49" s="14" t="s">
        <v>62</v>
      </c>
      <c r="C49" s="31">
        <f>SUM(C48)</f>
        <v>0</v>
      </c>
      <c r="D49" s="18"/>
      <c r="E49" s="31">
        <f>SUM(E48)</f>
        <v>0</v>
      </c>
      <c r="F49" s="18"/>
    </row>
    <row r="50" spans="1:6" ht="11.25">
      <c r="A50" s="7">
        <v>6</v>
      </c>
      <c r="B50" s="16" t="s">
        <v>46</v>
      </c>
      <c r="C50" s="26"/>
      <c r="D50" s="17">
        <f>C51+C65</f>
        <v>1658646089</v>
      </c>
      <c r="E50" s="26"/>
      <c r="F50" s="17">
        <f>E51+E64+E65</f>
        <v>1694705348</v>
      </c>
    </row>
    <row r="51" spans="1:6" ht="11.25">
      <c r="A51" s="20"/>
      <c r="B51" s="14" t="s">
        <v>8</v>
      </c>
      <c r="C51" s="31">
        <f>SUM(C52:C59)</f>
        <v>1658646089</v>
      </c>
      <c r="D51" s="17"/>
      <c r="E51" s="31">
        <f>SUM(E52:E59)</f>
        <v>1694492261</v>
      </c>
      <c r="F51" s="17"/>
    </row>
    <row r="52" spans="1:6" ht="13.5" customHeight="1">
      <c r="A52" s="20"/>
      <c r="B52" s="14" t="s">
        <v>134</v>
      </c>
      <c r="C52" s="31">
        <v>419769501</v>
      </c>
      <c r="D52" s="17"/>
      <c r="E52" s="31">
        <v>419769501</v>
      </c>
      <c r="F52" s="17"/>
    </row>
    <row r="53" spans="1:6" ht="11.25">
      <c r="A53" s="20"/>
      <c r="B53" s="14" t="s">
        <v>405</v>
      </c>
      <c r="C53" s="31"/>
      <c r="D53" s="17"/>
      <c r="E53" s="31">
        <v>1132194</v>
      </c>
      <c r="F53" s="17"/>
    </row>
    <row r="54" spans="1:14" s="64" customFormat="1" ht="11.25">
      <c r="A54" s="20"/>
      <c r="B54" s="13" t="s">
        <v>135</v>
      </c>
      <c r="C54" s="31">
        <v>298909567</v>
      </c>
      <c r="D54" s="17"/>
      <c r="E54" s="31">
        <v>298909567</v>
      </c>
      <c r="F54" s="17"/>
      <c r="H54" s="61"/>
      <c r="I54" s="61"/>
      <c r="J54" s="61"/>
      <c r="K54" s="61"/>
      <c r="L54" s="61"/>
      <c r="M54" s="61"/>
      <c r="N54" s="61"/>
    </row>
    <row r="55" spans="1:14" s="64" customFormat="1" ht="22.5">
      <c r="A55" s="20"/>
      <c r="B55" s="13" t="s">
        <v>136</v>
      </c>
      <c r="C55" s="31">
        <v>644877166</v>
      </c>
      <c r="D55" s="17"/>
      <c r="E55" s="31">
        <v>644877166</v>
      </c>
      <c r="F55" s="17"/>
      <c r="H55" s="61"/>
      <c r="I55" s="61"/>
      <c r="J55" s="61"/>
      <c r="K55" s="61"/>
      <c r="L55" s="61"/>
      <c r="M55" s="61"/>
      <c r="N55" s="61"/>
    </row>
    <row r="56" spans="1:14" s="64" customFormat="1" ht="11.25">
      <c r="A56" s="20"/>
      <c r="B56" s="13" t="s">
        <v>390</v>
      </c>
      <c r="C56" s="31"/>
      <c r="D56" s="17"/>
      <c r="E56" s="31">
        <v>17900887</v>
      </c>
      <c r="F56" s="17"/>
      <c r="H56" s="61"/>
      <c r="I56" s="61"/>
      <c r="J56" s="61"/>
      <c r="K56" s="61"/>
      <c r="L56" s="61"/>
      <c r="M56" s="61"/>
      <c r="N56" s="61"/>
    </row>
    <row r="57" spans="1:14" s="64" customFormat="1" ht="11.25">
      <c r="A57" s="20"/>
      <c r="B57" s="13" t="s">
        <v>137</v>
      </c>
      <c r="C57" s="31">
        <v>30458120</v>
      </c>
      <c r="D57" s="17"/>
      <c r="E57" s="31">
        <v>30458120</v>
      </c>
      <c r="F57" s="17"/>
      <c r="H57" s="61"/>
      <c r="I57" s="61"/>
      <c r="J57" s="61"/>
      <c r="K57" s="61"/>
      <c r="L57" s="61"/>
      <c r="M57" s="61"/>
      <c r="N57" s="61"/>
    </row>
    <row r="58" spans="1:14" s="64" customFormat="1" ht="11.25">
      <c r="A58" s="20"/>
      <c r="B58" s="13" t="s">
        <v>391</v>
      </c>
      <c r="C58" s="31"/>
      <c r="D58" s="17"/>
      <c r="E58" s="31">
        <v>2641639</v>
      </c>
      <c r="F58" s="17"/>
      <c r="H58" s="61"/>
      <c r="I58" s="61"/>
      <c r="J58" s="61"/>
      <c r="K58" s="61"/>
      <c r="L58" s="61"/>
      <c r="M58" s="61"/>
      <c r="N58" s="61"/>
    </row>
    <row r="59" spans="1:6" ht="11.25">
      <c r="A59" s="20"/>
      <c r="B59" s="13" t="s">
        <v>138</v>
      </c>
      <c r="C59" s="31">
        <f>SUM(C60:C62)</f>
        <v>264631735</v>
      </c>
      <c r="D59" s="17"/>
      <c r="E59" s="31">
        <f>SUM(E60:E63)</f>
        <v>278803187</v>
      </c>
      <c r="F59" s="17"/>
    </row>
    <row r="60" spans="1:6" ht="22.5">
      <c r="A60" s="20"/>
      <c r="B60" s="13" t="s">
        <v>260</v>
      </c>
      <c r="C60" s="31">
        <v>261099051</v>
      </c>
      <c r="D60" s="17"/>
      <c r="E60" s="31">
        <v>271307809</v>
      </c>
      <c r="F60" s="17"/>
    </row>
    <row r="61" spans="1:6" ht="11.25">
      <c r="A61" s="20"/>
      <c r="B61" s="13" t="s">
        <v>261</v>
      </c>
      <c r="C61" s="31">
        <v>2191600</v>
      </c>
      <c r="D61" s="17"/>
      <c r="E61" s="31">
        <v>2191600</v>
      </c>
      <c r="F61" s="17"/>
    </row>
    <row r="62" spans="1:6" ht="11.25">
      <c r="A62" s="20"/>
      <c r="B62" s="13" t="s">
        <v>262</v>
      </c>
      <c r="C62" s="31">
        <v>1341084</v>
      </c>
      <c r="D62" s="17"/>
      <c r="E62" s="31">
        <v>1341084</v>
      </c>
      <c r="F62" s="17"/>
    </row>
    <row r="63" spans="1:6" ht="11.25">
      <c r="A63" s="20"/>
      <c r="B63" s="13" t="s">
        <v>392</v>
      </c>
      <c r="C63" s="31"/>
      <c r="D63" s="17"/>
      <c r="E63" s="31">
        <v>3962694</v>
      </c>
      <c r="F63" s="17"/>
    </row>
    <row r="64" spans="1:6" ht="11.25">
      <c r="A64" s="20"/>
      <c r="B64" s="13" t="s">
        <v>87</v>
      </c>
      <c r="C64" s="31"/>
      <c r="D64" s="17"/>
      <c r="E64" s="31">
        <v>213087</v>
      </c>
      <c r="F64" s="17"/>
    </row>
    <row r="65" spans="1:14" s="15" customFormat="1" ht="12.75" customHeight="1">
      <c r="A65" s="20"/>
      <c r="B65" s="13" t="s">
        <v>64</v>
      </c>
      <c r="C65" s="31">
        <f>SUM(C66:C66)</f>
        <v>0</v>
      </c>
      <c r="D65" s="17"/>
      <c r="E65" s="31">
        <f>SUM(E66:E66)</f>
        <v>0</v>
      </c>
      <c r="F65" s="17"/>
      <c r="H65" s="61"/>
      <c r="I65" s="61"/>
      <c r="J65" s="61"/>
      <c r="K65" s="61"/>
      <c r="L65" s="61"/>
      <c r="M65" s="61"/>
      <c r="N65" s="61"/>
    </row>
    <row r="66" spans="1:6" ht="11.25">
      <c r="A66" s="20"/>
      <c r="B66" s="13" t="s">
        <v>63</v>
      </c>
      <c r="C66" s="31"/>
      <c r="D66" s="17"/>
      <c r="E66" s="31"/>
      <c r="F66" s="17"/>
    </row>
    <row r="67" spans="1:6" ht="11.25">
      <c r="A67" s="7">
        <v>7</v>
      </c>
      <c r="B67" s="16" t="s">
        <v>47</v>
      </c>
      <c r="C67" s="26"/>
      <c r="D67" s="17">
        <f>C92+C98</f>
        <v>183041738</v>
      </c>
      <c r="E67" s="26"/>
      <c r="F67" s="17">
        <f>E92+E98</f>
        <v>643758200</v>
      </c>
    </row>
    <row r="68" spans="1:6" ht="13.5" customHeight="1">
      <c r="A68" s="20"/>
      <c r="B68" s="14" t="s">
        <v>65</v>
      </c>
      <c r="C68" s="31">
        <v>55340000</v>
      </c>
      <c r="D68" s="18"/>
      <c r="E68" s="31">
        <v>55340000</v>
      </c>
      <c r="F68" s="18"/>
    </row>
    <row r="69" spans="1:6" ht="19.5">
      <c r="A69" s="20"/>
      <c r="B69" s="30" t="s">
        <v>222</v>
      </c>
      <c r="C69" s="31">
        <v>15437000</v>
      </c>
      <c r="D69" s="18"/>
      <c r="E69" s="31">
        <v>15437000</v>
      </c>
      <c r="F69" s="18"/>
    </row>
    <row r="70" spans="1:6" ht="11.25">
      <c r="A70" s="20"/>
      <c r="B70" s="66" t="s">
        <v>263</v>
      </c>
      <c r="C70" s="31">
        <v>56700</v>
      </c>
      <c r="D70" s="18"/>
      <c r="E70" s="31">
        <v>56700</v>
      </c>
      <c r="F70" s="18"/>
    </row>
    <row r="71" spans="1:6" ht="11.25">
      <c r="A71" s="20"/>
      <c r="B71" s="66" t="s">
        <v>264</v>
      </c>
      <c r="C71" s="31">
        <v>13732028</v>
      </c>
      <c r="D71" s="18"/>
      <c r="E71" s="31">
        <v>8379082</v>
      </c>
      <c r="F71" s="18"/>
    </row>
    <row r="72" spans="1:6" ht="11.25">
      <c r="A72" s="20"/>
      <c r="B72" s="66" t="s">
        <v>265</v>
      </c>
      <c r="C72" s="31">
        <v>762000</v>
      </c>
      <c r="D72" s="18"/>
      <c r="E72" s="31">
        <v>762000</v>
      </c>
      <c r="F72" s="18"/>
    </row>
    <row r="73" spans="1:6" ht="11.25">
      <c r="A73" s="20"/>
      <c r="B73" s="66" t="s">
        <v>253</v>
      </c>
      <c r="C73" s="31">
        <v>662940</v>
      </c>
      <c r="D73" s="18"/>
      <c r="E73" s="31">
        <v>662940</v>
      </c>
      <c r="F73" s="18"/>
    </row>
    <row r="74" spans="1:6" ht="11.25">
      <c r="A74" s="20"/>
      <c r="B74" s="14" t="s">
        <v>254</v>
      </c>
      <c r="C74" s="31">
        <v>7721600</v>
      </c>
      <c r="D74" s="18"/>
      <c r="E74" s="31">
        <v>7721600</v>
      </c>
      <c r="F74" s="18"/>
    </row>
    <row r="75" spans="1:6" ht="11.25">
      <c r="A75" s="20"/>
      <c r="B75" s="14" t="s">
        <v>257</v>
      </c>
      <c r="C75" s="31">
        <v>67917088</v>
      </c>
      <c r="D75" s="18"/>
      <c r="E75" s="31">
        <v>67917088</v>
      </c>
      <c r="F75" s="18"/>
    </row>
    <row r="76" spans="1:14" s="15" customFormat="1" ht="11.25">
      <c r="A76" s="20"/>
      <c r="B76" s="14" t="s">
        <v>266</v>
      </c>
      <c r="C76" s="31">
        <v>191500</v>
      </c>
      <c r="D76" s="18"/>
      <c r="E76" s="31">
        <v>191500</v>
      </c>
      <c r="F76" s="18"/>
      <c r="H76" s="61"/>
      <c r="I76" s="61"/>
      <c r="J76" s="61"/>
      <c r="K76" s="61"/>
      <c r="L76" s="61"/>
      <c r="M76" s="61"/>
      <c r="N76" s="61"/>
    </row>
    <row r="77" spans="1:14" s="15" customFormat="1" ht="11.25">
      <c r="A77" s="20"/>
      <c r="B77" s="14" t="s">
        <v>258</v>
      </c>
      <c r="C77" s="31">
        <v>15464073</v>
      </c>
      <c r="D77" s="18"/>
      <c r="E77" s="31">
        <v>15464073</v>
      </c>
      <c r="F77" s="18"/>
      <c r="H77" s="61"/>
      <c r="I77" s="61"/>
      <c r="J77" s="61"/>
      <c r="K77" s="61"/>
      <c r="L77" s="61"/>
      <c r="M77" s="61"/>
      <c r="N77" s="61"/>
    </row>
    <row r="78" spans="1:14" s="15" customFormat="1" ht="11.25">
      <c r="A78" s="20"/>
      <c r="B78" s="14" t="s">
        <v>393</v>
      </c>
      <c r="C78" s="31"/>
      <c r="D78" s="18"/>
      <c r="E78" s="31">
        <v>1600000</v>
      </c>
      <c r="F78" s="18"/>
      <c r="H78" s="61"/>
      <c r="I78" s="61"/>
      <c r="J78" s="61"/>
      <c r="K78" s="61"/>
      <c r="L78" s="61"/>
      <c r="M78" s="61"/>
      <c r="N78" s="61"/>
    </row>
    <row r="79" spans="1:14" s="15" customFormat="1" ht="11.25">
      <c r="A79" s="63"/>
      <c r="B79" s="67" t="s">
        <v>132</v>
      </c>
      <c r="C79" s="32">
        <f>SUM(C68:C77)</f>
        <v>177284929</v>
      </c>
      <c r="D79" s="23"/>
      <c r="E79" s="32">
        <f>SUM(E68:E78)</f>
        <v>173531983</v>
      </c>
      <c r="F79" s="23"/>
      <c r="H79" s="61"/>
      <c r="I79" s="61"/>
      <c r="J79" s="61"/>
      <c r="K79" s="61"/>
      <c r="L79" s="61"/>
      <c r="M79" s="61"/>
      <c r="N79" s="61"/>
    </row>
    <row r="80" spans="1:14" s="15" customFormat="1" ht="11.25">
      <c r="A80" s="118"/>
      <c r="B80" s="66" t="s">
        <v>394</v>
      </c>
      <c r="C80" s="31"/>
      <c r="D80" s="18"/>
      <c r="E80" s="31">
        <v>1818566</v>
      </c>
      <c r="F80" s="18"/>
      <c r="H80" s="61"/>
      <c r="I80" s="61"/>
      <c r="J80" s="61"/>
      <c r="K80" s="61"/>
      <c r="L80" s="61"/>
      <c r="M80" s="61"/>
      <c r="N80" s="61"/>
    </row>
    <row r="81" spans="1:14" s="15" customFormat="1" ht="11.25">
      <c r="A81" s="118"/>
      <c r="B81" s="66" t="s">
        <v>395</v>
      </c>
      <c r="C81" s="31"/>
      <c r="D81" s="18"/>
      <c r="E81" s="31">
        <v>6080313</v>
      </c>
      <c r="F81" s="18"/>
      <c r="H81" s="61"/>
      <c r="I81" s="61"/>
      <c r="J81" s="61"/>
      <c r="K81" s="61"/>
      <c r="L81" s="61"/>
      <c r="M81" s="61"/>
      <c r="N81" s="61"/>
    </row>
    <row r="82" spans="1:14" s="15" customFormat="1" ht="11.25">
      <c r="A82" s="118"/>
      <c r="B82" s="66" t="s">
        <v>396</v>
      </c>
      <c r="C82" s="31"/>
      <c r="D82" s="18"/>
      <c r="E82" s="31">
        <v>264300</v>
      </c>
      <c r="F82" s="18"/>
      <c r="H82" s="61"/>
      <c r="I82" s="61"/>
      <c r="J82" s="61"/>
      <c r="K82" s="61"/>
      <c r="L82" s="61"/>
      <c r="M82" s="61"/>
      <c r="N82" s="61"/>
    </row>
    <row r="83" spans="1:14" s="15" customFormat="1" ht="11.25">
      <c r="A83" s="20"/>
      <c r="B83" s="66" t="s">
        <v>202</v>
      </c>
      <c r="C83" s="31">
        <v>1274908</v>
      </c>
      <c r="D83" s="18"/>
      <c r="E83" s="31">
        <v>1274908</v>
      </c>
      <c r="F83" s="18"/>
      <c r="H83" s="61"/>
      <c r="I83" s="61"/>
      <c r="J83" s="61"/>
      <c r="K83" s="61"/>
      <c r="L83" s="61"/>
      <c r="M83" s="61"/>
      <c r="N83" s="61"/>
    </row>
    <row r="84" spans="1:14" s="15" customFormat="1" ht="11.25">
      <c r="A84" s="20"/>
      <c r="B84" s="66" t="s">
        <v>398</v>
      </c>
      <c r="C84" s="31"/>
      <c r="D84" s="18"/>
      <c r="E84" s="31">
        <v>85000</v>
      </c>
      <c r="F84" s="18"/>
      <c r="H84" s="61"/>
      <c r="I84" s="61"/>
      <c r="J84" s="61"/>
      <c r="K84" s="61"/>
      <c r="L84" s="61"/>
      <c r="M84" s="61"/>
      <c r="N84" s="61"/>
    </row>
    <row r="85" spans="1:14" s="15" customFormat="1" ht="11.25">
      <c r="A85" s="20"/>
      <c r="B85" s="66" t="s">
        <v>259</v>
      </c>
      <c r="C85" s="31">
        <v>4481901</v>
      </c>
      <c r="D85" s="18"/>
      <c r="E85" s="31">
        <v>4481901</v>
      </c>
      <c r="F85" s="18"/>
      <c r="H85" s="61"/>
      <c r="I85" s="61"/>
      <c r="J85" s="61"/>
      <c r="K85" s="61"/>
      <c r="L85" s="61"/>
      <c r="M85" s="61"/>
      <c r="N85" s="61"/>
    </row>
    <row r="86" spans="1:14" s="15" customFormat="1" ht="11.25">
      <c r="A86" s="20"/>
      <c r="B86" s="66" t="s">
        <v>400</v>
      </c>
      <c r="C86" s="31"/>
      <c r="D86" s="18"/>
      <c r="E86" s="31">
        <v>5000000</v>
      </c>
      <c r="F86" s="18"/>
      <c r="H86" s="61"/>
      <c r="I86" s="61"/>
      <c r="J86" s="61"/>
      <c r="K86" s="61"/>
      <c r="L86" s="61"/>
      <c r="M86" s="61"/>
      <c r="N86" s="61"/>
    </row>
    <row r="87" spans="1:14" s="15" customFormat="1" ht="11.25">
      <c r="A87" s="20"/>
      <c r="B87" s="66" t="s">
        <v>401</v>
      </c>
      <c r="C87" s="31"/>
      <c r="D87" s="18"/>
      <c r="E87" s="31">
        <v>642425</v>
      </c>
      <c r="F87" s="18"/>
      <c r="H87" s="61"/>
      <c r="I87" s="61"/>
      <c r="J87" s="61"/>
      <c r="K87" s="61"/>
      <c r="L87" s="61"/>
      <c r="M87" s="61"/>
      <c r="N87" s="61"/>
    </row>
    <row r="88" spans="1:14" s="15" customFormat="1" ht="11.25">
      <c r="A88" s="20"/>
      <c r="B88" s="66" t="s">
        <v>402</v>
      </c>
      <c r="C88" s="31"/>
      <c r="D88" s="18"/>
      <c r="E88" s="31">
        <v>436900314</v>
      </c>
      <c r="F88" s="18"/>
      <c r="H88" s="61"/>
      <c r="I88" s="61"/>
      <c r="J88" s="61"/>
      <c r="K88" s="61"/>
      <c r="L88" s="61"/>
      <c r="M88" s="61"/>
      <c r="N88" s="61"/>
    </row>
    <row r="89" spans="1:14" s="15" customFormat="1" ht="11.25">
      <c r="A89" s="20"/>
      <c r="B89" s="66" t="s">
        <v>403</v>
      </c>
      <c r="C89" s="31"/>
      <c r="D89" s="18"/>
      <c r="E89" s="31">
        <v>6859490</v>
      </c>
      <c r="F89" s="18"/>
      <c r="H89" s="61"/>
      <c r="I89" s="61"/>
      <c r="J89" s="61"/>
      <c r="K89" s="61"/>
      <c r="L89" s="61"/>
      <c r="M89" s="61"/>
      <c r="N89" s="61"/>
    </row>
    <row r="90" spans="1:14" s="15" customFormat="1" ht="11.25">
      <c r="A90" s="20"/>
      <c r="B90" s="66" t="s">
        <v>404</v>
      </c>
      <c r="C90" s="31"/>
      <c r="D90" s="18"/>
      <c r="E90" s="31">
        <v>6500000</v>
      </c>
      <c r="F90" s="18"/>
      <c r="H90" s="61"/>
      <c r="I90" s="61"/>
      <c r="J90" s="61"/>
      <c r="K90" s="61"/>
      <c r="L90" s="61"/>
      <c r="M90" s="61"/>
      <c r="N90" s="61"/>
    </row>
    <row r="91" spans="1:14" s="15" customFormat="1" ht="11.25">
      <c r="A91" s="63"/>
      <c r="B91" s="67" t="s">
        <v>139</v>
      </c>
      <c r="C91" s="32">
        <f>SUM(C83:C85)</f>
        <v>5756809</v>
      </c>
      <c r="D91" s="32"/>
      <c r="E91" s="32">
        <f>SUM(E80:E90)</f>
        <v>469907217</v>
      </c>
      <c r="F91" s="32"/>
      <c r="H91" s="61"/>
      <c r="I91" s="61"/>
      <c r="J91" s="61"/>
      <c r="K91" s="61"/>
      <c r="L91" s="61"/>
      <c r="M91" s="61"/>
      <c r="N91" s="61"/>
    </row>
    <row r="92" spans="1:14" s="15" customFormat="1" ht="11.25">
      <c r="A92" s="20"/>
      <c r="B92" s="13" t="s">
        <v>61</v>
      </c>
      <c r="C92" s="18">
        <f>C79+C91</f>
        <v>183041738</v>
      </c>
      <c r="D92" s="31"/>
      <c r="E92" s="18">
        <f>E79+E91</f>
        <v>643439200</v>
      </c>
      <c r="F92" s="31"/>
      <c r="H92" s="61"/>
      <c r="I92" s="61"/>
      <c r="J92" s="61"/>
      <c r="K92" s="61"/>
      <c r="L92" s="61"/>
      <c r="M92" s="61"/>
      <c r="N92" s="61"/>
    </row>
    <row r="93" spans="1:14" s="15" customFormat="1" ht="11.25">
      <c r="A93" s="20"/>
      <c r="B93" s="13"/>
      <c r="C93" s="18"/>
      <c r="D93" s="31"/>
      <c r="E93" s="18"/>
      <c r="F93" s="31"/>
      <c r="H93" s="61"/>
      <c r="I93" s="61"/>
      <c r="J93" s="61"/>
      <c r="K93" s="61"/>
      <c r="L93" s="61"/>
      <c r="M93" s="61"/>
      <c r="N93" s="61"/>
    </row>
    <row r="94" spans="1:14" s="15" customFormat="1" ht="11.25">
      <c r="A94" s="20"/>
      <c r="B94" s="67" t="s">
        <v>132</v>
      </c>
      <c r="C94" s="18">
        <f>SUM(C93:C93)</f>
        <v>0</v>
      </c>
      <c r="D94" s="31"/>
      <c r="E94" s="18">
        <f>SUM(E93:E93)</f>
        <v>0</v>
      </c>
      <c r="F94" s="31"/>
      <c r="H94" s="61"/>
      <c r="I94" s="61"/>
      <c r="J94" s="61"/>
      <c r="K94" s="61"/>
      <c r="L94" s="61"/>
      <c r="M94" s="61"/>
      <c r="N94" s="61"/>
    </row>
    <row r="95" spans="1:14" s="15" customFormat="1" ht="11.25">
      <c r="A95" s="20"/>
      <c r="B95" s="66" t="s">
        <v>396</v>
      </c>
      <c r="C95" s="18"/>
      <c r="D95" s="31"/>
      <c r="E95" s="18">
        <v>229000</v>
      </c>
      <c r="F95" s="31"/>
      <c r="H95" s="61"/>
      <c r="I95" s="61"/>
      <c r="J95" s="61"/>
      <c r="K95" s="61"/>
      <c r="L95" s="61"/>
      <c r="M95" s="61"/>
      <c r="N95" s="61"/>
    </row>
    <row r="96" spans="1:14" s="15" customFormat="1" ht="11.25">
      <c r="A96" s="20"/>
      <c r="B96" s="66" t="s">
        <v>399</v>
      </c>
      <c r="C96" s="18"/>
      <c r="D96" s="31"/>
      <c r="E96" s="18">
        <v>90000</v>
      </c>
      <c r="F96" s="31"/>
      <c r="H96" s="61"/>
      <c r="I96" s="61"/>
      <c r="J96" s="61"/>
      <c r="K96" s="61"/>
      <c r="L96" s="61"/>
      <c r="M96" s="61"/>
      <c r="N96" s="61"/>
    </row>
    <row r="97" spans="1:14" s="15" customFormat="1" ht="11.25">
      <c r="A97" s="20"/>
      <c r="B97" s="67" t="s">
        <v>139</v>
      </c>
      <c r="C97" s="18">
        <f>SUM(C95:C96)</f>
        <v>0</v>
      </c>
      <c r="D97" s="31"/>
      <c r="E97" s="18">
        <f>SUM(E95:E96)</f>
        <v>319000</v>
      </c>
      <c r="F97" s="31"/>
      <c r="H97" s="61"/>
      <c r="I97" s="61"/>
      <c r="J97" s="61"/>
      <c r="K97" s="61"/>
      <c r="L97" s="61"/>
      <c r="M97" s="61"/>
      <c r="N97" s="61"/>
    </row>
    <row r="98" spans="1:14" s="15" customFormat="1" ht="11.25">
      <c r="A98" s="20"/>
      <c r="B98" s="13" t="s">
        <v>188</v>
      </c>
      <c r="C98" s="18">
        <f>SUM(C94)</f>
        <v>0</v>
      </c>
      <c r="D98" s="31"/>
      <c r="E98" s="18">
        <f>E94+E97</f>
        <v>319000</v>
      </c>
      <c r="F98" s="31"/>
      <c r="H98" s="61"/>
      <c r="I98" s="61"/>
      <c r="J98" s="61"/>
      <c r="K98" s="61"/>
      <c r="L98" s="61"/>
      <c r="M98" s="61"/>
      <c r="N98" s="61"/>
    </row>
    <row r="99" spans="1:6" ht="12.75" customHeight="1">
      <c r="A99" s="7">
        <v>8</v>
      </c>
      <c r="B99" s="19" t="s">
        <v>104</v>
      </c>
      <c r="C99" s="18"/>
      <c r="D99" s="17">
        <f>SUM(C100:C104)</f>
        <v>10500000</v>
      </c>
      <c r="E99" s="18"/>
      <c r="F99" s="17">
        <f>SUM(E100:E104)</f>
        <v>10500000</v>
      </c>
    </row>
    <row r="100" spans="1:6" ht="12.75" customHeight="1">
      <c r="A100" s="20"/>
      <c r="B100" s="19" t="s">
        <v>12</v>
      </c>
      <c r="C100" s="31">
        <v>3000000</v>
      </c>
      <c r="D100" s="17"/>
      <c r="E100" s="31">
        <v>3000000</v>
      </c>
      <c r="F100" s="17"/>
    </row>
    <row r="101" spans="1:6" ht="12.75" customHeight="1">
      <c r="A101" s="20"/>
      <c r="B101" s="19" t="s">
        <v>203</v>
      </c>
      <c r="C101" s="31">
        <v>6000000</v>
      </c>
      <c r="D101" s="17"/>
      <c r="E101" s="31">
        <v>6000000</v>
      </c>
      <c r="F101" s="17"/>
    </row>
    <row r="102" spans="1:6" ht="12.75" customHeight="1">
      <c r="A102" s="20"/>
      <c r="B102" s="19" t="s">
        <v>223</v>
      </c>
      <c r="C102" s="31">
        <v>1500000</v>
      </c>
      <c r="D102" s="17"/>
      <c r="E102" s="31">
        <v>1500000</v>
      </c>
      <c r="F102" s="17"/>
    </row>
    <row r="103" spans="1:6" ht="12.75" customHeight="1">
      <c r="A103" s="20"/>
      <c r="B103" s="19" t="s">
        <v>102</v>
      </c>
      <c r="C103" s="31"/>
      <c r="D103" s="17"/>
      <c r="E103" s="31"/>
      <c r="F103" s="17"/>
    </row>
    <row r="104" spans="1:6" ht="12.75" customHeight="1">
      <c r="A104" s="6"/>
      <c r="B104" s="19" t="s">
        <v>103</v>
      </c>
      <c r="C104" s="18"/>
      <c r="D104" s="17"/>
      <c r="E104" s="18"/>
      <c r="F104" s="17"/>
    </row>
    <row r="105" spans="1:6" ht="12.75" customHeight="1">
      <c r="A105" s="4">
        <v>9</v>
      </c>
      <c r="B105" s="16" t="s">
        <v>267</v>
      </c>
      <c r="C105" s="26"/>
      <c r="D105" s="17">
        <f>SUM(C106:C109)</f>
        <v>3742921709</v>
      </c>
      <c r="E105" s="26"/>
      <c r="F105" s="17">
        <f>SUM(E106:E109)</f>
        <v>3742921709</v>
      </c>
    </row>
    <row r="106" spans="1:6" ht="14.25" customHeight="1">
      <c r="A106" s="7"/>
      <c r="B106" s="28" t="s">
        <v>268</v>
      </c>
      <c r="C106" s="31">
        <v>1481157856</v>
      </c>
      <c r="D106" s="17"/>
      <c r="E106" s="31">
        <v>1481157856</v>
      </c>
      <c r="F106" s="17"/>
    </row>
    <row r="107" spans="1:6" ht="14.25" customHeight="1">
      <c r="A107" s="6"/>
      <c r="B107" s="28" t="s">
        <v>269</v>
      </c>
      <c r="C107" s="31">
        <v>2030803614</v>
      </c>
      <c r="D107" s="17"/>
      <c r="E107" s="31">
        <v>2030803614</v>
      </c>
      <c r="F107" s="17"/>
    </row>
    <row r="108" spans="1:6" ht="11.25">
      <c r="A108" s="20"/>
      <c r="B108" s="28" t="s">
        <v>270</v>
      </c>
      <c r="C108" s="31">
        <v>227123559</v>
      </c>
      <c r="D108" s="17"/>
      <c r="E108" s="31">
        <v>227123559</v>
      </c>
      <c r="F108" s="17"/>
    </row>
    <row r="109" spans="1:6" ht="11.25">
      <c r="A109" s="20"/>
      <c r="B109" s="28" t="s">
        <v>271</v>
      </c>
      <c r="C109" s="31">
        <v>3836680</v>
      </c>
      <c r="D109" s="17"/>
      <c r="E109" s="31">
        <v>3836680</v>
      </c>
      <c r="F109" s="17"/>
    </row>
    <row r="110" spans="1:6" ht="11.25">
      <c r="A110" s="7"/>
      <c r="B110" s="27" t="s">
        <v>2</v>
      </c>
      <c r="C110" s="26"/>
      <c r="D110" s="17">
        <f>D10+C28+C31+C43+C49+D50+C79+C94+C100+C101+C103+C106+C107</f>
        <v>6707728707</v>
      </c>
      <c r="E110" s="26"/>
      <c r="F110" s="17">
        <f>F10+E28+E31+E43+E49+F50+E79+E94+E100+E101+E103+E106+E107</f>
        <v>6810108190</v>
      </c>
    </row>
    <row r="111" spans="1:6" ht="11.25">
      <c r="A111" s="20"/>
      <c r="B111" s="27" t="s">
        <v>3</v>
      </c>
      <c r="C111" s="26"/>
      <c r="D111" s="17">
        <f>D15+D16+D30+D50+D67+D99+D105</f>
        <v>7227193909</v>
      </c>
      <c r="E111" s="26"/>
      <c r="F111" s="17">
        <f>F15+F16+F30+F50+F67+F99+F105</f>
        <v>7801064605</v>
      </c>
    </row>
    <row r="112" spans="1:6" ht="11.25">
      <c r="A112" s="20"/>
      <c r="B112" s="27" t="s">
        <v>1</v>
      </c>
      <c r="C112" s="26"/>
      <c r="D112" s="62">
        <v>244683063</v>
      </c>
      <c r="E112" s="26"/>
      <c r="F112" s="62">
        <v>365394165</v>
      </c>
    </row>
    <row r="113" spans="1:6" ht="11.25">
      <c r="A113" s="29"/>
      <c r="B113" s="24" t="s">
        <v>4</v>
      </c>
      <c r="C113" s="26"/>
      <c r="D113" s="17">
        <f>D110+D112</f>
        <v>6952411770</v>
      </c>
      <c r="E113" s="26"/>
      <c r="F113" s="17">
        <f>F110+F112</f>
        <v>7175502355</v>
      </c>
    </row>
    <row r="114" spans="1:6" ht="11.25">
      <c r="A114" s="6"/>
      <c r="B114" s="27" t="s">
        <v>5</v>
      </c>
      <c r="C114" s="65"/>
      <c r="D114" s="17">
        <f>D111+D112</f>
        <v>7471876972</v>
      </c>
      <c r="E114" s="65"/>
      <c r="F114" s="17">
        <f>F111+F112</f>
        <v>8166458770</v>
      </c>
    </row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4">
    <mergeCell ref="C6:D6"/>
    <mergeCell ref="E6:F6"/>
    <mergeCell ref="A2:F2"/>
    <mergeCell ref="A3:F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3"/>
  <sheetViews>
    <sheetView zoomScalePageLayoutView="0" workbookViewId="0" topLeftCell="A76">
      <selection activeCell="F103" sqref="F103:F104"/>
    </sheetView>
  </sheetViews>
  <sheetFormatPr defaultColWidth="9.00390625" defaultRowHeight="12.75"/>
  <cols>
    <col min="1" max="1" width="60.875" style="0" customWidth="1"/>
    <col min="2" max="2" width="20.25390625" style="68" customWidth="1"/>
    <col min="3" max="3" width="18.00390625" style="68" customWidth="1"/>
    <col min="4" max="4" width="10.625" style="68" customWidth="1"/>
    <col min="5" max="5" width="11.125" style="0" customWidth="1"/>
    <col min="6" max="6" width="11.375" style="0" bestFit="1" customWidth="1"/>
    <col min="7" max="7" width="9.625" style="0" bestFit="1" customWidth="1"/>
  </cols>
  <sheetData>
    <row r="1" spans="1:7" ht="12.75">
      <c r="A1" t="s">
        <v>194</v>
      </c>
      <c r="F1" s="56" t="s">
        <v>238</v>
      </c>
      <c r="G1" s="8"/>
    </row>
    <row r="3" spans="1:6" ht="12.75">
      <c r="A3" s="143" t="s">
        <v>100</v>
      </c>
      <c r="B3" s="143"/>
      <c r="C3" s="143"/>
      <c r="D3" s="143"/>
      <c r="E3" s="143"/>
      <c r="F3" s="143"/>
    </row>
    <row r="4" spans="1:6" ht="12.75">
      <c r="A4" s="143" t="s">
        <v>273</v>
      </c>
      <c r="B4" s="143"/>
      <c r="C4" s="143"/>
      <c r="D4" s="143"/>
      <c r="E4" s="143"/>
      <c r="F4" s="143"/>
    </row>
    <row r="6" spans="1:6" ht="68.25" customHeight="1">
      <c r="A6" s="11" t="s">
        <v>27</v>
      </c>
      <c r="B6" s="69" t="s">
        <v>224</v>
      </c>
      <c r="C6" s="69" t="s">
        <v>25</v>
      </c>
      <c r="D6" s="69" t="s">
        <v>26</v>
      </c>
      <c r="E6" s="3" t="s">
        <v>218</v>
      </c>
      <c r="F6" s="69" t="s">
        <v>216</v>
      </c>
    </row>
    <row r="7" spans="1:13" ht="15" customHeight="1">
      <c r="A7" s="107" t="s">
        <v>14</v>
      </c>
      <c r="B7" s="70"/>
      <c r="C7" s="70"/>
      <c r="D7" s="70"/>
      <c r="E7" s="108"/>
      <c r="F7" s="108"/>
      <c r="H7" s="5"/>
      <c r="I7" s="5"/>
      <c r="J7" s="5"/>
      <c r="K7" s="5"/>
      <c r="L7" s="5"/>
      <c r="M7" s="5"/>
    </row>
    <row r="8" spans="1:13" ht="12.75">
      <c r="A8" s="105" t="s">
        <v>204</v>
      </c>
      <c r="B8" s="71"/>
      <c r="C8" s="71">
        <v>1517000</v>
      </c>
      <c r="D8" s="71">
        <v>30000000</v>
      </c>
      <c r="E8" s="71">
        <f>SUM(B8:D8)</f>
        <v>31517000</v>
      </c>
      <c r="F8" s="71">
        <v>22538486</v>
      </c>
      <c r="H8" s="97"/>
      <c r="I8" s="97"/>
      <c r="J8" s="97"/>
      <c r="K8" s="97"/>
      <c r="L8" s="97"/>
      <c r="M8" s="97"/>
    </row>
    <row r="9" spans="1:6" ht="12.75">
      <c r="A9" s="105" t="s">
        <v>205</v>
      </c>
      <c r="B9" s="71"/>
      <c r="C9" s="71"/>
      <c r="D9" s="71">
        <v>3000000</v>
      </c>
      <c r="E9" s="71">
        <f>SUM(B9:D9)</f>
        <v>3000000</v>
      </c>
      <c r="F9" s="71">
        <v>3000000</v>
      </c>
    </row>
    <row r="10" spans="1:6" ht="12.75">
      <c r="A10" s="103" t="s">
        <v>274</v>
      </c>
      <c r="B10" s="71">
        <v>600000</v>
      </c>
      <c r="C10" s="71"/>
      <c r="D10" s="71"/>
      <c r="E10" s="71">
        <f>SUM(B10:D10)</f>
        <v>600000</v>
      </c>
      <c r="F10" s="71">
        <v>600000</v>
      </c>
    </row>
    <row r="11" spans="1:6" ht="12.75">
      <c r="A11" s="103" t="s">
        <v>275</v>
      </c>
      <c r="B11" s="71">
        <v>313867631</v>
      </c>
      <c r="C11" s="71"/>
      <c r="D11" s="71"/>
      <c r="E11" s="71">
        <f>SUM(B11:D11)</f>
        <v>313867631</v>
      </c>
      <c r="F11" s="71">
        <v>313867631</v>
      </c>
    </row>
    <row r="12" spans="1:6" ht="12.75">
      <c r="A12" s="103" t="s">
        <v>225</v>
      </c>
      <c r="B12" s="71"/>
      <c r="C12" s="71"/>
      <c r="D12" s="71"/>
      <c r="E12" s="71"/>
      <c r="F12" s="71"/>
    </row>
    <row r="13" spans="1:6" ht="12.75">
      <c r="A13" s="103" t="s">
        <v>276</v>
      </c>
      <c r="B13" s="71"/>
      <c r="C13" s="71"/>
      <c r="D13" s="71">
        <v>1640000</v>
      </c>
      <c r="E13" s="71">
        <v>1640000</v>
      </c>
      <c r="F13" s="71">
        <v>1640000</v>
      </c>
    </row>
    <row r="14" spans="1:6" ht="12.75">
      <c r="A14" s="104" t="s">
        <v>226</v>
      </c>
      <c r="B14" s="71"/>
      <c r="C14" s="71"/>
      <c r="D14" s="71">
        <v>500000</v>
      </c>
      <c r="E14" s="71">
        <v>0</v>
      </c>
      <c r="F14" s="71">
        <v>0</v>
      </c>
    </row>
    <row r="15" spans="1:6" ht="12.75">
      <c r="A15" s="103" t="s">
        <v>277</v>
      </c>
      <c r="B15" s="71"/>
      <c r="C15" s="71"/>
      <c r="D15" s="71">
        <v>127000</v>
      </c>
      <c r="E15" s="71">
        <v>0</v>
      </c>
      <c r="F15" s="71">
        <v>0</v>
      </c>
    </row>
    <row r="16" spans="1:6" ht="12.75">
      <c r="A16" s="103" t="s">
        <v>278</v>
      </c>
      <c r="B16" s="71"/>
      <c r="C16" s="71"/>
      <c r="D16" s="71">
        <v>500000</v>
      </c>
      <c r="E16" s="71">
        <v>0</v>
      </c>
      <c r="F16" s="71">
        <v>0</v>
      </c>
    </row>
    <row r="17" spans="1:6" ht="12.75">
      <c r="A17" s="104" t="s">
        <v>227</v>
      </c>
      <c r="B17" s="71"/>
      <c r="C17" s="71"/>
      <c r="D17" s="71">
        <v>500000</v>
      </c>
      <c r="E17" s="71">
        <v>0</v>
      </c>
      <c r="F17" s="71">
        <v>0</v>
      </c>
    </row>
    <row r="18" spans="1:6" ht="12.75">
      <c r="A18" s="104" t="s">
        <v>228</v>
      </c>
      <c r="B18" s="71"/>
      <c r="C18" s="71">
        <v>3376000</v>
      </c>
      <c r="D18" s="71"/>
      <c r="E18" s="71">
        <f aca="true" t="shared" si="0" ref="E18:E53">SUM(B18:D18)</f>
        <v>3376000</v>
      </c>
      <c r="F18" s="71">
        <v>3376000</v>
      </c>
    </row>
    <row r="19" spans="1:6" ht="12.75">
      <c r="A19" s="104" t="s">
        <v>229</v>
      </c>
      <c r="B19" s="71"/>
      <c r="C19" s="71"/>
      <c r="D19" s="71">
        <v>1500000</v>
      </c>
      <c r="E19" s="71">
        <f t="shared" si="0"/>
        <v>1500000</v>
      </c>
      <c r="F19" s="71">
        <v>65103</v>
      </c>
    </row>
    <row r="20" spans="1:6" ht="22.5">
      <c r="A20" s="104" t="s">
        <v>279</v>
      </c>
      <c r="B20" s="71"/>
      <c r="C20" s="71">
        <v>10000000</v>
      </c>
      <c r="D20" s="71"/>
      <c r="E20" s="71">
        <f t="shared" si="0"/>
        <v>10000000</v>
      </c>
      <c r="F20" s="71">
        <v>90000000</v>
      </c>
    </row>
    <row r="21" spans="1:6" ht="22.5">
      <c r="A21" s="104" t="s">
        <v>280</v>
      </c>
      <c r="B21" s="71">
        <v>9623200</v>
      </c>
      <c r="C21" s="71"/>
      <c r="D21" s="71"/>
      <c r="E21" s="71">
        <f t="shared" si="0"/>
        <v>9623200</v>
      </c>
      <c r="F21" s="71">
        <v>9623200</v>
      </c>
    </row>
    <row r="22" spans="1:6" ht="12.75">
      <c r="A22" s="104" t="s">
        <v>230</v>
      </c>
      <c r="B22" s="71">
        <v>337246542</v>
      </c>
      <c r="C22" s="71"/>
      <c r="D22" s="71"/>
      <c r="E22" s="71">
        <f t="shared" si="0"/>
        <v>337246542</v>
      </c>
      <c r="F22" s="71">
        <v>337246542</v>
      </c>
    </row>
    <row r="23" spans="1:6" ht="12.75">
      <c r="A23" s="104" t="s">
        <v>231</v>
      </c>
      <c r="B23" s="71"/>
      <c r="C23" s="71"/>
      <c r="D23" s="71">
        <v>3500000</v>
      </c>
      <c r="E23" s="71">
        <f t="shared" si="0"/>
        <v>3500000</v>
      </c>
      <c r="F23" s="71">
        <v>3500000</v>
      </c>
    </row>
    <row r="24" spans="1:6" ht="12.75">
      <c r="A24" s="104" t="s">
        <v>281</v>
      </c>
      <c r="B24" s="71"/>
      <c r="C24" s="71"/>
      <c r="D24" s="71">
        <v>1500000</v>
      </c>
      <c r="E24" s="71">
        <f t="shared" si="0"/>
        <v>1500000</v>
      </c>
      <c r="F24" s="71">
        <v>1500000</v>
      </c>
    </row>
    <row r="25" spans="1:6" ht="12.75">
      <c r="A25" s="105" t="s">
        <v>282</v>
      </c>
      <c r="B25" s="71">
        <v>107950</v>
      </c>
      <c r="C25" s="71"/>
      <c r="D25" s="71"/>
      <c r="E25" s="71">
        <f t="shared" si="0"/>
        <v>107950</v>
      </c>
      <c r="F25" s="71">
        <v>107950</v>
      </c>
    </row>
    <row r="26" spans="1:6" ht="12.75">
      <c r="A26" s="104" t="s">
        <v>283</v>
      </c>
      <c r="B26" s="71"/>
      <c r="C26" s="71">
        <v>15448500</v>
      </c>
      <c r="D26" s="71"/>
      <c r="E26" s="71">
        <f t="shared" si="0"/>
        <v>15448500</v>
      </c>
      <c r="F26" s="71">
        <v>15448500</v>
      </c>
    </row>
    <row r="27" spans="1:6" ht="12.75">
      <c r="A27" s="105" t="s">
        <v>284</v>
      </c>
      <c r="B27" s="71"/>
      <c r="C27" s="71">
        <v>13350000</v>
      </c>
      <c r="D27" s="71"/>
      <c r="E27" s="71">
        <f t="shared" si="0"/>
        <v>13350000</v>
      </c>
      <c r="F27" s="71">
        <v>13350000</v>
      </c>
    </row>
    <row r="28" spans="1:6" ht="12.75">
      <c r="A28" s="105" t="s">
        <v>285</v>
      </c>
      <c r="B28" s="71"/>
      <c r="C28" s="71"/>
      <c r="D28" s="71">
        <v>2000000</v>
      </c>
      <c r="E28" s="71">
        <f t="shared" si="0"/>
        <v>2000000</v>
      </c>
      <c r="F28" s="71">
        <v>2000000</v>
      </c>
    </row>
    <row r="29" spans="1:6" ht="12.75">
      <c r="A29" s="105" t="s">
        <v>286</v>
      </c>
      <c r="B29" s="71">
        <v>852666</v>
      </c>
      <c r="C29" s="71"/>
      <c r="D29" s="71"/>
      <c r="E29" s="71">
        <f t="shared" si="0"/>
        <v>852666</v>
      </c>
      <c r="F29" s="71">
        <v>852666</v>
      </c>
    </row>
    <row r="30" spans="1:6" ht="12.75">
      <c r="A30" s="105" t="s">
        <v>257</v>
      </c>
      <c r="B30" s="71"/>
      <c r="C30" s="71">
        <v>7172912</v>
      </c>
      <c r="D30" s="71"/>
      <c r="E30" s="71">
        <f t="shared" si="0"/>
        <v>7172912</v>
      </c>
      <c r="F30" s="71">
        <v>7370427</v>
      </c>
    </row>
    <row r="31" spans="1:6" ht="22.5">
      <c r="A31" s="105" t="s">
        <v>287</v>
      </c>
      <c r="B31" s="71">
        <v>183095593</v>
      </c>
      <c r="C31" s="71"/>
      <c r="D31" s="71"/>
      <c r="E31" s="71">
        <f t="shared" si="0"/>
        <v>183095593</v>
      </c>
      <c r="F31" s="71">
        <v>183095593</v>
      </c>
    </row>
    <row r="32" spans="1:6" ht="22.5">
      <c r="A32" s="105" t="s">
        <v>288</v>
      </c>
      <c r="B32" s="71">
        <v>202066060</v>
      </c>
      <c r="C32" s="71"/>
      <c r="D32" s="71"/>
      <c r="E32" s="71">
        <f t="shared" si="0"/>
        <v>202066060</v>
      </c>
      <c r="F32" s="71">
        <v>202066060</v>
      </c>
    </row>
    <row r="33" spans="1:6" ht="22.5">
      <c r="A33" s="105" t="s">
        <v>289</v>
      </c>
      <c r="B33" s="71">
        <v>153643930</v>
      </c>
      <c r="C33" s="71"/>
      <c r="D33" s="71"/>
      <c r="E33" s="71">
        <f t="shared" si="0"/>
        <v>153643930</v>
      </c>
      <c r="F33" s="71">
        <v>153643930</v>
      </c>
    </row>
    <row r="34" spans="1:6" ht="12.75">
      <c r="A34" s="105" t="s">
        <v>290</v>
      </c>
      <c r="B34" s="71">
        <v>18643600</v>
      </c>
      <c r="C34" s="71"/>
      <c r="D34" s="71"/>
      <c r="E34" s="71">
        <f t="shared" si="0"/>
        <v>18643600</v>
      </c>
      <c r="F34" s="71">
        <v>18643600</v>
      </c>
    </row>
    <row r="35" spans="1:6" ht="12.75">
      <c r="A35" s="105" t="s">
        <v>291</v>
      </c>
      <c r="B35" s="71">
        <v>87123961</v>
      </c>
      <c r="C35" s="71"/>
      <c r="D35" s="71"/>
      <c r="E35" s="71">
        <f t="shared" si="0"/>
        <v>87123961</v>
      </c>
      <c r="F35" s="71">
        <v>87608400</v>
      </c>
    </row>
    <row r="36" spans="1:6" ht="12.75">
      <c r="A36" s="105" t="s">
        <v>292</v>
      </c>
      <c r="B36" s="71">
        <v>268414698</v>
      </c>
      <c r="C36" s="71"/>
      <c r="D36" s="71"/>
      <c r="E36" s="71">
        <f t="shared" si="0"/>
        <v>268414698</v>
      </c>
      <c r="F36" s="71">
        <v>263814348</v>
      </c>
    </row>
    <row r="37" spans="1:6" ht="12.75">
      <c r="A37" s="105" t="s">
        <v>293</v>
      </c>
      <c r="B37" s="71"/>
      <c r="C37" s="71">
        <v>57800000</v>
      </c>
      <c r="D37" s="71"/>
      <c r="E37" s="71">
        <f t="shared" si="0"/>
        <v>57800000</v>
      </c>
      <c r="F37" s="71">
        <v>0</v>
      </c>
    </row>
    <row r="38" spans="1:6" ht="12.75">
      <c r="A38" s="105" t="s">
        <v>294</v>
      </c>
      <c r="B38" s="71">
        <v>167006218</v>
      </c>
      <c r="C38" s="71"/>
      <c r="D38" s="71"/>
      <c r="E38" s="71">
        <f t="shared" si="0"/>
        <v>167006218</v>
      </c>
      <c r="F38" s="71">
        <v>167006218</v>
      </c>
    </row>
    <row r="39" spans="1:6" ht="12.75">
      <c r="A39" s="105" t="s">
        <v>295</v>
      </c>
      <c r="B39" s="71">
        <v>208622900</v>
      </c>
      <c r="C39" s="71"/>
      <c r="D39" s="71"/>
      <c r="E39" s="71">
        <f t="shared" si="0"/>
        <v>208622900</v>
      </c>
      <c r="F39" s="71">
        <v>218522127</v>
      </c>
    </row>
    <row r="40" spans="1:6" ht="12.75">
      <c r="A40" s="105" t="s">
        <v>296</v>
      </c>
      <c r="B40" s="71"/>
      <c r="C40" s="71">
        <v>60000000</v>
      </c>
      <c r="D40" s="71"/>
      <c r="E40" s="71">
        <f t="shared" si="0"/>
        <v>60000000</v>
      </c>
      <c r="F40" s="71">
        <v>60000000</v>
      </c>
    </row>
    <row r="41" spans="1:6" ht="22.5">
      <c r="A41" s="105" t="s">
        <v>297</v>
      </c>
      <c r="B41" s="71">
        <v>366012025</v>
      </c>
      <c r="C41" s="71"/>
      <c r="D41" s="71"/>
      <c r="E41" s="71">
        <f t="shared" si="0"/>
        <v>366012025</v>
      </c>
      <c r="F41" s="71">
        <v>366012025</v>
      </c>
    </row>
    <row r="42" spans="1:6" ht="12.75">
      <c r="A42" s="105" t="s">
        <v>256</v>
      </c>
      <c r="B42" s="71">
        <v>4709500</v>
      </c>
      <c r="C42" s="71"/>
      <c r="D42" s="71"/>
      <c r="E42" s="71">
        <f t="shared" si="0"/>
        <v>4709500</v>
      </c>
      <c r="F42" s="71">
        <v>4709500</v>
      </c>
    </row>
    <row r="43" spans="1:6" ht="22.5">
      <c r="A43" s="105" t="s">
        <v>410</v>
      </c>
      <c r="B43" s="71"/>
      <c r="C43" s="71"/>
      <c r="D43" s="71"/>
      <c r="E43" s="71"/>
      <c r="F43" s="71">
        <v>29980192</v>
      </c>
    </row>
    <row r="44" spans="1:6" ht="12.75">
      <c r="A44" s="105" t="s">
        <v>6</v>
      </c>
      <c r="B44" s="71"/>
      <c r="C44" s="71"/>
      <c r="D44" s="71">
        <v>700000</v>
      </c>
      <c r="E44" s="71">
        <f t="shared" si="0"/>
        <v>700000</v>
      </c>
      <c r="F44" s="71">
        <v>700000</v>
      </c>
    </row>
    <row r="45" spans="1:6" ht="12.75">
      <c r="A45" s="105" t="s">
        <v>298</v>
      </c>
      <c r="B45" s="71"/>
      <c r="C45" s="71"/>
      <c r="D45" s="71">
        <v>1300000</v>
      </c>
      <c r="E45" s="71">
        <f t="shared" si="0"/>
        <v>1300000</v>
      </c>
      <c r="F45" s="71">
        <v>1300000</v>
      </c>
    </row>
    <row r="46" spans="1:6" ht="12.75">
      <c r="A46" s="105" t="s">
        <v>232</v>
      </c>
      <c r="B46" s="71"/>
      <c r="C46" s="71"/>
      <c r="D46" s="71">
        <v>300000</v>
      </c>
      <c r="E46" s="71">
        <f t="shared" si="0"/>
        <v>300000</v>
      </c>
      <c r="F46" s="71">
        <v>300000</v>
      </c>
    </row>
    <row r="47" spans="1:6" ht="12.75">
      <c r="A47" s="105" t="s">
        <v>299</v>
      </c>
      <c r="B47" s="71"/>
      <c r="C47" s="71"/>
      <c r="D47" s="71">
        <v>1440000</v>
      </c>
      <c r="E47" s="71">
        <f t="shared" si="0"/>
        <v>1440000</v>
      </c>
      <c r="F47" s="71">
        <v>1440000</v>
      </c>
    </row>
    <row r="48" spans="1:6" ht="12.75">
      <c r="A48" s="105" t="s">
        <v>300</v>
      </c>
      <c r="B48" s="71"/>
      <c r="C48" s="71"/>
      <c r="D48" s="71">
        <v>680000</v>
      </c>
      <c r="E48" s="71">
        <f t="shared" si="0"/>
        <v>680000</v>
      </c>
      <c r="F48" s="71">
        <v>680000</v>
      </c>
    </row>
    <row r="49" spans="1:6" ht="12.75">
      <c r="A49" s="105" t="s">
        <v>206</v>
      </c>
      <c r="B49" s="71"/>
      <c r="C49" s="71"/>
      <c r="D49" s="71">
        <v>250000</v>
      </c>
      <c r="E49" s="71">
        <f t="shared" si="0"/>
        <v>250000</v>
      </c>
      <c r="F49" s="71">
        <v>250000</v>
      </c>
    </row>
    <row r="50" spans="1:6" ht="12.75">
      <c r="A50" s="105" t="s">
        <v>207</v>
      </c>
      <c r="B50" s="71"/>
      <c r="C50" s="71"/>
      <c r="D50" s="71">
        <v>210000</v>
      </c>
      <c r="E50" s="71">
        <f t="shared" si="0"/>
        <v>210000</v>
      </c>
      <c r="F50" s="71">
        <v>210000</v>
      </c>
    </row>
    <row r="51" spans="1:6" ht="12.75">
      <c r="A51" s="105" t="s">
        <v>208</v>
      </c>
      <c r="B51" s="71"/>
      <c r="C51" s="71"/>
      <c r="D51" s="71">
        <v>55000</v>
      </c>
      <c r="E51" s="71">
        <f t="shared" si="0"/>
        <v>55000</v>
      </c>
      <c r="F51" s="71">
        <v>55000</v>
      </c>
    </row>
    <row r="52" spans="1:6" ht="12.75">
      <c r="A52" s="105" t="s">
        <v>209</v>
      </c>
      <c r="B52" s="71"/>
      <c r="C52" s="71"/>
      <c r="D52" s="71">
        <v>85000</v>
      </c>
      <c r="E52" s="71">
        <f t="shared" si="0"/>
        <v>85000</v>
      </c>
      <c r="F52" s="71">
        <v>85000</v>
      </c>
    </row>
    <row r="53" spans="1:6" ht="12.75">
      <c r="A53" s="105" t="s">
        <v>140</v>
      </c>
      <c r="B53" s="71"/>
      <c r="C53" s="71"/>
      <c r="D53" s="71"/>
      <c r="E53" s="71">
        <f t="shared" si="0"/>
        <v>0</v>
      </c>
      <c r="F53" s="71">
        <f>SUM(C53:E53)</f>
        <v>0</v>
      </c>
    </row>
    <row r="54" spans="1:6" ht="12.75">
      <c r="A54" s="109" t="s">
        <v>132</v>
      </c>
      <c r="B54" s="32">
        <f>SUM(B8:B53)</f>
        <v>2321636474</v>
      </c>
      <c r="C54" s="32">
        <f>SUM(C8:C53)</f>
        <v>168664412</v>
      </c>
      <c r="D54" s="32">
        <f>SUM(D8:D53)</f>
        <v>49787000</v>
      </c>
      <c r="E54" s="32">
        <f>SUM(E8:E53)</f>
        <v>2538460886</v>
      </c>
      <c r="F54" s="32">
        <f>SUM(F8:F53)</f>
        <v>2586208498</v>
      </c>
    </row>
    <row r="55" spans="1:6" ht="12.75">
      <c r="A55" s="105" t="s">
        <v>56</v>
      </c>
      <c r="B55" s="71"/>
      <c r="C55" s="71"/>
      <c r="D55" s="71"/>
      <c r="E55" s="71"/>
      <c r="F55" s="71"/>
    </row>
    <row r="56" spans="1:8" ht="12.75">
      <c r="A56" s="105" t="s">
        <v>53</v>
      </c>
      <c r="B56" s="71"/>
      <c r="C56" s="71"/>
      <c r="D56" s="71">
        <v>2040000</v>
      </c>
      <c r="E56" s="71">
        <f aca="true" t="shared" si="1" ref="E56:E68">SUM(B56:D56)</f>
        <v>2040000</v>
      </c>
      <c r="F56" s="71">
        <v>2040000</v>
      </c>
      <c r="H56" s="97"/>
    </row>
    <row r="57" spans="1:8" ht="12.75">
      <c r="A57" s="105" t="s">
        <v>54</v>
      </c>
      <c r="B57" s="71"/>
      <c r="C57" s="71"/>
      <c r="D57" s="71">
        <v>400000</v>
      </c>
      <c r="E57" s="71">
        <f t="shared" si="1"/>
        <v>400000</v>
      </c>
      <c r="F57" s="71">
        <v>400000</v>
      </c>
      <c r="H57" s="97"/>
    </row>
    <row r="58" spans="1:8" ht="12.75">
      <c r="A58" s="105" t="s">
        <v>55</v>
      </c>
      <c r="B58" s="71"/>
      <c r="C58" s="71"/>
      <c r="D58" s="71">
        <v>1500000</v>
      </c>
      <c r="E58" s="71">
        <f t="shared" si="1"/>
        <v>1500000</v>
      </c>
      <c r="F58" s="71">
        <v>1500000</v>
      </c>
      <c r="H58" s="97"/>
    </row>
    <row r="59" spans="1:8" ht="12.75">
      <c r="A59" s="105" t="s">
        <v>7</v>
      </c>
      <c r="B59" s="71"/>
      <c r="C59" s="71"/>
      <c r="D59" s="71">
        <v>500000</v>
      </c>
      <c r="E59" s="71">
        <f t="shared" si="1"/>
        <v>500000</v>
      </c>
      <c r="F59" s="71">
        <v>500000</v>
      </c>
      <c r="H59" s="97"/>
    </row>
    <row r="60" spans="1:8" ht="12.75">
      <c r="A60" s="105" t="s">
        <v>57</v>
      </c>
      <c r="B60" s="71"/>
      <c r="C60" s="71"/>
      <c r="D60" s="71">
        <v>1828000</v>
      </c>
      <c r="E60" s="71">
        <f t="shared" si="1"/>
        <v>1828000</v>
      </c>
      <c r="F60" s="71">
        <v>1828000</v>
      </c>
      <c r="H60" s="97"/>
    </row>
    <row r="61" spans="1:8" ht="22.5">
      <c r="A61" s="105" t="s">
        <v>141</v>
      </c>
      <c r="B61" s="71"/>
      <c r="C61" s="71"/>
      <c r="D61" s="71">
        <v>3532000</v>
      </c>
      <c r="E61" s="71">
        <f t="shared" si="1"/>
        <v>3532000</v>
      </c>
      <c r="F61" s="71">
        <v>3532000</v>
      </c>
      <c r="H61" s="97"/>
    </row>
    <row r="62" spans="1:8" ht="12.75">
      <c r="A62" s="105" t="s">
        <v>210</v>
      </c>
      <c r="B62" s="71"/>
      <c r="C62" s="71"/>
      <c r="D62" s="71">
        <v>2750000</v>
      </c>
      <c r="E62" s="71">
        <f t="shared" si="1"/>
        <v>2750000</v>
      </c>
      <c r="F62" s="71">
        <v>2828402</v>
      </c>
      <c r="H62" s="97"/>
    </row>
    <row r="63" spans="1:8" ht="12.75">
      <c r="A63" s="105" t="s">
        <v>211</v>
      </c>
      <c r="B63" s="71"/>
      <c r="C63" s="71"/>
      <c r="D63" s="71">
        <v>2000000</v>
      </c>
      <c r="E63" s="71">
        <f t="shared" si="1"/>
        <v>2000000</v>
      </c>
      <c r="F63" s="71">
        <v>2000000</v>
      </c>
      <c r="H63" s="97"/>
    </row>
    <row r="64" spans="1:8" ht="12.75">
      <c r="A64" s="105" t="s">
        <v>212</v>
      </c>
      <c r="B64" s="71"/>
      <c r="C64" s="71"/>
      <c r="D64" s="71">
        <v>200000</v>
      </c>
      <c r="E64" s="71">
        <f t="shared" si="1"/>
        <v>200000</v>
      </c>
      <c r="F64" s="71">
        <v>200000</v>
      </c>
      <c r="H64" s="97"/>
    </row>
    <row r="65" spans="1:8" ht="12.75">
      <c r="A65" s="105" t="s">
        <v>233</v>
      </c>
      <c r="B65" s="71"/>
      <c r="C65" s="71"/>
      <c r="D65" s="71">
        <v>419000</v>
      </c>
      <c r="E65" s="71">
        <f t="shared" si="1"/>
        <v>419000</v>
      </c>
      <c r="F65" s="71">
        <v>419000</v>
      </c>
      <c r="H65" s="97"/>
    </row>
    <row r="66" spans="1:8" ht="12.75">
      <c r="A66" s="105" t="s">
        <v>301</v>
      </c>
      <c r="B66" s="71"/>
      <c r="C66" s="71"/>
      <c r="D66" s="71">
        <v>11707046</v>
      </c>
      <c r="E66" s="71">
        <f t="shared" si="1"/>
        <v>11707046</v>
      </c>
      <c r="F66" s="71">
        <v>11707046</v>
      </c>
      <c r="H66" s="97"/>
    </row>
    <row r="67" spans="1:8" ht="12.75">
      <c r="A67" s="105" t="s">
        <v>213</v>
      </c>
      <c r="B67" s="71"/>
      <c r="C67" s="71"/>
      <c r="D67" s="71">
        <v>1500000</v>
      </c>
      <c r="E67" s="71">
        <f>SUM(B67:D67)</f>
        <v>1500000</v>
      </c>
      <c r="F67" s="71">
        <v>1500000</v>
      </c>
      <c r="H67" s="97"/>
    </row>
    <row r="68" spans="1:8" ht="12.75">
      <c r="A68" s="105" t="s">
        <v>214</v>
      </c>
      <c r="B68" s="71"/>
      <c r="C68" s="71"/>
      <c r="D68" s="71">
        <v>3000000</v>
      </c>
      <c r="E68" s="71">
        <f t="shared" si="1"/>
        <v>3000000</v>
      </c>
      <c r="F68" s="71">
        <v>3000000</v>
      </c>
      <c r="H68" s="97"/>
    </row>
    <row r="69" spans="1:8" ht="12.75">
      <c r="A69" s="105" t="s">
        <v>411</v>
      </c>
      <c r="B69" s="71"/>
      <c r="C69" s="71"/>
      <c r="D69" s="71"/>
      <c r="E69" s="71"/>
      <c r="F69" s="71">
        <v>6943403</v>
      </c>
      <c r="H69" s="97"/>
    </row>
    <row r="70" spans="1:8" ht="12.75">
      <c r="A70" s="109" t="s">
        <v>133</v>
      </c>
      <c r="B70" s="32">
        <f>SUM(B55:B68)</f>
        <v>0</v>
      </c>
      <c r="C70" s="32">
        <f>SUM(C55:C68)</f>
        <v>0</v>
      </c>
      <c r="D70" s="32">
        <f>SUM(D55:D68)</f>
        <v>31376046</v>
      </c>
      <c r="E70" s="32">
        <f>SUM(E55:E68)</f>
        <v>31376046</v>
      </c>
      <c r="F70" s="32">
        <f>SUM(F55:F69)</f>
        <v>38397851</v>
      </c>
      <c r="H70" s="97"/>
    </row>
    <row r="71" spans="1:8" ht="12.75">
      <c r="A71" s="110" t="s">
        <v>21</v>
      </c>
      <c r="B71" s="73">
        <f>B54+B70</f>
        <v>2321636474</v>
      </c>
      <c r="C71" s="73">
        <f>C54+C70</f>
        <v>168664412</v>
      </c>
      <c r="D71" s="73">
        <f>D54+D70</f>
        <v>81163046</v>
      </c>
      <c r="E71" s="73">
        <f>E54+E70</f>
        <v>2569836932</v>
      </c>
      <c r="F71" s="73">
        <f>F54+F70</f>
        <v>2624606349</v>
      </c>
      <c r="H71" s="97"/>
    </row>
    <row r="72" spans="1:8" ht="12.75">
      <c r="A72" s="107" t="s">
        <v>58</v>
      </c>
      <c r="B72" s="73"/>
      <c r="C72" s="73"/>
      <c r="D72" s="73"/>
      <c r="E72" s="73"/>
      <c r="F72" s="73"/>
      <c r="H72" s="97"/>
    </row>
    <row r="73" spans="1:8" ht="12.75">
      <c r="A73" s="111" t="s">
        <v>17</v>
      </c>
      <c r="B73" s="71"/>
      <c r="C73" s="71"/>
      <c r="D73" s="71">
        <v>500000</v>
      </c>
      <c r="E73" s="71">
        <f>SUM(B73:D73)</f>
        <v>500000</v>
      </c>
      <c r="F73" s="71">
        <v>500000</v>
      </c>
      <c r="H73" s="97"/>
    </row>
    <row r="74" spans="1:8" ht="12.75">
      <c r="A74" s="111" t="s">
        <v>50</v>
      </c>
      <c r="B74" s="71"/>
      <c r="C74" s="71"/>
      <c r="D74" s="71">
        <v>10000000</v>
      </c>
      <c r="E74" s="71">
        <f>SUM(B74:D74)</f>
        <v>10000000</v>
      </c>
      <c r="F74" s="71">
        <v>10000000</v>
      </c>
      <c r="H74" s="97"/>
    </row>
    <row r="75" spans="1:8" ht="12.75">
      <c r="A75" s="39" t="s">
        <v>22</v>
      </c>
      <c r="B75" s="71"/>
      <c r="C75" s="71"/>
      <c r="D75" s="71">
        <v>1000000</v>
      </c>
      <c r="E75" s="71">
        <f>SUM(B75:D75)</f>
        <v>1000000</v>
      </c>
      <c r="F75" s="71">
        <v>1000000</v>
      </c>
      <c r="H75" s="97"/>
    </row>
    <row r="76" spans="1:8" ht="12.75">
      <c r="A76" s="111" t="s">
        <v>234</v>
      </c>
      <c r="B76" s="71"/>
      <c r="C76" s="71"/>
      <c r="D76" s="71">
        <v>14000000</v>
      </c>
      <c r="E76" s="71">
        <f>SUM(B76:D76)</f>
        <v>14000000</v>
      </c>
      <c r="F76" s="71">
        <v>14000000</v>
      </c>
      <c r="H76" s="97"/>
    </row>
    <row r="77" spans="1:8" ht="12.75">
      <c r="A77" s="109" t="s">
        <v>132</v>
      </c>
      <c r="B77" s="71">
        <f>SUM(B73:B76)</f>
        <v>0</v>
      </c>
      <c r="C77" s="71">
        <f>SUM(C73:C76)</f>
        <v>0</v>
      </c>
      <c r="D77" s="71">
        <f>SUM(D73:D76)</f>
        <v>25500000</v>
      </c>
      <c r="E77" s="71">
        <f>SUM(E73:E76)</f>
        <v>25500000</v>
      </c>
      <c r="F77" s="71">
        <f>SUM(F73:F76)</f>
        <v>25500000</v>
      </c>
      <c r="H77" s="97"/>
    </row>
    <row r="78" spans="1:8" ht="12.75">
      <c r="A78" s="111" t="s">
        <v>142</v>
      </c>
      <c r="B78" s="71"/>
      <c r="C78" s="71"/>
      <c r="D78" s="71">
        <v>3017680</v>
      </c>
      <c r="E78" s="71">
        <f>SUM(B78:D78)</f>
        <v>3017680</v>
      </c>
      <c r="F78" s="71">
        <v>3017680</v>
      </c>
      <c r="H78" s="97"/>
    </row>
    <row r="79" spans="1:6" s="72" customFormat="1" ht="12.75">
      <c r="A79" s="109" t="s">
        <v>133</v>
      </c>
      <c r="B79" s="71">
        <f>SUM(B78)</f>
        <v>0</v>
      </c>
      <c r="C79" s="71">
        <f>SUM(C78)</f>
        <v>0</v>
      </c>
      <c r="D79" s="71">
        <f>SUM(D78)</f>
        <v>3017680</v>
      </c>
      <c r="E79" s="71">
        <f>SUM(E78)</f>
        <v>3017680</v>
      </c>
      <c r="F79" s="71">
        <f>SUM(F78)</f>
        <v>3017680</v>
      </c>
    </row>
    <row r="80" spans="1:6" ht="12.75">
      <c r="A80" s="112" t="s">
        <v>59</v>
      </c>
      <c r="B80" s="62">
        <f>B77+B79</f>
        <v>0</v>
      </c>
      <c r="C80" s="62">
        <f>C77+C79</f>
        <v>0</v>
      </c>
      <c r="D80" s="62">
        <f>D77+D79</f>
        <v>28517680</v>
      </c>
      <c r="E80" s="62">
        <f>E77+E79</f>
        <v>28517680</v>
      </c>
      <c r="F80" s="62">
        <f>F77+F79</f>
        <v>28517680</v>
      </c>
    </row>
    <row r="81" spans="1:6" ht="12.75">
      <c r="A81" s="113" t="s">
        <v>23</v>
      </c>
      <c r="B81" s="73"/>
      <c r="C81" s="73"/>
      <c r="D81" s="73"/>
      <c r="E81" s="73"/>
      <c r="F81" s="73"/>
    </row>
    <row r="82" spans="1:6" ht="12.75">
      <c r="A82" s="111" t="s">
        <v>13</v>
      </c>
      <c r="B82" s="31"/>
      <c r="C82" s="31"/>
      <c r="D82" s="31">
        <v>4000000</v>
      </c>
      <c r="E82" s="71">
        <f aca="true" t="shared" si="2" ref="E82:E98">SUM(B82:D82)</f>
        <v>4000000</v>
      </c>
      <c r="F82" s="71">
        <v>4000000</v>
      </c>
    </row>
    <row r="83" spans="1:6" ht="12.75">
      <c r="A83" s="111" t="s">
        <v>32</v>
      </c>
      <c r="B83" s="71"/>
      <c r="C83" s="71"/>
      <c r="D83" s="71">
        <v>3000000</v>
      </c>
      <c r="E83" s="71">
        <f t="shared" si="2"/>
        <v>3000000</v>
      </c>
      <c r="F83" s="71">
        <v>2390400</v>
      </c>
    </row>
    <row r="84" spans="1:6" ht="12.75">
      <c r="A84" s="105" t="s">
        <v>60</v>
      </c>
      <c r="B84" s="71"/>
      <c r="C84" s="71"/>
      <c r="D84" s="71">
        <v>2000000</v>
      </c>
      <c r="E84" s="71">
        <f t="shared" si="2"/>
        <v>2000000</v>
      </c>
      <c r="F84" s="71">
        <v>1129230</v>
      </c>
    </row>
    <row r="85" spans="1:6" ht="12.75">
      <c r="A85" s="105" t="s">
        <v>48</v>
      </c>
      <c r="B85" s="71"/>
      <c r="C85" s="71"/>
      <c r="D85" s="71">
        <v>10000000</v>
      </c>
      <c r="E85" s="71">
        <f t="shared" si="2"/>
        <v>10000000</v>
      </c>
      <c r="F85" s="71">
        <v>10000000</v>
      </c>
    </row>
    <row r="86" spans="1:6" ht="12.75">
      <c r="A86" s="105" t="s">
        <v>302</v>
      </c>
      <c r="B86" s="71">
        <v>2562460</v>
      </c>
      <c r="C86" s="71">
        <v>21162790</v>
      </c>
      <c r="D86" s="71"/>
      <c r="E86" s="71">
        <f t="shared" si="2"/>
        <v>23725250</v>
      </c>
      <c r="F86" s="71">
        <v>23725250</v>
      </c>
    </row>
    <row r="87" spans="1:6" ht="12.75">
      <c r="A87" s="105" t="s">
        <v>49</v>
      </c>
      <c r="B87" s="71"/>
      <c r="C87" s="71"/>
      <c r="D87" s="71">
        <v>0</v>
      </c>
      <c r="E87" s="71">
        <f t="shared" si="2"/>
        <v>0</v>
      </c>
      <c r="F87" s="71">
        <v>48418000</v>
      </c>
    </row>
    <row r="88" spans="1:6" ht="12.75">
      <c r="A88" s="105" t="s">
        <v>303</v>
      </c>
      <c r="B88" s="71"/>
      <c r="C88" s="71"/>
      <c r="D88" s="71"/>
      <c r="E88" s="71">
        <f t="shared" si="2"/>
        <v>0</v>
      </c>
      <c r="F88" s="71">
        <v>0</v>
      </c>
    </row>
    <row r="89" spans="1:6" ht="12.75">
      <c r="A89" s="105" t="s">
        <v>304</v>
      </c>
      <c r="B89" s="71"/>
      <c r="C89" s="71">
        <v>35560000</v>
      </c>
      <c r="D89" s="71"/>
      <c r="E89" s="71">
        <f t="shared" si="2"/>
        <v>35560000</v>
      </c>
      <c r="F89" s="71">
        <v>35560000</v>
      </c>
    </row>
    <row r="90" spans="1:6" ht="12.75">
      <c r="A90" s="105" t="s">
        <v>305</v>
      </c>
      <c r="B90" s="71"/>
      <c r="C90" s="71">
        <v>29900000</v>
      </c>
      <c r="D90" s="71"/>
      <c r="E90" s="71">
        <f t="shared" si="2"/>
        <v>29900000</v>
      </c>
      <c r="F90" s="71">
        <v>29900000</v>
      </c>
    </row>
    <row r="91" spans="1:6" ht="12.75">
      <c r="A91" s="105" t="s">
        <v>306</v>
      </c>
      <c r="B91" s="71">
        <v>3205701</v>
      </c>
      <c r="C91" s="71"/>
      <c r="D91" s="71"/>
      <c r="E91" s="71">
        <f t="shared" si="2"/>
        <v>3205701</v>
      </c>
      <c r="F91" s="71">
        <v>3205701</v>
      </c>
    </row>
    <row r="92" spans="1:6" ht="12.75">
      <c r="A92" s="105" t="s">
        <v>408</v>
      </c>
      <c r="B92" s="71"/>
      <c r="C92" s="71"/>
      <c r="D92" s="71"/>
      <c r="E92" s="71"/>
      <c r="F92" s="71">
        <v>22000000</v>
      </c>
    </row>
    <row r="93" spans="1:6" ht="12.75">
      <c r="A93" s="105" t="s">
        <v>409</v>
      </c>
      <c r="B93" s="71"/>
      <c r="C93" s="71"/>
      <c r="D93" s="71"/>
      <c r="E93" s="71"/>
      <c r="F93" s="71">
        <v>9852228</v>
      </c>
    </row>
    <row r="94" spans="1:6" ht="12.75">
      <c r="A94" s="114" t="s">
        <v>132</v>
      </c>
      <c r="B94" s="32">
        <f>SUM(B82:B91)</f>
        <v>5768161</v>
      </c>
      <c r="C94" s="32">
        <f>SUM(C82:C91)</f>
        <v>86622790</v>
      </c>
      <c r="D94" s="32">
        <f>SUM(D82:D91)</f>
        <v>19000000</v>
      </c>
      <c r="E94" s="32">
        <f>SUM(E82:E91)</f>
        <v>111390951</v>
      </c>
      <c r="F94" s="32">
        <f>SUM(F82:F93)</f>
        <v>190180809</v>
      </c>
    </row>
    <row r="95" spans="1:6" ht="12.75">
      <c r="A95" s="111" t="s">
        <v>33</v>
      </c>
      <c r="B95" s="71"/>
      <c r="C95" s="71"/>
      <c r="D95" s="71">
        <v>3000000</v>
      </c>
      <c r="E95" s="71">
        <f>SUM(B95:D95)</f>
        <v>3000000</v>
      </c>
      <c r="F95" s="71">
        <v>3000000</v>
      </c>
    </row>
    <row r="96" spans="1:6" ht="12.75">
      <c r="A96" s="105" t="s">
        <v>233</v>
      </c>
      <c r="B96" s="71"/>
      <c r="C96" s="71"/>
      <c r="D96" s="71">
        <v>400000</v>
      </c>
      <c r="E96" s="71">
        <f>SUM(B96:D96)</f>
        <v>400000</v>
      </c>
      <c r="F96" s="71">
        <v>400000</v>
      </c>
    </row>
    <row r="97" spans="1:6" ht="12.75">
      <c r="A97" s="105" t="s">
        <v>301</v>
      </c>
      <c r="B97" s="71"/>
      <c r="C97" s="71"/>
      <c r="D97" s="71">
        <v>16119893</v>
      </c>
      <c r="E97" s="71">
        <f>SUM(B97:D97)</f>
        <v>16119893</v>
      </c>
      <c r="F97" s="71">
        <v>16119893</v>
      </c>
    </row>
    <row r="98" spans="1:6" ht="12.75">
      <c r="A98" s="111" t="s">
        <v>215</v>
      </c>
      <c r="B98" s="71"/>
      <c r="C98" s="71"/>
      <c r="D98" s="71">
        <v>3000000</v>
      </c>
      <c r="E98" s="71">
        <f t="shared" si="2"/>
        <v>3000000</v>
      </c>
      <c r="F98" s="71">
        <v>3000000</v>
      </c>
    </row>
    <row r="99" spans="1:6" s="72" customFormat="1" ht="12.75">
      <c r="A99" s="114" t="s">
        <v>133</v>
      </c>
      <c r="B99" s="32">
        <f>SUM(B95:B98)</f>
        <v>0</v>
      </c>
      <c r="C99" s="32">
        <f>SUM(C95:C98)</f>
        <v>0</v>
      </c>
      <c r="D99" s="32">
        <f>SUM(D95:D98)</f>
        <v>22519893</v>
      </c>
      <c r="E99" s="32">
        <f>SUM(E95:E98)</f>
        <v>22519893</v>
      </c>
      <c r="F99" s="32">
        <f>SUM(F95:F98)</f>
        <v>22519893</v>
      </c>
    </row>
    <row r="100" spans="1:6" ht="12.75">
      <c r="A100" s="110" t="s">
        <v>24</v>
      </c>
      <c r="B100" s="62">
        <f>B94+B99</f>
        <v>5768161</v>
      </c>
      <c r="C100" s="62">
        <f>C94+C99</f>
        <v>86622790</v>
      </c>
      <c r="D100" s="62">
        <f>D94+D99</f>
        <v>41519893</v>
      </c>
      <c r="E100" s="62">
        <f>E94+E99</f>
        <v>133910844</v>
      </c>
      <c r="F100" s="62">
        <f>F94+F99</f>
        <v>212700702</v>
      </c>
    </row>
    <row r="101" spans="1:7" s="1" customFormat="1" ht="14.25" customHeight="1">
      <c r="A101" s="110" t="s">
        <v>143</v>
      </c>
      <c r="B101" s="62">
        <f>B54+B77+B94</f>
        <v>2327404635</v>
      </c>
      <c r="C101" s="62">
        <f>C54+C77+C94</f>
        <v>255287202</v>
      </c>
      <c r="D101" s="62">
        <f>D54+D77+D94</f>
        <v>94287000</v>
      </c>
      <c r="E101" s="62">
        <f>E54+E77+E94</f>
        <v>2675351837</v>
      </c>
      <c r="F101" s="62">
        <f>F54+F77+F94</f>
        <v>2801889307</v>
      </c>
      <c r="G101" s="12"/>
    </row>
    <row r="102" spans="1:6" ht="15" customHeight="1">
      <c r="A102" s="110" t="s">
        <v>144</v>
      </c>
      <c r="B102" s="62">
        <f>B70+B99</f>
        <v>0</v>
      </c>
      <c r="C102" s="62">
        <f>C70+C99</f>
        <v>0</v>
      </c>
      <c r="D102" s="62">
        <f>D70+D99</f>
        <v>53895939</v>
      </c>
      <c r="E102" s="62">
        <f>E70+E79+E99</f>
        <v>56913619</v>
      </c>
      <c r="F102" s="62">
        <f>F70+F79+F99</f>
        <v>63935424</v>
      </c>
    </row>
    <row r="103" spans="1:6" s="9" customFormat="1" ht="13.5" customHeight="1">
      <c r="A103" s="110" t="s">
        <v>16</v>
      </c>
      <c r="B103" s="62">
        <f>B71+B80+B100</f>
        <v>2327404635</v>
      </c>
      <c r="C103" s="62">
        <f>C71+C80+C100</f>
        <v>255287202</v>
      </c>
      <c r="D103" s="62">
        <f>D71+D80+D100</f>
        <v>151200619</v>
      </c>
      <c r="E103" s="62">
        <f>E71+E80+E100</f>
        <v>2732265456</v>
      </c>
      <c r="F103" s="62">
        <f>F71+F80+F100</f>
        <v>2865824731</v>
      </c>
    </row>
    <row r="104" spans="1:6" ht="12.75">
      <c r="A104" s="105" t="s">
        <v>52</v>
      </c>
      <c r="B104" s="73"/>
      <c r="C104" s="73"/>
      <c r="D104" s="31">
        <v>15000000</v>
      </c>
      <c r="E104" s="62">
        <f>SUM(B104:D104)</f>
        <v>15000000</v>
      </c>
      <c r="F104" s="62">
        <v>15000000</v>
      </c>
    </row>
    <row r="105" spans="1:6" ht="12.75">
      <c r="A105" s="40" t="s">
        <v>51</v>
      </c>
      <c r="B105" s="62">
        <f>B104</f>
        <v>0</v>
      </c>
      <c r="C105" s="62">
        <f>C104</f>
        <v>0</v>
      </c>
      <c r="D105" s="62">
        <f>D104</f>
        <v>15000000</v>
      </c>
      <c r="E105" s="62">
        <f>SUM(B105:D105)</f>
        <v>15000000</v>
      </c>
      <c r="F105" s="62">
        <v>15000000</v>
      </c>
    </row>
    <row r="106" spans="1:5" ht="12.75">
      <c r="A106" s="10"/>
      <c r="B106" s="74"/>
      <c r="C106" s="74"/>
      <c r="D106" s="74"/>
      <c r="E106" s="10"/>
    </row>
    <row r="107" spans="1:5" ht="12.75">
      <c r="A107" s="5"/>
      <c r="B107" s="21"/>
      <c r="C107" s="21"/>
      <c r="D107" s="21"/>
      <c r="E107" s="5"/>
    </row>
    <row r="108" spans="1:5" ht="12.75">
      <c r="A108" s="10"/>
      <c r="B108" s="21"/>
      <c r="C108" s="21"/>
      <c r="D108" s="21"/>
      <c r="E108" s="5"/>
    </row>
    <row r="109" spans="1:5" ht="12.75">
      <c r="A109" s="10"/>
      <c r="B109" s="74"/>
      <c r="C109" s="74"/>
      <c r="D109" s="74"/>
      <c r="E109" s="10"/>
    </row>
    <row r="110" spans="1:5" ht="12.75">
      <c r="A110" s="5"/>
      <c r="B110" s="74"/>
      <c r="C110" s="74"/>
      <c r="D110" s="74"/>
      <c r="E110" s="10"/>
    </row>
    <row r="111" spans="1:5" ht="12.75">
      <c r="A111" s="5"/>
      <c r="B111" s="21"/>
      <c r="C111" s="21"/>
      <c r="D111" s="21"/>
      <c r="E111" s="5"/>
    </row>
    <row r="112" spans="1:5" ht="12.75">
      <c r="A112" s="5"/>
      <c r="B112" s="21"/>
      <c r="C112" s="21"/>
      <c r="D112" s="21"/>
      <c r="E112" s="5"/>
    </row>
    <row r="113" spans="2:5" ht="12.75">
      <c r="B113" s="21"/>
      <c r="C113" s="21"/>
      <c r="D113" s="21"/>
      <c r="E113" s="5"/>
    </row>
  </sheetData>
  <sheetProtection/>
  <mergeCells count="2">
    <mergeCell ref="A3:F3"/>
    <mergeCell ref="A4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2018-06-14T08:40:44Z</cp:lastPrinted>
  <dcterms:created xsi:type="dcterms:W3CDTF">2002-01-04T07:43:44Z</dcterms:created>
  <dcterms:modified xsi:type="dcterms:W3CDTF">2018-06-14T11:09:31Z</dcterms:modified>
  <cp:category/>
  <cp:version/>
  <cp:contentType/>
  <cp:contentStatus/>
</cp:coreProperties>
</file>