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2019." sheetId="1" r:id="rId1"/>
    <sheet name="2019 int" sheetId="2" r:id="rId2"/>
  </sheets>
  <definedNames/>
  <calcPr fullCalcOnLoad="1"/>
</workbook>
</file>

<file path=xl/sharedStrings.xml><?xml version="1.0" encoding="utf-8"?>
<sst xmlns="http://schemas.openxmlformats.org/spreadsheetml/2006/main" count="201" uniqueCount="107">
  <si>
    <t>#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</si>
  <si>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</si>
  <si>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</si>
  <si>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</si>
  <si>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</si>
  <si>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</si>
  <si>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</si>
  <si>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</si>
  <si>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</si>
  <si>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</si>
  <si>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</si>
  <si>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</si>
  <si>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</si>
  <si>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</si>
  <si>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</si>
  <si>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</si>
  <si>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</si>
  <si>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</si>
  <si>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</si>
  <si>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</si>
  <si>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</si>
  <si>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</si>
  <si>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</si>
  <si>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</si>
  <si>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</si>
  <si>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</si>
  <si>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</si>
  <si>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</si>
  <si>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</si>
  <si>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</si>
  <si>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</si>
  <si>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</si>
  <si>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</si>
  <si>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</si>
  <si>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</si>
  <si>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</si>
  <si>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</si>
  <si>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</si>
  <si>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</si>
  <si>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</si>
  <si>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</si>
  <si>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</si>
  <si>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</si>
  <si>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Önkormányzat</t>
  </si>
  <si>
    <t>Polgármesteri Hivatal</t>
  </si>
  <si>
    <t>BLESZ</t>
  </si>
  <si>
    <t>BL Közterület- felügyelet</t>
  </si>
  <si>
    <t>Gazdasági szervezettel nem rendelkező intézmények</t>
  </si>
  <si>
    <t>MINDÖSSZESEN</t>
  </si>
  <si>
    <t>Belváros-Lipótváros Önkormányzatának eredménykimutatása</t>
  </si>
  <si>
    <t>ezer Ft-ban</t>
  </si>
  <si>
    <t>Balaton Óvoda</t>
  </si>
  <si>
    <t>Tesz-vesz Óvoda</t>
  </si>
  <si>
    <t>Bástya Óvoda</t>
  </si>
  <si>
    <t>Játékkal-mesével Óvoda</t>
  </si>
  <si>
    <t>ESZI</t>
  </si>
  <si>
    <t>Bölcsőde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</si>
  <si>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</si>
  <si>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</si>
  <si>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</si>
  <si>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</si>
  <si>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</si>
  <si>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</si>
  <si>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</si>
  <si>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</si>
  <si>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</si>
  <si>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</si>
  <si>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</si>
  <si>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</si>
  <si>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</si>
  <si>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</si>
  <si>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</si>
  <si>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</si>
  <si>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</si>
  <si>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</si>
  <si>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</si>
  <si>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</si>
  <si>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</si>
  <si>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(&gt;=21a+21b)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</si>
  <si>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</si>
  <si>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</si>
  <si>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</si>
  <si>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24 Fizetendő kamatok és kamatjellegű ráfordítások</t>
  </si>
  <si>
    <t>25 Részesedések, értékpapírok, pénzeszközök értékvesztése (&gt;=25a+25b)</t>
  </si>
  <si>
    <t>26 Pénzügyi műveletek egyéb ráfordításai (&gt;=26a+26b)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</si>
  <si>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</si>
  <si>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</si>
  <si>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</si>
  <si>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</si>
  <si>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</si>
  <si>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</si>
  <si>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</si>
  <si>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18 Részesedésekből származó eredményszemléletű bevételek, árfolyamnyereségek</t>
  </si>
  <si>
    <t>19 Befektetett pénzügyi eszközökből származó eredményszemléletű bevételek, árfolyamnyereségek</t>
  </si>
  <si>
    <t>04 Saját termelésű készletek állományváltozása</t>
  </si>
  <si>
    <t>05 Saját előállítású eszközök aktivált értéke</t>
  </si>
  <si>
    <t>II Aktivált saját teljesítmények értéke (=±04+05)</t>
  </si>
  <si>
    <t>12 Eladott áruk beszerzési értéke</t>
  </si>
  <si>
    <t>14 Bérköltség</t>
  </si>
  <si>
    <t>21a - ebből: lekötött bankbetétek mérlegfordulónapi értékelése során megállapított (nem realizált) árfolyamnyeresége</t>
  </si>
  <si>
    <t>23 Befektetett pénzügyi eszközökből (értékpapírokból, kölcsönökből) származó ráfordítások, árfolyamveszteségek</t>
  </si>
  <si>
    <t>25a - ebből: lekötött bankbetétek értékvesztése</t>
  </si>
  <si>
    <t>25b - ebből: Kincstáron kívüli forint- és devizaszámlák értékvesztése</t>
  </si>
  <si>
    <t>26a - ebből: lekötött bankbetétek mérlegfordulónapi értékelése során megállapított (nem realizált) árfolyamvesztesége</t>
  </si>
  <si>
    <t>15/a. számú melléklet</t>
  </si>
  <si>
    <t>15. számú melléklet</t>
  </si>
  <si>
    <t>2019.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</si>
</sst>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right" vertical="center" wrapText="1"/>
      <protection/>
    </xf>
    <xf numFmtId="3" fontId="43" fillId="0" borderId="1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3" fontId="44" fillId="0" borderId="12" xfId="0" applyNumberFormat="1" applyFont="1" applyFill="1" applyBorder="1" applyAlignment="1">
      <alignment vertical="center"/>
    </xf>
    <xf numFmtId="3" fontId="4" fillId="0" borderId="13" xfId="55" applyNumberFormat="1" applyFont="1" applyFill="1" applyBorder="1" applyAlignment="1">
      <alignment horizontal="right" vertical="center" wrapText="1"/>
      <protection/>
    </xf>
    <xf numFmtId="3" fontId="4" fillId="0" borderId="14" xfId="55" applyNumberFormat="1" applyFont="1" applyFill="1" applyBorder="1" applyAlignment="1">
      <alignment horizontal="right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3" fontId="4" fillId="0" borderId="16" xfId="55" applyNumberFormat="1" applyFont="1" applyFill="1" applyBorder="1" applyAlignment="1">
      <alignment horizontal="right" vertical="center" wrapText="1"/>
      <protection/>
    </xf>
    <xf numFmtId="3" fontId="3" fillId="0" borderId="17" xfId="55" applyNumberFormat="1" applyFont="1" applyFill="1" applyBorder="1" applyAlignment="1">
      <alignment horizontal="right" vertical="center" wrapText="1"/>
      <protection/>
    </xf>
    <xf numFmtId="3" fontId="4" fillId="0" borderId="18" xfId="55" applyNumberFormat="1" applyFont="1" applyFill="1" applyBorder="1" applyAlignment="1">
      <alignment horizontal="right" vertical="center" wrapText="1"/>
      <protection/>
    </xf>
    <xf numFmtId="3" fontId="3" fillId="0" borderId="18" xfId="55" applyNumberFormat="1" applyFont="1" applyFill="1" applyBorder="1" applyAlignment="1">
      <alignment horizontal="right" vertical="center" wrapText="1"/>
      <protection/>
    </xf>
    <xf numFmtId="3" fontId="4" fillId="0" borderId="19" xfId="55" applyNumberFormat="1" applyFont="1" applyFill="1" applyBorder="1" applyAlignment="1">
      <alignment horizontal="right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3" fontId="4" fillId="0" borderId="20" xfId="55" applyNumberFormat="1" applyFont="1" applyFill="1" applyBorder="1" applyAlignment="1">
      <alignment horizontal="righ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3" fontId="43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3" fontId="43" fillId="0" borderId="1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vertical="top" wrapText="1"/>
    </xf>
    <xf numFmtId="3" fontId="43" fillId="0" borderId="26" xfId="0" applyNumberFormat="1" applyFont="1" applyFill="1" applyBorder="1" applyAlignment="1">
      <alignment vertical="center"/>
    </xf>
    <xf numFmtId="3" fontId="44" fillId="0" borderId="16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3" fontId="43" fillId="0" borderId="18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3" fontId="44" fillId="0" borderId="2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3" fontId="44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right" vertical="center"/>
    </xf>
    <xf numFmtId="0" fontId="5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3.00390625" style="22" customWidth="1"/>
    <col min="2" max="2" width="73.421875" style="22" customWidth="1"/>
    <col min="3" max="3" width="15.57421875" style="22" customWidth="1"/>
    <col min="4" max="4" width="15.00390625" style="22" customWidth="1"/>
    <col min="5" max="5" width="10.7109375" style="22" customWidth="1"/>
    <col min="6" max="6" width="12.7109375" style="22" bestFit="1" customWidth="1"/>
    <col min="7" max="7" width="16.8515625" style="22" customWidth="1"/>
    <col min="8" max="8" width="18.421875" style="22" customWidth="1"/>
    <col min="9" max="16384" width="9.140625" style="22" customWidth="1"/>
  </cols>
  <sheetData>
    <row r="1" spans="7:8" ht="12.75">
      <c r="G1" s="58" t="s">
        <v>105</v>
      </c>
      <c r="H1" s="58"/>
    </row>
    <row r="2" spans="1:8" ht="15.75" customHeight="1">
      <c r="A2" s="59" t="s">
        <v>49</v>
      </c>
      <c r="B2" s="59"/>
      <c r="C2" s="59"/>
      <c r="D2" s="59"/>
      <c r="E2" s="59"/>
      <c r="F2" s="59"/>
      <c r="G2" s="59"/>
      <c r="H2" s="59"/>
    </row>
    <row r="3" spans="1:8" ht="7.5" customHeight="1">
      <c r="A3" s="59"/>
      <c r="B3" s="59"/>
      <c r="C3" s="59"/>
      <c r="D3" s="59"/>
      <c r="E3" s="59"/>
      <c r="F3" s="59"/>
      <c r="G3" s="59"/>
      <c r="H3" s="59"/>
    </row>
    <row r="4" spans="1:8" ht="14.25" customHeight="1">
      <c r="A4" s="19"/>
      <c r="B4" s="19"/>
      <c r="C4" s="57" t="s">
        <v>106</v>
      </c>
      <c r="D4" s="19"/>
      <c r="E4" s="19"/>
      <c r="F4" s="19"/>
      <c r="G4" s="19"/>
      <c r="H4" s="19"/>
    </row>
    <row r="5" spans="1:8" s="23" customFormat="1" ht="15.75" customHeight="1" thickBot="1">
      <c r="A5" s="1"/>
      <c r="B5" s="1"/>
      <c r="C5" s="1"/>
      <c r="D5" s="1"/>
      <c r="E5" s="1"/>
      <c r="F5" s="1"/>
      <c r="G5" s="1"/>
      <c r="H5" s="2" t="s">
        <v>50</v>
      </c>
    </row>
    <row r="6" spans="1:8" s="24" customFormat="1" ht="55.5" customHeight="1" thickBot="1">
      <c r="A6" s="9" t="s">
        <v>0</v>
      </c>
      <c r="B6" s="9" t="s">
        <v>1</v>
      </c>
      <c r="C6" s="9" t="s">
        <v>43</v>
      </c>
      <c r="D6" s="15" t="s">
        <v>44</v>
      </c>
      <c r="E6" s="15" t="s">
        <v>45</v>
      </c>
      <c r="F6" s="15" t="s">
        <v>46</v>
      </c>
      <c r="G6" s="15" t="s">
        <v>47</v>
      </c>
      <c r="H6" s="15" t="s">
        <v>48</v>
      </c>
    </row>
    <row r="7" spans="1:8" ht="12.75">
      <c r="A7" s="25" t="s">
        <v>2</v>
      </c>
      <c r="B7" s="26" t="s">
        <v>57</v>
      </c>
      <c r="C7" s="11">
        <f>7510514+1</f>
        <v>7510515</v>
      </c>
      <c r="D7" s="3">
        <v>6583</v>
      </c>
      <c r="E7" s="3"/>
      <c r="F7" s="3"/>
      <c r="G7" s="3">
        <f>+'2019 int'!I7</f>
        <v>0</v>
      </c>
      <c r="H7" s="27">
        <f>SUM(C7:G7)</f>
        <v>7517098</v>
      </c>
    </row>
    <row r="8" spans="1:8" ht="12.75">
      <c r="A8" s="28" t="s">
        <v>3</v>
      </c>
      <c r="B8" s="29" t="s">
        <v>58</v>
      </c>
      <c r="C8" s="13">
        <v>6416384</v>
      </c>
      <c r="D8" s="4">
        <v>43976</v>
      </c>
      <c r="E8" s="4">
        <v>146142</v>
      </c>
      <c r="F8" s="4">
        <v>500911</v>
      </c>
      <c r="G8" s="4">
        <f>+'2019 int'!I8</f>
        <v>68961</v>
      </c>
      <c r="H8" s="30">
        <f>SUM(C8:G8)</f>
        <v>7176374</v>
      </c>
    </row>
    <row r="9" spans="1:8" ht="12.75">
      <c r="A9" s="28" t="s">
        <v>4</v>
      </c>
      <c r="B9" s="29" t="s">
        <v>59</v>
      </c>
      <c r="C9" s="13"/>
      <c r="D9" s="4"/>
      <c r="E9" s="4"/>
      <c r="F9" s="4"/>
      <c r="G9" s="4">
        <f>+'2019 int'!I9</f>
        <v>0</v>
      </c>
      <c r="H9" s="30">
        <f>SUM(C9:G9)</f>
        <v>0</v>
      </c>
    </row>
    <row r="10" spans="1:8" ht="12.75">
      <c r="A10" s="31" t="s">
        <v>5</v>
      </c>
      <c r="B10" s="32" t="s">
        <v>60</v>
      </c>
      <c r="C10" s="12">
        <f aca="true" t="shared" si="0" ref="C10:H10">SUM(C7:C9)</f>
        <v>13926899</v>
      </c>
      <c r="D10" s="5">
        <f t="shared" si="0"/>
        <v>50559</v>
      </c>
      <c r="E10" s="5">
        <f t="shared" si="0"/>
        <v>146142</v>
      </c>
      <c r="F10" s="5">
        <f t="shared" si="0"/>
        <v>500911</v>
      </c>
      <c r="G10" s="4">
        <f>+'2019 int'!I10</f>
        <v>68961</v>
      </c>
      <c r="H10" s="10">
        <f t="shared" si="0"/>
        <v>14693472</v>
      </c>
    </row>
    <row r="11" spans="1:8" ht="12.75">
      <c r="A11" s="28" t="s">
        <v>6</v>
      </c>
      <c r="B11" s="29" t="s">
        <v>94</v>
      </c>
      <c r="C11" s="13">
        <v>0</v>
      </c>
      <c r="D11" s="4">
        <v>0</v>
      </c>
      <c r="E11" s="4">
        <v>0</v>
      </c>
      <c r="F11" s="4">
        <v>0</v>
      </c>
      <c r="G11" s="4">
        <f>+'2019 int'!I11</f>
        <v>0</v>
      </c>
      <c r="H11" s="30">
        <f aca="true" t="shared" si="1" ref="H11:H17">SUM(C11:G11)</f>
        <v>0</v>
      </c>
    </row>
    <row r="12" spans="1:8" ht="12.75">
      <c r="A12" s="28" t="s">
        <v>7</v>
      </c>
      <c r="B12" s="29" t="s">
        <v>95</v>
      </c>
      <c r="C12" s="13">
        <v>0</v>
      </c>
      <c r="D12" s="4">
        <v>0</v>
      </c>
      <c r="E12" s="4">
        <v>0</v>
      </c>
      <c r="F12" s="4">
        <v>0</v>
      </c>
      <c r="G12" s="4">
        <f>+'2019 int'!I12</f>
        <v>0</v>
      </c>
      <c r="H12" s="30">
        <f t="shared" si="1"/>
        <v>0</v>
      </c>
    </row>
    <row r="13" spans="1:8" ht="12.75">
      <c r="A13" s="31" t="s">
        <v>8</v>
      </c>
      <c r="B13" s="32" t="s">
        <v>96</v>
      </c>
      <c r="C13" s="12">
        <f>+C11+C12</f>
        <v>0</v>
      </c>
      <c r="D13" s="5">
        <f>+D11+D12</f>
        <v>0</v>
      </c>
      <c r="E13" s="5">
        <f>+E11+E12</f>
        <v>0</v>
      </c>
      <c r="F13" s="5">
        <f>+F11+F12</f>
        <v>0</v>
      </c>
      <c r="G13" s="4">
        <f>+'2019 int'!I13</f>
        <v>0</v>
      </c>
      <c r="H13" s="30">
        <f t="shared" si="1"/>
        <v>0</v>
      </c>
    </row>
    <row r="14" spans="1:8" ht="12.75">
      <c r="A14" s="28" t="s">
        <v>9</v>
      </c>
      <c r="B14" s="29" t="s">
        <v>61</v>
      </c>
      <c r="C14" s="13">
        <v>2708584</v>
      </c>
      <c r="D14" s="4">
        <v>2616226</v>
      </c>
      <c r="E14" s="4">
        <v>686783</v>
      </c>
      <c r="F14" s="4">
        <v>1073312</v>
      </c>
      <c r="G14" s="4">
        <f>+'2019 int'!I14</f>
        <v>1537571</v>
      </c>
      <c r="H14" s="30">
        <f t="shared" si="1"/>
        <v>8622476</v>
      </c>
    </row>
    <row r="15" spans="1:8" ht="12.75">
      <c r="A15" s="28" t="s">
        <v>10</v>
      </c>
      <c r="B15" s="29" t="s">
        <v>62</v>
      </c>
      <c r="C15" s="13">
        <v>2199</v>
      </c>
      <c r="D15" s="4">
        <v>12629</v>
      </c>
      <c r="E15" s="4">
        <v>980547</v>
      </c>
      <c r="F15" s="4"/>
      <c r="G15" s="4">
        <f>+'2019 int'!I15</f>
        <v>8122</v>
      </c>
      <c r="H15" s="30">
        <f t="shared" si="1"/>
        <v>1003497</v>
      </c>
    </row>
    <row r="16" spans="1:8" ht="12.75">
      <c r="A16" s="28" t="s">
        <v>11</v>
      </c>
      <c r="B16" s="29" t="s">
        <v>63</v>
      </c>
      <c r="C16" s="13">
        <v>339849</v>
      </c>
      <c r="D16" s="4"/>
      <c r="E16" s="4"/>
      <c r="F16" s="4"/>
      <c r="G16" s="4">
        <f>+'2019 int'!I16</f>
        <v>0</v>
      </c>
      <c r="H16" s="30">
        <f t="shared" si="1"/>
        <v>339849</v>
      </c>
    </row>
    <row r="17" spans="1:8" ht="12.75">
      <c r="A17" s="28" t="s">
        <v>12</v>
      </c>
      <c r="B17" s="29" t="s">
        <v>64</v>
      </c>
      <c r="C17" s="13">
        <v>3045029</v>
      </c>
      <c r="D17" s="4">
        <v>1505</v>
      </c>
      <c r="E17" s="4">
        <v>6572</v>
      </c>
      <c r="F17" s="4">
        <v>72772</v>
      </c>
      <c r="G17" s="4">
        <f>+'2019 int'!I17</f>
        <v>2600</v>
      </c>
      <c r="H17" s="30">
        <f t="shared" si="1"/>
        <v>3128478</v>
      </c>
    </row>
    <row r="18" spans="1:8" ht="12.75">
      <c r="A18" s="31" t="s">
        <v>13</v>
      </c>
      <c r="B18" s="32" t="s">
        <v>65</v>
      </c>
      <c r="C18" s="12">
        <f aca="true" t="shared" si="2" ref="C18:H18">SUM(C14:C17)</f>
        <v>6095661</v>
      </c>
      <c r="D18" s="5">
        <f t="shared" si="2"/>
        <v>2630360</v>
      </c>
      <c r="E18" s="5">
        <f>SUM(E14:E17)</f>
        <v>1673902</v>
      </c>
      <c r="F18" s="5">
        <f t="shared" si="2"/>
        <v>1146084</v>
      </c>
      <c r="G18" s="5">
        <f t="shared" si="2"/>
        <v>1548293</v>
      </c>
      <c r="H18" s="10">
        <f t="shared" si="2"/>
        <v>13094300</v>
      </c>
    </row>
    <row r="19" spans="1:8" ht="12.75">
      <c r="A19" s="28" t="s">
        <v>14</v>
      </c>
      <c r="B19" s="29" t="s">
        <v>66</v>
      </c>
      <c r="C19" s="13">
        <v>23957</v>
      </c>
      <c r="D19" s="4">
        <v>9866</v>
      </c>
      <c r="E19" s="4">
        <v>70732</v>
      </c>
      <c r="F19" s="4">
        <v>45904</v>
      </c>
      <c r="G19" s="4">
        <f>+'2019 int'!I19</f>
        <v>36845</v>
      </c>
      <c r="H19" s="10">
        <f>SUM(C19:G19)</f>
        <v>187304</v>
      </c>
    </row>
    <row r="20" spans="1:8" ht="12.75">
      <c r="A20" s="28" t="s">
        <v>15</v>
      </c>
      <c r="B20" s="29" t="s">
        <v>67</v>
      </c>
      <c r="C20" s="13">
        <v>4813683</v>
      </c>
      <c r="D20" s="4">
        <v>882518</v>
      </c>
      <c r="E20" s="4">
        <v>388455</v>
      </c>
      <c r="F20" s="4">
        <v>236024</v>
      </c>
      <c r="G20" s="4">
        <f>+'2019 int'!I20</f>
        <v>252970</v>
      </c>
      <c r="H20" s="10">
        <f>SUM(C20:G20)</f>
        <v>6573650</v>
      </c>
    </row>
    <row r="21" spans="1:8" ht="12.75">
      <c r="A21" s="28" t="s">
        <v>16</v>
      </c>
      <c r="B21" s="29" t="s">
        <v>97</v>
      </c>
      <c r="C21" s="13"/>
      <c r="D21" s="4"/>
      <c r="E21" s="4"/>
      <c r="F21" s="4"/>
      <c r="G21" s="4">
        <f>+'2019 int'!I21</f>
        <v>0</v>
      </c>
      <c r="H21" s="10">
        <f>SUM(C21:G21)</f>
        <v>0</v>
      </c>
    </row>
    <row r="22" spans="1:8" ht="12.75">
      <c r="A22" s="28" t="s">
        <v>17</v>
      </c>
      <c r="B22" s="29" t="s">
        <v>68</v>
      </c>
      <c r="C22" s="13">
        <v>727461</v>
      </c>
      <c r="D22" s="4">
        <v>36730</v>
      </c>
      <c r="E22" s="4">
        <v>5631</v>
      </c>
      <c r="F22" s="4">
        <v>566677</v>
      </c>
      <c r="G22" s="4">
        <f>+'2019 int'!I22</f>
        <v>2597</v>
      </c>
      <c r="H22" s="10">
        <f>SUM(C22:G22)</f>
        <v>1339096</v>
      </c>
    </row>
    <row r="23" spans="1:8" ht="12.75">
      <c r="A23" s="31" t="s">
        <v>18</v>
      </c>
      <c r="B23" s="32" t="s">
        <v>69</v>
      </c>
      <c r="C23" s="12">
        <f aca="true" t="shared" si="3" ref="C23:H23">SUM(C19:C22)</f>
        <v>5565101</v>
      </c>
      <c r="D23" s="5">
        <f t="shared" si="3"/>
        <v>929114</v>
      </c>
      <c r="E23" s="5">
        <f t="shared" si="3"/>
        <v>464818</v>
      </c>
      <c r="F23" s="5">
        <f t="shared" si="3"/>
        <v>848605</v>
      </c>
      <c r="G23" s="5">
        <f t="shared" si="3"/>
        <v>292412</v>
      </c>
      <c r="H23" s="10">
        <f t="shared" si="3"/>
        <v>8100050</v>
      </c>
    </row>
    <row r="24" spans="1:8" ht="12.75">
      <c r="A24" s="28" t="s">
        <v>19</v>
      </c>
      <c r="B24" s="29" t="s">
        <v>98</v>
      </c>
      <c r="C24" s="13"/>
      <c r="D24" s="4">
        <v>927995</v>
      </c>
      <c r="E24" s="4">
        <v>761902</v>
      </c>
      <c r="F24" s="4">
        <v>489933</v>
      </c>
      <c r="G24" s="4">
        <f>+'2019 int'!I24</f>
        <v>850931</v>
      </c>
      <c r="H24" s="30">
        <f>SUM(C24:G24)</f>
        <v>3030761</v>
      </c>
    </row>
    <row r="25" spans="1:8" ht="12.75">
      <c r="A25" s="28" t="s">
        <v>20</v>
      </c>
      <c r="B25" s="29" t="s">
        <v>70</v>
      </c>
      <c r="C25" s="13">
        <v>252314</v>
      </c>
      <c r="D25" s="4">
        <v>281476</v>
      </c>
      <c r="E25" s="4">
        <v>137074</v>
      </c>
      <c r="F25" s="4">
        <v>98125</v>
      </c>
      <c r="G25" s="4">
        <f>+'2019 int'!I25</f>
        <v>120691</v>
      </c>
      <c r="H25" s="33">
        <f>SUM(C25:G25)</f>
        <v>889680</v>
      </c>
    </row>
    <row r="26" spans="1:8" ht="12.75">
      <c r="A26" s="28" t="s">
        <v>21</v>
      </c>
      <c r="B26" s="29" t="s">
        <v>71</v>
      </c>
      <c r="C26" s="13">
        <v>44398</v>
      </c>
      <c r="D26" s="4">
        <v>239808</v>
      </c>
      <c r="E26" s="4">
        <v>177472</v>
      </c>
      <c r="F26" s="4">
        <v>116787</v>
      </c>
      <c r="G26" s="4">
        <f>+'2019 int'!I26</f>
        <v>201746</v>
      </c>
      <c r="H26" s="34">
        <f>SUM(C26:G26)</f>
        <v>780211</v>
      </c>
    </row>
    <row r="27" spans="1:8" ht="12.75">
      <c r="A27" s="31" t="s">
        <v>22</v>
      </c>
      <c r="B27" s="32" t="s">
        <v>72</v>
      </c>
      <c r="C27" s="12">
        <f>SUM(C24:C26)</f>
        <v>296712</v>
      </c>
      <c r="D27" s="5">
        <f>SUM(D24:D26)</f>
        <v>1449279</v>
      </c>
      <c r="E27" s="5">
        <f>SUM(E24:E26)</f>
        <v>1076448</v>
      </c>
      <c r="F27" s="5">
        <f>SUM(F24:F26)</f>
        <v>704845</v>
      </c>
      <c r="G27" s="5">
        <f>SUM(G24:G26)</f>
        <v>1173368</v>
      </c>
      <c r="H27" s="34">
        <f aca="true" t="shared" si="4" ref="H27:H50">SUM(C27:G27)</f>
        <v>4700652</v>
      </c>
    </row>
    <row r="28" spans="1:8" ht="12.75">
      <c r="A28" s="31" t="s">
        <v>23</v>
      </c>
      <c r="B28" s="32" t="s">
        <v>73</v>
      </c>
      <c r="C28" s="12">
        <v>1613549</v>
      </c>
      <c r="D28" s="6">
        <v>15698</v>
      </c>
      <c r="E28" s="6">
        <v>55860</v>
      </c>
      <c r="F28" s="6">
        <v>27608</v>
      </c>
      <c r="G28" s="6">
        <f>+'2019 int'!I28</f>
        <v>9916</v>
      </c>
      <c r="H28" s="34">
        <f t="shared" si="4"/>
        <v>1722631</v>
      </c>
    </row>
    <row r="29" spans="1:8" ht="12.75">
      <c r="A29" s="31" t="s">
        <v>24</v>
      </c>
      <c r="B29" s="32" t="s">
        <v>74</v>
      </c>
      <c r="C29" s="12">
        <v>13072418</v>
      </c>
      <c r="D29" s="6">
        <v>328889</v>
      </c>
      <c r="E29" s="6">
        <v>148550</v>
      </c>
      <c r="F29" s="6">
        <v>170162</v>
      </c>
      <c r="G29" s="6">
        <f>+'2019 int'!I29</f>
        <v>87264</v>
      </c>
      <c r="H29" s="34">
        <f t="shared" si="4"/>
        <v>13807283</v>
      </c>
    </row>
    <row r="30" spans="1:8" ht="15.75" customHeight="1">
      <c r="A30" s="31" t="s">
        <v>25</v>
      </c>
      <c r="B30" s="32" t="s">
        <v>75</v>
      </c>
      <c r="C30" s="12">
        <f>+C10+C13+C18-C23-C27-C28-C29</f>
        <v>-525220</v>
      </c>
      <c r="D30" s="5">
        <f>+(D10+D13+D18-(D23+D27+D28+D29))</f>
        <v>-42061</v>
      </c>
      <c r="E30" s="5">
        <f>+(E10+E13+E18-(E23+E27+E28+E29))</f>
        <v>74368</v>
      </c>
      <c r="F30" s="5">
        <f>+(F10+F13+F18-(F23+F27+F28+F29))</f>
        <v>-104225</v>
      </c>
      <c r="G30" s="5">
        <f>+(G10+G13+G18-(G23+G27+G28+G29))</f>
        <v>54294</v>
      </c>
      <c r="H30" s="34">
        <f t="shared" si="4"/>
        <v>-542844</v>
      </c>
    </row>
    <row r="31" spans="1:8" ht="12.75">
      <c r="A31" s="28" t="s">
        <v>26</v>
      </c>
      <c r="B31" s="29" t="s">
        <v>76</v>
      </c>
      <c r="C31" s="13">
        <v>2688</v>
      </c>
      <c r="D31" s="4"/>
      <c r="E31" s="4"/>
      <c r="F31" s="4"/>
      <c r="G31" s="4">
        <f>+'2019 int'!I31</f>
        <v>0</v>
      </c>
      <c r="H31" s="34">
        <f t="shared" si="4"/>
        <v>2688</v>
      </c>
    </row>
    <row r="32" spans="1:8" ht="12.75">
      <c r="A32" s="28" t="s">
        <v>27</v>
      </c>
      <c r="B32" s="29" t="s">
        <v>92</v>
      </c>
      <c r="C32" s="13"/>
      <c r="D32" s="4"/>
      <c r="E32" s="4"/>
      <c r="F32" s="4"/>
      <c r="G32" s="4">
        <f>+'2019 int'!I32</f>
        <v>0</v>
      </c>
      <c r="H32" s="34">
        <f t="shared" si="4"/>
        <v>0</v>
      </c>
    </row>
    <row r="33" spans="1:8" ht="12.75">
      <c r="A33" s="28" t="s">
        <v>28</v>
      </c>
      <c r="B33" s="29" t="s">
        <v>93</v>
      </c>
      <c r="C33" s="13"/>
      <c r="D33" s="4"/>
      <c r="E33" s="4"/>
      <c r="F33" s="4"/>
      <c r="G33" s="4">
        <f>+'2019 int'!I33</f>
        <v>0</v>
      </c>
      <c r="H33" s="34">
        <f t="shared" si="4"/>
        <v>0</v>
      </c>
    </row>
    <row r="34" spans="1:8" ht="12.75">
      <c r="A34" s="28" t="s">
        <v>29</v>
      </c>
      <c r="B34" s="29" t="s">
        <v>77</v>
      </c>
      <c r="C34" s="13">
        <v>49211</v>
      </c>
      <c r="D34" s="4"/>
      <c r="E34" s="4">
        <v>11</v>
      </c>
      <c r="F34" s="4"/>
      <c r="G34" s="4">
        <f>+'2019 int'!I34</f>
        <v>0</v>
      </c>
      <c r="H34" s="34">
        <f t="shared" si="4"/>
        <v>49222</v>
      </c>
    </row>
    <row r="35" spans="1:8" ht="12.75">
      <c r="A35" s="28" t="s">
        <v>30</v>
      </c>
      <c r="B35" s="29" t="s">
        <v>78</v>
      </c>
      <c r="C35" s="13">
        <v>1529</v>
      </c>
      <c r="D35" s="4"/>
      <c r="E35" s="4">
        <v>121</v>
      </c>
      <c r="F35" s="4"/>
      <c r="G35" s="4">
        <f>+'2019 int'!I35</f>
        <v>0</v>
      </c>
      <c r="H35" s="34">
        <f t="shared" si="4"/>
        <v>1650</v>
      </c>
    </row>
    <row r="36" spans="1:8" ht="22.5">
      <c r="A36" s="28" t="s">
        <v>31</v>
      </c>
      <c r="B36" s="29" t="s">
        <v>99</v>
      </c>
      <c r="C36" s="35"/>
      <c r="D36" s="36"/>
      <c r="E36" s="36"/>
      <c r="F36" s="36"/>
      <c r="G36" s="4">
        <f>+'2019 int'!I36</f>
        <v>0</v>
      </c>
      <c r="H36" s="34">
        <f t="shared" si="4"/>
        <v>0</v>
      </c>
    </row>
    <row r="37" spans="1:8" ht="22.5">
      <c r="A37" s="28" t="s">
        <v>32</v>
      </c>
      <c r="B37" s="29" t="s">
        <v>79</v>
      </c>
      <c r="C37" s="13">
        <v>1417</v>
      </c>
      <c r="D37" s="4"/>
      <c r="E37" s="4">
        <v>0</v>
      </c>
      <c r="F37" s="4">
        <v>0</v>
      </c>
      <c r="G37" s="4">
        <f>+'2019 int'!I37</f>
        <v>0</v>
      </c>
      <c r="H37" s="34">
        <f t="shared" si="4"/>
        <v>1417</v>
      </c>
    </row>
    <row r="38" spans="1:8" ht="12.75">
      <c r="A38" s="31" t="s">
        <v>33</v>
      </c>
      <c r="B38" s="32" t="s">
        <v>80</v>
      </c>
      <c r="C38" s="12">
        <f>+C31+C32+C34+C35</f>
        <v>53428</v>
      </c>
      <c r="D38" s="8">
        <f>+D31+D32+D34+D35</f>
        <v>0</v>
      </c>
      <c r="E38" s="8">
        <f>+E31+E32+E34+E35</f>
        <v>132</v>
      </c>
      <c r="F38" s="8">
        <f>+F31+F32+F34+F35</f>
        <v>0</v>
      </c>
      <c r="G38" s="4">
        <f>+'2019 int'!I38</f>
        <v>0</v>
      </c>
      <c r="H38" s="34">
        <f t="shared" si="4"/>
        <v>53560</v>
      </c>
    </row>
    <row r="39" spans="1:8" ht="12.75">
      <c r="A39" s="28" t="s">
        <v>34</v>
      </c>
      <c r="B39" s="29" t="s">
        <v>81</v>
      </c>
      <c r="C39" s="37"/>
      <c r="D39" s="36"/>
      <c r="E39" s="36"/>
      <c r="F39" s="36"/>
      <c r="G39" s="4">
        <f>+'2019 int'!I39</f>
        <v>0</v>
      </c>
      <c r="H39" s="34">
        <f t="shared" si="4"/>
        <v>0</v>
      </c>
    </row>
    <row r="40" spans="1:8" ht="22.5">
      <c r="A40" s="28" t="s">
        <v>35</v>
      </c>
      <c r="B40" s="29" t="s">
        <v>100</v>
      </c>
      <c r="C40" s="35"/>
      <c r="D40" s="36"/>
      <c r="E40" s="36"/>
      <c r="F40" s="36"/>
      <c r="G40" s="4">
        <f>+'2019 int'!I40</f>
        <v>0</v>
      </c>
      <c r="H40" s="34">
        <f t="shared" si="4"/>
        <v>0</v>
      </c>
    </row>
    <row r="41" spans="1:8" ht="12.75">
      <c r="A41" s="28" t="s">
        <v>36</v>
      </c>
      <c r="B41" s="29" t="s">
        <v>82</v>
      </c>
      <c r="C41" s="13"/>
      <c r="D41" s="4"/>
      <c r="E41" s="4"/>
      <c r="F41" s="4"/>
      <c r="G41" s="4">
        <f>+'2019 int'!I41</f>
        <v>0</v>
      </c>
      <c r="H41" s="34">
        <f t="shared" si="4"/>
        <v>0</v>
      </c>
    </row>
    <row r="42" spans="1:8" ht="12.75">
      <c r="A42" s="28" t="s">
        <v>37</v>
      </c>
      <c r="B42" s="29" t="s">
        <v>83</v>
      </c>
      <c r="C42" s="13">
        <v>32423</v>
      </c>
      <c r="D42" s="4"/>
      <c r="E42" s="4"/>
      <c r="F42" s="4"/>
      <c r="G42" s="4">
        <f>+'2019 int'!I42</f>
        <v>0</v>
      </c>
      <c r="H42" s="34">
        <f t="shared" si="4"/>
        <v>32423</v>
      </c>
    </row>
    <row r="43" spans="1:8" ht="12.75">
      <c r="A43" s="28" t="s">
        <v>38</v>
      </c>
      <c r="B43" s="29" t="s">
        <v>101</v>
      </c>
      <c r="C43" s="35"/>
      <c r="D43" s="36"/>
      <c r="E43" s="36"/>
      <c r="F43" s="36"/>
      <c r="G43" s="4">
        <f>+'2019 int'!I43</f>
        <v>0</v>
      </c>
      <c r="H43" s="34">
        <f t="shared" si="4"/>
        <v>0</v>
      </c>
    </row>
    <row r="44" spans="1:8" ht="12.75">
      <c r="A44" s="28" t="s">
        <v>39</v>
      </c>
      <c r="B44" s="29" t="s">
        <v>102</v>
      </c>
      <c r="C44" s="35"/>
      <c r="D44" s="36"/>
      <c r="E44" s="36"/>
      <c r="F44" s="36"/>
      <c r="G44" s="4">
        <f>+'2019 int'!I44</f>
        <v>0</v>
      </c>
      <c r="H44" s="34">
        <f t="shared" si="4"/>
        <v>0</v>
      </c>
    </row>
    <row r="45" spans="1:8" ht="12.75">
      <c r="A45" s="28" t="s">
        <v>40</v>
      </c>
      <c r="B45" s="29" t="s">
        <v>84</v>
      </c>
      <c r="C45" s="13">
        <v>11</v>
      </c>
      <c r="D45" s="4">
        <v>2</v>
      </c>
      <c r="E45" s="4">
        <v>3747</v>
      </c>
      <c r="F45" s="4">
        <v>1939</v>
      </c>
      <c r="G45" s="4">
        <f>+'2019 int'!I45</f>
        <v>0</v>
      </c>
      <c r="H45" s="34">
        <f t="shared" si="4"/>
        <v>5699</v>
      </c>
    </row>
    <row r="46" spans="1:8" ht="22.5">
      <c r="A46" s="28" t="s">
        <v>41</v>
      </c>
      <c r="B46" s="29" t="s">
        <v>103</v>
      </c>
      <c r="C46" s="35"/>
      <c r="D46" s="36"/>
      <c r="E46" s="36"/>
      <c r="F46" s="36"/>
      <c r="G46" s="4">
        <f>+'2019 int'!I46</f>
        <v>0</v>
      </c>
      <c r="H46" s="34">
        <f t="shared" si="4"/>
        <v>0</v>
      </c>
    </row>
    <row r="47" spans="1:8" ht="22.5">
      <c r="A47" s="28" t="s">
        <v>42</v>
      </c>
      <c r="B47" s="29" t="s">
        <v>85</v>
      </c>
      <c r="C47" s="13"/>
      <c r="D47" s="4"/>
      <c r="E47" s="4"/>
      <c r="F47" s="4"/>
      <c r="G47" s="4">
        <f>+'2019 int'!I47</f>
        <v>0</v>
      </c>
      <c r="H47" s="34">
        <f t="shared" si="4"/>
        <v>0</v>
      </c>
    </row>
    <row r="48" spans="1:8" ht="12.75">
      <c r="A48" s="31" t="s">
        <v>86</v>
      </c>
      <c r="B48" s="32" t="s">
        <v>87</v>
      </c>
      <c r="C48" s="12">
        <f>+C39+C40+C41+C42+C45</f>
        <v>32434</v>
      </c>
      <c r="D48" s="5">
        <f>+D39+D40+D41+D42+D45</f>
        <v>2</v>
      </c>
      <c r="E48" s="5">
        <f>+E39+E40+E41+E42+E45</f>
        <v>3747</v>
      </c>
      <c r="F48" s="5">
        <f>+F39+F40+F41+F42+F45</f>
        <v>1939</v>
      </c>
      <c r="G48" s="6">
        <f>+'2019 int'!I48</f>
        <v>0</v>
      </c>
      <c r="H48" s="34">
        <f t="shared" si="4"/>
        <v>38122</v>
      </c>
    </row>
    <row r="49" spans="1:8" ht="12.75">
      <c r="A49" s="31" t="s">
        <v>88</v>
      </c>
      <c r="B49" s="32" t="s">
        <v>89</v>
      </c>
      <c r="C49" s="12">
        <f>+C38-C48</f>
        <v>20994</v>
      </c>
      <c r="D49" s="5">
        <f>+D38-D48</f>
        <v>-2</v>
      </c>
      <c r="E49" s="5">
        <f>+E38-E48</f>
        <v>-3615</v>
      </c>
      <c r="F49" s="5">
        <f>+F38-F48</f>
        <v>-1939</v>
      </c>
      <c r="G49" s="6">
        <f>+'2019 int'!I49</f>
        <v>0</v>
      </c>
      <c r="H49" s="34">
        <f t="shared" si="4"/>
        <v>15438</v>
      </c>
    </row>
    <row r="50" spans="1:8" ht="13.5" thickBot="1">
      <c r="A50" s="38" t="s">
        <v>90</v>
      </c>
      <c r="B50" s="39" t="s">
        <v>91</v>
      </c>
      <c r="C50" s="14">
        <f>+C30+C49</f>
        <v>-504226</v>
      </c>
      <c r="D50" s="7">
        <f>+D30+D49</f>
        <v>-42063</v>
      </c>
      <c r="E50" s="7">
        <f>+E30+E49</f>
        <v>70753</v>
      </c>
      <c r="F50" s="7">
        <f>+F30+F49</f>
        <v>-106164</v>
      </c>
      <c r="G50" s="18">
        <f>+G30+G49</f>
        <v>54294</v>
      </c>
      <c r="H50" s="40">
        <f t="shared" si="4"/>
        <v>-527406</v>
      </c>
    </row>
  </sheetData>
  <sheetProtection/>
  <mergeCells count="2">
    <mergeCell ref="G1:H1"/>
    <mergeCell ref="A2:H3"/>
  </mergeCells>
  <printOptions/>
  <pageMargins left="0.7086614173228347" right="0.11811023622047245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S25" sqref="S25"/>
    </sheetView>
  </sheetViews>
  <sheetFormatPr defaultColWidth="9.140625" defaultRowHeight="15"/>
  <cols>
    <col min="1" max="1" width="3.421875" style="22" bestFit="1" customWidth="1"/>
    <col min="2" max="2" width="69.7109375" style="22" customWidth="1"/>
    <col min="3" max="3" width="12.140625" style="22" bestFit="1" customWidth="1"/>
    <col min="4" max="4" width="13.28125" style="22" customWidth="1"/>
    <col min="5" max="5" width="13.421875" style="22" customWidth="1"/>
    <col min="6" max="6" width="16.7109375" style="22" customWidth="1"/>
    <col min="7" max="7" width="11.8515625" style="22" customWidth="1"/>
    <col min="8" max="8" width="9.421875" style="22" bestFit="1" customWidth="1"/>
    <col min="9" max="9" width="17.140625" style="22" bestFit="1" customWidth="1"/>
    <col min="10" max="16384" width="9.140625" style="22" customWidth="1"/>
  </cols>
  <sheetData>
    <row r="1" ht="12.75">
      <c r="I1" s="22" t="s">
        <v>104</v>
      </c>
    </row>
    <row r="2" spans="1:9" ht="12.75">
      <c r="A2" s="59" t="s">
        <v>49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2.75">
      <c r="A4" s="20"/>
      <c r="B4" s="20"/>
      <c r="C4" s="20"/>
      <c r="D4" s="21" t="s">
        <v>106</v>
      </c>
      <c r="E4" s="20"/>
      <c r="F4" s="20"/>
      <c r="G4" s="20"/>
      <c r="H4" s="20"/>
      <c r="I4" s="20"/>
    </row>
    <row r="5" spans="1:9" ht="13.5" thickBot="1">
      <c r="A5" s="16"/>
      <c r="B5" s="16"/>
      <c r="C5" s="16"/>
      <c r="D5" s="16"/>
      <c r="E5" s="16"/>
      <c r="F5" s="16"/>
      <c r="G5" s="16"/>
      <c r="H5" s="16"/>
      <c r="I5" s="17" t="s">
        <v>50</v>
      </c>
    </row>
    <row r="6" spans="1:9" ht="26.25" thickBot="1">
      <c r="A6" s="9" t="s">
        <v>0</v>
      </c>
      <c r="B6" s="9" t="s">
        <v>1</v>
      </c>
      <c r="C6" s="9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48</v>
      </c>
    </row>
    <row r="7" spans="1:9" ht="13.5" customHeight="1">
      <c r="A7" s="41" t="s">
        <v>2</v>
      </c>
      <c r="B7" s="42" t="s">
        <v>57</v>
      </c>
      <c r="C7" s="52">
        <v>0</v>
      </c>
      <c r="D7" s="3"/>
      <c r="E7" s="3"/>
      <c r="F7" s="3"/>
      <c r="G7" s="3"/>
      <c r="H7" s="3"/>
      <c r="I7" s="43">
        <f>SUM(C7:H7)</f>
        <v>0</v>
      </c>
    </row>
    <row r="8" spans="1:9" ht="13.5" customHeight="1">
      <c r="A8" s="44" t="s">
        <v>3</v>
      </c>
      <c r="B8" s="45" t="s">
        <v>58</v>
      </c>
      <c r="C8" s="53">
        <v>3531</v>
      </c>
      <c r="D8" s="4">
        <v>3188</v>
      </c>
      <c r="E8" s="4">
        <v>4064</v>
      </c>
      <c r="F8" s="4">
        <v>3494</v>
      </c>
      <c r="G8" s="4">
        <v>50195</v>
      </c>
      <c r="H8" s="4">
        <v>4489</v>
      </c>
      <c r="I8" s="34">
        <f aca="true" t="shared" si="0" ref="I8:I50">SUM(C8:H8)</f>
        <v>68961</v>
      </c>
    </row>
    <row r="9" spans="1:9" ht="13.5" customHeight="1">
      <c r="A9" s="44" t="s">
        <v>4</v>
      </c>
      <c r="B9" s="45" t="s">
        <v>59</v>
      </c>
      <c r="C9" s="53">
        <v>0</v>
      </c>
      <c r="D9" s="53"/>
      <c r="E9" s="53"/>
      <c r="F9" s="53"/>
      <c r="G9" s="53"/>
      <c r="H9" s="53"/>
      <c r="I9" s="34">
        <f t="shared" si="0"/>
        <v>0</v>
      </c>
    </row>
    <row r="10" spans="1:9" ht="13.5" customHeight="1">
      <c r="A10" s="46" t="s">
        <v>5</v>
      </c>
      <c r="B10" s="47" t="s">
        <v>60</v>
      </c>
      <c r="C10" s="54">
        <f aca="true" t="shared" si="1" ref="C10:H10">SUM(C7:C9)</f>
        <v>3531</v>
      </c>
      <c r="D10" s="55">
        <f t="shared" si="1"/>
        <v>3188</v>
      </c>
      <c r="E10" s="55">
        <f t="shared" si="1"/>
        <v>4064</v>
      </c>
      <c r="F10" s="55">
        <f t="shared" si="1"/>
        <v>3494</v>
      </c>
      <c r="G10" s="55">
        <f t="shared" si="1"/>
        <v>50195</v>
      </c>
      <c r="H10" s="55">
        <f t="shared" si="1"/>
        <v>4489</v>
      </c>
      <c r="I10" s="34">
        <f t="shared" si="0"/>
        <v>68961</v>
      </c>
    </row>
    <row r="11" spans="1:9" ht="13.5" customHeight="1">
      <c r="A11" s="44" t="s">
        <v>6</v>
      </c>
      <c r="B11" s="45" t="s">
        <v>94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34">
        <f t="shared" si="0"/>
        <v>0</v>
      </c>
    </row>
    <row r="12" spans="1:9" ht="13.5" customHeight="1">
      <c r="A12" s="44" t="s">
        <v>7</v>
      </c>
      <c r="B12" s="45" t="s">
        <v>95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34">
        <f t="shared" si="0"/>
        <v>0</v>
      </c>
    </row>
    <row r="13" spans="1:9" ht="13.5" customHeight="1">
      <c r="A13" s="46" t="s">
        <v>8</v>
      </c>
      <c r="B13" s="47" t="s">
        <v>96</v>
      </c>
      <c r="C13" s="54">
        <f aca="true" t="shared" si="2" ref="C13:H13">+C11+C12</f>
        <v>0</v>
      </c>
      <c r="D13" s="54">
        <f t="shared" si="2"/>
        <v>0</v>
      </c>
      <c r="E13" s="54">
        <f t="shared" si="2"/>
        <v>0</v>
      </c>
      <c r="F13" s="54">
        <f t="shared" si="2"/>
        <v>0</v>
      </c>
      <c r="G13" s="54">
        <f t="shared" si="2"/>
        <v>0</v>
      </c>
      <c r="H13" s="54">
        <f t="shared" si="2"/>
        <v>0</v>
      </c>
      <c r="I13" s="34">
        <f t="shared" si="0"/>
        <v>0</v>
      </c>
    </row>
    <row r="14" spans="1:9" ht="13.5" customHeight="1">
      <c r="A14" s="44" t="s">
        <v>9</v>
      </c>
      <c r="B14" s="45" t="s">
        <v>61</v>
      </c>
      <c r="C14" s="53">
        <v>154564</v>
      </c>
      <c r="D14" s="4">
        <v>106850</v>
      </c>
      <c r="E14" s="4">
        <v>186708</v>
      </c>
      <c r="F14" s="4">
        <v>191627</v>
      </c>
      <c r="G14" s="4">
        <v>665926</v>
      </c>
      <c r="H14" s="4">
        <v>231896</v>
      </c>
      <c r="I14" s="34">
        <f t="shared" si="0"/>
        <v>1537571</v>
      </c>
    </row>
    <row r="15" spans="1:9" ht="13.5" customHeight="1">
      <c r="A15" s="44" t="s">
        <v>10</v>
      </c>
      <c r="B15" s="45" t="s">
        <v>62</v>
      </c>
      <c r="C15" s="53">
        <v>0</v>
      </c>
      <c r="D15" s="53"/>
      <c r="E15" s="53"/>
      <c r="F15" s="53"/>
      <c r="G15" s="4">
        <v>8122</v>
      </c>
      <c r="H15" s="4"/>
      <c r="I15" s="34">
        <f t="shared" si="0"/>
        <v>8122</v>
      </c>
    </row>
    <row r="16" spans="1:9" ht="13.5" customHeight="1">
      <c r="A16" s="44" t="s">
        <v>11</v>
      </c>
      <c r="B16" s="45" t="s">
        <v>63</v>
      </c>
      <c r="C16" s="53">
        <v>0</v>
      </c>
      <c r="D16" s="53"/>
      <c r="E16" s="53"/>
      <c r="F16" s="53"/>
      <c r="G16" s="4"/>
      <c r="H16" s="4"/>
      <c r="I16" s="34">
        <f t="shared" si="0"/>
        <v>0</v>
      </c>
    </row>
    <row r="17" spans="1:9" ht="13.5" customHeight="1">
      <c r="A17" s="44" t="s">
        <v>12</v>
      </c>
      <c r="B17" s="45" t="s">
        <v>64</v>
      </c>
      <c r="C17" s="53">
        <v>4</v>
      </c>
      <c r="D17" s="4">
        <v>4</v>
      </c>
      <c r="E17" s="4">
        <v>3</v>
      </c>
      <c r="F17" s="4">
        <v>48</v>
      </c>
      <c r="G17" s="4">
        <v>2496</v>
      </c>
      <c r="H17" s="4">
        <v>45</v>
      </c>
      <c r="I17" s="34">
        <f t="shared" si="0"/>
        <v>2600</v>
      </c>
    </row>
    <row r="18" spans="1:9" ht="13.5" customHeight="1">
      <c r="A18" s="46" t="s">
        <v>13</v>
      </c>
      <c r="B18" s="47" t="s">
        <v>65</v>
      </c>
      <c r="C18" s="54">
        <f aca="true" t="shared" si="3" ref="C18:H18">SUM(C14:C17)</f>
        <v>154568</v>
      </c>
      <c r="D18" s="55">
        <f t="shared" si="3"/>
        <v>106854</v>
      </c>
      <c r="E18" s="55">
        <f t="shared" si="3"/>
        <v>186711</v>
      </c>
      <c r="F18" s="55">
        <f t="shared" si="3"/>
        <v>191675</v>
      </c>
      <c r="G18" s="55">
        <f t="shared" si="3"/>
        <v>676544</v>
      </c>
      <c r="H18" s="55">
        <f t="shared" si="3"/>
        <v>231941</v>
      </c>
      <c r="I18" s="34">
        <f t="shared" si="0"/>
        <v>1548293</v>
      </c>
    </row>
    <row r="19" spans="1:9" ht="13.5" customHeight="1">
      <c r="A19" s="44" t="s">
        <v>14</v>
      </c>
      <c r="B19" s="45" t="s">
        <v>66</v>
      </c>
      <c r="C19" s="53">
        <v>4142</v>
      </c>
      <c r="D19" s="4">
        <v>3627</v>
      </c>
      <c r="E19" s="4">
        <v>3696</v>
      </c>
      <c r="F19" s="4">
        <v>4130</v>
      </c>
      <c r="G19" s="4">
        <v>14510</v>
      </c>
      <c r="H19" s="4">
        <v>6740</v>
      </c>
      <c r="I19" s="34">
        <f t="shared" si="0"/>
        <v>36845</v>
      </c>
    </row>
    <row r="20" spans="1:9" ht="13.5" customHeight="1">
      <c r="A20" s="44" t="s">
        <v>15</v>
      </c>
      <c r="B20" s="45" t="s">
        <v>67</v>
      </c>
      <c r="C20" s="53">
        <v>18639</v>
      </c>
      <c r="D20" s="4">
        <v>20038</v>
      </c>
      <c r="E20" s="4">
        <v>26219</v>
      </c>
      <c r="F20" s="4">
        <v>24751</v>
      </c>
      <c r="G20" s="4">
        <v>138418</v>
      </c>
      <c r="H20" s="4">
        <v>24905</v>
      </c>
      <c r="I20" s="34">
        <f t="shared" si="0"/>
        <v>252970</v>
      </c>
    </row>
    <row r="21" spans="1:9" ht="13.5" customHeight="1">
      <c r="A21" s="44" t="s">
        <v>16</v>
      </c>
      <c r="B21" s="45" t="s">
        <v>97</v>
      </c>
      <c r="C21" s="53"/>
      <c r="D21" s="4"/>
      <c r="E21" s="4"/>
      <c r="F21" s="4"/>
      <c r="G21" s="4"/>
      <c r="H21" s="4"/>
      <c r="I21" s="34">
        <f t="shared" si="0"/>
        <v>0</v>
      </c>
    </row>
    <row r="22" spans="1:9" ht="13.5" customHeight="1">
      <c r="A22" s="44" t="s">
        <v>17</v>
      </c>
      <c r="B22" s="45" t="s">
        <v>68</v>
      </c>
      <c r="C22" s="53">
        <v>1597</v>
      </c>
      <c r="D22" s="4"/>
      <c r="E22" s="4">
        <v>813</v>
      </c>
      <c r="F22" s="4"/>
      <c r="G22" s="4">
        <v>0</v>
      </c>
      <c r="H22" s="4">
        <v>187</v>
      </c>
      <c r="I22" s="34">
        <f t="shared" si="0"/>
        <v>2597</v>
      </c>
    </row>
    <row r="23" spans="1:9" ht="13.5" customHeight="1">
      <c r="A23" s="46" t="s">
        <v>18</v>
      </c>
      <c r="B23" s="47" t="s">
        <v>69</v>
      </c>
      <c r="C23" s="54">
        <f aca="true" t="shared" si="4" ref="C23:H23">SUM(C19:C22)</f>
        <v>24378</v>
      </c>
      <c r="D23" s="55">
        <f t="shared" si="4"/>
        <v>23665</v>
      </c>
      <c r="E23" s="55">
        <f t="shared" si="4"/>
        <v>30728</v>
      </c>
      <c r="F23" s="55">
        <f t="shared" si="4"/>
        <v>28881</v>
      </c>
      <c r="G23" s="55">
        <f t="shared" si="4"/>
        <v>152928</v>
      </c>
      <c r="H23" s="55">
        <f t="shared" si="4"/>
        <v>31832</v>
      </c>
      <c r="I23" s="34">
        <f t="shared" si="0"/>
        <v>292412</v>
      </c>
    </row>
    <row r="24" spans="1:9" ht="13.5" customHeight="1">
      <c r="A24" s="44" t="s">
        <v>19</v>
      </c>
      <c r="B24" s="45" t="s">
        <v>98</v>
      </c>
      <c r="C24" s="53">
        <v>84663</v>
      </c>
      <c r="D24" s="4">
        <v>54401</v>
      </c>
      <c r="E24" s="4">
        <v>101166</v>
      </c>
      <c r="F24" s="4">
        <v>105256</v>
      </c>
      <c r="G24" s="4">
        <v>365462</v>
      </c>
      <c r="H24" s="4">
        <v>139983</v>
      </c>
      <c r="I24" s="34">
        <f t="shared" si="0"/>
        <v>850931</v>
      </c>
    </row>
    <row r="25" spans="1:9" ht="13.5" customHeight="1">
      <c r="A25" s="44" t="s">
        <v>20</v>
      </c>
      <c r="B25" s="45" t="s">
        <v>70</v>
      </c>
      <c r="C25" s="53">
        <v>11051</v>
      </c>
      <c r="D25" s="4">
        <v>5433</v>
      </c>
      <c r="E25" s="4">
        <v>14671</v>
      </c>
      <c r="F25" s="4">
        <v>17039</v>
      </c>
      <c r="G25" s="4">
        <v>57847</v>
      </c>
      <c r="H25" s="4">
        <v>14650</v>
      </c>
      <c r="I25" s="34">
        <f t="shared" si="0"/>
        <v>120691</v>
      </c>
    </row>
    <row r="26" spans="1:9" ht="13.5" customHeight="1">
      <c r="A26" s="44" t="s">
        <v>21</v>
      </c>
      <c r="B26" s="45" t="s">
        <v>71</v>
      </c>
      <c r="C26" s="53">
        <v>18744</v>
      </c>
      <c r="D26" s="4">
        <v>11865</v>
      </c>
      <c r="E26" s="4">
        <v>25461</v>
      </c>
      <c r="F26" s="4">
        <v>26187</v>
      </c>
      <c r="G26" s="4">
        <v>88139</v>
      </c>
      <c r="H26" s="4">
        <v>31350</v>
      </c>
      <c r="I26" s="34">
        <f t="shared" si="0"/>
        <v>201746</v>
      </c>
    </row>
    <row r="27" spans="1:9" ht="13.5" customHeight="1">
      <c r="A27" s="46" t="s">
        <v>22</v>
      </c>
      <c r="B27" s="47" t="s">
        <v>72</v>
      </c>
      <c r="C27" s="54">
        <f aca="true" t="shared" si="5" ref="C27:H27">SUM(C24:C26)</f>
        <v>114458</v>
      </c>
      <c r="D27" s="55">
        <f t="shared" si="5"/>
        <v>71699</v>
      </c>
      <c r="E27" s="55">
        <f t="shared" si="5"/>
        <v>141298</v>
      </c>
      <c r="F27" s="55">
        <f t="shared" si="5"/>
        <v>148482</v>
      </c>
      <c r="G27" s="55">
        <f t="shared" si="5"/>
        <v>511448</v>
      </c>
      <c r="H27" s="55">
        <f t="shared" si="5"/>
        <v>185983</v>
      </c>
      <c r="I27" s="34">
        <f t="shared" si="0"/>
        <v>1173368</v>
      </c>
    </row>
    <row r="28" spans="1:9" ht="13.5" customHeight="1">
      <c r="A28" s="46" t="s">
        <v>23</v>
      </c>
      <c r="B28" s="47" t="s">
        <v>73</v>
      </c>
      <c r="C28" s="54">
        <v>878</v>
      </c>
      <c r="D28" s="4">
        <v>856</v>
      </c>
      <c r="E28" s="4">
        <v>434</v>
      </c>
      <c r="F28" s="4">
        <v>461</v>
      </c>
      <c r="G28" s="4">
        <v>4723</v>
      </c>
      <c r="H28" s="4">
        <v>2564</v>
      </c>
      <c r="I28" s="34">
        <f t="shared" si="0"/>
        <v>9916</v>
      </c>
    </row>
    <row r="29" spans="1:9" ht="13.5" customHeight="1">
      <c r="A29" s="46" t="s">
        <v>24</v>
      </c>
      <c r="B29" s="47" t="s">
        <v>74</v>
      </c>
      <c r="C29" s="54">
        <v>17076</v>
      </c>
      <c r="D29" s="4">
        <v>7127</v>
      </c>
      <c r="E29" s="4">
        <v>6574</v>
      </c>
      <c r="F29" s="4">
        <v>6937</v>
      </c>
      <c r="G29" s="4">
        <v>42445</v>
      </c>
      <c r="H29" s="4">
        <v>7105</v>
      </c>
      <c r="I29" s="34">
        <f t="shared" si="0"/>
        <v>87264</v>
      </c>
    </row>
    <row r="30" spans="1:9" ht="13.5" customHeight="1">
      <c r="A30" s="46" t="s">
        <v>25</v>
      </c>
      <c r="B30" s="47" t="s">
        <v>75</v>
      </c>
      <c r="C30" s="54">
        <f aca="true" t="shared" si="6" ref="C30:H30">+C10+C13+C18-C23-C27-C28-C29</f>
        <v>1309</v>
      </c>
      <c r="D30" s="55">
        <f t="shared" si="6"/>
        <v>6695</v>
      </c>
      <c r="E30" s="55">
        <f t="shared" si="6"/>
        <v>11741</v>
      </c>
      <c r="F30" s="55">
        <f t="shared" si="6"/>
        <v>10408</v>
      </c>
      <c r="G30" s="55">
        <f t="shared" si="6"/>
        <v>15195</v>
      </c>
      <c r="H30" s="55">
        <f t="shared" si="6"/>
        <v>8946</v>
      </c>
      <c r="I30" s="34">
        <f t="shared" si="0"/>
        <v>54294</v>
      </c>
    </row>
    <row r="31" spans="1:9" ht="13.5" customHeight="1">
      <c r="A31" s="44" t="s">
        <v>26</v>
      </c>
      <c r="B31" s="45" t="s">
        <v>76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34">
        <f t="shared" si="0"/>
        <v>0</v>
      </c>
    </row>
    <row r="32" spans="1:9" ht="13.5" customHeight="1">
      <c r="A32" s="44" t="s">
        <v>27</v>
      </c>
      <c r="B32" s="45" t="s">
        <v>92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34">
        <f t="shared" si="0"/>
        <v>0</v>
      </c>
    </row>
    <row r="33" spans="1:9" ht="22.5">
      <c r="A33" s="44" t="s">
        <v>28</v>
      </c>
      <c r="B33" s="45" t="s">
        <v>93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34">
        <f t="shared" si="0"/>
        <v>0</v>
      </c>
    </row>
    <row r="34" spans="1:9" ht="12.75">
      <c r="A34" s="44" t="s">
        <v>29</v>
      </c>
      <c r="B34" s="45" t="s">
        <v>77</v>
      </c>
      <c r="C34" s="53"/>
      <c r="D34" s="4"/>
      <c r="E34" s="4"/>
      <c r="F34" s="4"/>
      <c r="G34" s="4"/>
      <c r="H34" s="4"/>
      <c r="I34" s="34">
        <f t="shared" si="0"/>
        <v>0</v>
      </c>
    </row>
    <row r="35" spans="1:9" ht="12.75">
      <c r="A35" s="44" t="s">
        <v>30</v>
      </c>
      <c r="B35" s="45" t="s">
        <v>78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34">
        <f t="shared" si="0"/>
        <v>0</v>
      </c>
    </row>
    <row r="36" spans="1:9" ht="22.5">
      <c r="A36" s="44" t="s">
        <v>31</v>
      </c>
      <c r="B36" s="45" t="s">
        <v>99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34">
        <f t="shared" si="0"/>
        <v>0</v>
      </c>
    </row>
    <row r="37" spans="1:9" ht="22.5">
      <c r="A37" s="44" t="s">
        <v>32</v>
      </c>
      <c r="B37" s="45" t="s">
        <v>79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34">
        <f t="shared" si="0"/>
        <v>0</v>
      </c>
    </row>
    <row r="38" spans="1:9" ht="12.75">
      <c r="A38" s="46" t="s">
        <v>33</v>
      </c>
      <c r="B38" s="47" t="s">
        <v>80</v>
      </c>
      <c r="C38" s="54">
        <f aca="true" t="shared" si="7" ref="C38:H38">+C31+C32+C33+C34+C35</f>
        <v>0</v>
      </c>
      <c r="D38" s="55">
        <f t="shared" si="7"/>
        <v>0</v>
      </c>
      <c r="E38" s="55">
        <f t="shared" si="7"/>
        <v>0</v>
      </c>
      <c r="F38" s="55">
        <f t="shared" si="7"/>
        <v>0</v>
      </c>
      <c r="G38" s="55">
        <f t="shared" si="7"/>
        <v>0</v>
      </c>
      <c r="H38" s="55">
        <f t="shared" si="7"/>
        <v>0</v>
      </c>
      <c r="I38" s="34">
        <f t="shared" si="0"/>
        <v>0</v>
      </c>
    </row>
    <row r="39" spans="1:9" ht="12.75">
      <c r="A39" s="44" t="s">
        <v>34</v>
      </c>
      <c r="B39" s="45" t="s">
        <v>81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34">
        <f t="shared" si="0"/>
        <v>0</v>
      </c>
    </row>
    <row r="40" spans="1:9" ht="22.5">
      <c r="A40" s="44" t="s">
        <v>35</v>
      </c>
      <c r="B40" s="45" t="s">
        <v>100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34">
        <f t="shared" si="0"/>
        <v>0</v>
      </c>
    </row>
    <row r="41" spans="1:9" ht="12.75">
      <c r="A41" s="44" t="s">
        <v>36</v>
      </c>
      <c r="B41" s="45" t="s">
        <v>82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34">
        <f t="shared" si="0"/>
        <v>0</v>
      </c>
    </row>
    <row r="42" spans="1:9" ht="12.75">
      <c r="A42" s="44" t="s">
        <v>37</v>
      </c>
      <c r="B42" s="45" t="s">
        <v>83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34">
        <f t="shared" si="0"/>
        <v>0</v>
      </c>
    </row>
    <row r="43" spans="1:9" ht="12.75">
      <c r="A43" s="44" t="s">
        <v>38</v>
      </c>
      <c r="B43" s="45" t="s">
        <v>101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34">
        <f t="shared" si="0"/>
        <v>0</v>
      </c>
    </row>
    <row r="44" spans="1:9" ht="12.75">
      <c r="A44" s="44" t="s">
        <v>39</v>
      </c>
      <c r="B44" s="45" t="s">
        <v>102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34">
        <f t="shared" si="0"/>
        <v>0</v>
      </c>
    </row>
    <row r="45" spans="1:9" ht="12.75">
      <c r="A45" s="44" t="s">
        <v>40</v>
      </c>
      <c r="B45" s="45" t="s">
        <v>84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34">
        <f t="shared" si="0"/>
        <v>0</v>
      </c>
    </row>
    <row r="46" spans="1:9" ht="22.5">
      <c r="A46" s="44" t="s">
        <v>41</v>
      </c>
      <c r="B46" s="45" t="s">
        <v>103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34">
        <f t="shared" si="0"/>
        <v>0</v>
      </c>
    </row>
    <row r="47" spans="1:9" ht="22.5">
      <c r="A47" s="44" t="s">
        <v>42</v>
      </c>
      <c r="B47" s="45" t="s">
        <v>85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34">
        <f t="shared" si="0"/>
        <v>0</v>
      </c>
    </row>
    <row r="48" spans="1:9" ht="12.75">
      <c r="A48" s="46" t="s">
        <v>86</v>
      </c>
      <c r="B48" s="47" t="s">
        <v>87</v>
      </c>
      <c r="C48" s="54">
        <f aca="true" t="shared" si="8" ref="C48:H48">+C39+C40+C41+C42+C45</f>
        <v>0</v>
      </c>
      <c r="D48" s="55">
        <f t="shared" si="8"/>
        <v>0</v>
      </c>
      <c r="E48" s="55">
        <f t="shared" si="8"/>
        <v>0</v>
      </c>
      <c r="F48" s="55">
        <f t="shared" si="8"/>
        <v>0</v>
      </c>
      <c r="G48" s="55">
        <f t="shared" si="8"/>
        <v>0</v>
      </c>
      <c r="H48" s="55">
        <f t="shared" si="8"/>
        <v>0</v>
      </c>
      <c r="I48" s="34">
        <f t="shared" si="0"/>
        <v>0</v>
      </c>
    </row>
    <row r="49" spans="1:9" ht="12.75">
      <c r="A49" s="46" t="s">
        <v>88</v>
      </c>
      <c r="B49" s="47" t="s">
        <v>89</v>
      </c>
      <c r="C49" s="54">
        <f aca="true" t="shared" si="9" ref="C49:H49">+C38-C48</f>
        <v>0</v>
      </c>
      <c r="D49" s="55">
        <f t="shared" si="9"/>
        <v>0</v>
      </c>
      <c r="E49" s="55">
        <f t="shared" si="9"/>
        <v>0</v>
      </c>
      <c r="F49" s="55">
        <f t="shared" si="9"/>
        <v>0</v>
      </c>
      <c r="G49" s="55">
        <f t="shared" si="9"/>
        <v>0</v>
      </c>
      <c r="H49" s="55">
        <f t="shared" si="9"/>
        <v>0</v>
      </c>
      <c r="I49" s="34">
        <f t="shared" si="0"/>
        <v>0</v>
      </c>
    </row>
    <row r="50" spans="1:9" ht="13.5" thickBot="1">
      <c r="A50" s="48" t="s">
        <v>90</v>
      </c>
      <c r="B50" s="49" t="s">
        <v>91</v>
      </c>
      <c r="C50" s="50">
        <f aca="true" t="shared" si="10" ref="C50:H50">+C30+C49</f>
        <v>1309</v>
      </c>
      <c r="D50" s="51">
        <f t="shared" si="10"/>
        <v>6695</v>
      </c>
      <c r="E50" s="51">
        <f t="shared" si="10"/>
        <v>11741</v>
      </c>
      <c r="F50" s="51">
        <f t="shared" si="10"/>
        <v>10408</v>
      </c>
      <c r="G50" s="51">
        <f t="shared" si="10"/>
        <v>15195</v>
      </c>
      <c r="H50" s="51">
        <f t="shared" si="10"/>
        <v>8946</v>
      </c>
      <c r="I50" s="40">
        <f t="shared" si="0"/>
        <v>54294</v>
      </c>
    </row>
    <row r="53" spans="3:8" ht="12.75">
      <c r="C53" s="56"/>
      <c r="D53" s="56"/>
      <c r="E53" s="56"/>
      <c r="F53" s="56"/>
      <c r="G53" s="56"/>
      <c r="H53" s="56"/>
    </row>
  </sheetData>
  <sheetProtection/>
  <mergeCells count="1">
    <mergeCell ref="A2:I3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2020-05-18T09:25:33Z</dcterms:modified>
  <cp:category/>
  <cp:version/>
  <cp:contentType/>
  <cp:contentStatus/>
</cp:coreProperties>
</file>