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L24" i="2"/>
  <c r="F43"/>
  <c r="F51" s="1"/>
  <c r="L11"/>
  <c r="I43"/>
  <c r="I51" s="1"/>
  <c r="E24"/>
  <c r="E43" s="1"/>
  <c r="E51" s="1"/>
  <c r="K43"/>
  <c r="G50"/>
  <c r="L50" s="1"/>
  <c r="G46"/>
  <c r="G36"/>
  <c r="G38"/>
  <c r="G34"/>
  <c r="G25"/>
  <c r="G26"/>
  <c r="G27"/>
  <c r="G28"/>
  <c r="G29"/>
  <c r="G30"/>
  <c r="G23"/>
  <c r="G22"/>
  <c r="G21"/>
  <c r="G20"/>
  <c r="G18"/>
  <c r="G17"/>
  <c r="D17"/>
  <c r="G16"/>
  <c r="G15"/>
  <c r="G13"/>
  <c r="G12"/>
  <c r="G14"/>
  <c r="G19"/>
  <c r="G32"/>
  <c r="D24"/>
  <c r="G24" s="1"/>
  <c r="L48"/>
  <c r="D48"/>
  <c r="G48" s="1"/>
  <c r="D33"/>
  <c r="G33" s="1"/>
  <c r="D11"/>
  <c r="D43" s="1"/>
  <c r="H43"/>
  <c r="H51" s="1"/>
  <c r="L43" l="1"/>
  <c r="G11"/>
  <c r="J51"/>
  <c r="K37"/>
  <c r="K51" s="1"/>
  <c r="G43"/>
  <c r="G51" s="1"/>
  <c r="D51"/>
  <c r="L51" l="1"/>
</calcChain>
</file>

<file path=xl/sharedStrings.xml><?xml version="1.0" encoding="utf-8"?>
<sst xmlns="http://schemas.openxmlformats.org/spreadsheetml/2006/main" count="72" uniqueCount="68">
  <si>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</si>
  <si>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</si>
  <si>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</si>
  <si>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</si>
  <si>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</si>
  <si>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</si>
  <si>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</si>
  <si>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</si>
  <si>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</si>
  <si>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</si>
  <si>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</si>
  <si>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</si>
  <si>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</si>
  <si>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</si>
  <si>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</si>
  <si>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</si>
  <si>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</si>
  <si>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</si>
  <si>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</si>
  <si>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</si>
  <si>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</si>
  <si>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</si>
  <si>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</si>
  <si>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</si>
  <si>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</si>
  <si>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</si>
  <si>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</si>
  <si>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</si>
  <si>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</si>
  <si>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</si>
  <si>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</si>
  <si>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</si>
  <si>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>Felhalmozás célú támogatás értékű bevétel (KEOP)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</si>
  <si>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</si>
  <si>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</si>
  <si>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</si>
  <si>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</si>
  <si>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</si>
  <si>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</si>
  <si>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</si>
  <si>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</si>
  <si>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</si>
  <si>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>III.</t>
  </si>
  <si>
    <t xml:space="preserve">Felhalmozás célú hitel </t>
  </si>
  <si>
    <t xml:space="preserve">      - Gyermekétkeztetés üzemeltetési támogatása</t>
  </si>
  <si>
    <t xml:space="preserve">      - Pénzeszköz átvétel elkülönített állami pénzlapoktól</t>
  </si>
  <si>
    <t xml:space="preserve">      - Iskolai étekeztetés támogatása</t>
  </si>
  <si>
    <t>2016. évi költségvetési bevételei előirányzat-csoportok, kiemelt előirányzatok</t>
  </si>
  <si>
    <t xml:space="preserve">     - Egyéb kötelező feladatok (bérkompenzáció)</t>
  </si>
  <si>
    <t>Önkormányzat</t>
  </si>
  <si>
    <t>Eredeti előirányzat</t>
  </si>
  <si>
    <t>Módosított előirányzat</t>
  </si>
  <si>
    <t xml:space="preserve">      - Egyéb közhatalmi bevételek</t>
  </si>
  <si>
    <t>Önkormányzatok működési célú költségvetési tám.</t>
  </si>
  <si>
    <t xml:space="preserve">     - Települési önkorm. Könyvtári és közművelődési tám.</t>
  </si>
  <si>
    <t xml:space="preserve">     - önkormányzati vagyon értékesítéséből származó bev.</t>
  </si>
  <si>
    <t xml:space="preserve">      - Egyes szociális és gyermekjóléti feladatok tám.</t>
  </si>
  <si>
    <t xml:space="preserve">      - irányító sezrvtől kapott műkődési tám. miatti korr.</t>
  </si>
  <si>
    <t xml:space="preserve">      - Települési-üzemeltetéshez kapcs. feladatok tám. </t>
  </si>
  <si>
    <t>Változás   I.</t>
  </si>
  <si>
    <t>Változás   II.</t>
  </si>
  <si>
    <t>Változás  II.</t>
  </si>
  <si>
    <t xml:space="preserve">      - DRV általé visszautalt fel nem használt tám.</t>
  </si>
  <si>
    <t>Egészséges ivóvízzel való ellátás ráford. Támogatása</t>
  </si>
  <si>
    <t xml:space="preserve">      - Szociális kölcsön törlesztés</t>
  </si>
  <si>
    <t xml:space="preserve">      - támogatások bányásznapra</t>
  </si>
  <si>
    <t xml:space="preserve">      - 2016. évi népszavazás lebonyolításának tám.</t>
  </si>
  <si>
    <t>1.  melléklet a 12/2016.(XI.28.) önkormányzati rendelethez;  1.  melléklet a 2/2016.(II.20.)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</si>
</sst>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/>
    <xf numFmtId="0" fontId="1" fillId="0" borderId="4" xfId="0" applyFont="1" applyFill="1" applyBorder="1"/>
    <xf numFmtId="0" fontId="1" fillId="0" borderId="4" xfId="0" applyFont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1" fillId="3" borderId="16" xfId="0" applyNumberFormat="1" applyFont="1" applyFill="1" applyBorder="1"/>
    <xf numFmtId="3" fontId="0" fillId="3" borderId="16" xfId="0" applyNumberFormat="1" applyFont="1" applyFill="1" applyBorder="1"/>
    <xf numFmtId="0" fontId="1" fillId="0" borderId="16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0" borderId="16" xfId="0" applyFont="1" applyFill="1" applyBorder="1" applyAlignment="1">
      <alignment horizontal="left"/>
    </xf>
    <xf numFmtId="0" fontId="1" fillId="0" borderId="16" xfId="0" applyFont="1" applyBorder="1"/>
    <xf numFmtId="0" fontId="0" fillId="0" borderId="4" xfId="0" applyFont="1" applyBorder="1"/>
    <xf numFmtId="0" fontId="0" fillId="0" borderId="0" xfId="0" applyFont="1"/>
    <xf numFmtId="0" fontId="1" fillId="0" borderId="0" xfId="0" applyFont="1"/>
    <xf numFmtId="0" fontId="0" fillId="0" borderId="4" xfId="0" applyFont="1" applyFill="1" applyBorder="1"/>
    <xf numFmtId="0" fontId="0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0" fillId="0" borderId="16" xfId="0" applyFont="1" applyBorder="1"/>
    <xf numFmtId="0" fontId="1" fillId="0" borderId="5" xfId="0" applyFont="1" applyBorder="1"/>
    <xf numFmtId="0" fontId="0" fillId="0" borderId="16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3" borderId="16" xfId="0" applyFont="1" applyFill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16" xfId="0" applyFont="1" applyBorder="1" applyAlignment="1"/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 textRotation="180" wrapText="1"/>
    </xf>
    <xf numFmtId="0" fontId="0" fillId="0" borderId="12" xfId="0" applyFont="1" applyBorder="1" applyAlignment="1">
      <alignment horizontal="center" vertical="center" textRotation="180" wrapText="1"/>
    </xf>
    <xf numFmtId="0" fontId="0" fillId="0" borderId="13" xfId="0" applyFont="1" applyBorder="1" applyAlignment="1">
      <alignment horizontal="center" vertical="center" textRotation="180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16" xfId="0" applyNumberFormat="1" applyFont="1" applyBorder="1" applyAlignment="1"/>
    <xf numFmtId="0" fontId="1" fillId="0" borderId="16" xfId="0" applyFont="1" applyBorder="1"/>
    <xf numFmtId="0" fontId="0" fillId="0" borderId="16" xfId="0" applyFont="1" applyBorder="1"/>
    <xf numFmtId="0" fontId="0" fillId="0" borderId="17" xfId="0" applyFont="1" applyFill="1" applyBorder="1" applyAlignment="1">
      <alignment horizontal="left"/>
    </xf>
    <xf numFmtId="0" fontId="0" fillId="0" borderId="18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51"/>
  <sheetViews>
    <sheetView tabSelected="1" workbookViewId="0">
      <selection sqref="A1:L1"/>
    </sheetView>
  </sheetViews>
  <sheetFormatPr defaultRowHeight="12.75"/>
  <cols>
    <col min="1" max="1" width="3" customWidth="1"/>
    <col min="2" max="2" width="39" customWidth="1"/>
    <col min="3" max="3" width="8.42578125" customWidth="1"/>
    <col min="4" max="4" width="12.42578125" customWidth="1"/>
    <col min="5" max="5" width="9.5703125" customWidth="1"/>
    <col min="6" max="6" width="9.85546875" customWidth="1"/>
    <col min="7" max="7" width="12.140625" customWidth="1"/>
    <col min="8" max="8" width="11.28515625" customWidth="1"/>
    <col min="9" max="10" width="9" customWidth="1"/>
    <col min="11" max="11" width="11.5703125" customWidth="1"/>
    <col min="12" max="12" width="12.28515625" customWidth="1"/>
  </cols>
  <sheetData>
    <row r="1" spans="1:12">
      <c r="A1" s="23" t="s">
        <v>67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8.75" customHeight="1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1" customFormat="1" ht="13.5" customHeight="1">
      <c r="A3" s="22" t="s">
        <v>47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5" customHeight="1">
      <c r="A4" s="22" t="s">
        <v>26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0.75" hidden="1" customHeight="1">
      <c r="A5" s="5"/>
      <c r="B5" s="5"/>
      <c r="C5" s="5"/>
      <c r="D5" s="5"/>
      <c r="E5" s="10"/>
      <c r="F5" s="6"/>
      <c r="G5" s="6"/>
      <c r="H5" s="5"/>
      <c r="I5" s="10"/>
      <c r="J5" s="6"/>
      <c r="K5" s="6"/>
      <c r="L5" s="5"/>
    </row>
    <row r="6" spans="1:12" ht="13.5" thickBot="1">
      <c r="D6" t="s">
        <v>16</v>
      </c>
    </row>
    <row r="7" spans="1:12" s="14" customFormat="1">
      <c r="A7" s="44" t="s">
        <v>0</v>
      </c>
      <c r="B7" s="47" t="s">
        <v>4</v>
      </c>
      <c r="C7" s="48"/>
      <c r="D7" s="34" t="s">
        <v>17</v>
      </c>
      <c r="E7" s="35"/>
      <c r="F7" s="35"/>
      <c r="G7" s="35"/>
      <c r="H7" s="35"/>
      <c r="I7" s="35"/>
      <c r="J7" s="35"/>
      <c r="K7" s="35"/>
      <c r="L7" s="36"/>
    </row>
    <row r="8" spans="1:12" s="14" customFormat="1" ht="12.75" customHeight="1">
      <c r="A8" s="45"/>
      <c r="B8" s="49"/>
      <c r="C8" s="50"/>
      <c r="D8" s="38" t="s">
        <v>49</v>
      </c>
      <c r="E8" s="39"/>
      <c r="F8" s="39"/>
      <c r="G8" s="40"/>
      <c r="H8" s="38" t="s">
        <v>18</v>
      </c>
      <c r="I8" s="39"/>
      <c r="J8" s="39"/>
      <c r="K8" s="40"/>
      <c r="L8" s="37" t="s">
        <v>19</v>
      </c>
    </row>
    <row r="9" spans="1:12" s="14" customFormat="1" ht="25.5">
      <c r="A9" s="46"/>
      <c r="B9" s="49"/>
      <c r="C9" s="50"/>
      <c r="D9" s="17" t="s">
        <v>50</v>
      </c>
      <c r="E9" s="17" t="s">
        <v>59</v>
      </c>
      <c r="F9" s="17" t="s">
        <v>60</v>
      </c>
      <c r="G9" s="17" t="s">
        <v>51</v>
      </c>
      <c r="H9" s="17" t="s">
        <v>50</v>
      </c>
      <c r="I9" s="17" t="s">
        <v>59</v>
      </c>
      <c r="J9" s="17" t="s">
        <v>61</v>
      </c>
      <c r="K9" s="17" t="s">
        <v>51</v>
      </c>
      <c r="L9" s="37"/>
    </row>
    <row r="10" spans="1:12" s="14" customFormat="1" ht="15" customHeight="1">
      <c r="A10" s="18" t="s">
        <v>7</v>
      </c>
      <c r="B10" s="41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3"/>
    </row>
    <row r="11" spans="1:12" s="15" customFormat="1" ht="15" customHeight="1">
      <c r="A11" s="2" t="s">
        <v>1</v>
      </c>
      <c r="B11" s="26" t="s">
        <v>28</v>
      </c>
      <c r="C11" s="26"/>
      <c r="D11" s="7">
        <f>D12+D13+D14+D15+D16</f>
        <v>25611483</v>
      </c>
      <c r="E11" s="7">
        <v>307020</v>
      </c>
      <c r="F11" s="7">
        <v>4573417</v>
      </c>
      <c r="G11" s="7">
        <f t="shared" ref="G11:G34" si="0">SUM(D11:F11)</f>
        <v>30491920</v>
      </c>
      <c r="H11" s="7"/>
      <c r="I11" s="7"/>
      <c r="J11" s="7">
        <v>5000</v>
      </c>
      <c r="K11" s="7">
        <v>5000</v>
      </c>
      <c r="L11" s="7">
        <f>L12+L13+L14+L15+L16</f>
        <v>30496920</v>
      </c>
    </row>
    <row r="12" spans="1:12" s="14" customFormat="1" ht="13.5" customHeight="1">
      <c r="A12" s="13"/>
      <c r="B12" s="51" t="s">
        <v>29</v>
      </c>
      <c r="C12" s="51"/>
      <c r="D12" s="8">
        <v>11488939</v>
      </c>
      <c r="E12" s="8"/>
      <c r="F12" s="8">
        <v>2723103</v>
      </c>
      <c r="G12" s="8">
        <f t="shared" si="0"/>
        <v>14212042</v>
      </c>
      <c r="H12" s="8"/>
      <c r="I12" s="8"/>
      <c r="J12" s="8"/>
      <c r="K12" s="8"/>
      <c r="L12" s="8">
        <v>14212042</v>
      </c>
    </row>
    <row r="13" spans="1:12" s="14" customFormat="1" ht="15" customHeight="1">
      <c r="A13" s="13"/>
      <c r="B13" s="27" t="s">
        <v>30</v>
      </c>
      <c r="C13" s="27"/>
      <c r="D13" s="8">
        <v>566928</v>
      </c>
      <c r="E13" s="8"/>
      <c r="F13" s="8"/>
      <c r="G13" s="8">
        <f t="shared" si="0"/>
        <v>566928</v>
      </c>
      <c r="H13" s="8"/>
      <c r="I13" s="8"/>
      <c r="J13" s="8"/>
      <c r="K13" s="8"/>
      <c r="L13" s="8">
        <v>566928</v>
      </c>
    </row>
    <row r="14" spans="1:12" s="14" customFormat="1" ht="15" customHeight="1">
      <c r="A14" s="13"/>
      <c r="B14" s="27" t="s">
        <v>31</v>
      </c>
      <c r="C14" s="27"/>
      <c r="D14" s="8">
        <v>8600420</v>
      </c>
      <c r="E14" s="8">
        <v>307020</v>
      </c>
      <c r="F14" s="8">
        <v>967962</v>
      </c>
      <c r="G14" s="8">
        <f t="shared" si="0"/>
        <v>9875402</v>
      </c>
      <c r="H14" s="8"/>
      <c r="I14" s="8"/>
      <c r="J14" s="8"/>
      <c r="K14" s="8"/>
      <c r="L14" s="8">
        <v>9875402</v>
      </c>
    </row>
    <row r="15" spans="1:12" s="14" customFormat="1" ht="15" customHeight="1">
      <c r="A15" s="16"/>
      <c r="B15" s="24" t="s">
        <v>20</v>
      </c>
      <c r="C15" s="24"/>
      <c r="D15" s="8">
        <v>350000</v>
      </c>
      <c r="E15" s="8"/>
      <c r="F15" s="8"/>
      <c r="G15" s="8">
        <f t="shared" si="0"/>
        <v>350000</v>
      </c>
      <c r="H15" s="8"/>
      <c r="I15" s="8"/>
      <c r="J15" s="8">
        <v>5000</v>
      </c>
      <c r="K15" s="8">
        <v>5000</v>
      </c>
      <c r="L15" s="8">
        <v>355000</v>
      </c>
    </row>
    <row r="16" spans="1:12" s="14" customFormat="1" ht="15" customHeight="1">
      <c r="A16" s="13"/>
      <c r="B16" s="25" t="s">
        <v>21</v>
      </c>
      <c r="C16" s="25"/>
      <c r="D16" s="8">
        <v>4605196</v>
      </c>
      <c r="E16" s="8"/>
      <c r="F16" s="8">
        <v>882352</v>
      </c>
      <c r="G16" s="8">
        <f t="shared" si="0"/>
        <v>5487548</v>
      </c>
      <c r="H16" s="8"/>
      <c r="I16" s="8"/>
      <c r="J16" s="8"/>
      <c r="K16" s="8"/>
      <c r="L16" s="8">
        <v>5487548</v>
      </c>
    </row>
    <row r="17" spans="1:12" s="15" customFormat="1" ht="15" customHeight="1">
      <c r="A17" s="2" t="s">
        <v>2</v>
      </c>
      <c r="B17" s="30" t="s">
        <v>33</v>
      </c>
      <c r="C17" s="31"/>
      <c r="D17" s="7">
        <f>D18+D19+D20</f>
        <v>36750000</v>
      </c>
      <c r="E17" s="7">
        <v>5000000</v>
      </c>
      <c r="F17" s="7">
        <v>2768272</v>
      </c>
      <c r="G17" s="7">
        <f t="shared" si="0"/>
        <v>44518272</v>
      </c>
      <c r="H17" s="7"/>
      <c r="I17" s="7"/>
      <c r="J17" s="7"/>
      <c r="K17" s="7"/>
      <c r="L17" s="7">
        <v>44518272</v>
      </c>
    </row>
    <row r="18" spans="1:12" s="14" customFormat="1" ht="15" customHeight="1">
      <c r="A18" s="13"/>
      <c r="B18" s="28" t="s">
        <v>34</v>
      </c>
      <c r="C18" s="29"/>
      <c r="D18" s="8">
        <v>3600000</v>
      </c>
      <c r="E18" s="8"/>
      <c r="F18" s="8"/>
      <c r="G18" s="8">
        <f t="shared" si="0"/>
        <v>3600000</v>
      </c>
      <c r="H18" s="8"/>
      <c r="I18" s="8"/>
      <c r="J18" s="8"/>
      <c r="K18" s="8"/>
      <c r="L18" s="8">
        <v>3600000</v>
      </c>
    </row>
    <row r="19" spans="1:12" s="14" customFormat="1" ht="15" customHeight="1">
      <c r="A19" s="13"/>
      <c r="B19" s="28" t="s">
        <v>35</v>
      </c>
      <c r="C19" s="29"/>
      <c r="D19" s="8">
        <v>33000000</v>
      </c>
      <c r="E19" s="8">
        <v>5000000</v>
      </c>
      <c r="F19" s="8">
        <v>2668272</v>
      </c>
      <c r="G19" s="8">
        <f t="shared" si="0"/>
        <v>40668272</v>
      </c>
      <c r="H19" s="8"/>
      <c r="I19" s="8"/>
      <c r="J19" s="8"/>
      <c r="K19" s="8"/>
      <c r="L19" s="8">
        <v>40668272</v>
      </c>
    </row>
    <row r="20" spans="1:12" s="14" customFormat="1" ht="15" customHeight="1">
      <c r="A20" s="13"/>
      <c r="B20" s="25" t="s">
        <v>22</v>
      </c>
      <c r="C20" s="25"/>
      <c r="D20" s="8">
        <v>150000</v>
      </c>
      <c r="E20" s="8"/>
      <c r="F20" s="8"/>
      <c r="G20" s="8">
        <f t="shared" si="0"/>
        <v>150000</v>
      </c>
      <c r="H20" s="8"/>
      <c r="I20" s="8"/>
      <c r="J20" s="8"/>
      <c r="K20" s="8"/>
      <c r="L20" s="8">
        <v>150000</v>
      </c>
    </row>
    <row r="21" spans="1:12" s="14" customFormat="1" ht="15" customHeight="1">
      <c r="A21" s="13"/>
      <c r="B21" s="28" t="s">
        <v>52</v>
      </c>
      <c r="C21" s="29"/>
      <c r="D21" s="8"/>
      <c r="E21" s="8"/>
      <c r="F21" s="8">
        <v>100000</v>
      </c>
      <c r="G21" s="8">
        <f t="shared" si="0"/>
        <v>100000</v>
      </c>
      <c r="H21" s="8"/>
      <c r="I21" s="8"/>
      <c r="J21" s="8"/>
      <c r="K21" s="8"/>
      <c r="L21" s="8">
        <v>100000</v>
      </c>
    </row>
    <row r="22" spans="1:12" s="15" customFormat="1" ht="19.5" customHeight="1">
      <c r="A22" s="3" t="s">
        <v>3</v>
      </c>
      <c r="B22" s="26" t="s">
        <v>6</v>
      </c>
      <c r="C22" s="26"/>
      <c r="D22" s="7">
        <v>3500000</v>
      </c>
      <c r="E22" s="7"/>
      <c r="F22" s="7"/>
      <c r="G22" s="7">
        <f t="shared" si="0"/>
        <v>3500000</v>
      </c>
      <c r="H22" s="7"/>
      <c r="I22" s="7"/>
      <c r="J22" s="7"/>
      <c r="K22" s="7"/>
      <c r="L22" s="7">
        <v>3500000</v>
      </c>
    </row>
    <row r="23" spans="1:12" s="14" customFormat="1" ht="15" customHeight="1">
      <c r="A23" s="13"/>
      <c r="B23" s="25" t="s">
        <v>23</v>
      </c>
      <c r="C23" s="25"/>
      <c r="D23" s="8">
        <v>3500000</v>
      </c>
      <c r="E23" s="8"/>
      <c r="F23" s="8"/>
      <c r="G23" s="8">
        <f t="shared" si="0"/>
        <v>3500000</v>
      </c>
      <c r="H23" s="8"/>
      <c r="I23" s="8"/>
      <c r="J23" s="8"/>
      <c r="K23" s="8"/>
      <c r="L23" s="8">
        <v>3500000</v>
      </c>
    </row>
    <row r="24" spans="1:12" s="14" customFormat="1" ht="15" customHeight="1">
      <c r="A24" s="4" t="s">
        <v>36</v>
      </c>
      <c r="B24" s="26" t="s">
        <v>53</v>
      </c>
      <c r="C24" s="26"/>
      <c r="D24" s="7">
        <f>D25+D26+D27+D28+D29+D30+D32</f>
        <v>53024024</v>
      </c>
      <c r="E24" s="7">
        <f>E25+E26+E27+E28+E29+E30+E32</f>
        <v>303149</v>
      </c>
      <c r="F24" s="7">
        <v>8190353</v>
      </c>
      <c r="G24" s="7">
        <f t="shared" si="0"/>
        <v>61517526</v>
      </c>
      <c r="H24" s="8"/>
      <c r="I24" s="8"/>
      <c r="J24" s="8"/>
      <c r="K24" s="8"/>
      <c r="L24" s="7">
        <f>L25+L26+L27+L28+L29+L30+L32+L31</f>
        <v>61517526</v>
      </c>
    </row>
    <row r="25" spans="1:12" s="14" customFormat="1" ht="19.5" customHeight="1">
      <c r="A25" s="2"/>
      <c r="B25" s="21" t="s">
        <v>37</v>
      </c>
      <c r="C25" s="21"/>
      <c r="D25" s="8">
        <v>36273600</v>
      </c>
      <c r="E25" s="8"/>
      <c r="F25" s="8"/>
      <c r="G25" s="8">
        <f t="shared" si="0"/>
        <v>36273600</v>
      </c>
      <c r="H25" s="8"/>
      <c r="I25" s="8"/>
      <c r="J25" s="8"/>
      <c r="K25" s="8"/>
      <c r="L25" s="8">
        <v>36273600</v>
      </c>
    </row>
    <row r="26" spans="1:12" s="14" customFormat="1" ht="22.5" customHeight="1">
      <c r="A26" s="13"/>
      <c r="B26" s="32" t="s">
        <v>58</v>
      </c>
      <c r="C26" s="33"/>
      <c r="D26" s="8">
        <v>9868</v>
      </c>
      <c r="E26" s="8"/>
      <c r="F26" s="8"/>
      <c r="G26" s="8">
        <f t="shared" si="0"/>
        <v>9868</v>
      </c>
      <c r="H26" s="8"/>
      <c r="I26" s="8"/>
      <c r="J26" s="8"/>
      <c r="K26" s="8"/>
      <c r="L26" s="8">
        <v>9868</v>
      </c>
    </row>
    <row r="27" spans="1:12" s="14" customFormat="1" ht="15" customHeight="1">
      <c r="A27" s="13"/>
      <c r="B27" s="21" t="s">
        <v>56</v>
      </c>
      <c r="C27" s="21"/>
      <c r="D27" s="8">
        <v>2208730</v>
      </c>
      <c r="E27" s="8"/>
      <c r="F27" s="8"/>
      <c r="G27" s="8">
        <f t="shared" si="0"/>
        <v>2208730</v>
      </c>
      <c r="H27" s="8"/>
      <c r="I27" s="8"/>
      <c r="J27" s="8"/>
      <c r="K27" s="8"/>
      <c r="L27" s="8">
        <v>2208730</v>
      </c>
    </row>
    <row r="28" spans="1:12" s="14" customFormat="1" ht="15" customHeight="1">
      <c r="A28" s="13"/>
      <c r="B28" s="21" t="s">
        <v>46</v>
      </c>
      <c r="C28" s="21"/>
      <c r="D28" s="8">
        <v>8297765</v>
      </c>
      <c r="E28" s="8"/>
      <c r="F28" s="8"/>
      <c r="G28" s="8">
        <f t="shared" si="0"/>
        <v>8297765</v>
      </c>
      <c r="H28" s="8"/>
      <c r="I28" s="8"/>
      <c r="J28" s="8"/>
      <c r="K28" s="8"/>
      <c r="L28" s="8">
        <v>8297765</v>
      </c>
    </row>
    <row r="29" spans="1:12" s="14" customFormat="1" ht="15" customHeight="1">
      <c r="A29" s="13"/>
      <c r="B29" s="11" t="s">
        <v>44</v>
      </c>
      <c r="C29" s="11"/>
      <c r="D29" s="8">
        <v>4313787</v>
      </c>
      <c r="E29" s="8"/>
      <c r="F29" s="8"/>
      <c r="G29" s="8">
        <f t="shared" si="0"/>
        <v>4313787</v>
      </c>
      <c r="H29" s="8"/>
      <c r="I29" s="8"/>
      <c r="J29" s="8"/>
      <c r="K29" s="8"/>
      <c r="L29" s="8">
        <v>4313787</v>
      </c>
    </row>
    <row r="30" spans="1:12" s="14" customFormat="1" ht="15" customHeight="1">
      <c r="A30" s="13"/>
      <c r="B30" s="11" t="s">
        <v>54</v>
      </c>
      <c r="C30" s="11"/>
      <c r="D30" s="8">
        <v>1772700</v>
      </c>
      <c r="E30" s="8"/>
      <c r="F30" s="8"/>
      <c r="G30" s="8">
        <f t="shared" si="0"/>
        <v>1772700</v>
      </c>
      <c r="H30" s="8"/>
      <c r="I30" s="8"/>
      <c r="J30" s="8"/>
      <c r="K30" s="8"/>
      <c r="L30" s="8">
        <v>1772700</v>
      </c>
    </row>
    <row r="31" spans="1:12" s="14" customFormat="1" ht="15" customHeight="1">
      <c r="A31" s="13"/>
      <c r="B31" s="11" t="s">
        <v>63</v>
      </c>
      <c r="C31" s="11"/>
      <c r="D31" s="8"/>
      <c r="E31" s="8"/>
      <c r="F31" s="8">
        <v>7533600</v>
      </c>
      <c r="G31" s="8">
        <v>7533600</v>
      </c>
      <c r="H31" s="8"/>
      <c r="I31" s="8"/>
      <c r="J31" s="8"/>
      <c r="K31" s="8"/>
      <c r="L31" s="8">
        <v>7533600</v>
      </c>
    </row>
    <row r="32" spans="1:12" s="14" customFormat="1" ht="15" customHeight="1">
      <c r="A32" s="13"/>
      <c r="B32" s="11" t="s">
        <v>48</v>
      </c>
      <c r="C32" s="11"/>
      <c r="D32" s="8">
        <v>147574</v>
      </c>
      <c r="E32" s="8">
        <v>303149</v>
      </c>
      <c r="F32" s="8">
        <v>656753</v>
      </c>
      <c r="G32" s="8">
        <f t="shared" si="0"/>
        <v>1107476</v>
      </c>
      <c r="H32" s="8"/>
      <c r="I32" s="8"/>
      <c r="J32" s="8"/>
      <c r="K32" s="8"/>
      <c r="L32" s="8">
        <v>1107476</v>
      </c>
    </row>
    <row r="33" spans="1:12" s="14" customFormat="1" ht="15" customHeight="1">
      <c r="A33" s="2" t="s">
        <v>38</v>
      </c>
      <c r="B33" s="56" t="s">
        <v>39</v>
      </c>
      <c r="C33" s="57"/>
      <c r="D33" s="7">
        <f>D34+D35+D36</f>
        <v>9323287</v>
      </c>
      <c r="E33" s="7"/>
      <c r="F33" s="7">
        <v>1002203</v>
      </c>
      <c r="G33" s="7">
        <f t="shared" si="0"/>
        <v>10325490</v>
      </c>
      <c r="H33" s="7">
        <v>36273600</v>
      </c>
      <c r="I33" s="7">
        <v>118745</v>
      </c>
      <c r="J33" s="7">
        <v>989323</v>
      </c>
      <c r="K33" s="7">
        <v>37411894</v>
      </c>
      <c r="L33" s="7">
        <v>47737384</v>
      </c>
    </row>
    <row r="34" spans="1:12" s="14" customFormat="1" ht="15" customHeight="1">
      <c r="A34" s="13"/>
      <c r="B34" s="54" t="s">
        <v>24</v>
      </c>
      <c r="C34" s="55"/>
      <c r="D34" s="8">
        <v>4741400</v>
      </c>
      <c r="E34" s="8"/>
      <c r="F34" s="8">
        <v>411900</v>
      </c>
      <c r="G34" s="8">
        <f t="shared" si="0"/>
        <v>5153300</v>
      </c>
      <c r="H34" s="8"/>
      <c r="I34" s="8"/>
      <c r="J34" s="8"/>
      <c r="K34" s="8"/>
      <c r="L34" s="8">
        <v>5153300</v>
      </c>
    </row>
    <row r="35" spans="1:12" s="14" customFormat="1" ht="15" customHeight="1">
      <c r="A35" s="13"/>
      <c r="B35" s="21" t="s">
        <v>66</v>
      </c>
      <c r="C35" s="21"/>
      <c r="D35" s="8"/>
      <c r="E35" s="8"/>
      <c r="F35" s="8"/>
      <c r="G35" s="8"/>
      <c r="H35" s="8"/>
      <c r="I35" s="8"/>
      <c r="J35" s="8">
        <v>774767</v>
      </c>
      <c r="K35" s="8">
        <v>774767</v>
      </c>
      <c r="L35" s="8">
        <v>774767</v>
      </c>
    </row>
    <row r="36" spans="1:12" s="14" customFormat="1" ht="15" customHeight="1">
      <c r="A36" s="13"/>
      <c r="B36" s="21" t="s">
        <v>45</v>
      </c>
      <c r="C36" s="21"/>
      <c r="D36" s="8">
        <v>4581887</v>
      </c>
      <c r="E36" s="8"/>
      <c r="F36" s="8">
        <v>590303</v>
      </c>
      <c r="G36" s="8">
        <f>SUM(D36:F36)</f>
        <v>5172190</v>
      </c>
      <c r="H36" s="8"/>
      <c r="I36" s="8"/>
      <c r="J36" s="8"/>
      <c r="K36" s="8"/>
      <c r="L36" s="8">
        <v>5172190</v>
      </c>
    </row>
    <row r="37" spans="1:12" s="14" customFormat="1" ht="15" customHeight="1">
      <c r="A37" s="13"/>
      <c r="B37" s="21" t="s">
        <v>25</v>
      </c>
      <c r="C37" s="21"/>
      <c r="D37" s="8"/>
      <c r="E37" s="8"/>
      <c r="F37" s="8"/>
      <c r="G37" s="8"/>
      <c r="H37" s="8">
        <v>36273600</v>
      </c>
      <c r="I37" s="8">
        <v>118745</v>
      </c>
      <c r="J37" s="8">
        <v>244782</v>
      </c>
      <c r="K37" s="8">
        <f>SUM(H37:J37)</f>
        <v>36637127</v>
      </c>
      <c r="L37" s="8">
        <v>36637127</v>
      </c>
    </row>
    <row r="38" spans="1:12" s="14" customFormat="1" ht="15" customHeight="1">
      <c r="A38" s="13"/>
      <c r="B38" s="21" t="s">
        <v>57</v>
      </c>
      <c r="C38" s="21"/>
      <c r="D38" s="8">
        <v>-36273600</v>
      </c>
      <c r="E38" s="8">
        <v>-118745</v>
      </c>
      <c r="F38" s="8">
        <v>-244782</v>
      </c>
      <c r="G38" s="8">
        <f>SUM(D38:F38)</f>
        <v>-36637127</v>
      </c>
      <c r="H38" s="8"/>
      <c r="I38" s="8"/>
      <c r="J38" s="8"/>
      <c r="K38" s="8"/>
      <c r="L38" s="8">
        <v>-36637127</v>
      </c>
    </row>
    <row r="39" spans="1:12" s="14" customFormat="1" ht="15" customHeight="1">
      <c r="A39" s="2" t="s">
        <v>40</v>
      </c>
      <c r="B39" s="9" t="s">
        <v>41</v>
      </c>
      <c r="C39" s="9"/>
      <c r="D39" s="7"/>
      <c r="E39" s="7"/>
      <c r="F39" s="7">
        <v>1343900</v>
      </c>
      <c r="G39" s="7">
        <v>1343900</v>
      </c>
      <c r="H39" s="7"/>
      <c r="I39" s="7"/>
      <c r="J39" s="7"/>
      <c r="K39" s="7"/>
      <c r="L39" s="7">
        <v>1343900</v>
      </c>
    </row>
    <row r="40" spans="1:12" s="14" customFormat="1" ht="15" customHeight="1">
      <c r="A40" s="2"/>
      <c r="B40" s="54" t="s">
        <v>64</v>
      </c>
      <c r="C40" s="55"/>
      <c r="D40" s="8"/>
      <c r="E40" s="8"/>
      <c r="F40" s="8">
        <v>290000</v>
      </c>
      <c r="G40" s="8">
        <v>290000</v>
      </c>
      <c r="H40" s="8"/>
      <c r="I40" s="8"/>
      <c r="J40" s="8"/>
      <c r="K40" s="8"/>
      <c r="L40" s="8">
        <v>290000</v>
      </c>
    </row>
    <row r="41" spans="1:12" s="14" customFormat="1" ht="15" customHeight="1">
      <c r="A41" s="2"/>
      <c r="B41" s="54" t="s">
        <v>65</v>
      </c>
      <c r="C41" s="55"/>
      <c r="D41" s="8"/>
      <c r="E41" s="8"/>
      <c r="F41" s="8">
        <v>345000</v>
      </c>
      <c r="G41" s="8">
        <v>345000</v>
      </c>
      <c r="H41" s="8"/>
      <c r="I41" s="8"/>
      <c r="J41" s="8"/>
      <c r="K41" s="8"/>
      <c r="L41" s="8">
        <v>345000</v>
      </c>
    </row>
    <row r="42" spans="1:12" s="14" customFormat="1" ht="15" customHeight="1">
      <c r="A42" s="13"/>
      <c r="B42" s="11" t="s">
        <v>62</v>
      </c>
      <c r="C42" s="11"/>
      <c r="D42" s="8"/>
      <c r="E42" s="8"/>
      <c r="F42" s="8">
        <v>708900</v>
      </c>
      <c r="G42" s="8">
        <v>708900</v>
      </c>
      <c r="H42" s="8"/>
      <c r="I42" s="8"/>
      <c r="J42" s="8"/>
      <c r="K42" s="8"/>
      <c r="L42" s="8">
        <v>708900</v>
      </c>
    </row>
    <row r="43" spans="1:12" s="14" customFormat="1" ht="15" customHeight="1">
      <c r="A43" s="13"/>
      <c r="B43" s="58" t="s">
        <v>10</v>
      </c>
      <c r="C43" s="58"/>
      <c r="D43" s="7">
        <f>SUM(D11,D17,D33,D24,D39,D22,D38)</f>
        <v>91935194</v>
      </c>
      <c r="E43" s="7">
        <f>E17+E24+E11+E38</f>
        <v>5491424</v>
      </c>
      <c r="F43" s="7">
        <f>F17+F24+F11+F38+F39+F33</f>
        <v>17633363</v>
      </c>
      <c r="G43" s="7">
        <f>SUM(D43:F43)</f>
        <v>115059981</v>
      </c>
      <c r="H43" s="7">
        <f>SUM(H37:H38)</f>
        <v>36273600</v>
      </c>
      <c r="I43" s="7">
        <f>SUM(I37:I42)</f>
        <v>118745</v>
      </c>
      <c r="J43" s="7">
        <v>157961</v>
      </c>
      <c r="K43" s="7">
        <f>K33+K11</f>
        <v>37416894</v>
      </c>
      <c r="L43" s="7">
        <f>L11+L17+L24+L33+L39+L22+L38</f>
        <v>152476875</v>
      </c>
    </row>
    <row r="44" spans="1:12" s="14" customFormat="1" ht="16.5" customHeight="1">
      <c r="A44" s="2" t="s">
        <v>9</v>
      </c>
      <c r="B44" s="52" t="s">
        <v>11</v>
      </c>
      <c r="C44" s="52"/>
      <c r="D44" s="7"/>
      <c r="E44" s="7"/>
      <c r="F44" s="7"/>
      <c r="G44" s="7"/>
      <c r="H44" s="8"/>
      <c r="I44" s="8"/>
      <c r="J44" s="8"/>
      <c r="K44" s="8"/>
      <c r="L44" s="7"/>
    </row>
    <row r="45" spans="1:12" s="14" customFormat="1" ht="15" customHeight="1">
      <c r="A45" s="13"/>
      <c r="B45" s="52" t="s">
        <v>5</v>
      </c>
      <c r="C45" s="52"/>
      <c r="D45" s="8"/>
      <c r="E45" s="8"/>
      <c r="F45" s="8"/>
      <c r="G45" s="8"/>
      <c r="H45" s="8"/>
      <c r="I45" s="8"/>
      <c r="J45" s="8"/>
      <c r="K45" s="8"/>
      <c r="L45" s="8"/>
    </row>
    <row r="46" spans="1:12" s="14" customFormat="1" ht="15" customHeight="1">
      <c r="A46" s="13"/>
      <c r="B46" s="53" t="s">
        <v>55</v>
      </c>
      <c r="C46" s="53"/>
      <c r="D46" s="8">
        <v>98420</v>
      </c>
      <c r="E46" s="8"/>
      <c r="F46" s="8"/>
      <c r="G46" s="8">
        <f>SUM(D46:F46)</f>
        <v>98420</v>
      </c>
      <c r="H46" s="8"/>
      <c r="I46" s="8"/>
      <c r="J46" s="8"/>
      <c r="K46" s="8"/>
      <c r="L46" s="8">
        <v>98420</v>
      </c>
    </row>
    <row r="47" spans="1:12" s="14" customFormat="1" ht="15" customHeight="1">
      <c r="A47" s="13"/>
      <c r="B47" s="12" t="s">
        <v>32</v>
      </c>
      <c r="C47" s="19"/>
      <c r="D47" s="8"/>
      <c r="E47" s="8"/>
      <c r="F47" s="8"/>
      <c r="G47" s="8"/>
      <c r="H47" s="8"/>
      <c r="I47" s="8"/>
      <c r="J47" s="8"/>
      <c r="K47" s="8"/>
      <c r="L47" s="8">
        <v>0</v>
      </c>
    </row>
    <row r="48" spans="1:12" s="15" customFormat="1" ht="15" customHeight="1">
      <c r="A48" s="2"/>
      <c r="B48" s="30" t="s">
        <v>11</v>
      </c>
      <c r="C48" s="31"/>
      <c r="D48" s="7">
        <f>SUM(D46:D47)</f>
        <v>98420</v>
      </c>
      <c r="E48" s="7"/>
      <c r="F48" s="7"/>
      <c r="G48" s="7">
        <f>SUM(D48:F48)</f>
        <v>98420</v>
      </c>
      <c r="H48" s="7"/>
      <c r="I48" s="7"/>
      <c r="J48" s="7"/>
      <c r="K48" s="7"/>
      <c r="L48" s="7">
        <f>SUM(L46:L47)</f>
        <v>98420</v>
      </c>
    </row>
    <row r="49" spans="1:12" s="15" customFormat="1" ht="15" customHeight="1">
      <c r="A49" s="2" t="s">
        <v>42</v>
      </c>
      <c r="B49" s="52" t="s">
        <v>43</v>
      </c>
      <c r="C49" s="52"/>
      <c r="D49" s="7"/>
      <c r="E49" s="7"/>
      <c r="F49" s="7"/>
      <c r="G49" s="7"/>
      <c r="H49" s="7"/>
      <c r="I49" s="7"/>
      <c r="J49" s="7"/>
      <c r="K49" s="7"/>
      <c r="L49" s="7"/>
    </row>
    <row r="50" spans="1:12" s="15" customFormat="1" ht="15" customHeight="1">
      <c r="A50" s="2" t="s">
        <v>14</v>
      </c>
      <c r="B50" s="52" t="s">
        <v>13</v>
      </c>
      <c r="C50" s="52"/>
      <c r="D50" s="7">
        <v>54059985</v>
      </c>
      <c r="E50" s="7"/>
      <c r="F50" s="7">
        <v>3666561</v>
      </c>
      <c r="G50" s="7">
        <f>SUM(D50:F50)</f>
        <v>57726546</v>
      </c>
      <c r="H50" s="7">
        <v>3913295</v>
      </c>
      <c r="I50" s="7"/>
      <c r="J50" s="7"/>
      <c r="K50" s="7">
        <v>3913295</v>
      </c>
      <c r="L50" s="7">
        <f>G50+K50</f>
        <v>61639841</v>
      </c>
    </row>
    <row r="51" spans="1:12" s="15" customFormat="1" ht="15" customHeight="1" thickBot="1">
      <c r="A51" s="20" t="s">
        <v>15</v>
      </c>
      <c r="B51" s="52" t="s">
        <v>12</v>
      </c>
      <c r="C51" s="52"/>
      <c r="D51" s="7">
        <f>SUM(D43,D48,D50)</f>
        <v>146093599</v>
      </c>
      <c r="E51" s="7">
        <f>SUM(E43:E50)</f>
        <v>5491424</v>
      </c>
      <c r="F51" s="7">
        <f>SUM(F43:F50)</f>
        <v>21299924</v>
      </c>
      <c r="G51" s="7">
        <f>G43+G48+G50</f>
        <v>172884947</v>
      </c>
      <c r="H51" s="7">
        <f>SUM(H43:H50)</f>
        <v>40186895</v>
      </c>
      <c r="I51" s="7">
        <f>SUM(I43:I50)</f>
        <v>118745</v>
      </c>
      <c r="J51" s="7">
        <f>SUM(J43:J50)</f>
        <v>157961</v>
      </c>
      <c r="K51" s="7">
        <f>SUM(K43:K50)</f>
        <v>41330189</v>
      </c>
      <c r="L51" s="7">
        <f>G51+K51</f>
        <v>214215136</v>
      </c>
    </row>
  </sheetData>
  <mergeCells count="45">
    <mergeCell ref="B40:C40"/>
    <mergeCell ref="B41:C41"/>
    <mergeCell ref="B33:C33"/>
    <mergeCell ref="B34:C34"/>
    <mergeCell ref="B44:C44"/>
    <mergeCell ref="B43:C43"/>
    <mergeCell ref="B36:C36"/>
    <mergeCell ref="B38:C38"/>
    <mergeCell ref="B37:C37"/>
    <mergeCell ref="B45:C45"/>
    <mergeCell ref="B51:C51"/>
    <mergeCell ref="B46:C46"/>
    <mergeCell ref="B49:C49"/>
    <mergeCell ref="B50:C50"/>
    <mergeCell ref="B48:C48"/>
    <mergeCell ref="A2:L2"/>
    <mergeCell ref="A3:L3"/>
    <mergeCell ref="A7:A9"/>
    <mergeCell ref="B7:C9"/>
    <mergeCell ref="B12:C12"/>
    <mergeCell ref="B24:C24"/>
    <mergeCell ref="B25:C25"/>
    <mergeCell ref="B26:C26"/>
    <mergeCell ref="B14:C14"/>
    <mergeCell ref="D7:L7"/>
    <mergeCell ref="L8:L9"/>
    <mergeCell ref="D8:G8"/>
    <mergeCell ref="H8:K8"/>
    <mergeCell ref="B10:L10"/>
    <mergeCell ref="B28:C28"/>
    <mergeCell ref="A4:L4"/>
    <mergeCell ref="A1:L1"/>
    <mergeCell ref="B35:C35"/>
    <mergeCell ref="B15:C15"/>
    <mergeCell ref="B16:C16"/>
    <mergeCell ref="B22:C22"/>
    <mergeCell ref="B11:C11"/>
    <mergeCell ref="B20:C20"/>
    <mergeCell ref="B13:C13"/>
    <mergeCell ref="B21:C21"/>
    <mergeCell ref="B19:C19"/>
    <mergeCell ref="B18:C18"/>
    <mergeCell ref="B17:C17"/>
    <mergeCell ref="B27:C27"/>
    <mergeCell ref="B23:C23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2016-11-14T08:59:57Z</cp:lastPrinted>
  <dcterms:created xsi:type="dcterms:W3CDTF">2001-03-10T10:34:29Z</dcterms:created>
  <dcterms:modified xsi:type="dcterms:W3CDTF">2016-11-28T10:44:08Z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