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376" windowHeight="12816" firstSheet="2" activeTab="6"/>
  </bookViews>
  <sheets>
    <sheet name="1.mell_bevételek" sheetId="1" r:id="rId1"/>
    <sheet name="2.mell_kiadások" sheetId="2" r:id="rId2"/>
    <sheet name="3.mell_mérleg" sheetId="3" r:id="rId3"/>
    <sheet name="4_mell_cofog bevétel" sheetId="16" r:id="rId4"/>
    <sheet name="5_mell_cofog_kiadások" sheetId="15" r:id="rId5"/>
    <sheet name="6_mell_létszám" sheetId="14" r:id="rId6"/>
    <sheet name="7_mell_ktvhiány" sheetId="11" r:id="rId7"/>
    <sheet name="8_mell_likviditási terv" sheetId="4" r:id="rId8"/>
    <sheet name="9_mell_ktgvévet követő 3 év" sheetId="18" r:id="rId9"/>
    <sheet name="10_mell_többéves" sheetId="6" r:id="rId10"/>
    <sheet name="11_mell_közvetett tám" sheetId="9" r:id="rId11"/>
    <sheet name="13_mell_Társulás" sheetId="12" r:id="rId12"/>
  </sheets>
  <externalReferences>
    <externalReference r:id="rId13"/>
  </externalReferenc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8" i="15"/>
  <c r="C67"/>
  <c r="C66"/>
  <c r="C65"/>
  <c r="C64"/>
  <c r="C63"/>
  <c r="C62"/>
  <c r="C61"/>
  <c r="C60"/>
  <c r="C57"/>
  <c r="C56"/>
  <c r="C55"/>
  <c r="C54"/>
  <c r="C53"/>
  <c r="C52"/>
  <c r="C51"/>
  <c r="C50"/>
  <c r="C49"/>
  <c r="C48"/>
  <c r="C47"/>
  <c r="C46"/>
  <c r="C45"/>
  <c r="C44"/>
  <c r="Q43"/>
  <c r="Q69" s="1"/>
  <c r="P43"/>
  <c r="P69" s="1"/>
  <c r="O43"/>
  <c r="O69" s="1"/>
  <c r="N43"/>
  <c r="M43"/>
  <c r="M69" s="1"/>
  <c r="L43"/>
  <c r="L69" s="1"/>
  <c r="K43"/>
  <c r="K69" s="1"/>
  <c r="J43"/>
  <c r="J69" s="1"/>
  <c r="I43"/>
  <c r="I69" s="1"/>
  <c r="H43"/>
  <c r="H69" s="1"/>
  <c r="G43"/>
  <c r="G69" s="1"/>
  <c r="F43"/>
  <c r="F69" s="1"/>
  <c r="E43"/>
  <c r="E69" s="1"/>
  <c r="D43"/>
  <c r="C43" s="1"/>
  <c r="C42"/>
  <c r="C36"/>
  <c r="C35"/>
  <c r="C34"/>
  <c r="C33"/>
  <c r="C32"/>
  <c r="C31"/>
  <c r="C30"/>
  <c r="C29"/>
  <c r="C28"/>
  <c r="C25"/>
  <c r="C24"/>
  <c r="C23"/>
  <c r="C22"/>
  <c r="C21"/>
  <c r="C20"/>
  <c r="C19"/>
  <c r="C18"/>
  <c r="C17"/>
  <c r="C16"/>
  <c r="C15"/>
  <c r="C14"/>
  <c r="C13"/>
  <c r="C12"/>
  <c r="Q11"/>
  <c r="Q37" s="1"/>
  <c r="P11"/>
  <c r="P37" s="1"/>
  <c r="O11"/>
  <c r="O37" s="1"/>
  <c r="N11"/>
  <c r="N37" s="1"/>
  <c r="M11"/>
  <c r="M37" s="1"/>
  <c r="L11"/>
  <c r="L37" s="1"/>
  <c r="K11"/>
  <c r="K37" s="1"/>
  <c r="J11"/>
  <c r="J37" s="1"/>
  <c r="I11"/>
  <c r="I37" s="1"/>
  <c r="H11"/>
  <c r="H37" s="1"/>
  <c r="G11"/>
  <c r="G37" s="1"/>
  <c r="F11"/>
  <c r="F37" s="1"/>
  <c r="E11"/>
  <c r="E37" s="1"/>
  <c r="D11"/>
  <c r="C11" s="1"/>
  <c r="C10"/>
  <c r="F65" i="16"/>
  <c r="E65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L44"/>
  <c r="C44" s="1"/>
  <c r="S43"/>
  <c r="R43"/>
  <c r="Q43"/>
  <c r="P43"/>
  <c r="O43"/>
  <c r="N43"/>
  <c r="M43"/>
  <c r="L43"/>
  <c r="K43"/>
  <c r="J43"/>
  <c r="J65" s="1"/>
  <c r="I43"/>
  <c r="I65" s="1"/>
  <c r="H43"/>
  <c r="H65" s="1"/>
  <c r="G43"/>
  <c r="G65" s="1"/>
  <c r="D43"/>
  <c r="D65" s="1"/>
  <c r="C42"/>
  <c r="F33"/>
  <c r="E33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L12"/>
  <c r="C12" s="1"/>
  <c r="S11"/>
  <c r="R11"/>
  <c r="Q11"/>
  <c r="P11"/>
  <c r="O11"/>
  <c r="N11"/>
  <c r="M11"/>
  <c r="L11"/>
  <c r="K11"/>
  <c r="J11"/>
  <c r="J33" s="1"/>
  <c r="I11"/>
  <c r="I33" s="1"/>
  <c r="H11"/>
  <c r="H33" s="1"/>
  <c r="G11"/>
  <c r="G33" s="1"/>
  <c r="D11"/>
  <c r="D33" s="1"/>
  <c r="C10"/>
  <c r="C25" i="3"/>
  <c r="G22"/>
  <c r="G25" s="1"/>
  <c r="H20"/>
  <c r="G18"/>
  <c r="D18"/>
  <c r="D20" s="1"/>
  <c r="D27" s="1"/>
  <c r="C18"/>
  <c r="G13"/>
  <c r="G20" s="1"/>
  <c r="G27" s="1"/>
  <c r="C13"/>
  <c r="C20" s="1"/>
  <c r="L146" i="2"/>
  <c r="L150" s="1"/>
  <c r="K146"/>
  <c r="K150" s="1"/>
  <c r="J146"/>
  <c r="J150" s="1"/>
  <c r="I146"/>
  <c r="I150" s="1"/>
  <c r="H146"/>
  <c r="H150" s="1"/>
  <c r="G146"/>
  <c r="G150" s="1"/>
  <c r="F146"/>
  <c r="F150" s="1"/>
  <c r="E146"/>
  <c r="E150" s="1"/>
  <c r="L131"/>
  <c r="K131"/>
  <c r="J131"/>
  <c r="I131"/>
  <c r="H131"/>
  <c r="G131"/>
  <c r="F131"/>
  <c r="E131"/>
  <c r="L120"/>
  <c r="I120"/>
  <c r="H120"/>
  <c r="G120"/>
  <c r="F120"/>
  <c r="E120"/>
  <c r="L113"/>
  <c r="K113"/>
  <c r="J113"/>
  <c r="H113"/>
  <c r="G113"/>
  <c r="F113"/>
  <c r="E113"/>
  <c r="I112"/>
  <c r="I108"/>
  <c r="I113" s="1"/>
  <c r="I98"/>
  <c r="E98"/>
  <c r="L97"/>
  <c r="K97"/>
  <c r="J97"/>
  <c r="I97"/>
  <c r="H97"/>
  <c r="G97"/>
  <c r="F97"/>
  <c r="E97"/>
  <c r="J94"/>
  <c r="F94"/>
  <c r="L88"/>
  <c r="K88"/>
  <c r="J88"/>
  <c r="H88"/>
  <c r="G88"/>
  <c r="F88"/>
  <c r="I87"/>
  <c r="E87"/>
  <c r="I85"/>
  <c r="E85"/>
  <c r="I84"/>
  <c r="E84"/>
  <c r="I83"/>
  <c r="E83"/>
  <c r="I82"/>
  <c r="I88" s="1"/>
  <c r="E82"/>
  <c r="E88" s="1"/>
  <c r="L80"/>
  <c r="J80"/>
  <c r="H80"/>
  <c r="F80"/>
  <c r="L71"/>
  <c r="L72" s="1"/>
  <c r="K71"/>
  <c r="K72" s="1"/>
  <c r="J71"/>
  <c r="J72" s="1"/>
  <c r="I71"/>
  <c r="I72" s="1"/>
  <c r="H71"/>
  <c r="H72" s="1"/>
  <c r="G71"/>
  <c r="G72" s="1"/>
  <c r="F71"/>
  <c r="F72" s="1"/>
  <c r="E71"/>
  <c r="E72" s="1"/>
  <c r="L58"/>
  <c r="K58"/>
  <c r="J58"/>
  <c r="H58"/>
  <c r="G58"/>
  <c r="F58"/>
  <c r="I53"/>
  <c r="I58" s="1"/>
  <c r="E53"/>
  <c r="E58" s="1"/>
  <c r="L51"/>
  <c r="K51"/>
  <c r="J51"/>
  <c r="I51"/>
  <c r="H51"/>
  <c r="G51"/>
  <c r="F51"/>
  <c r="E51"/>
  <c r="L47"/>
  <c r="K47"/>
  <c r="H47"/>
  <c r="G47"/>
  <c r="F47"/>
  <c r="I46"/>
  <c r="E46"/>
  <c r="E47" s="1"/>
  <c r="L38"/>
  <c r="K38"/>
  <c r="J38"/>
  <c r="H38"/>
  <c r="G38"/>
  <c r="F38"/>
  <c r="I37"/>
  <c r="I38" s="1"/>
  <c r="E37"/>
  <c r="E38" s="1"/>
  <c r="L34"/>
  <c r="K34"/>
  <c r="J34"/>
  <c r="H34"/>
  <c r="G34"/>
  <c r="F34"/>
  <c r="I33"/>
  <c r="I34" s="1"/>
  <c r="E33"/>
  <c r="E34" s="1"/>
  <c r="L28"/>
  <c r="K28"/>
  <c r="J28"/>
  <c r="H28"/>
  <c r="G28"/>
  <c r="F28"/>
  <c r="I27"/>
  <c r="E27"/>
  <c r="I26"/>
  <c r="I28" s="1"/>
  <c r="E26"/>
  <c r="E28" s="1"/>
  <c r="L22"/>
  <c r="K22"/>
  <c r="H22"/>
  <c r="G22"/>
  <c r="F22"/>
  <c r="E19"/>
  <c r="E22" s="1"/>
  <c r="I16"/>
  <c r="E16"/>
  <c r="L15"/>
  <c r="L17" s="1"/>
  <c r="K15"/>
  <c r="K17" s="1"/>
  <c r="J15"/>
  <c r="J17" s="1"/>
  <c r="J23" s="1"/>
  <c r="H15"/>
  <c r="H17" s="1"/>
  <c r="G15"/>
  <c r="G17" s="1"/>
  <c r="F15"/>
  <c r="F17" s="1"/>
  <c r="I13"/>
  <c r="E13"/>
  <c r="I12"/>
  <c r="I15" s="1"/>
  <c r="I17" s="1"/>
  <c r="I23" s="1"/>
  <c r="E12"/>
  <c r="E15" s="1"/>
  <c r="E17" s="1"/>
  <c r="L121" i="1"/>
  <c r="L125" s="1"/>
  <c r="K121"/>
  <c r="K125" s="1"/>
  <c r="J121"/>
  <c r="J125" s="1"/>
  <c r="H121"/>
  <c r="H125" s="1"/>
  <c r="G121"/>
  <c r="G125" s="1"/>
  <c r="F121"/>
  <c r="F125" s="1"/>
  <c r="I112"/>
  <c r="I121" s="1"/>
  <c r="I125" s="1"/>
  <c r="E112"/>
  <c r="E121" s="1"/>
  <c r="L104"/>
  <c r="K104"/>
  <c r="J104"/>
  <c r="I104"/>
  <c r="H104"/>
  <c r="G104"/>
  <c r="F104"/>
  <c r="E104"/>
  <c r="L94"/>
  <c r="K94"/>
  <c r="J94"/>
  <c r="I94"/>
  <c r="H94"/>
  <c r="G94"/>
  <c r="F94"/>
  <c r="E94"/>
  <c r="L86"/>
  <c r="K86"/>
  <c r="J86"/>
  <c r="I86"/>
  <c r="H86"/>
  <c r="G86"/>
  <c r="F86"/>
  <c r="E86"/>
  <c r="L84"/>
  <c r="K84"/>
  <c r="J84"/>
  <c r="I84"/>
  <c r="H84"/>
  <c r="G84"/>
  <c r="F84"/>
  <c r="E84"/>
  <c r="L76"/>
  <c r="K76"/>
  <c r="J76"/>
  <c r="I76"/>
  <c r="H76"/>
  <c r="G76"/>
  <c r="F76"/>
  <c r="E76"/>
  <c r="L61"/>
  <c r="K61"/>
  <c r="J61"/>
  <c r="I61"/>
  <c r="H61"/>
  <c r="G61"/>
  <c r="F61"/>
  <c r="E61"/>
  <c r="L57"/>
  <c r="K57"/>
  <c r="J57"/>
  <c r="I57"/>
  <c r="H57"/>
  <c r="G57"/>
  <c r="F57"/>
  <c r="E57"/>
  <c r="L48"/>
  <c r="K48"/>
  <c r="J48"/>
  <c r="I48"/>
  <c r="H48"/>
  <c r="G48"/>
  <c r="F48"/>
  <c r="E48"/>
  <c r="L43"/>
  <c r="K43"/>
  <c r="J43"/>
  <c r="I43"/>
  <c r="H43"/>
  <c r="G43"/>
  <c r="F43"/>
  <c r="E43"/>
  <c r="K35"/>
  <c r="G35"/>
  <c r="J28"/>
  <c r="J35" s="1"/>
  <c r="F28"/>
  <c r="F35" s="1"/>
  <c r="L20"/>
  <c r="L28" s="1"/>
  <c r="L35" s="1"/>
  <c r="H20"/>
  <c r="H28" s="1"/>
  <c r="H35" s="1"/>
  <c r="I12"/>
  <c r="I28" s="1"/>
  <c r="I35" s="1"/>
  <c r="E12"/>
  <c r="E28" s="1"/>
  <c r="E35" s="1"/>
  <c r="D37" i="15" l="1"/>
  <c r="C37" s="1"/>
  <c r="D69"/>
  <c r="C69" s="1"/>
  <c r="C43" i="16"/>
  <c r="C65" s="1"/>
  <c r="C11"/>
  <c r="C33" s="1"/>
  <c r="C27" i="3"/>
  <c r="F59" i="2"/>
  <c r="H59"/>
  <c r="K59"/>
  <c r="G59"/>
  <c r="L59"/>
  <c r="F23"/>
  <c r="H23"/>
  <c r="L23"/>
  <c r="E59"/>
  <c r="F133"/>
  <c r="H133"/>
  <c r="J133"/>
  <c r="L133"/>
  <c r="E23"/>
  <c r="G23"/>
  <c r="K23"/>
  <c r="E133"/>
  <c r="G133"/>
  <c r="I133"/>
  <c r="K133"/>
  <c r="F62" i="1"/>
  <c r="H62"/>
  <c r="J62"/>
  <c r="L62"/>
  <c r="E62"/>
  <c r="G62"/>
  <c r="I62"/>
  <c r="K62"/>
  <c r="F106"/>
  <c r="H106"/>
  <c r="J106"/>
  <c r="L106"/>
  <c r="L127" s="1"/>
  <c r="J127"/>
  <c r="E106"/>
  <c r="G106"/>
  <c r="G127" s="1"/>
  <c r="I106"/>
  <c r="K106"/>
  <c r="F127"/>
  <c r="H127"/>
  <c r="K127"/>
  <c r="E39" i="12"/>
  <c r="D39"/>
  <c r="C39"/>
  <c r="F38"/>
  <c r="F37"/>
  <c r="F36"/>
  <c r="F35"/>
  <c r="E30"/>
  <c r="D30"/>
  <c r="C30"/>
  <c r="F30" s="1"/>
  <c r="F29"/>
  <c r="F28"/>
  <c r="F27"/>
  <c r="F26"/>
  <c r="F25"/>
  <c r="F24"/>
  <c r="D19"/>
  <c r="E18"/>
  <c r="E17"/>
  <c r="E16"/>
  <c r="E15"/>
  <c r="E14"/>
  <c r="E13"/>
  <c r="F39" l="1"/>
  <c r="O29" i="4" l="1"/>
  <c r="O23"/>
  <c r="O9" l="1"/>
  <c r="C13" i="18" l="1"/>
  <c r="C16" s="1"/>
  <c r="J22"/>
  <c r="I22"/>
  <c r="H22"/>
  <c r="E22"/>
  <c r="D22"/>
  <c r="C22"/>
  <c r="J16"/>
  <c r="I16"/>
  <c r="H16"/>
  <c r="E16"/>
  <c r="D16"/>
  <c r="D23" s="1"/>
  <c r="N28" i="4"/>
  <c r="N30" s="1"/>
  <c r="M28"/>
  <c r="M30" s="1"/>
  <c r="L28"/>
  <c r="L30" s="1"/>
  <c r="K28"/>
  <c r="K30" s="1"/>
  <c r="J28"/>
  <c r="J30" s="1"/>
  <c r="I28"/>
  <c r="I30" s="1"/>
  <c r="H28"/>
  <c r="H30" s="1"/>
  <c r="G28"/>
  <c r="G30" s="1"/>
  <c r="F28"/>
  <c r="F30" s="1"/>
  <c r="E28"/>
  <c r="E30" s="1"/>
  <c r="D28"/>
  <c r="D30" s="1"/>
  <c r="C28"/>
  <c r="C30" s="1"/>
  <c r="O27"/>
  <c r="O26"/>
  <c r="O25"/>
  <c r="O24"/>
  <c r="O22"/>
  <c r="O21"/>
  <c r="O20"/>
  <c r="O17"/>
  <c r="N16"/>
  <c r="N18" s="1"/>
  <c r="M16"/>
  <c r="M18" s="1"/>
  <c r="L16"/>
  <c r="L18" s="1"/>
  <c r="K16"/>
  <c r="K18" s="1"/>
  <c r="J16"/>
  <c r="J18" s="1"/>
  <c r="I16"/>
  <c r="I18" s="1"/>
  <c r="H16"/>
  <c r="H18" s="1"/>
  <c r="G16"/>
  <c r="G18" s="1"/>
  <c r="F16"/>
  <c r="F18" s="1"/>
  <c r="E16"/>
  <c r="E18" s="1"/>
  <c r="D16"/>
  <c r="D18" s="1"/>
  <c r="C16"/>
  <c r="C18" s="1"/>
  <c r="O15"/>
  <c r="O14"/>
  <c r="O13"/>
  <c r="O12"/>
  <c r="O11"/>
  <c r="O10"/>
  <c r="C28" i="14"/>
  <c r="C27"/>
  <c r="C26"/>
  <c r="C25"/>
  <c r="C24"/>
  <c r="C23"/>
  <c r="C22"/>
  <c r="C21"/>
  <c r="C20"/>
  <c r="C19"/>
  <c r="C18"/>
  <c r="C17"/>
  <c r="C16"/>
  <c r="C15"/>
  <c r="C14"/>
  <c r="C13"/>
  <c r="C12"/>
  <c r="C10"/>
  <c r="C23" i="18" l="1"/>
  <c r="O16" i="4"/>
  <c r="O18" s="1"/>
  <c r="E23" i="18"/>
  <c r="H23"/>
  <c r="J23"/>
  <c r="I23"/>
  <c r="O28" i="4"/>
  <c r="O30" s="1"/>
</calcChain>
</file>

<file path=xl/sharedStrings.xml><?xml version="1.0" encoding="utf-8"?>
<sst xmlns="http://schemas.openxmlformats.org/spreadsheetml/2006/main" count="1089" uniqueCount="649">
  <si>
    <t>BEVÉTELEK</t>
  </si>
  <si>
    <t>adatok eFt-ban</t>
  </si>
  <si>
    <t>megnevezés</t>
  </si>
  <si>
    <t>Eredeti előirányzat</t>
  </si>
  <si>
    <t>Kötelező
feladat</t>
  </si>
  <si>
    <t>Önként vállalt
feladat</t>
  </si>
  <si>
    <t>Állami
feladat</t>
  </si>
  <si>
    <t>I.</t>
  </si>
  <si>
    <t>1.1. Település-üzemeltetéshez kapcsolódó feladatellátás támogatása összesen:</t>
  </si>
  <si>
    <t xml:space="preserve">1.1.1.. A zöldterület-gazdálkodással kapcsolatos feladatok ellátásának támogatása </t>
  </si>
  <si>
    <t>1.1.2.. Közvilágítás fenntartásának támogatása</t>
  </si>
  <si>
    <t>1.1.3. Köztemető fenntartásának támogatása</t>
  </si>
  <si>
    <t>1.1.4.. Közutak fenntartásának támogatása</t>
  </si>
  <si>
    <t>1.2. Egyéb önkormányzati feladatok támogatása</t>
  </si>
  <si>
    <t>2. Települési önkormányzatok egyes köznevelési feladatainak támogatása</t>
  </si>
  <si>
    <t>Működési célú támogatások államháztartáson belülről</t>
  </si>
  <si>
    <t>III.</t>
  </si>
  <si>
    <t>Felhalmozási célú támogatások államháztartáson belülről</t>
  </si>
  <si>
    <t>IV.</t>
  </si>
  <si>
    <t xml:space="preserve">V. </t>
  </si>
  <si>
    <t>VI.</t>
  </si>
  <si>
    <t>Közhatalmi bevételek</t>
  </si>
  <si>
    <t>VII.</t>
  </si>
  <si>
    <t>Működési bevételek</t>
  </si>
  <si>
    <t>VIII.</t>
  </si>
  <si>
    <t>Felhalmozási bevételek</t>
  </si>
  <si>
    <t>IX.</t>
  </si>
  <si>
    <t>Működési célú átvett pénzeszközök</t>
  </si>
  <si>
    <t>Felhalmozási célú átvett pénzeszközök</t>
  </si>
  <si>
    <t>KÖLTSÉGVETÉSI BEVÉTELEK ÖSSZESEN</t>
  </si>
  <si>
    <t xml:space="preserve">FINANSZÍROZÁSI BEVÉTELEK ÖSSZESEN: </t>
  </si>
  <si>
    <t>BEVÉTELEK ÖSSZESEN:</t>
  </si>
  <si>
    <t>KIADÁSOK</t>
  </si>
  <si>
    <t>Személyi juttatások</t>
  </si>
  <si>
    <t>1.1. Törvény szerinti illetmények, munkabérek</t>
  </si>
  <si>
    <t>2.1. Választott tisztségviselők juttatásai</t>
  </si>
  <si>
    <t>II.</t>
  </si>
  <si>
    <t xml:space="preserve">Munkaadókat terhelő járulékok és szociális hozzájárulási adó                                                                            </t>
  </si>
  <si>
    <t>Dologi kiadások</t>
  </si>
  <si>
    <t>3.1.Közüzemi díjak</t>
  </si>
  <si>
    <t>3.2. Vásárolt élelmezés</t>
  </si>
  <si>
    <t>Ellátottak pénzbeli juttatása</t>
  </si>
  <si>
    <t>V.</t>
  </si>
  <si>
    <t>Egyéb működési célú kiadások</t>
  </si>
  <si>
    <t xml:space="preserve">VI. </t>
  </si>
  <si>
    <t>Beruházások</t>
  </si>
  <si>
    <t>Felújítások</t>
  </si>
  <si>
    <t>Egyéb felhalmozási célú kiadások</t>
  </si>
  <si>
    <t>KÖLTSÉGVETÉSI KIADÁSOK ÖSSZESEN:</t>
  </si>
  <si>
    <t>FINANASZÍROZÁS KIADÁSAI</t>
  </si>
  <si>
    <t>KIADÁSOK ÖSSZESEN:</t>
  </si>
  <si>
    <t>Megnevezés</t>
  </si>
  <si>
    <t>eredeti előirányzat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</si>
  <si>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</si>
  <si>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</si>
  <si>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</si>
  <si>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</si>
  <si>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</si>
  <si>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</si>
  <si>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</si>
  <si>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</si>
  <si>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</si>
  <si>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</si>
  <si>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</si>
  <si>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</si>
  <si>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>összesen</t>
  </si>
  <si>
    <t>FINANSZÍROZÁSI BEVÉTELEK ÖSSZESEN</t>
  </si>
  <si>
    <t>KÖLTSÉGVETÉSI KIADÁSOK ÖSSZESEN</t>
  </si>
  <si>
    <t>FINANSZÍROZÁSI KIADÁSOK</t>
  </si>
  <si>
    <t>Beruházás</t>
  </si>
  <si>
    <t>Tárgy</t>
  </si>
  <si>
    <t>Lejárat</t>
  </si>
  <si>
    <t>E-ON Áramszolgáltató Rt.</t>
  </si>
  <si>
    <t>Közvilágítás szolgáltatás</t>
  </si>
  <si>
    <t>Határozatlan</t>
  </si>
  <si>
    <t>Áram szolgáltatás</t>
  </si>
  <si>
    <t>Tarr Kft.</t>
  </si>
  <si>
    <t>Internet szolg.</t>
  </si>
  <si>
    <t>Az Önkormányzat által nyújtott közvetett támogatások</t>
  </si>
  <si>
    <t>2.2. Egyéb juttatás, megbizási díjak</t>
  </si>
  <si>
    <t>Működési cél</t>
  </si>
  <si>
    <t>Felhalmozási cél</t>
  </si>
  <si>
    <t>Bevételek</t>
  </si>
  <si>
    <t>Kiadások</t>
  </si>
  <si>
    <t xml:space="preserve">A költségvetési hiány külső finanszírozására vagy a költségvetési többlet felhasználására szolgáló finanszírozási célú pénzügyi műveletek </t>
  </si>
  <si>
    <t>1.1.Szakmai anyagok beszerzése (könyv, folyóirat, informatikai eszközök)</t>
  </si>
  <si>
    <t>1.2. Üzemeltetési anyagok beszerzése (irodaszer, üzemanyag)</t>
  </si>
  <si>
    <t>3.3. Bérleti díj, lízing díj</t>
  </si>
  <si>
    <t>3.4. Karbantartási, kisjavítási szolgáltatások</t>
  </si>
  <si>
    <t>3.5.Közvetített szolgáltatások</t>
  </si>
  <si>
    <t>3.6. Szakmai tevékenységet segítő szolgáltatások</t>
  </si>
  <si>
    <t>3.7. Egyéb szolgáltatások</t>
  </si>
  <si>
    <t>4.1. Kiküldetések kiadásai</t>
  </si>
  <si>
    <t>4.2. Reklám- és propagandakiadások</t>
  </si>
  <si>
    <t>5.1. Működési célú, előzetesen felszámított általános forgalmi adó</t>
  </si>
  <si>
    <t>5.2. Fizetendő általános forgalmiadó</t>
  </si>
  <si>
    <t>5.3. Kamatkiadások</t>
  </si>
  <si>
    <t>5.4. Egyéb pénzügyi műveletek kiadásai</t>
  </si>
  <si>
    <t>5.5. Egyéb dologi kiadások</t>
  </si>
  <si>
    <t>1.1. Hitel, kölcsöntörlesztés áht-n kívülre</t>
  </si>
  <si>
    <t>1.2. Belföldi értékpapírok kiadásai</t>
  </si>
  <si>
    <t>1.3. Áht-n belüli megelőlegezések folyósítása</t>
  </si>
  <si>
    <t>1.4. Áht-n belüli megelőlegezések visszafizetése</t>
  </si>
  <si>
    <t>1.5. Központi, irányító szervi támgatások folyósítása</t>
  </si>
  <si>
    <t>1.6. Pénzeszközök lekötött bankbetétként elhelyezése</t>
  </si>
  <si>
    <t>1.7. Pénzügyi lízing kiadásai</t>
  </si>
  <si>
    <t>1.8. Központi költségvetés sajátos finanszírozási kiadásai</t>
  </si>
  <si>
    <t>1.9. Tulajdonosi kölcsönök kiadásai</t>
  </si>
  <si>
    <t>1.</t>
  </si>
  <si>
    <t>2.</t>
  </si>
  <si>
    <t>3.</t>
  </si>
  <si>
    <t>4.</t>
  </si>
  <si>
    <t>5.</t>
  </si>
  <si>
    <t>6.</t>
  </si>
  <si>
    <t>Felhalmozási célú önkormányzati támogatások</t>
  </si>
  <si>
    <t>Egyéb felhalmozási célú támogatások bevételei államháztartáson belülről</t>
  </si>
  <si>
    <t>Felhalmozási célú garancia- és kezességvállalásból szárma megtérülések áht-n belülről</t>
  </si>
  <si>
    <t>Felhalmozási célú visszatérítendő támogatások, kölcsönök visszatérülése áht-n belülről</t>
  </si>
  <si>
    <t>Felhalmzási célú visszatérítendő támogatások, kölcsönök igénybevétele áht-n belülről</t>
  </si>
  <si>
    <t>6.1. Pótlék</t>
  </si>
  <si>
    <t>6.2.Bírság</t>
  </si>
  <si>
    <t>7.</t>
  </si>
  <si>
    <t>8.</t>
  </si>
  <si>
    <t>9.</t>
  </si>
  <si>
    <t>10.</t>
  </si>
  <si>
    <t>5.1. Egyéb felhalmozási bevétel (pályázat)</t>
  </si>
  <si>
    <t>5.2. Háztartásoktól (érdekeltségi hozzájárulás)</t>
  </si>
  <si>
    <t>1.1. Hitel-, kölcsönfelvétel pénzügyi vállalkozástól</t>
  </si>
  <si>
    <t>1.2. Belföldi értékpapírok bevételei</t>
  </si>
  <si>
    <t>1.3. Maradvány igénybevétele</t>
  </si>
  <si>
    <t>1.4. Áht-n belüli megelőlegezések</t>
  </si>
  <si>
    <t>1.5. Áht-n belüli megelőlegezések törlesztése</t>
  </si>
  <si>
    <t>1.6. Központi, irányító szervi támogatás</t>
  </si>
  <si>
    <t>1.7. Lekötött bankbetétek megszüntetése</t>
  </si>
  <si>
    <t>1.8. Központi költségvetés sajátos finanszírozási bevételei</t>
  </si>
  <si>
    <t>1.9. Tulajdonosi kölcsönök bevételei</t>
  </si>
  <si>
    <t>1.9.1 Rövid lejáratú</t>
  </si>
  <si>
    <t>1.9.2. Hosszúlejáratú</t>
  </si>
  <si>
    <t>Belföldi finanszírozási kiadások</t>
  </si>
  <si>
    <t>Külföldi finanszírozás kiadásai</t>
  </si>
  <si>
    <t>Adóssághoz nem kapcsolódó származékos ügyletek kiadásai</t>
  </si>
  <si>
    <t>Váltókiadások</t>
  </si>
  <si>
    <t>Felhalmozási célú garancia- és kezességvállalásból származó kifizetés áht-n belülre</t>
  </si>
  <si>
    <t>Felhalmozási célú visszatérítendő támogatások, kölcsönök nyújtása áht-n belülre</t>
  </si>
  <si>
    <t xml:space="preserve"> Felhalmozási célú visszatérítendő támogatások, kölcsönök törlesztése</t>
  </si>
  <si>
    <t>Egyéb felhalmozási célú támogatások áht-n belülre</t>
  </si>
  <si>
    <t>Felhalmozási célú garancia- és kezességvállalásból származó kifizetés áht-n kívülre</t>
  </si>
  <si>
    <t>Felhalmozási célú visszatérítendő támogatások, kölcsönök nyújtása áht-n kívülre</t>
  </si>
  <si>
    <t>Lakástámogatás</t>
  </si>
  <si>
    <t xml:space="preserve">Egyéb felhalmozási célú támogatások áht-n kívülre </t>
  </si>
  <si>
    <t>Ingatlanok felújítása</t>
  </si>
  <si>
    <t>Informatikai eszközök felújítása</t>
  </si>
  <si>
    <t>Egyéb tárgyi eszközök felújítása</t>
  </si>
  <si>
    <t>Felújítási célú előzetesen felszámított általános forgalmi adó</t>
  </si>
  <si>
    <t>Immateriális javak beszerzése, létesítése</t>
  </si>
  <si>
    <t>Ingatlanok beszerzése, létesítése</t>
  </si>
  <si>
    <t>Informatikai eszközök beszerzése, létesítése</t>
  </si>
  <si>
    <t>Egyéb tárgyi eszközök beszerzése, létesítése</t>
  </si>
  <si>
    <t>Beruházási célú előzetesen felszámított áfa</t>
  </si>
  <si>
    <t>11.</t>
  </si>
  <si>
    <t>12.</t>
  </si>
  <si>
    <t>13.</t>
  </si>
  <si>
    <t>Tartalékok</t>
  </si>
  <si>
    <t>Társadalombiztosítási ellátások</t>
  </si>
  <si>
    <t>Családi támogatások</t>
  </si>
  <si>
    <t>Pénzbeli kárpótlások, kártérítések</t>
  </si>
  <si>
    <t>Betegséggel kapcsolatos (nem TB)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</si>
  <si>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</si>
  <si>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</si>
  <si>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</si>
  <si>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</si>
  <si>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Különféle befizetések és egyéb dologi kiadások</t>
  </si>
  <si>
    <t>Kiküldetések, reklám- és propagandakiadások</t>
  </si>
  <si>
    <t>Kommunikációs szolgáltatások (telefon, internet)</t>
  </si>
  <si>
    <t>Szolgáltatási kiadások</t>
  </si>
  <si>
    <t>Készletbeszerzés</t>
  </si>
  <si>
    <t>5.1. Pályázati bevétel</t>
  </si>
  <si>
    <t>5.2. Áht-n kívüli szervezetektől kapott bevétel</t>
  </si>
  <si>
    <t>Működési kiadások</t>
  </si>
  <si>
    <t>Felhalmozási kiadások</t>
  </si>
  <si>
    <t>Működési célú finanszírozási bevételek</t>
  </si>
  <si>
    <t>Felhalmozási célú finanszírozási bevételek</t>
  </si>
  <si>
    <t>Működési célú finanszírozási kiadások</t>
  </si>
  <si>
    <t>Felhalmozási célú finanszírozási kidások</t>
  </si>
  <si>
    <t>3.1. Települési önkormányzatok szociális feladatainak egyéb támogatása</t>
  </si>
  <si>
    <t>3.3. Gyermekétkeztetés támogatása</t>
  </si>
  <si>
    <t>3.4. Rászoruló gyermekek intézményen kívüli szünidei étkezésének támogatása</t>
  </si>
  <si>
    <t>4.1. Magánszemélyek kommunális adója</t>
  </si>
  <si>
    <t xml:space="preserve">Munkaadókat terhelő járulékok és szociális hozzájárulási adó (K2)                                                                    </t>
  </si>
  <si>
    <t>Dologi kiadások (K3)</t>
  </si>
  <si>
    <t>Ellátottak pénzbeli juttatása (K4)</t>
  </si>
  <si>
    <t>12.2. Egyéb szervezetek, rendezvények támogatása</t>
  </si>
  <si>
    <t>adatok forintban</t>
  </si>
  <si>
    <t>Dologi kiadás</t>
  </si>
  <si>
    <t>1.2.Béren kívüli juttatások</t>
  </si>
  <si>
    <t>,</t>
  </si>
  <si>
    <t>adatok Ft-ban</t>
  </si>
  <si>
    <t>6.1. Baranya Megyei Kormányhivatal: közfoglalkoztatás</t>
  </si>
  <si>
    <t>8.1. Települési támogatás</t>
  </si>
  <si>
    <t>6.1. Vásárosdombói Intézményfenntartó Társulás fenntartására</t>
  </si>
  <si>
    <t>12.1. Egyesületek támogatása</t>
  </si>
  <si>
    <t>Létszámadatok</t>
  </si>
  <si>
    <t>fő</t>
  </si>
  <si>
    <t>létszám</t>
  </si>
  <si>
    <t>képviselők</t>
  </si>
  <si>
    <t>bizottsági tagok</t>
  </si>
  <si>
    <t>megbízási díj</t>
  </si>
  <si>
    <t>Igazgatási kiadások</t>
  </si>
  <si>
    <t>Működési jell. feladatok</t>
  </si>
  <si>
    <t>Köztemető</t>
  </si>
  <si>
    <t>Közfoglalkoztatás</t>
  </si>
  <si>
    <t>Utak,hidak</t>
  </si>
  <si>
    <t>Közvilágítás</t>
  </si>
  <si>
    <t>Zöldterület-kezelés</t>
  </si>
  <si>
    <t>Város és község gazdálkodás</t>
  </si>
  <si>
    <t>Háziorvos alapellátás</t>
  </si>
  <si>
    <t>Védőnő</t>
  </si>
  <si>
    <t>Könyvtár</t>
  </si>
  <si>
    <t>Civil szervezetk mük.tám.</t>
  </si>
  <si>
    <t>Civil szerv. tám, programtámogatása</t>
  </si>
  <si>
    <t>Intézményen kivüli gyerm.</t>
  </si>
  <si>
    <t>Család és gyerm.szolg.</t>
  </si>
  <si>
    <t>Egyéb szociális p. term. Ell.</t>
  </si>
  <si>
    <t>Vagyongazdálkodás</t>
  </si>
  <si>
    <t>Gyermekvédelmi pénzbeli</t>
  </si>
  <si>
    <t>Bejáró gyerekek utaztatása</t>
  </si>
  <si>
    <t>I+II. összesen</t>
  </si>
  <si>
    <t>KIADÁSOK FELADATONKÉNT</t>
  </si>
  <si>
    <t>Kiadás összesen</t>
  </si>
  <si>
    <t>Személyi kiadások</t>
  </si>
  <si>
    <t>Munkaadót terhelő jár.</t>
  </si>
  <si>
    <t>Ellátottak pénzb. jutt.</t>
  </si>
  <si>
    <t>Átadott pénzeszköz</t>
  </si>
  <si>
    <t>kötelező</t>
  </si>
  <si>
    <t>nem köt.</t>
  </si>
  <si>
    <t>Intézményi működtetési feladatok</t>
  </si>
  <si>
    <t>Gyermekétkeztetés</t>
  </si>
  <si>
    <t>önként</t>
  </si>
  <si>
    <t>Bevételek feladatonként</t>
  </si>
  <si>
    <t>Bevételek összesen</t>
  </si>
  <si>
    <t>Helyi önkormányzatok működési támogatatása</t>
  </si>
  <si>
    <t>Egyéb működési támogatások</t>
  </si>
  <si>
    <t>Működési célú bevételek</t>
  </si>
  <si>
    <t>Egyéb támogatások</t>
  </si>
  <si>
    <t>Maradvány igénybevétele</t>
  </si>
  <si>
    <t>Önkormányzat funkcióra nem számolható</t>
  </si>
  <si>
    <t>Önkormányzatok elszámolásai központi költségvetési szervvel</t>
  </si>
  <si>
    <t>Előirányzat-felhasználási ütemterv</t>
  </si>
  <si>
    <t>Helyi önkormányzatok működési támogatása</t>
  </si>
  <si>
    <t>Egyéb működési célú támogatások</t>
  </si>
  <si>
    <t>VII</t>
  </si>
  <si>
    <t>Működési</t>
  </si>
  <si>
    <t>2020. év</t>
  </si>
  <si>
    <t>2021. év</t>
  </si>
  <si>
    <t>Személyi jellegű juttatások</t>
  </si>
  <si>
    <t>Munkaadót terhelő járulékok</t>
  </si>
  <si>
    <t>Közhatalmi bevételek (helyi adók)</t>
  </si>
  <si>
    <t>Működsi bevételek</t>
  </si>
  <si>
    <t>Összesen működési bevétel</t>
  </si>
  <si>
    <t>Összesen műk.kiadás</t>
  </si>
  <si>
    <t>Felhalmozási célú</t>
  </si>
  <si>
    <t>Felújítás</t>
  </si>
  <si>
    <t>Összesen felhalmozási célú bevétel</t>
  </si>
  <si>
    <t>Összes felhalmozási kiadás</t>
  </si>
  <si>
    <t>Mindösszesen bevétel</t>
  </si>
  <si>
    <t>Mindösszesen kiadás</t>
  </si>
  <si>
    <t>Költségvetési évet követő három év tervezett bevételei és kiadásai</t>
  </si>
  <si>
    <t>2022. év</t>
  </si>
  <si>
    <t>1.1.1. Közfoglalkoztatottak</t>
  </si>
  <si>
    <t>1.1.2. Mt. hatálya alá tartozó dolgozók juttatása</t>
  </si>
  <si>
    <t>2.3. Egyéb külső személyi juttatások</t>
  </si>
  <si>
    <t>1. Foglalkoztatottak után fizetendő</t>
  </si>
  <si>
    <t>2. Külső személyi juttatások után fizetendő</t>
  </si>
  <si>
    <t xml:space="preserve">2.1. Informatikai szolgáltatások </t>
  </si>
  <si>
    <t>2.2. Egyéb kommunikciós szolgáltatások</t>
  </si>
  <si>
    <t>K1</t>
  </si>
  <si>
    <t>K11</t>
  </si>
  <si>
    <t>K11010</t>
  </si>
  <si>
    <t>K1107</t>
  </si>
  <si>
    <t>K12</t>
  </si>
  <si>
    <t xml:space="preserve">Foglalkoztatottak személyi juttatásai </t>
  </si>
  <si>
    <t xml:space="preserve">Személyi juttatások </t>
  </si>
  <si>
    <t xml:space="preserve">Külső személyi juttatások </t>
  </si>
  <si>
    <t>K121</t>
  </si>
  <si>
    <t>K122</t>
  </si>
  <si>
    <t>K123</t>
  </si>
  <si>
    <t>K2</t>
  </si>
  <si>
    <t>K3</t>
  </si>
  <si>
    <t>1. Foglalkoztatottak személyi juttatásai összesen:</t>
  </si>
  <si>
    <t>1.1. Törvény szerinti illetmények, munkabérek összesen:</t>
  </si>
  <si>
    <t>2. Külső személyi juttatások összesen:</t>
  </si>
  <si>
    <t>II. Munkaadókat terhelő járulékok összesen:</t>
  </si>
  <si>
    <t>I. Személyi juttatások összesen:</t>
  </si>
  <si>
    <t>1. Készletbeszerzés összesen:</t>
  </si>
  <si>
    <t>K311</t>
  </si>
  <si>
    <t>K312</t>
  </si>
  <si>
    <t>K31</t>
  </si>
  <si>
    <t>2. Kommunikációs szolgáltatások összesen:</t>
  </si>
  <si>
    <t>K32</t>
  </si>
  <si>
    <t>K321</t>
  </si>
  <si>
    <t>K322</t>
  </si>
  <si>
    <t>3. Szolgáltatások összesen:</t>
  </si>
  <si>
    <t>K331</t>
  </si>
  <si>
    <t>K332</t>
  </si>
  <si>
    <t>K333</t>
  </si>
  <si>
    <t>K334</t>
  </si>
  <si>
    <t>K335</t>
  </si>
  <si>
    <t>K336</t>
  </si>
  <si>
    <t>K337</t>
  </si>
  <si>
    <t>K33</t>
  </si>
  <si>
    <t>4. Kiküldetések, reklám- és propaganda kiadások összesen:</t>
  </si>
  <si>
    <t>K34</t>
  </si>
  <si>
    <t>K341</t>
  </si>
  <si>
    <t>K342</t>
  </si>
  <si>
    <t>K35</t>
  </si>
  <si>
    <t>5. Különféle befizetések és egyéb dologi kiadások összesen:</t>
  </si>
  <si>
    <t>K351</t>
  </si>
  <si>
    <t>K352</t>
  </si>
  <si>
    <t>K353</t>
  </si>
  <si>
    <t>K354</t>
  </si>
  <si>
    <t>K41</t>
  </si>
  <si>
    <t>K42</t>
  </si>
  <si>
    <t>K43</t>
  </si>
  <si>
    <t>K44</t>
  </si>
  <si>
    <t>K45</t>
  </si>
  <si>
    <t>K46</t>
  </si>
  <si>
    <t>K47</t>
  </si>
  <si>
    <t>K48</t>
  </si>
  <si>
    <t>8. Egyéb nem intézményi ellátások összesen:</t>
  </si>
  <si>
    <t>III. Dologi kiadások összesen:</t>
  </si>
  <si>
    <t>K5</t>
  </si>
  <si>
    <t>K501</t>
  </si>
  <si>
    <t>K502</t>
  </si>
  <si>
    <t>K503</t>
  </si>
  <si>
    <t>K504</t>
  </si>
  <si>
    <t>K505</t>
  </si>
  <si>
    <t>K506</t>
  </si>
  <si>
    <t xml:space="preserve">Egyéb működési célú kiadások </t>
  </si>
  <si>
    <t xml:space="preserve">Nemzetközi kötelezettségek </t>
  </si>
  <si>
    <t>Elvonások és befizetések</t>
  </si>
  <si>
    <t xml:space="preserve">Működési célú garancia- és kezességvállalásból származó kifizetés áht-n belülre </t>
  </si>
  <si>
    <t xml:space="preserve">Működési célú visszatérítendő támogatások, kölcsönök nyjtása áht-n belülre </t>
  </si>
  <si>
    <t xml:space="preserve">Működési célú visszatérítendő támogatások, kölcsönök, törlesztése áht-n belülre </t>
  </si>
  <si>
    <t xml:space="preserve">Egyéb működési célú támogatások áht-n belülre </t>
  </si>
  <si>
    <t>K507</t>
  </si>
  <si>
    <t>K509</t>
  </si>
  <si>
    <t>K510</t>
  </si>
  <si>
    <t>K511</t>
  </si>
  <si>
    <t>K512</t>
  </si>
  <si>
    <t xml:space="preserve">Működési célú garancia- és kezességvállalásból származó kifizetés áht-n kívülre </t>
  </si>
  <si>
    <t xml:space="preserve">Működési célú visszatérítendő támogatások, kölcsönök nyújtása áht-n kívűlre </t>
  </si>
  <si>
    <t xml:space="preserve">Árkiegészítések, ártámogatások </t>
  </si>
  <si>
    <t xml:space="preserve">Kamattámogatások </t>
  </si>
  <si>
    <t xml:space="preserve">Működési célú támogatások EU-nak </t>
  </si>
  <si>
    <t xml:space="preserve">Egyéb működési célú támogatások államháztartáson kívülre </t>
  </si>
  <si>
    <t>K513</t>
  </si>
  <si>
    <t xml:space="preserve">12. Egyáb működési célú támogatások államháztartáson kívülre összesen: </t>
  </si>
  <si>
    <t>6. Egyéb működési célú támogatások áht-n belülre összesen:</t>
  </si>
  <si>
    <t>K6</t>
  </si>
  <si>
    <t xml:space="preserve">Beruházások </t>
  </si>
  <si>
    <t>K61</t>
  </si>
  <si>
    <t>K62</t>
  </si>
  <si>
    <t>K63</t>
  </si>
  <si>
    <t>K64</t>
  </si>
  <si>
    <t>K65</t>
  </si>
  <si>
    <t>K66</t>
  </si>
  <si>
    <t>Meglévő részesedésekhez kapcsolódó kiadások</t>
  </si>
  <si>
    <t>Részesedések beszerzése</t>
  </si>
  <si>
    <t>K67</t>
  </si>
  <si>
    <t>VI. Beruházások összesen:</t>
  </si>
  <si>
    <t>K7</t>
  </si>
  <si>
    <t>K74</t>
  </si>
  <si>
    <t>K71</t>
  </si>
  <si>
    <t>K72</t>
  </si>
  <si>
    <t>K73</t>
  </si>
  <si>
    <t>VII. Felújítások összesen:</t>
  </si>
  <si>
    <t>K9</t>
  </si>
  <si>
    <t>K8</t>
  </si>
  <si>
    <t>K81</t>
  </si>
  <si>
    <t>K82</t>
  </si>
  <si>
    <t>K83</t>
  </si>
  <si>
    <t>K84</t>
  </si>
  <si>
    <t>K85</t>
  </si>
  <si>
    <t>K86</t>
  </si>
  <si>
    <t>K87</t>
  </si>
  <si>
    <t>K89</t>
  </si>
  <si>
    <t>VIII. Egyéb felhalmozási célú kiadások összesen:</t>
  </si>
  <si>
    <t xml:space="preserve">Egyéb felhalmozási célú kiadások </t>
  </si>
  <si>
    <t xml:space="preserve">Finanszírozási kiadások </t>
  </si>
  <si>
    <t>K911</t>
  </si>
  <si>
    <t>K912</t>
  </si>
  <si>
    <t>K913</t>
  </si>
  <si>
    <t>K914</t>
  </si>
  <si>
    <t>K915</t>
  </si>
  <si>
    <t>K916</t>
  </si>
  <si>
    <t>K917</t>
  </si>
  <si>
    <t>K918</t>
  </si>
  <si>
    <t>K919</t>
  </si>
  <si>
    <t>K92</t>
  </si>
  <si>
    <t>K93</t>
  </si>
  <si>
    <t>K94</t>
  </si>
  <si>
    <t>IX. Finanszírozási kiadások összesen:</t>
  </si>
  <si>
    <t xml:space="preserve">1. Belföldi finanszírozási kiadások összesen: </t>
  </si>
  <si>
    <t xml:space="preserve">V. Egyéb működési célú kiadások összesen: </t>
  </si>
  <si>
    <t xml:space="preserve">IV. Ellátottak pénzbeli juttatása összesen: </t>
  </si>
  <si>
    <t>K4</t>
  </si>
  <si>
    <t>B1</t>
  </si>
  <si>
    <t>B11</t>
  </si>
  <si>
    <t>B111</t>
  </si>
  <si>
    <t>B113</t>
  </si>
  <si>
    <t>B112</t>
  </si>
  <si>
    <t>B114</t>
  </si>
  <si>
    <t xml:space="preserve">4. Települési önkormányzatok kulturális feladatainak támogatása </t>
  </si>
  <si>
    <t xml:space="preserve">3. Települési önkormányzatok szociális gyermekjóléti és gyermekétkeztetési  feladatainak támogatása </t>
  </si>
  <si>
    <t xml:space="preserve">Önkormányzatok működési támogatásai </t>
  </si>
  <si>
    <t xml:space="preserve">Működési célú támogatások áht-n belülről </t>
  </si>
  <si>
    <t xml:space="preserve">1. Helyi  önkormányzatok működéséne általános támogatásai </t>
  </si>
  <si>
    <t>B115</t>
  </si>
  <si>
    <t xml:space="preserve">5. Működési célú költségvetési támogatások és kiegészítő támogatások </t>
  </si>
  <si>
    <t>B16</t>
  </si>
  <si>
    <t>6. Elszámolásból származó bevételek</t>
  </si>
  <si>
    <t>B12</t>
  </si>
  <si>
    <t>Elvonások és befizetések bevételei</t>
  </si>
  <si>
    <t>B13</t>
  </si>
  <si>
    <t xml:space="preserve">Működési célú garancia- és kezességvállalásból származó megtérülések áht-n belülről </t>
  </si>
  <si>
    <t>B14</t>
  </si>
  <si>
    <t>Működési célú visszatérítendő támogatások, kölcsönök visszatérülése (</t>
  </si>
  <si>
    <t>B15</t>
  </si>
  <si>
    <t xml:space="preserve">Működési célú visszatérítendő támogatások igénybevétel áht-n belülről </t>
  </si>
  <si>
    <t xml:space="preserve">Egyéb működési célú támogatások bevételei áht-n belülről </t>
  </si>
  <si>
    <t>B2</t>
  </si>
  <si>
    <t xml:space="preserve">Felhalmozási célú támogatások államháztartáson belülről </t>
  </si>
  <si>
    <t>B21</t>
  </si>
  <si>
    <t>B22</t>
  </si>
  <si>
    <t>B23</t>
  </si>
  <si>
    <t>B24</t>
  </si>
  <si>
    <t>B25</t>
  </si>
  <si>
    <t>II. Felhalmozási célú támogatások államháztartáson belülről összesen:</t>
  </si>
  <si>
    <t>I. Működési célú támogatások államháztartáson belül összesen:</t>
  </si>
  <si>
    <t xml:space="preserve">1. Önkormányzatok működési támogatásai összesen: </t>
  </si>
  <si>
    <t>III. Közhatalmi bevételek összesen:</t>
  </si>
  <si>
    <t>B3</t>
  </si>
  <si>
    <t>1. Jövedelmadók összesen:</t>
  </si>
  <si>
    <t>B311</t>
  </si>
  <si>
    <t>B31</t>
  </si>
  <si>
    <t>Jövedelemadók</t>
  </si>
  <si>
    <t>1.1. Magánszemélyek jövedelemadói(termőföld bérbead.)</t>
  </si>
  <si>
    <t>B32</t>
  </si>
  <si>
    <t>B33</t>
  </si>
  <si>
    <t>B34</t>
  </si>
  <si>
    <t>Szociális hozzájárulási adó és járulék</t>
  </si>
  <si>
    <t xml:space="preserve">Bérhez és foglalkoztatáshoz kapcsolódó adó </t>
  </si>
  <si>
    <t xml:space="preserve">Vagyoni típusú adók </t>
  </si>
  <si>
    <t xml:space="preserve">Termékek és szolgáltatások adói </t>
  </si>
  <si>
    <t>B35</t>
  </si>
  <si>
    <t>B351</t>
  </si>
  <si>
    <t>B354</t>
  </si>
  <si>
    <t>B355</t>
  </si>
  <si>
    <t>5.2. Gépjárműadó</t>
  </si>
  <si>
    <t>5.3. Talajterhelési díj</t>
  </si>
  <si>
    <t>5.1. Iparűzési tevékenység után fizetendő helyi iparűzési adó</t>
  </si>
  <si>
    <t xml:space="preserve">5. Termékek és szolgáltatások adója összesen: </t>
  </si>
  <si>
    <t>6.Egyéb közhatalmi bevételek összesen:</t>
  </si>
  <si>
    <t>B36</t>
  </si>
  <si>
    <t xml:space="preserve">Egyéb közhatalmi bevételek </t>
  </si>
  <si>
    <t>B4</t>
  </si>
  <si>
    <t>B401</t>
  </si>
  <si>
    <t>B402</t>
  </si>
  <si>
    <t>B403</t>
  </si>
  <si>
    <t>B404</t>
  </si>
  <si>
    <t>B405</t>
  </si>
  <si>
    <t xml:space="preserve">Közvetített szolgáltatások ellenértéke </t>
  </si>
  <si>
    <t xml:space="preserve">Szolgáltatások ellenértéke </t>
  </si>
  <si>
    <t xml:space="preserve">Készletérétkesítés ellenértéke </t>
  </si>
  <si>
    <t>B406</t>
  </si>
  <si>
    <t>B407</t>
  </si>
  <si>
    <t>B408</t>
  </si>
  <si>
    <t>B411</t>
  </si>
  <si>
    <t>B409</t>
  </si>
  <si>
    <t>Biztosító által fizetett kártérítés</t>
  </si>
  <si>
    <t>B410</t>
  </si>
  <si>
    <t xml:space="preserve">Tulajdonosi bevételek </t>
  </si>
  <si>
    <t xml:space="preserve">Ellátási díjak </t>
  </si>
  <si>
    <t xml:space="preserve">Kiszámlázott általános forgalmi adó </t>
  </si>
  <si>
    <t xml:space="preserve">Általános forgalmi adó visszatérülés </t>
  </si>
  <si>
    <t xml:space="preserve">Kamatbevételek </t>
  </si>
  <si>
    <t xml:space="preserve">Egyéb pénzügyi műveletek bevételei </t>
  </si>
  <si>
    <t xml:space="preserve">Egyéb működési bevételek </t>
  </si>
  <si>
    <t>IV. Működési bevételek összesen:</t>
  </si>
  <si>
    <t xml:space="preserve">V. Felhalmozási bevételek összesen: </t>
  </si>
  <si>
    <t>B5</t>
  </si>
  <si>
    <t>B51</t>
  </si>
  <si>
    <t>B52</t>
  </si>
  <si>
    <t>B53</t>
  </si>
  <si>
    <t>B54</t>
  </si>
  <si>
    <t>B55</t>
  </si>
  <si>
    <t xml:space="preserve">Immateriális javak értékesítése </t>
  </si>
  <si>
    <t>Ingatlanok értékesítése</t>
  </si>
  <si>
    <t xml:space="preserve">Egyéb tárgyi eszközök értékesítése </t>
  </si>
  <si>
    <t xml:space="preserve">Részesedések megszűnéséhez kapcsolódó bevételek </t>
  </si>
  <si>
    <t xml:space="preserve">Részesedések értékesítése </t>
  </si>
  <si>
    <t>B6</t>
  </si>
  <si>
    <t>B61</t>
  </si>
  <si>
    <t>B62</t>
  </si>
  <si>
    <t>B64</t>
  </si>
  <si>
    <t>B65</t>
  </si>
  <si>
    <t>B63</t>
  </si>
  <si>
    <t xml:space="preserve">Működési célú átvett pénzeszközök </t>
  </si>
  <si>
    <t xml:space="preserve">Működési célú garancia- és kezességvállalásból származó megtérülések </t>
  </si>
  <si>
    <t>Működési célú visszatérítendő támogtások, kölcsönök visszatérülése az EU-tól</t>
  </si>
  <si>
    <t xml:space="preserve">Működési célú visszatérítendő támogtások, kölcsönök visszatérülése kormányoktól és más nki. Szervezetektől </t>
  </si>
  <si>
    <t xml:space="preserve">Egyéb működési célú átvett pénzeszközök </t>
  </si>
  <si>
    <t xml:space="preserve">Működési célú visszatérítendő támogatások, kölcsönök visszatérülése áht-n kívülről </t>
  </si>
  <si>
    <t>VI. Működési célú átvett pénzeszközök összesen:</t>
  </si>
  <si>
    <t>B7</t>
  </si>
  <si>
    <t>B71</t>
  </si>
  <si>
    <t>B73</t>
  </si>
  <si>
    <t>B74</t>
  </si>
  <si>
    <t>B75</t>
  </si>
  <si>
    <t xml:space="preserve">Felhalmozási célú átvett pénzeszközök </t>
  </si>
  <si>
    <t xml:space="preserve">Felhalmozási célú garancia- és kezességvállalásból származó megtérülések áht-n kívülről </t>
  </si>
  <si>
    <t xml:space="preserve">Felhalmozási célú visszatérítendő támogatások, kölcsönök visszatérülése az EU-tól </t>
  </si>
  <si>
    <t xml:space="preserve">Felhalmozási célú visszatérítendő támogtások, kölcsönök visszatérülése kormányoktól és más nki. Szervezetektől </t>
  </si>
  <si>
    <t xml:space="preserve">Felhalmozási célú visszatérítendő támogatások, kölcsönök visszatérülése áht-n kívülről </t>
  </si>
  <si>
    <t xml:space="preserve">Egyéb felhalmozási célú átvett pénzeszközök </t>
  </si>
  <si>
    <t>VII. Felhalmozási célú átvett pénzeszközök összesen:</t>
  </si>
  <si>
    <t>B8</t>
  </si>
  <si>
    <t xml:space="preserve">Finanszírozási bevételek </t>
  </si>
  <si>
    <t xml:space="preserve">Belföldi finanszírozás bevételei </t>
  </si>
  <si>
    <t>B81</t>
  </si>
  <si>
    <t>B82</t>
  </si>
  <si>
    <t>B83</t>
  </si>
  <si>
    <t>B84</t>
  </si>
  <si>
    <t xml:space="preserve">Külföldi finanszírozás bevételei </t>
  </si>
  <si>
    <t xml:space="preserve">Adóssághoz nem kapcsolódó származékos ügyletek bevételei </t>
  </si>
  <si>
    <t>Váltóbevételek</t>
  </si>
  <si>
    <t>1. Belföldi finanszírozási bevételek összesen:</t>
  </si>
  <si>
    <t>VIII. Finanszírozási bevételek összesen:</t>
  </si>
  <si>
    <t>B811</t>
  </si>
  <si>
    <t>B812</t>
  </si>
  <si>
    <t>B813</t>
  </si>
  <si>
    <t>B814</t>
  </si>
  <si>
    <t>B815</t>
  </si>
  <si>
    <t>B816</t>
  </si>
  <si>
    <t>B817</t>
  </si>
  <si>
    <t>B818</t>
  </si>
  <si>
    <t>B819</t>
  </si>
  <si>
    <t>B72</t>
  </si>
  <si>
    <t xml:space="preserve">VII. </t>
  </si>
  <si>
    <t>Egyéb felhalmzási  célú pénzeszk. átad.</t>
  </si>
  <si>
    <t xml:space="preserve">VIII. </t>
  </si>
  <si>
    <t>Finanszírozási bevételek</t>
  </si>
  <si>
    <t xml:space="preserve">IX. </t>
  </si>
  <si>
    <t>Finanszírozási kiadások</t>
  </si>
  <si>
    <t>További évek</t>
  </si>
  <si>
    <t>Tékes Község Önkormányzta</t>
  </si>
  <si>
    <t>2020. évi költségvetés</t>
  </si>
  <si>
    <t>Tékes Község Önkormányzat</t>
  </si>
  <si>
    <t>Tékes Község Önkormányzat költségvetési mérlege</t>
  </si>
  <si>
    <t>2020.év</t>
  </si>
  <si>
    <t>Tékes  Község Önkormányzta</t>
  </si>
  <si>
    <t>Tékes Község Önkormányzata</t>
  </si>
  <si>
    <t xml:space="preserve">2020. évi várható összege </t>
  </si>
  <si>
    <t xml:space="preserve"> Tékes  önkormányzat több évre kiható kötelezettségvállalásainak</t>
  </si>
  <si>
    <t>Falugondnoki szolgáltatás</t>
  </si>
  <si>
    <t>3.2. Falugondnoki tanyagondnoki szolgáltatás</t>
  </si>
  <si>
    <t xml:space="preserve">2020. évi költségvetés </t>
  </si>
  <si>
    <t>Falugondnoki szolg.</t>
  </si>
  <si>
    <t>Óvodai nevelés Mesevár</t>
  </si>
  <si>
    <t>VIT</t>
  </si>
  <si>
    <t>KIT</t>
  </si>
  <si>
    <t>Napovi KV.</t>
  </si>
  <si>
    <t>Védőnő  Vdombó</t>
  </si>
  <si>
    <t>KÖH</t>
  </si>
  <si>
    <t>6.2. Mesevár Óvoda</t>
  </si>
  <si>
    <t>6.4.Vásárosdombó védőnő</t>
  </si>
  <si>
    <t>6.5. Főzőkonyha</t>
  </si>
  <si>
    <t>6.3. Vásárosdombói Közös Önkormányzati Hivatal működési</t>
  </si>
  <si>
    <t>6.6. KIT</t>
  </si>
  <si>
    <t>6.7.Napovi Kv.</t>
  </si>
  <si>
    <t>Falugondnok</t>
  </si>
  <si>
    <t>2020.</t>
  </si>
  <si>
    <t>Az Önkormányzat által fenntarott intézmények működéséhez fizetendő hozzájárulás</t>
  </si>
  <si>
    <t>Vásárosdombói Közös Önkormányzati Hivatal</t>
  </si>
  <si>
    <t>Település</t>
  </si>
  <si>
    <t>2019. január 1-jei lakosság szám alapján (fő)</t>
  </si>
  <si>
    <t>Felosztás (Ft)</t>
  </si>
  <si>
    <t>Ág</t>
  </si>
  <si>
    <t>Gerényes</t>
  </si>
  <si>
    <t>Kisvaszar</t>
  </si>
  <si>
    <t>Tarrós</t>
  </si>
  <si>
    <t>Tékes</t>
  </si>
  <si>
    <t>Vásárosdombó</t>
  </si>
  <si>
    <t>összesen:</t>
  </si>
  <si>
    <t>Vásárosdombói Intézményfenntartó Társulás</t>
  </si>
  <si>
    <t>Mesevár Óvoda</t>
  </si>
  <si>
    <t>Vásárosdombói Főzőkonyha</t>
  </si>
  <si>
    <t>VIT működés</t>
  </si>
  <si>
    <t>VIT Összesen</t>
  </si>
  <si>
    <t xml:space="preserve">Ág </t>
  </si>
  <si>
    <t>Kisvasszar</t>
  </si>
  <si>
    <t>Kisvaszari Intézményfenntartó Társulás</t>
  </si>
  <si>
    <t>Gyereklétszám</t>
  </si>
  <si>
    <t>Kisvaszari Napovi és Főzőkonyha</t>
  </si>
  <si>
    <t>Lakossági létszám 2019.01.01</t>
  </si>
  <si>
    <t xml:space="preserve">                                                                                                                     adatok forintban</t>
  </si>
  <si>
    <t>Ellátottak térítési díjának, kártérítésének méltányossági alapon történő elengedése</t>
  </si>
  <si>
    <t>Kedvezményt nem nyújt</t>
  </si>
  <si>
    <t>Lakosság részére lakásépítéshez, lakásfelújításhoz nyújtott kölcsönök elengedése</t>
  </si>
  <si>
    <t>Helyi adónál, gépjárműadónál biztosított kedvezmény, mentesség összege</t>
  </si>
  <si>
    <t>A helyi adónál és a gépjműadónál a jogszabályban meghatározott mentességeket biztosítja az önkormányzat</t>
  </si>
  <si>
    <t>Helyiségek, eszközök hasznosításából származó bevételből nyújtott kedvezmény, mentesség összege</t>
  </si>
  <si>
    <t>Egyéb</t>
  </si>
  <si>
    <t>Az Önkormányzat ingyenes használatot biztosít a helyi civil szervzeteknek a helyiségek használatára</t>
  </si>
  <si>
    <t>1.számú melléklet a    2/2020(II.18.) önkormányzati rendelethez</t>
  </si>
  <si>
    <t>2. számú melléklet a    2 /2020.(II.18.) önkormányzati rendelethez</t>
  </si>
  <si>
    <t>3. melléklet az   2/2020. (II.18.) önkormányzati rendelethez</t>
  </si>
  <si>
    <t>4. melléklet a    2 /2020.(II.18.) önkormányzati rendelethez</t>
  </si>
  <si>
    <t>5.melléklet a   2/2020(II.18.) önkormányzati rendelethez</t>
  </si>
  <si>
    <t>6. melléklet a     2/2020. (II.18.) önkormányzati rendelethez</t>
  </si>
  <si>
    <t>8. melléklet az    2/2020. (II.18.) önkormányzati rendelethez</t>
  </si>
  <si>
    <t xml:space="preserve">                                                                                                                                                9 melléklet a  2/2020.(II.18.) önkormányzati rendelethez</t>
  </si>
  <si>
    <t>10. melléklet az    2/2020. (II.18.) önkormányzati rendelethez</t>
  </si>
  <si>
    <t>11. melléklet a      2/2020.. (II.18.) önkormányzati rendelethez</t>
  </si>
  <si>
    <t>12. melléklet a     2/2020. (II.18. ) önkormányzati rendelethez</t>
  </si>
  <si>
    <t>7. melléklet a    2/2020.(II.18.) önkormányzati rendelethez</t>
  </si>
  <si>
    <t>2020. év eredeti előirányzat</t>
  </si>
  <si>
    <t>2020. év módosított előirányzat</t>
  </si>
  <si>
    <t>Módosított előirányzat</t>
  </si>
  <si>
    <t>Módoította az  5 /2020(VII.3.) önkormányzati rendelet 1. melléklete</t>
  </si>
  <si>
    <t>6 500 400</t>
  </si>
  <si>
    <t>621 770</t>
  </si>
  <si>
    <t>Módosította az  5 /2020.(VII.3) önkormányzati rendelet 2. melléklete</t>
  </si>
  <si>
    <t>módosított előirányzat</t>
  </si>
  <si>
    <t>51 753 304</t>
  </si>
  <si>
    <t>28 078 960</t>
  </si>
  <si>
    <t>4 850 000</t>
  </si>
  <si>
    <t>9 750 677</t>
  </si>
  <si>
    <t>2 739 142</t>
  </si>
  <si>
    <t>827 283</t>
  </si>
  <si>
    <t>808 470</t>
  </si>
  <si>
    <t>5 589 991</t>
  </si>
  <si>
    <t>1 238 341</t>
  </si>
  <si>
    <t>Módosította az  5/2020. (VII.3.) önkormányzati rendelet 3. melléklete</t>
  </si>
  <si>
    <t>EREDETI ELŐIRÁNYZAT</t>
  </si>
  <si>
    <t>MÓDOSÍTOTT ELŐIRÁNYZAT</t>
  </si>
  <si>
    <t>Módosította az  5/2020.(VII.3.) önkormányzati rendelet 4. melléklete</t>
  </si>
  <si>
    <t>202 070</t>
  </si>
  <si>
    <t>Módosította az 5/2020(VII.3.) önkormányzati rendelet 5. melléklete</t>
  </si>
</sst>
</file>

<file path=xl/styles.xml><?xml version="1.0" encoding="utf-8"?>
<styleSheet xmlns="http://schemas.openxmlformats.org/spreadsheetml/2006/main">
  <numFmts count="3">
    <numFmt numFmtId="41" formatCode="_-* #,##0\ _F_t_-;\-* #,##0\ _F_t_-;_-* &quot;-&quot;\ _F_t_-;_-@_-"/>
    <numFmt numFmtId="43" formatCode="_-* #,##0.00\ _F_t_-;\-* #,##0.00\ _F_t_-;_-* &quot;-&quot;??\ _F_t_-;_-@_-"/>
    <numFmt numFmtId="164" formatCode="_-* #,##0\ _F_t_-;\-* #,##0\ _F_t_-;_-* &quot;-&quot;??\ _F_t_-;_-@_-"/>
  </numFmts>
  <fonts count="2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1"/>
      <name val="Arial"/>
      <family val="2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42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8" fillId="0" borderId="0" xfId="0" applyFont="1"/>
    <xf numFmtId="164" fontId="4" fillId="0" borderId="0" xfId="1" applyNumberFormat="1" applyFont="1"/>
    <xf numFmtId="164" fontId="4" fillId="0" borderId="0" xfId="1" applyNumberFormat="1" applyFont="1" applyAlignment="1">
      <alignment vertical="center"/>
    </xf>
    <xf numFmtId="164" fontId="3" fillId="0" borderId="0" xfId="1" applyNumberFormat="1" applyFont="1"/>
    <xf numFmtId="0" fontId="2" fillId="0" borderId="0" xfId="0" applyFont="1" applyAlignment="1">
      <alignment horizontal="center" vertical="center"/>
    </xf>
    <xf numFmtId="0" fontId="10" fillId="0" borderId="0" xfId="0" applyFont="1"/>
    <xf numFmtId="164" fontId="10" fillId="0" borderId="0" xfId="1" applyNumberFormat="1" applyFont="1"/>
    <xf numFmtId="164" fontId="10" fillId="0" borderId="0" xfId="1" applyNumberFormat="1" applyFont="1" applyAlignment="1">
      <alignment horizontal="center" wrapText="1"/>
    </xf>
    <xf numFmtId="0" fontId="0" fillId="0" borderId="0" xfId="0" applyAlignment="1">
      <alignment vertical="center"/>
    </xf>
    <xf numFmtId="0" fontId="12" fillId="0" borderId="0" xfId="0" applyFont="1"/>
    <xf numFmtId="164" fontId="3" fillId="0" borderId="13" xfId="1" applyNumberFormat="1" applyFont="1" applyBorder="1"/>
    <xf numFmtId="164" fontId="4" fillId="0" borderId="13" xfId="1" applyNumberFormat="1" applyFont="1" applyBorder="1" applyAlignment="1">
      <alignment vertical="center"/>
    </xf>
    <xf numFmtId="164" fontId="6" fillId="0" borderId="13" xfId="1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0" fillId="0" borderId="0" xfId="0" applyAlignment="1"/>
    <xf numFmtId="0" fontId="14" fillId="0" borderId="0" xfId="2" applyFont="1"/>
    <xf numFmtId="0" fontId="13" fillId="0" borderId="0" xfId="2"/>
    <xf numFmtId="0" fontId="13" fillId="0" borderId="0" xfId="2" applyFont="1"/>
    <xf numFmtId="0" fontId="0" fillId="0" borderId="0" xfId="0" applyAlignment="1">
      <alignment wrapText="1"/>
    </xf>
    <xf numFmtId="0" fontId="13" fillId="0" borderId="0" xfId="2" applyAlignment="1">
      <alignment vertical="center"/>
    </xf>
    <xf numFmtId="0" fontId="9" fillId="0" borderId="0" xfId="0" applyFont="1" applyAlignment="1"/>
    <xf numFmtId="0" fontId="15" fillId="0" borderId="0" xfId="0" applyFont="1"/>
    <xf numFmtId="0" fontId="0" fillId="0" borderId="0" xfId="0" applyFont="1"/>
    <xf numFmtId="164" fontId="5" fillId="0" borderId="13" xfId="1" applyNumberFormat="1" applyFont="1" applyBorder="1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64" fontId="4" fillId="0" borderId="0" xfId="1" applyNumberFormat="1" applyFont="1" applyFill="1" applyAlignment="1">
      <alignment vertical="center"/>
    </xf>
    <xf numFmtId="164" fontId="7" fillId="0" borderId="13" xfId="1" applyNumberFormat="1" applyFont="1" applyFill="1" applyBorder="1" applyAlignment="1">
      <alignment vertical="center"/>
    </xf>
    <xf numFmtId="0" fontId="12" fillId="0" borderId="0" xfId="0" applyFont="1" applyAlignment="1">
      <alignment horizontal="center"/>
    </xf>
    <xf numFmtId="164" fontId="12" fillId="0" borderId="0" xfId="1" applyNumberFormat="1" applyFont="1"/>
    <xf numFmtId="0" fontId="16" fillId="0" borderId="0" xfId="2" applyFont="1"/>
    <xf numFmtId="0" fontId="17" fillId="0" borderId="0" xfId="2" applyFont="1" applyAlignment="1">
      <alignment horizontal="right"/>
    </xf>
    <xf numFmtId="0" fontId="18" fillId="0" borderId="13" xfId="2" applyFont="1" applyBorder="1" applyAlignment="1">
      <alignment vertical="center"/>
    </xf>
    <xf numFmtId="0" fontId="16" fillId="0" borderId="13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 wrapText="1"/>
    </xf>
    <xf numFmtId="0" fontId="16" fillId="0" borderId="13" xfId="2" applyFont="1" applyBorder="1"/>
    <xf numFmtId="0" fontId="18" fillId="0" borderId="13" xfId="2" applyFont="1" applyBorder="1" applyAlignment="1">
      <alignment horizontal="center"/>
    </xf>
    <xf numFmtId="0" fontId="18" fillId="0" borderId="13" xfId="2" applyFont="1" applyBorder="1"/>
    <xf numFmtId="0" fontId="18" fillId="0" borderId="0" xfId="0" applyFont="1"/>
    <xf numFmtId="164" fontId="4" fillId="0" borderId="13" xfId="1" applyNumberFormat="1" applyFont="1" applyFill="1" applyBorder="1" applyAlignment="1">
      <alignment vertical="center"/>
    </xf>
    <xf numFmtId="164" fontId="6" fillId="0" borderId="13" xfId="1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164" fontId="10" fillId="0" borderId="13" xfId="1" applyNumberFormat="1" applyFont="1" applyBorder="1"/>
    <xf numFmtId="0" fontId="3" fillId="0" borderId="13" xfId="0" applyFont="1" applyBorder="1" applyAlignment="1">
      <alignment horizontal="center"/>
    </xf>
    <xf numFmtId="164" fontId="5" fillId="0" borderId="13" xfId="1" applyNumberFormat="1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164" fontId="9" fillId="0" borderId="0" xfId="1" applyNumberFormat="1" applyFont="1" applyAlignment="1">
      <alignment horizontal="right"/>
    </xf>
    <xf numFmtId="0" fontId="5" fillId="0" borderId="0" xfId="0" applyFont="1" applyAlignment="1"/>
    <xf numFmtId="0" fontId="10" fillId="0" borderId="0" xfId="0" applyFont="1" applyAlignment="1"/>
    <xf numFmtId="0" fontId="3" fillId="0" borderId="0" xfId="0" applyFont="1" applyAlignment="1"/>
    <xf numFmtId="0" fontId="0" fillId="0" borderId="0" xfId="0" applyFill="1"/>
    <xf numFmtId="0" fontId="5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164" fontId="6" fillId="0" borderId="0" xfId="1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5" fillId="0" borderId="0" xfId="0" applyFont="1" applyAlignment="1">
      <alignment horizontal="right"/>
    </xf>
    <xf numFmtId="0" fontId="2" fillId="0" borderId="0" xfId="0" applyFont="1" applyFill="1"/>
    <xf numFmtId="164" fontId="6" fillId="2" borderId="13" xfId="1" applyNumberFormat="1" applyFont="1" applyFill="1" applyBorder="1" applyAlignment="1">
      <alignment vertical="center"/>
    </xf>
    <xf numFmtId="164" fontId="16" fillId="2" borderId="13" xfId="1" applyNumberFormat="1" applyFont="1" applyFill="1" applyBorder="1"/>
    <xf numFmtId="164" fontId="6" fillId="2" borderId="13" xfId="1" applyNumberFormat="1" applyFont="1" applyFill="1" applyBorder="1"/>
    <xf numFmtId="164" fontId="5" fillId="0" borderId="13" xfId="1" applyNumberFormat="1" applyFont="1" applyFill="1" applyBorder="1"/>
    <xf numFmtId="0" fontId="15" fillId="0" borderId="0" xfId="0" applyFont="1" applyFill="1"/>
    <xf numFmtId="164" fontId="16" fillId="0" borderId="13" xfId="1" applyNumberFormat="1" applyFont="1" applyFill="1" applyBorder="1"/>
    <xf numFmtId="164" fontId="4" fillId="0" borderId="13" xfId="1" applyNumberFormat="1" applyFont="1" applyFill="1" applyBorder="1"/>
    <xf numFmtId="0" fontId="2" fillId="0" borderId="0" xfId="0" applyFont="1" applyFill="1" applyAlignment="1">
      <alignment vertical="center"/>
    </xf>
    <xf numFmtId="0" fontId="0" fillId="0" borderId="0" xfId="0" applyFont="1" applyFill="1"/>
    <xf numFmtId="164" fontId="7" fillId="0" borderId="13" xfId="1" applyNumberFormat="1" applyFont="1" applyFill="1" applyBorder="1"/>
    <xf numFmtId="0" fontId="8" fillId="0" borderId="0" xfId="0" applyFont="1" applyFill="1"/>
    <xf numFmtId="164" fontId="6" fillId="0" borderId="13" xfId="1" applyNumberFormat="1" applyFont="1" applyFill="1" applyBorder="1"/>
    <xf numFmtId="0" fontId="0" fillId="0" borderId="0" xfId="0" applyFill="1" applyAlignment="1">
      <alignment vertical="center"/>
    </xf>
    <xf numFmtId="164" fontId="6" fillId="0" borderId="13" xfId="1" applyNumberFormat="1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164" fontId="4" fillId="0" borderId="13" xfId="1" applyNumberFormat="1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164" fontId="16" fillId="0" borderId="13" xfId="0" applyNumberFormat="1" applyFont="1" applyFill="1" applyBorder="1"/>
    <xf numFmtId="164" fontId="16" fillId="2" borderId="13" xfId="1" applyNumberFormat="1" applyFont="1" applyFill="1" applyBorder="1" applyAlignment="1">
      <alignment vertical="center"/>
    </xf>
    <xf numFmtId="0" fontId="6" fillId="0" borderId="13" xfId="0" applyFont="1" applyBorder="1" applyAlignment="1">
      <alignment horizontal="left" vertical="center" wrapText="1"/>
    </xf>
    <xf numFmtId="164" fontId="6" fillId="0" borderId="0" xfId="1" applyNumberFormat="1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6" fillId="2" borderId="13" xfId="0" applyNumberFormat="1" applyFont="1" applyFill="1" applyBorder="1" applyAlignment="1">
      <alignment vertical="center" wrapText="1"/>
    </xf>
    <xf numFmtId="164" fontId="6" fillId="3" borderId="13" xfId="0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/>
    </xf>
    <xf numFmtId="164" fontId="16" fillId="0" borderId="13" xfId="1" applyNumberFormat="1" applyFont="1" applyBorder="1"/>
    <xf numFmtId="0" fontId="18" fillId="0" borderId="13" xfId="0" applyFont="1" applyBorder="1" applyAlignment="1">
      <alignment horizontal="center"/>
    </xf>
    <xf numFmtId="164" fontId="18" fillId="0" borderId="13" xfId="1" applyNumberFormat="1" applyFont="1" applyBorder="1"/>
    <xf numFmtId="164" fontId="18" fillId="0" borderId="13" xfId="1" applyNumberFormat="1" applyFont="1" applyBorder="1" applyAlignment="1">
      <alignment horizontal="left" vertical="center" wrapText="1"/>
    </xf>
    <xf numFmtId="164" fontId="18" fillId="0" borderId="13" xfId="1" applyNumberFormat="1" applyFont="1" applyBorder="1" applyAlignment="1">
      <alignment horizontal="left"/>
    </xf>
    <xf numFmtId="164" fontId="16" fillId="0" borderId="13" xfId="1" applyNumberFormat="1" applyFont="1" applyBorder="1" applyAlignment="1">
      <alignment horizontal="left"/>
    </xf>
    <xf numFmtId="0" fontId="20" fillId="0" borderId="0" xfId="0" applyFont="1" applyAlignment="1">
      <alignment horizontal="center"/>
    </xf>
    <xf numFmtId="164" fontId="20" fillId="0" borderId="0" xfId="1" applyNumberFormat="1" applyFont="1"/>
    <xf numFmtId="164" fontId="21" fillId="0" borderId="10" xfId="1" applyNumberFormat="1" applyFont="1" applyBorder="1" applyAlignment="1">
      <alignment horizontal="center" vertical="center" wrapText="1"/>
    </xf>
    <xf numFmtId="164" fontId="21" fillId="0" borderId="11" xfId="1" applyNumberFormat="1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/>
    </xf>
    <xf numFmtId="164" fontId="21" fillId="0" borderId="24" xfId="1" applyNumberFormat="1" applyFont="1" applyBorder="1"/>
    <xf numFmtId="164" fontId="21" fillId="0" borderId="25" xfId="1" applyNumberFormat="1" applyFont="1" applyBorder="1" applyAlignment="1">
      <alignment horizontal="center"/>
    </xf>
    <xf numFmtId="164" fontId="21" fillId="0" borderId="4" xfId="1" applyNumberFormat="1" applyFont="1" applyBorder="1" applyAlignment="1">
      <alignment horizontal="center" vertical="center" wrapText="1"/>
    </xf>
    <xf numFmtId="164" fontId="21" fillId="0" borderId="5" xfId="1" applyNumberFormat="1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/>
    </xf>
    <xf numFmtId="164" fontId="21" fillId="0" borderId="27" xfId="1" applyNumberFormat="1" applyFont="1" applyBorder="1"/>
    <xf numFmtId="164" fontId="21" fillId="0" borderId="29" xfId="1" applyNumberFormat="1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164" fontId="20" fillId="0" borderId="27" xfId="1" applyNumberFormat="1" applyFont="1" applyBorder="1"/>
    <xf numFmtId="164" fontId="20" fillId="0" borderId="30" xfId="1" applyNumberFormat="1" applyFont="1" applyBorder="1" applyAlignment="1">
      <alignment vertical="center" wrapText="1"/>
    </xf>
    <xf numFmtId="164" fontId="20" fillId="0" borderId="31" xfId="1" applyNumberFormat="1" applyFont="1" applyBorder="1" applyAlignment="1">
      <alignment vertical="center" wrapText="1"/>
    </xf>
    <xf numFmtId="164" fontId="20" fillId="0" borderId="27" xfId="1" applyNumberFormat="1" applyFont="1" applyBorder="1" applyAlignment="1">
      <alignment horizontal="left" vertical="center" wrapText="1"/>
    </xf>
    <xf numFmtId="164" fontId="21" fillId="0" borderId="25" xfId="1" applyNumberFormat="1" applyFont="1" applyBorder="1" applyAlignment="1">
      <alignment horizontal="center" vertical="center"/>
    </xf>
    <xf numFmtId="164" fontId="20" fillId="0" borderId="27" xfId="1" applyNumberFormat="1" applyFont="1" applyBorder="1" applyAlignment="1">
      <alignment horizontal="left"/>
    </xf>
    <xf numFmtId="164" fontId="20" fillId="0" borderId="30" xfId="1" applyNumberFormat="1" applyFont="1" applyBorder="1" applyAlignment="1">
      <alignment vertical="center"/>
    </xf>
    <xf numFmtId="164" fontId="20" fillId="0" borderId="30" xfId="1" applyNumberFormat="1" applyFont="1" applyBorder="1" applyAlignment="1"/>
    <xf numFmtId="164" fontId="21" fillId="0" borderId="27" xfId="1" applyNumberFormat="1" applyFont="1" applyBorder="1" applyAlignment="1">
      <alignment horizontal="left"/>
    </xf>
    <xf numFmtId="164" fontId="20" fillId="0" borderId="28" xfId="1" applyNumberFormat="1" applyFont="1" applyBorder="1" applyAlignment="1">
      <alignment vertical="center" wrapText="1"/>
    </xf>
    <xf numFmtId="164" fontId="20" fillId="0" borderId="29" xfId="1" applyNumberFormat="1" applyFont="1" applyBorder="1" applyAlignment="1">
      <alignment vertical="center" wrapText="1"/>
    </xf>
    <xf numFmtId="0" fontId="20" fillId="0" borderId="26" xfId="0" applyFont="1" applyBorder="1" applyAlignment="1">
      <alignment horizontal="center" vertical="center"/>
    </xf>
    <xf numFmtId="164" fontId="20" fillId="0" borderId="27" xfId="1" applyNumberFormat="1" applyFont="1" applyBorder="1" applyAlignment="1">
      <alignment vertical="center" wrapText="1"/>
    </xf>
    <xf numFmtId="0" fontId="20" fillId="0" borderId="32" xfId="0" applyFont="1" applyBorder="1" applyAlignment="1">
      <alignment horizontal="center" vertical="center"/>
    </xf>
    <xf numFmtId="0" fontId="20" fillId="0" borderId="26" xfId="0" applyFont="1" applyBorder="1" applyAlignment="1">
      <alignment horizontal="left" vertical="center" wrapText="1"/>
    </xf>
    <xf numFmtId="164" fontId="20" fillId="0" borderId="30" xfId="1" applyNumberFormat="1" applyFont="1" applyBorder="1" applyAlignment="1">
      <alignment horizontal="center" vertical="center" wrapText="1"/>
    </xf>
    <xf numFmtId="164" fontId="20" fillId="0" borderId="31" xfId="1" applyNumberFormat="1" applyFont="1" applyBorder="1" applyAlignment="1">
      <alignment horizontal="center" vertical="center" wrapText="1"/>
    </xf>
    <xf numFmtId="164" fontId="20" fillId="0" borderId="27" xfId="1" applyNumberFormat="1" applyFont="1" applyBorder="1" applyAlignment="1">
      <alignment wrapText="1"/>
    </xf>
    <xf numFmtId="164" fontId="4" fillId="0" borderId="0" xfId="1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164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64" fontId="0" fillId="0" borderId="0" xfId="0" applyNumberFormat="1" applyBorder="1"/>
    <xf numFmtId="0" fontId="0" fillId="0" borderId="0" xfId="0" applyFont="1" applyBorder="1"/>
    <xf numFmtId="0" fontId="9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10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164" fontId="3" fillId="0" borderId="13" xfId="1" applyNumberFormat="1" applyFont="1" applyBorder="1" applyAlignment="1">
      <alignment vertical="center"/>
    </xf>
    <xf numFmtId="0" fontId="10" fillId="0" borderId="13" xfId="0" applyFont="1" applyBorder="1" applyAlignment="1">
      <alignment vertical="center" wrapText="1"/>
    </xf>
    <xf numFmtId="164" fontId="10" fillId="0" borderId="13" xfId="1" applyNumberFormat="1" applyFont="1" applyBorder="1" applyAlignment="1">
      <alignment vertical="center"/>
    </xf>
    <xf numFmtId="0" fontId="10" fillId="0" borderId="13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24" fillId="0" borderId="0" xfId="0" applyFont="1" applyAlignment="1">
      <alignment wrapText="1"/>
    </xf>
    <xf numFmtId="164" fontId="24" fillId="0" borderId="0" xfId="1" applyNumberFormat="1" applyFont="1"/>
    <xf numFmtId="0" fontId="24" fillId="0" borderId="0" xfId="0" applyFont="1"/>
    <xf numFmtId="0" fontId="25" fillId="0" borderId="0" xfId="0" applyFont="1" applyAlignment="1">
      <alignment horizontal="right"/>
    </xf>
    <xf numFmtId="0" fontId="25" fillId="0" borderId="0" xfId="0" applyFont="1" applyAlignment="1"/>
    <xf numFmtId="0" fontId="19" fillId="0" borderId="0" xfId="0" applyFont="1" applyAlignment="1">
      <alignment wrapText="1"/>
    </xf>
    <xf numFmtId="0" fontId="25" fillId="0" borderId="0" xfId="0" applyFont="1"/>
    <xf numFmtId="0" fontId="19" fillId="0" borderId="13" xfId="0" applyFont="1" applyBorder="1" applyAlignment="1">
      <alignment horizontal="center"/>
    </xf>
    <xf numFmtId="0" fontId="25" fillId="0" borderId="13" xfId="0" applyFont="1" applyBorder="1" applyAlignment="1">
      <alignment wrapText="1"/>
    </xf>
    <xf numFmtId="164" fontId="25" fillId="0" borderId="13" xfId="1" applyNumberFormat="1" applyFont="1" applyBorder="1"/>
    <xf numFmtId="0" fontId="19" fillId="0" borderId="13" xfId="0" applyFont="1" applyBorder="1" applyAlignment="1">
      <alignment wrapText="1"/>
    </xf>
    <xf numFmtId="164" fontId="19" fillId="0" borderId="13" xfId="1" applyNumberFormat="1" applyFont="1" applyBorder="1"/>
    <xf numFmtId="164" fontId="19" fillId="0" borderId="13" xfId="1" applyNumberFormat="1" applyFont="1" applyBorder="1" applyAlignment="1">
      <alignment horizontal="center"/>
    </xf>
    <xf numFmtId="164" fontId="25" fillId="0" borderId="13" xfId="1" applyNumberFormat="1" applyFont="1" applyBorder="1" applyAlignment="1">
      <alignment horizontal="center"/>
    </xf>
    <xf numFmtId="0" fontId="25" fillId="0" borderId="0" xfId="0" applyFont="1" applyAlignment="1">
      <alignment wrapText="1"/>
    </xf>
    <xf numFmtId="164" fontId="16" fillId="2" borderId="13" xfId="0" applyNumberFormat="1" applyFont="1" applyFill="1" applyBorder="1"/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/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Fill="1" applyBorder="1"/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/>
    <xf numFmtId="14" fontId="5" fillId="0" borderId="13" xfId="0" applyNumberFormat="1" applyFont="1" applyFill="1" applyBorder="1"/>
    <xf numFmtId="0" fontId="7" fillId="0" borderId="13" xfId="0" applyFont="1" applyFill="1" applyBorder="1" applyAlignment="1">
      <alignment horizontal="center" vertical="center"/>
    </xf>
    <xf numFmtId="0" fontId="7" fillId="0" borderId="13" xfId="0" applyFont="1" applyFill="1" applyBorder="1"/>
    <xf numFmtId="0" fontId="5" fillId="0" borderId="13" xfId="0" applyFont="1" applyFill="1" applyBorder="1" applyAlignment="1">
      <alignment wrapText="1"/>
    </xf>
    <xf numFmtId="16" fontId="4" fillId="0" borderId="13" xfId="0" applyNumberFormat="1" applyFont="1" applyFill="1" applyBorder="1"/>
    <xf numFmtId="0" fontId="6" fillId="0" borderId="13" xfId="0" applyFont="1" applyFill="1" applyBorder="1" applyAlignment="1">
      <alignment wrapText="1"/>
    </xf>
    <xf numFmtId="0" fontId="4" fillId="0" borderId="13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 wrapText="1"/>
    </xf>
    <xf numFmtId="16" fontId="4" fillId="0" borderId="13" xfId="0" applyNumberFormat="1" applyFont="1" applyFill="1" applyBorder="1" applyAlignment="1">
      <alignment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wrapText="1"/>
    </xf>
    <xf numFmtId="0" fontId="4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16" fontId="4" fillId="0" borderId="13" xfId="0" applyNumberFormat="1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/>
    </xf>
    <xf numFmtId="0" fontId="0" fillId="0" borderId="0" xfId="0" applyFont="1" applyFill="1" applyAlignment="1">
      <alignment vertical="center"/>
    </xf>
    <xf numFmtId="16" fontId="5" fillId="0" borderId="13" xfId="0" applyNumberFormat="1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5" fillId="0" borderId="13" xfId="0" applyFont="1" applyFill="1" applyBorder="1" applyAlignment="1">
      <alignment vertical="center"/>
    </xf>
    <xf numFmtId="0" fontId="2" fillId="0" borderId="0" xfId="0" applyFont="1" applyFill="1" applyAlignment="1"/>
    <xf numFmtId="0" fontId="4" fillId="0" borderId="13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/>
    <xf numFmtId="164" fontId="16" fillId="0" borderId="13" xfId="1" applyNumberFormat="1" applyFont="1" applyFill="1" applyBorder="1" applyAlignment="1"/>
    <xf numFmtId="0" fontId="6" fillId="2" borderId="13" xfId="0" applyFont="1" applyFill="1" applyBorder="1" applyAlignment="1">
      <alignment horizontal="center"/>
    </xf>
    <xf numFmtId="0" fontId="6" fillId="0" borderId="13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left" vertical="center"/>
    </xf>
    <xf numFmtId="164" fontId="18" fillId="2" borderId="13" xfId="1" applyNumberFormat="1" applyFont="1" applyFill="1" applyBorder="1" applyAlignment="1">
      <alignment vertical="center"/>
    </xf>
    <xf numFmtId="164" fontId="6" fillId="2" borderId="13" xfId="1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vertical="center"/>
    </xf>
    <xf numFmtId="0" fontId="5" fillId="0" borderId="13" xfId="0" applyFont="1" applyBorder="1" applyAlignment="1">
      <alignment vertical="center" wrapText="1"/>
    </xf>
    <xf numFmtId="164" fontId="9" fillId="0" borderId="13" xfId="1" applyNumberFormat="1" applyFont="1" applyFill="1" applyBorder="1" applyAlignment="1">
      <alignment vertical="center"/>
    </xf>
    <xf numFmtId="0" fontId="7" fillId="0" borderId="13" xfId="0" applyFont="1" applyBorder="1" applyAlignment="1">
      <alignment vertical="center" wrapText="1"/>
    </xf>
    <xf numFmtId="164" fontId="12" fillId="0" borderId="13" xfId="1" applyNumberFormat="1" applyFont="1" applyFill="1" applyBorder="1" applyAlignment="1">
      <alignment vertical="center"/>
    </xf>
    <xf numFmtId="164" fontId="10" fillId="0" borderId="13" xfId="1" applyNumberFormat="1" applyFont="1" applyFill="1" applyBorder="1" applyAlignment="1">
      <alignment vertical="center"/>
    </xf>
    <xf numFmtId="49" fontId="5" fillId="0" borderId="13" xfId="0" applyNumberFormat="1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16" fontId="5" fillId="0" borderId="13" xfId="0" applyNumberFormat="1" applyFont="1" applyBorder="1" applyAlignment="1">
      <alignment vertical="center" wrapText="1"/>
    </xf>
    <xf numFmtId="0" fontId="6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 wrapText="1"/>
    </xf>
    <xf numFmtId="16" fontId="5" fillId="0" borderId="13" xfId="0" applyNumberFormat="1" applyFont="1" applyBorder="1" applyAlignment="1">
      <alignment horizontal="left" vertical="center" wrapText="1"/>
    </xf>
    <xf numFmtId="164" fontId="3" fillId="2" borderId="13" xfId="1" applyNumberFormat="1" applyFont="1" applyFill="1" applyBorder="1" applyAlignment="1">
      <alignment vertical="center"/>
    </xf>
    <xf numFmtId="0" fontId="0" fillId="0" borderId="13" xfId="0" applyBorder="1"/>
    <xf numFmtId="0" fontId="19" fillId="0" borderId="12" xfId="0" applyFont="1" applyBorder="1" applyAlignment="1">
      <alignment horizontal="center" wrapText="1"/>
    </xf>
    <xf numFmtId="0" fontId="3" fillId="0" borderId="13" xfId="0" applyFont="1" applyBorder="1"/>
    <xf numFmtId="0" fontId="25" fillId="0" borderId="13" xfId="0" applyFont="1" applyBorder="1" applyAlignment="1">
      <alignment horizontal="center" vertical="center" wrapText="1"/>
    </xf>
    <xf numFmtId="164" fontId="25" fillId="0" borderId="13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25" fillId="0" borderId="13" xfId="1" applyNumberFormat="1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/>
    </xf>
    <xf numFmtId="164" fontId="10" fillId="0" borderId="13" xfId="1" applyNumberFormat="1" applyFont="1" applyBorder="1" applyAlignment="1">
      <alignment horizontal="center"/>
    </xf>
    <xf numFmtId="164" fontId="3" fillId="0" borderId="13" xfId="1" applyNumberFormat="1" applyFont="1" applyBorder="1" applyAlignment="1">
      <alignment horizontal="center"/>
    </xf>
    <xf numFmtId="164" fontId="21" fillId="0" borderId="36" xfId="1" applyNumberFormat="1" applyFont="1" applyBorder="1" applyAlignment="1">
      <alignment horizontal="center" vertical="center" wrapText="1"/>
    </xf>
    <xf numFmtId="164" fontId="21" fillId="0" borderId="37" xfId="1" applyNumberFormat="1" applyFont="1" applyBorder="1" applyAlignment="1">
      <alignment horizontal="center" vertical="center" wrapText="1"/>
    </xf>
    <xf numFmtId="164" fontId="20" fillId="0" borderId="12" xfId="1" applyNumberFormat="1" applyFont="1" applyBorder="1" applyAlignment="1">
      <alignment vertical="center" wrapText="1"/>
    </xf>
    <xf numFmtId="164" fontId="20" fillId="0" borderId="16" xfId="1" applyNumberFormat="1" applyFont="1" applyBorder="1" applyAlignment="1">
      <alignment vertical="center" wrapText="1"/>
    </xf>
    <xf numFmtId="164" fontId="20" fillId="0" borderId="28" xfId="1" applyNumberFormat="1" applyFont="1" applyBorder="1" applyAlignment="1"/>
    <xf numFmtId="0" fontId="4" fillId="0" borderId="15" xfId="0" applyFont="1" applyFill="1" applyBorder="1" applyAlignment="1">
      <alignment horizontal="center" vertical="center"/>
    </xf>
    <xf numFmtId="0" fontId="4" fillId="0" borderId="17" xfId="0" applyFont="1" applyFill="1" applyBorder="1"/>
    <xf numFmtId="3" fontId="24" fillId="0" borderId="13" xfId="0" applyNumberFormat="1" applyFont="1" applyBorder="1"/>
    <xf numFmtId="3" fontId="0" fillId="0" borderId="13" xfId="0" applyNumberFormat="1" applyBorder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4" fontId="21" fillId="0" borderId="26" xfId="1" applyNumberFormat="1" applyFont="1" applyBorder="1" applyAlignment="1">
      <alignment horizontal="center"/>
    </xf>
    <xf numFmtId="164" fontId="20" fillId="0" borderId="6" xfId="1" applyNumberFormat="1" applyFont="1" applyBorder="1"/>
    <xf numFmtId="164" fontId="20" fillId="0" borderId="9" xfId="1" applyNumberFormat="1" applyFont="1" applyBorder="1"/>
    <xf numFmtId="164" fontId="20" fillId="0" borderId="7" xfId="1" applyNumberFormat="1" applyFont="1" applyBorder="1"/>
    <xf numFmtId="164" fontId="21" fillId="0" borderId="24" xfId="1" applyNumberFormat="1" applyFont="1" applyBorder="1" applyAlignment="1">
      <alignment horizontal="center"/>
    </xf>
    <xf numFmtId="164" fontId="20" fillId="0" borderId="33" xfId="1" applyNumberFormat="1" applyFont="1" applyBorder="1" applyAlignment="1">
      <alignment vertical="center" wrapText="1"/>
    </xf>
    <xf numFmtId="164" fontId="21" fillId="0" borderId="30" xfId="1" applyNumberFormat="1" applyFont="1" applyBorder="1" applyAlignment="1">
      <alignment horizontal="center"/>
    </xf>
    <xf numFmtId="164" fontId="21" fillId="0" borderId="28" xfId="1" applyNumberFormat="1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/>
    </xf>
    <xf numFmtId="164" fontId="20" fillId="0" borderId="40" xfId="1" applyNumberFormat="1" applyFont="1" applyBorder="1" applyAlignment="1">
      <alignment horizontal="left"/>
    </xf>
    <xf numFmtId="164" fontId="21" fillId="0" borderId="41" xfId="1" applyNumberFormat="1" applyFont="1" applyBorder="1" applyAlignment="1">
      <alignment horizontal="center"/>
    </xf>
    <xf numFmtId="164" fontId="20" fillId="0" borderId="42" xfId="1" applyNumberFormat="1" applyFont="1" applyBorder="1" applyAlignment="1">
      <alignment vertical="center" wrapText="1"/>
    </xf>
    <xf numFmtId="164" fontId="20" fillId="0" borderId="33" xfId="1" applyNumberFormat="1" applyFont="1" applyBorder="1" applyAlignment="1"/>
    <xf numFmtId="164" fontId="20" fillId="0" borderId="8" xfId="1" applyNumberFormat="1" applyFont="1" applyBorder="1" applyAlignment="1">
      <alignment vertical="center" wrapText="1"/>
    </xf>
    <xf numFmtId="164" fontId="20" fillId="0" borderId="0" xfId="1" applyNumberFormat="1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164" fontId="21" fillId="0" borderId="43" xfId="1" applyNumberFormat="1" applyFont="1" applyBorder="1" applyAlignment="1">
      <alignment horizontal="left" vertical="center"/>
    </xf>
    <xf numFmtId="164" fontId="21" fillId="0" borderId="1" xfId="1" applyNumberFormat="1" applyFont="1" applyBorder="1" applyAlignment="1">
      <alignment horizontal="center" vertical="center"/>
    </xf>
    <xf numFmtId="164" fontId="21" fillId="0" borderId="10" xfId="1" applyNumberFormat="1" applyFont="1" applyBorder="1" applyAlignment="1">
      <alignment horizontal="center" vertical="center"/>
    </xf>
    <xf numFmtId="164" fontId="21" fillId="0" borderId="43" xfId="1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0" xfId="0" applyFont="1" applyBorder="1"/>
    <xf numFmtId="164" fontId="3" fillId="0" borderId="13" xfId="1" applyNumberFormat="1" applyFont="1" applyBorder="1" applyAlignment="1">
      <alignment wrapText="1"/>
    </xf>
    <xf numFmtId="164" fontId="10" fillId="0" borderId="13" xfId="1" applyNumberFormat="1" applyFont="1" applyBorder="1" applyAlignment="1">
      <alignment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164" fontId="6" fillId="0" borderId="13" xfId="1" applyNumberFormat="1" applyFont="1" applyBorder="1"/>
    <xf numFmtId="164" fontId="6" fillId="0" borderId="48" xfId="1" applyNumberFormat="1" applyFont="1" applyBorder="1"/>
    <xf numFmtId="0" fontId="4" fillId="0" borderId="13" xfId="0" applyFont="1" applyBorder="1" applyAlignment="1">
      <alignment vertical="center"/>
    </xf>
    <xf numFmtId="164" fontId="4" fillId="0" borderId="13" xfId="1" applyNumberFormat="1" applyFont="1" applyBorder="1"/>
    <xf numFmtId="0" fontId="6" fillId="0" borderId="47" xfId="0" applyFont="1" applyBorder="1" applyAlignment="1">
      <alignment horizontal="center" vertical="center"/>
    </xf>
    <xf numFmtId="0" fontId="10" fillId="0" borderId="49" xfId="0" applyFont="1" applyBorder="1" applyAlignment="1">
      <alignment vertical="center"/>
    </xf>
    <xf numFmtId="0" fontId="10" fillId="0" borderId="50" xfId="0" applyFont="1" applyBorder="1" applyAlignment="1">
      <alignment vertical="center"/>
    </xf>
    <xf numFmtId="164" fontId="10" fillId="0" borderId="50" xfId="1" applyNumberFormat="1" applyFont="1" applyBorder="1" applyAlignment="1">
      <alignment vertical="center"/>
    </xf>
    <xf numFmtId="164" fontId="6" fillId="0" borderId="51" xfId="1" applyNumberFormat="1" applyFont="1" applyBorder="1" applyAlignment="1">
      <alignment vertical="center"/>
    </xf>
    <xf numFmtId="0" fontId="28" fillId="0" borderId="0" xfId="0" applyFont="1"/>
    <xf numFmtId="164" fontId="3" fillId="0" borderId="13" xfId="1" applyNumberFormat="1" applyFont="1" applyBorder="1" applyAlignment="1">
      <alignment horizontal="center" vertical="center"/>
    </xf>
    <xf numFmtId="164" fontId="10" fillId="0" borderId="50" xfId="1" applyNumberFormat="1" applyFont="1" applyBorder="1" applyAlignment="1">
      <alignment wrapText="1"/>
    </xf>
    <xf numFmtId="0" fontId="6" fillId="2" borderId="13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/>
    </xf>
    <xf numFmtId="0" fontId="6" fillId="0" borderId="15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164" fontId="21" fillId="0" borderId="0" xfId="1" applyNumberFormat="1" applyFont="1" applyAlignment="1">
      <alignment horizontal="center"/>
    </xf>
    <xf numFmtId="164" fontId="20" fillId="0" borderId="0" xfId="1" applyNumberFormat="1" applyFont="1" applyAlignment="1">
      <alignment horizontal="right"/>
    </xf>
    <xf numFmtId="164" fontId="19" fillId="0" borderId="0" xfId="1" applyNumberFormat="1" applyFont="1" applyAlignment="1">
      <alignment horizontal="center"/>
    </xf>
    <xf numFmtId="0" fontId="7" fillId="0" borderId="15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164" fontId="6" fillId="2" borderId="13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4" fontId="5" fillId="2" borderId="13" xfId="1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/>
    </xf>
    <xf numFmtId="0" fontId="6" fillId="0" borderId="15" xfId="0" applyFont="1" applyFill="1" applyBorder="1" applyAlignment="1">
      <alignment horizontal="left"/>
    </xf>
    <xf numFmtId="0" fontId="6" fillId="0" borderId="17" xfId="0" applyFont="1" applyFill="1" applyBorder="1" applyAlignment="1">
      <alignment horizontal="left"/>
    </xf>
    <xf numFmtId="0" fontId="5" fillId="0" borderId="15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164" fontId="6" fillId="2" borderId="13" xfId="1" applyNumberFormat="1" applyFont="1" applyFill="1" applyBorder="1" applyAlignment="1">
      <alignment horizontal="center"/>
    </xf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164" fontId="5" fillId="2" borderId="13" xfId="1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4" fontId="21" fillId="0" borderId="20" xfId="1" applyNumberFormat="1" applyFont="1" applyBorder="1" applyAlignment="1">
      <alignment horizontal="center" vertical="center" wrapText="1"/>
    </xf>
    <xf numFmtId="164" fontId="21" fillId="0" borderId="21" xfId="1" applyNumberFormat="1" applyFont="1" applyBorder="1" applyAlignment="1">
      <alignment horizontal="center" vertical="center" wrapText="1"/>
    </xf>
    <xf numFmtId="164" fontId="23" fillId="0" borderId="20" xfId="1" applyNumberFormat="1" applyFont="1" applyBorder="1" applyAlignment="1">
      <alignment horizontal="center" vertical="center" wrapText="1"/>
    </xf>
    <xf numFmtId="164" fontId="22" fillId="0" borderId="0" xfId="1" applyNumberFormat="1" applyFont="1" applyAlignment="1">
      <alignment horizontal="right"/>
    </xf>
    <xf numFmtId="164" fontId="21" fillId="0" borderId="0" xfId="1" applyNumberFormat="1" applyFont="1" applyAlignment="1">
      <alignment horizontal="center"/>
    </xf>
    <xf numFmtId="164" fontId="22" fillId="0" borderId="14" xfId="1" applyNumberFormat="1" applyFont="1" applyBorder="1" applyAlignment="1">
      <alignment horizontal="right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64" fontId="21" fillId="0" borderId="19" xfId="1" applyNumberFormat="1" applyFont="1" applyBorder="1" applyAlignment="1">
      <alignment horizontal="center" vertical="center"/>
    </xf>
    <xf numFmtId="164" fontId="21" fillId="0" borderId="23" xfId="1" applyNumberFormat="1" applyFont="1" applyBorder="1" applyAlignment="1">
      <alignment horizontal="center" vertical="center"/>
    </xf>
    <xf numFmtId="164" fontId="21" fillId="0" borderId="2" xfId="1" applyNumberFormat="1" applyFont="1" applyBorder="1" applyAlignment="1">
      <alignment horizontal="center" vertical="center" wrapText="1"/>
    </xf>
    <xf numFmtId="164" fontId="21" fillId="0" borderId="3" xfId="1" applyNumberFormat="1" applyFont="1" applyBorder="1" applyAlignment="1">
      <alignment horizontal="center" vertical="center" wrapText="1"/>
    </xf>
    <xf numFmtId="0" fontId="21" fillId="0" borderId="32" xfId="0" applyFont="1" applyBorder="1" applyAlignment="1">
      <alignment horizontal="left"/>
    </xf>
    <xf numFmtId="0" fontId="21" fillId="0" borderId="27" xfId="0" applyFont="1" applyBorder="1" applyAlignment="1">
      <alignment horizontal="left"/>
    </xf>
    <xf numFmtId="164" fontId="21" fillId="0" borderId="2" xfId="1" applyNumberFormat="1" applyFont="1" applyBorder="1" applyAlignment="1">
      <alignment horizontal="center" vertical="center"/>
    </xf>
    <xf numFmtId="164" fontId="21" fillId="0" borderId="3" xfId="1" applyNumberFormat="1" applyFont="1" applyBorder="1" applyAlignment="1">
      <alignment horizontal="center" vertical="center"/>
    </xf>
    <xf numFmtId="164" fontId="21" fillId="0" borderId="38" xfId="1" applyNumberFormat="1" applyFont="1" applyBorder="1" applyAlignment="1">
      <alignment horizontal="center" vertical="center" wrapText="1"/>
    </xf>
    <xf numFmtId="164" fontId="21" fillId="0" borderId="19" xfId="1" applyNumberFormat="1" applyFont="1" applyBorder="1" applyAlignment="1">
      <alignment horizontal="center" vertical="center" wrapText="1"/>
    </xf>
    <xf numFmtId="164" fontId="20" fillId="0" borderId="0" xfId="1" applyNumberFormat="1" applyFont="1" applyAlignment="1">
      <alignment horizontal="right"/>
    </xf>
    <xf numFmtId="164" fontId="19" fillId="0" borderId="0" xfId="1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16" xfId="0" applyFont="1" applyBorder="1" applyAlignment="1">
      <alignment horizontal="right"/>
    </xf>
    <xf numFmtId="0" fontId="16" fillId="0" borderId="0" xfId="2" applyFont="1" applyAlignment="1">
      <alignment horizontal="center" wrapText="1"/>
    </xf>
    <xf numFmtId="0" fontId="10" fillId="0" borderId="13" xfId="0" applyFont="1" applyBorder="1" applyAlignment="1">
      <alignment horizontal="left"/>
    </xf>
    <xf numFmtId="0" fontId="27" fillId="0" borderId="15" xfId="0" applyFont="1" applyBorder="1" applyAlignment="1">
      <alignment horizontal="left" wrapText="1"/>
    </xf>
    <xf numFmtId="0" fontId="27" fillId="0" borderId="17" xfId="0" applyFont="1" applyBorder="1" applyAlignment="1">
      <alignment horizontal="left" wrapText="1"/>
    </xf>
    <xf numFmtId="0" fontId="19" fillId="0" borderId="15" xfId="0" applyFont="1" applyBorder="1" applyAlignment="1">
      <alignment horizontal="left" wrapText="1"/>
    </xf>
    <xf numFmtId="0" fontId="19" fillId="0" borderId="17" xfId="0" applyFont="1" applyBorder="1" applyAlignment="1">
      <alignment horizontal="left" wrapText="1"/>
    </xf>
    <xf numFmtId="0" fontId="19" fillId="0" borderId="15" xfId="0" applyFont="1" applyBorder="1" applyAlignment="1">
      <alignment horizontal="left"/>
    </xf>
    <xf numFmtId="0" fontId="19" fillId="0" borderId="17" xfId="0" applyFont="1" applyBorder="1" applyAlignment="1">
      <alignment horizontal="left"/>
    </xf>
    <xf numFmtId="164" fontId="27" fillId="0" borderId="15" xfId="1" applyNumberFormat="1" applyFont="1" applyBorder="1" applyAlignment="1">
      <alignment horizontal="left"/>
    </xf>
    <xf numFmtId="164" fontId="27" fillId="0" borderId="17" xfId="1" applyNumberFormat="1" applyFont="1" applyBorder="1" applyAlignment="1">
      <alignment horizontal="left"/>
    </xf>
    <xf numFmtId="164" fontId="19" fillId="0" borderId="15" xfId="1" applyNumberFormat="1" applyFont="1" applyBorder="1" applyAlignment="1">
      <alignment horizontal="left"/>
    </xf>
    <xf numFmtId="164" fontId="19" fillId="0" borderId="17" xfId="1" applyNumberFormat="1" applyFont="1" applyBorder="1" applyAlignment="1">
      <alignment horizontal="left"/>
    </xf>
    <xf numFmtId="0" fontId="19" fillId="0" borderId="15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0" fontId="19" fillId="0" borderId="17" xfId="0" applyFont="1" applyBorder="1" applyAlignment="1">
      <alignment horizontal="center" wrapText="1"/>
    </xf>
    <xf numFmtId="0" fontId="19" fillId="0" borderId="15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25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26" fillId="0" borderId="16" xfId="0" applyFont="1" applyBorder="1" applyAlignment="1">
      <alignment horizontal="center"/>
    </xf>
    <xf numFmtId="164" fontId="9" fillId="0" borderId="16" xfId="1" applyNumberFormat="1" applyFont="1" applyBorder="1" applyAlignment="1">
      <alignment horizontal="right"/>
    </xf>
    <xf numFmtId="0" fontId="10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wrapText="1"/>
    </xf>
    <xf numFmtId="0" fontId="28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wrapText="1"/>
    </xf>
    <xf numFmtId="41" fontId="2" fillId="0" borderId="0" xfId="0" applyNumberFormat="1" applyFont="1"/>
    <xf numFmtId="164" fontId="4" fillId="0" borderId="13" xfId="1" applyNumberFormat="1" applyFont="1" applyFill="1" applyBorder="1" applyAlignment="1">
      <alignment horizontal="center"/>
    </xf>
    <xf numFmtId="0" fontId="10" fillId="0" borderId="0" xfId="0" applyFont="1" applyAlignment="1">
      <alignment wrapText="1"/>
    </xf>
    <xf numFmtId="164" fontId="3" fillId="0" borderId="0" xfId="1" applyNumberFormat="1" applyFont="1" applyAlignment="1">
      <alignment horizontal="center"/>
    </xf>
    <xf numFmtId="41" fontId="3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right"/>
    </xf>
    <xf numFmtId="0" fontId="22" fillId="0" borderId="0" xfId="0" applyFont="1" applyAlignment="1">
      <alignment horizontal="right"/>
    </xf>
    <xf numFmtId="164" fontId="20" fillId="0" borderId="12" xfId="1" applyNumberFormat="1" applyFont="1" applyBorder="1"/>
    <xf numFmtId="164" fontId="21" fillId="0" borderId="13" xfId="1" applyNumberFormat="1" applyFont="1" applyBorder="1" applyAlignment="1">
      <alignment horizontal="center"/>
    </xf>
    <xf numFmtId="164" fontId="20" fillId="0" borderId="13" xfId="1" applyNumberFormat="1" applyFont="1" applyBorder="1" applyAlignment="1">
      <alignment vertical="center" wrapText="1"/>
    </xf>
    <xf numFmtId="164" fontId="20" fillId="0" borderId="12" xfId="1" applyNumberFormat="1" applyFont="1" applyBorder="1" applyAlignment="1">
      <alignment horizontal="left" vertical="center" wrapText="1"/>
    </xf>
    <xf numFmtId="164" fontId="21" fillId="0" borderId="13" xfId="1" applyNumberFormat="1" applyFont="1" applyBorder="1" applyAlignment="1">
      <alignment horizontal="center" vertical="center"/>
    </xf>
    <xf numFmtId="164" fontId="20" fillId="0" borderId="26" xfId="1" applyNumberFormat="1" applyFont="1" applyBorder="1"/>
    <xf numFmtId="164" fontId="21" fillId="0" borderId="17" xfId="1" applyNumberFormat="1" applyFont="1" applyBorder="1" applyAlignment="1">
      <alignment horizontal="center"/>
    </xf>
    <xf numFmtId="164" fontId="20" fillId="0" borderId="17" xfId="1" applyNumberFormat="1" applyFont="1" applyBorder="1" applyAlignment="1">
      <alignment vertical="center" wrapText="1"/>
    </xf>
    <xf numFmtId="164" fontId="20" fillId="0" borderId="52" xfId="1" applyNumberFormat="1" applyFont="1" applyBorder="1"/>
  </cellXfs>
  <cellStyles count="3">
    <cellStyle name="Ezres" xfId="1" builtinId="3"/>
    <cellStyle name="Normál" xfId="0" builtinId="0"/>
    <cellStyle name="Normál_Költségvetési rendelet-minta 2012 mellékletek Dalmand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%20-%202020%20T&#233;kes%202020.%20&#233;vi%20ktgv%20rendelet%20m&#243;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mell_bevételek"/>
      <sheetName val="2.mell_kiadások"/>
      <sheetName val="3.mell_mérleg"/>
      <sheetName val="4_mell_cofog bevétel"/>
      <sheetName val="5_mell_cofog_kiadások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7"/>
  <sheetViews>
    <sheetView workbookViewId="0">
      <selection activeCell="A3" sqref="A3:L3"/>
    </sheetView>
  </sheetViews>
  <sheetFormatPr defaultRowHeight="15.6"/>
  <cols>
    <col min="1" max="2" width="5.6640625" style="5" customWidth="1"/>
    <col min="3" max="3" width="60.6640625" style="4" customWidth="1"/>
    <col min="4" max="4" width="6.33203125" style="4" bestFit="1" customWidth="1"/>
    <col min="5" max="5" width="17" style="36" customWidth="1"/>
    <col min="6" max="7" width="16.44140625" style="9" customWidth="1"/>
    <col min="8" max="8" width="15.6640625" style="9" customWidth="1"/>
    <col min="9" max="9" width="16.44140625" bestFit="1" customWidth="1"/>
    <col min="10" max="10" width="17.33203125" bestFit="1" customWidth="1"/>
    <col min="11" max="11" width="16.44140625" bestFit="1" customWidth="1"/>
    <col min="12" max="12" width="8.6640625" bestFit="1" customWidth="1"/>
  </cols>
  <sheetData>
    <row r="1" spans="1:12">
      <c r="A1" s="317" t="s">
        <v>614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</row>
    <row r="2" spans="1:12">
      <c r="A2" s="317" t="s">
        <v>629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</row>
    <row r="3" spans="1:12">
      <c r="A3" s="318" t="s">
        <v>566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</row>
    <row r="4" spans="1:12">
      <c r="A4" s="318" t="s">
        <v>561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</row>
    <row r="5" spans="1:12" ht="17.399999999999999">
      <c r="A5" s="319" t="s">
        <v>0</v>
      </c>
      <c r="B5" s="319"/>
      <c r="C5" s="319"/>
      <c r="D5" s="319"/>
      <c r="E5" s="319"/>
      <c r="F5" s="319"/>
      <c r="G5" s="319"/>
      <c r="H5" s="319"/>
      <c r="I5" s="319"/>
      <c r="J5" s="319"/>
      <c r="K5" s="319"/>
      <c r="L5" s="319"/>
    </row>
    <row r="7" spans="1:12" ht="17.25" customHeight="1">
      <c r="A7" s="321" t="s">
        <v>2</v>
      </c>
      <c r="B7" s="321"/>
      <c r="C7" s="321"/>
      <c r="D7" s="321"/>
      <c r="E7" s="320" t="s">
        <v>192</v>
      </c>
      <c r="F7" s="320"/>
      <c r="G7" s="320"/>
      <c r="H7" s="320"/>
      <c r="I7" s="320" t="s">
        <v>192</v>
      </c>
      <c r="J7" s="320"/>
      <c r="K7" s="320"/>
      <c r="L7" s="320"/>
    </row>
    <row r="8" spans="1:12" s="11" customFormat="1" ht="65.25" customHeight="1">
      <c r="A8" s="321"/>
      <c r="B8" s="321"/>
      <c r="C8" s="321"/>
      <c r="D8" s="321"/>
      <c r="E8" s="316" t="s">
        <v>626</v>
      </c>
      <c r="F8" s="316"/>
      <c r="G8" s="316"/>
      <c r="H8" s="316"/>
      <c r="I8" s="316" t="s">
        <v>627</v>
      </c>
      <c r="J8" s="316"/>
      <c r="K8" s="316"/>
      <c r="L8" s="316"/>
    </row>
    <row r="9" spans="1:12" s="6" customFormat="1" ht="31.2">
      <c r="A9" s="321"/>
      <c r="B9" s="321"/>
      <c r="C9" s="321"/>
      <c r="D9" s="321"/>
      <c r="E9" s="210" t="s">
        <v>3</v>
      </c>
      <c r="F9" s="210" t="s">
        <v>4</v>
      </c>
      <c r="G9" s="210" t="s">
        <v>5</v>
      </c>
      <c r="H9" s="210" t="s">
        <v>6</v>
      </c>
      <c r="I9" s="210" t="s">
        <v>628</v>
      </c>
      <c r="J9" s="210" t="s">
        <v>4</v>
      </c>
      <c r="K9" s="210" t="s">
        <v>5</v>
      </c>
      <c r="L9" s="210" t="s">
        <v>6</v>
      </c>
    </row>
    <row r="10" spans="1:12" s="6" customFormat="1">
      <c r="A10" s="296" t="s">
        <v>7</v>
      </c>
      <c r="B10" s="311" t="s">
        <v>415</v>
      </c>
      <c r="C10" s="311"/>
      <c r="D10" s="292" t="s">
        <v>406</v>
      </c>
      <c r="E10" s="97"/>
      <c r="F10" s="97"/>
      <c r="G10" s="97"/>
      <c r="H10" s="97"/>
      <c r="I10" s="97"/>
      <c r="J10" s="97"/>
      <c r="K10" s="97"/>
      <c r="L10" s="97"/>
    </row>
    <row r="11" spans="1:12">
      <c r="A11" s="293"/>
      <c r="B11" s="211" t="s">
        <v>108</v>
      </c>
      <c r="C11" s="212" t="s">
        <v>414</v>
      </c>
      <c r="D11" s="212" t="s">
        <v>407</v>
      </c>
      <c r="E11" s="98"/>
      <c r="F11" s="98"/>
      <c r="G11" s="98"/>
      <c r="H11" s="98"/>
      <c r="I11" s="98"/>
      <c r="J11" s="98"/>
      <c r="K11" s="98"/>
      <c r="L11" s="98"/>
    </row>
    <row r="12" spans="1:12">
      <c r="A12" s="33"/>
      <c r="B12" s="33"/>
      <c r="C12" s="68" t="s">
        <v>416</v>
      </c>
      <c r="D12" s="68" t="s">
        <v>408</v>
      </c>
      <c r="E12" s="49">
        <f>SUM(F12:G12)</f>
        <v>10574860</v>
      </c>
      <c r="F12" s="49">
        <v>10574860</v>
      </c>
      <c r="G12" s="49"/>
      <c r="H12" s="49"/>
      <c r="I12" s="49">
        <f>SUM(J12:K12)</f>
        <v>10574860</v>
      </c>
      <c r="J12" s="49">
        <v>10574860</v>
      </c>
      <c r="K12" s="49"/>
      <c r="L12" s="49"/>
    </row>
    <row r="13" spans="1:12" s="29" customFormat="1" ht="31.2">
      <c r="A13" s="33"/>
      <c r="B13" s="33"/>
      <c r="C13" s="68" t="s">
        <v>8</v>
      </c>
      <c r="D13" s="68"/>
      <c r="E13" s="49"/>
      <c r="F13" s="49"/>
      <c r="G13" s="18"/>
      <c r="H13" s="18"/>
      <c r="I13" s="49"/>
      <c r="J13" s="49"/>
      <c r="K13" s="18"/>
      <c r="L13" s="18"/>
    </row>
    <row r="14" spans="1:12" s="29" customFormat="1" ht="31.2">
      <c r="A14" s="34"/>
      <c r="B14" s="34"/>
      <c r="C14" s="214" t="s">
        <v>9</v>
      </c>
      <c r="D14" s="214"/>
      <c r="E14" s="54">
        <v>967680</v>
      </c>
      <c r="F14" s="54">
        <v>967680</v>
      </c>
      <c r="G14" s="31"/>
      <c r="H14" s="31"/>
      <c r="I14" s="54">
        <v>967680</v>
      </c>
      <c r="J14" s="54">
        <v>967680</v>
      </c>
      <c r="K14" s="31"/>
      <c r="L14" s="31"/>
    </row>
    <row r="15" spans="1:12" s="29" customFormat="1">
      <c r="A15" s="34"/>
      <c r="B15" s="34"/>
      <c r="C15" s="214" t="s">
        <v>10</v>
      </c>
      <c r="D15" s="214"/>
      <c r="E15" s="54">
        <v>704000</v>
      </c>
      <c r="F15" s="54">
        <v>704000</v>
      </c>
      <c r="G15" s="31"/>
      <c r="H15" s="31"/>
      <c r="I15" s="54">
        <v>704000</v>
      </c>
      <c r="J15" s="54">
        <v>704000</v>
      </c>
      <c r="K15" s="31"/>
      <c r="L15" s="31"/>
    </row>
    <row r="16" spans="1:12" s="29" customFormat="1">
      <c r="A16" s="34"/>
      <c r="B16" s="34"/>
      <c r="C16" s="214" t="s">
        <v>11</v>
      </c>
      <c r="D16" s="214"/>
      <c r="E16" s="54">
        <v>647568</v>
      </c>
      <c r="F16" s="54">
        <v>647568</v>
      </c>
      <c r="G16" s="31"/>
      <c r="H16" s="31"/>
      <c r="I16" s="54">
        <v>647568</v>
      </c>
      <c r="J16" s="54">
        <v>647568</v>
      </c>
      <c r="K16" s="31"/>
      <c r="L16" s="31"/>
    </row>
    <row r="17" spans="1:12">
      <c r="A17" s="34"/>
      <c r="B17" s="34"/>
      <c r="C17" s="214" t="s">
        <v>12</v>
      </c>
      <c r="D17" s="214"/>
      <c r="E17" s="54">
        <v>335960</v>
      </c>
      <c r="F17" s="54">
        <v>335960</v>
      </c>
      <c r="G17" s="31"/>
      <c r="H17" s="31"/>
      <c r="I17" s="54">
        <v>335960</v>
      </c>
      <c r="J17" s="54">
        <v>335960</v>
      </c>
      <c r="K17" s="31"/>
      <c r="L17" s="31"/>
    </row>
    <row r="18" spans="1:12">
      <c r="A18" s="33"/>
      <c r="B18" s="33"/>
      <c r="C18" s="68" t="s">
        <v>13</v>
      </c>
      <c r="D18" s="68"/>
      <c r="E18" s="49"/>
      <c r="F18" s="49"/>
      <c r="G18" s="18"/>
      <c r="H18" s="18"/>
      <c r="I18" s="49"/>
      <c r="J18" s="49"/>
      <c r="K18" s="18"/>
      <c r="L18" s="18"/>
    </row>
    <row r="19" spans="1:12" ht="31.2">
      <c r="A19" s="33"/>
      <c r="B19" s="33"/>
      <c r="C19" s="68" t="s">
        <v>14</v>
      </c>
      <c r="D19" s="68" t="s">
        <v>410</v>
      </c>
      <c r="E19" s="49">
        <v>0</v>
      </c>
      <c r="F19" s="49">
        <v>0</v>
      </c>
      <c r="G19" s="18"/>
      <c r="H19" s="18"/>
      <c r="I19" s="49">
        <v>0</v>
      </c>
      <c r="J19" s="49">
        <v>0</v>
      </c>
      <c r="K19" s="18"/>
      <c r="L19" s="18"/>
    </row>
    <row r="20" spans="1:12" s="29" customFormat="1" ht="31.2">
      <c r="A20" s="33"/>
      <c r="B20" s="33"/>
      <c r="C20" s="68" t="s">
        <v>413</v>
      </c>
      <c r="D20" s="68" t="s">
        <v>409</v>
      </c>
      <c r="E20" s="49"/>
      <c r="F20" s="49"/>
      <c r="G20" s="18"/>
      <c r="H20" s="18">
        <f>SUM(H21:H24)</f>
        <v>0</v>
      </c>
      <c r="I20" s="49"/>
      <c r="J20" s="49"/>
      <c r="K20" s="18"/>
      <c r="L20" s="18">
        <f>SUM(L21:L24)</f>
        <v>0</v>
      </c>
    </row>
    <row r="21" spans="1:12" s="29" customFormat="1" ht="31.2">
      <c r="A21" s="34"/>
      <c r="B21" s="34"/>
      <c r="C21" s="214" t="s">
        <v>184</v>
      </c>
      <c r="D21" s="214"/>
      <c r="E21" s="54">
        <v>11230422</v>
      </c>
      <c r="F21" s="54">
        <v>11230422</v>
      </c>
      <c r="G21" s="31"/>
      <c r="H21" s="31"/>
      <c r="I21" s="54">
        <v>11230422</v>
      </c>
      <c r="J21" s="54">
        <v>11230422</v>
      </c>
      <c r="K21" s="31"/>
      <c r="L21" s="31"/>
    </row>
    <row r="22" spans="1:12" s="29" customFormat="1">
      <c r="A22" s="34"/>
      <c r="B22" s="34"/>
      <c r="C22" s="214" t="s">
        <v>565</v>
      </c>
      <c r="D22" s="214"/>
      <c r="E22" s="54">
        <v>4250000</v>
      </c>
      <c r="F22" s="54"/>
      <c r="G22" s="31">
        <v>4250000</v>
      </c>
      <c r="H22" s="31"/>
      <c r="I22" s="54">
        <v>4250000</v>
      </c>
      <c r="J22" s="54"/>
      <c r="K22" s="31">
        <v>4250000</v>
      </c>
      <c r="L22" s="31"/>
    </row>
    <row r="23" spans="1:12" s="29" customFormat="1">
      <c r="A23" s="34"/>
      <c r="B23" s="34"/>
      <c r="C23" s="214" t="s">
        <v>185</v>
      </c>
      <c r="D23" s="214"/>
      <c r="E23" s="54"/>
      <c r="F23" s="54"/>
      <c r="G23" s="31"/>
      <c r="H23" s="31"/>
      <c r="I23" s="54"/>
      <c r="J23" s="54"/>
      <c r="K23" s="31"/>
      <c r="L23" s="31"/>
    </row>
    <row r="24" spans="1:12" ht="31.2">
      <c r="A24" s="34"/>
      <c r="B24" s="34"/>
      <c r="C24" s="214" t="s">
        <v>186</v>
      </c>
      <c r="D24" s="214"/>
      <c r="E24" s="54">
        <v>448020</v>
      </c>
      <c r="F24" s="54">
        <v>448020</v>
      </c>
      <c r="G24" s="31"/>
      <c r="H24" s="31"/>
      <c r="I24" s="54">
        <v>448020</v>
      </c>
      <c r="J24" s="54">
        <v>448020</v>
      </c>
      <c r="K24" s="31"/>
      <c r="L24" s="31"/>
    </row>
    <row r="25" spans="1:12">
      <c r="A25" s="33"/>
      <c r="B25" s="33"/>
      <c r="C25" s="68" t="s">
        <v>412</v>
      </c>
      <c r="D25" s="68" t="s">
        <v>411</v>
      </c>
      <c r="E25" s="49">
        <v>1800000</v>
      </c>
      <c r="F25" s="49">
        <v>1800000</v>
      </c>
      <c r="G25" s="18"/>
      <c r="H25" s="18"/>
      <c r="I25" s="49">
        <v>1800000</v>
      </c>
      <c r="J25" s="49">
        <v>1800000</v>
      </c>
      <c r="K25" s="18"/>
      <c r="L25" s="18"/>
    </row>
    <row r="26" spans="1:12" s="30" customFormat="1" ht="31.2">
      <c r="A26" s="33"/>
      <c r="B26" s="33"/>
      <c r="C26" s="68" t="s">
        <v>418</v>
      </c>
      <c r="D26" s="68" t="s">
        <v>417</v>
      </c>
      <c r="E26" s="49"/>
      <c r="F26" s="49"/>
      <c r="G26" s="18"/>
      <c r="H26" s="18"/>
      <c r="I26" s="49"/>
      <c r="J26" s="49"/>
      <c r="K26" s="18"/>
      <c r="L26" s="18"/>
    </row>
    <row r="27" spans="1:12" s="6" customFormat="1" ht="24.6" customHeight="1">
      <c r="A27" s="33"/>
      <c r="B27" s="33"/>
      <c r="C27" s="68" t="s">
        <v>420</v>
      </c>
      <c r="D27" s="68" t="s">
        <v>419</v>
      </c>
      <c r="E27" s="49"/>
      <c r="F27" s="49"/>
      <c r="G27" s="18"/>
      <c r="H27" s="18"/>
      <c r="I27" s="49"/>
      <c r="J27" s="49"/>
      <c r="K27" s="18"/>
      <c r="L27" s="18"/>
    </row>
    <row r="28" spans="1:12" s="82" customFormat="1">
      <c r="A28" s="293"/>
      <c r="B28" s="307" t="s">
        <v>439</v>
      </c>
      <c r="C28" s="308"/>
      <c r="D28" s="68"/>
      <c r="E28" s="213">
        <f>SUM(E12:E27)</f>
        <v>30958510</v>
      </c>
      <c r="F28" s="213">
        <f>SUM(F12:F27)</f>
        <v>26708510</v>
      </c>
      <c r="G28" s="213">
        <v>4250000</v>
      </c>
      <c r="H28" s="213">
        <f>SUM(H12:H27)</f>
        <v>0</v>
      </c>
      <c r="I28" s="213">
        <f>SUM(I12:I27)</f>
        <v>30958510</v>
      </c>
      <c r="J28" s="213">
        <f>SUM(J12:J27)</f>
        <v>26708510</v>
      </c>
      <c r="K28" s="213">
        <v>4250000</v>
      </c>
      <c r="L28" s="213">
        <f>SUM(L12:L27)</f>
        <v>0</v>
      </c>
    </row>
    <row r="29" spans="1:12" s="71" customFormat="1" ht="16.2">
      <c r="A29" s="181"/>
      <c r="B29" s="174" t="s">
        <v>109</v>
      </c>
      <c r="C29" s="192" t="s">
        <v>422</v>
      </c>
      <c r="D29" s="192" t="s">
        <v>421</v>
      </c>
      <c r="E29" s="37"/>
      <c r="F29" s="37"/>
      <c r="G29" s="37"/>
      <c r="H29" s="37"/>
      <c r="I29" s="37"/>
      <c r="J29" s="37"/>
      <c r="K29" s="37"/>
      <c r="L29" s="37"/>
    </row>
    <row r="30" spans="1:12" s="82" customFormat="1" ht="31.2">
      <c r="A30" s="174"/>
      <c r="B30" s="174" t="s">
        <v>110</v>
      </c>
      <c r="C30" s="192" t="s">
        <v>424</v>
      </c>
      <c r="D30" s="192" t="s">
        <v>423</v>
      </c>
      <c r="E30" s="50"/>
      <c r="F30" s="50"/>
      <c r="G30" s="50"/>
      <c r="H30" s="50"/>
      <c r="I30" s="50"/>
      <c r="J30" s="50"/>
      <c r="K30" s="50"/>
      <c r="L30" s="50"/>
    </row>
    <row r="31" spans="1:12" s="82" customFormat="1" ht="31.2">
      <c r="A31" s="174"/>
      <c r="B31" s="174" t="s">
        <v>111</v>
      </c>
      <c r="C31" s="192" t="s">
        <v>426</v>
      </c>
      <c r="D31" s="192" t="s">
        <v>425</v>
      </c>
      <c r="E31" s="37"/>
      <c r="F31" s="37"/>
      <c r="G31" s="37"/>
      <c r="H31" s="37"/>
      <c r="I31" s="37"/>
      <c r="J31" s="37"/>
      <c r="K31" s="37"/>
      <c r="L31" s="37"/>
    </row>
    <row r="32" spans="1:12" s="71" customFormat="1" ht="31.2">
      <c r="A32" s="174"/>
      <c r="B32" s="174" t="s">
        <v>112</v>
      </c>
      <c r="C32" s="192" t="s">
        <v>428</v>
      </c>
      <c r="D32" s="192" t="s">
        <v>427</v>
      </c>
      <c r="E32" s="37"/>
      <c r="F32" s="37"/>
      <c r="G32" s="37"/>
      <c r="H32" s="37"/>
      <c r="I32" s="37"/>
      <c r="J32" s="37"/>
      <c r="K32" s="37"/>
      <c r="L32" s="37"/>
    </row>
    <row r="33" spans="1:12" s="29" customFormat="1" ht="21" customHeight="1">
      <c r="A33" s="174"/>
      <c r="B33" s="174" t="s">
        <v>113</v>
      </c>
      <c r="C33" s="192" t="s">
        <v>429</v>
      </c>
      <c r="D33" s="192" t="s">
        <v>419</v>
      </c>
      <c r="E33" s="50">
        <v>17716875</v>
      </c>
      <c r="F33" s="50"/>
      <c r="G33" s="50">
        <v>17716875</v>
      </c>
      <c r="H33" s="50"/>
      <c r="I33" s="50">
        <v>20794794</v>
      </c>
      <c r="J33" s="50"/>
      <c r="K33" s="50">
        <v>20794794</v>
      </c>
      <c r="L33" s="50"/>
    </row>
    <row r="34" spans="1:12" s="29" customFormat="1" ht="21" customHeight="1">
      <c r="A34" s="34"/>
      <c r="B34" s="34"/>
      <c r="C34" s="214" t="s">
        <v>197</v>
      </c>
      <c r="D34" s="214"/>
      <c r="E34" s="54"/>
      <c r="F34" s="31"/>
      <c r="G34" s="31"/>
      <c r="H34" s="31"/>
      <c r="I34" s="54"/>
      <c r="J34" s="31"/>
      <c r="K34" s="31"/>
      <c r="L34" s="31"/>
    </row>
    <row r="35" spans="1:12" ht="16.2">
      <c r="A35" s="34"/>
      <c r="B35" s="305" t="s">
        <v>438</v>
      </c>
      <c r="C35" s="306"/>
      <c r="D35" s="219"/>
      <c r="E35" s="215">
        <f t="shared" ref="E35:L35" si="0">SUM(E28:E34)</f>
        <v>48675385</v>
      </c>
      <c r="F35" s="215">
        <f t="shared" si="0"/>
        <v>26708510</v>
      </c>
      <c r="G35" s="215">
        <f t="shared" si="0"/>
        <v>21966875</v>
      </c>
      <c r="H35" s="215">
        <f t="shared" si="0"/>
        <v>0</v>
      </c>
      <c r="I35" s="215">
        <f t="shared" si="0"/>
        <v>51753304</v>
      </c>
      <c r="J35" s="215">
        <f t="shared" si="0"/>
        <v>26708510</v>
      </c>
      <c r="K35" s="215">
        <f t="shared" si="0"/>
        <v>25044794</v>
      </c>
      <c r="L35" s="215">
        <f t="shared" si="0"/>
        <v>0</v>
      </c>
    </row>
    <row r="36" spans="1:12" s="6" customFormat="1">
      <c r="A36" s="33"/>
      <c r="B36" s="33"/>
      <c r="C36" s="68"/>
      <c r="D36" s="68"/>
      <c r="E36" s="49"/>
      <c r="F36" s="18"/>
      <c r="G36" s="18"/>
      <c r="H36" s="18"/>
      <c r="I36" s="49"/>
      <c r="J36" s="18"/>
      <c r="K36" s="18"/>
      <c r="L36" s="18"/>
    </row>
    <row r="37" spans="1:12">
      <c r="A37" s="296" t="s">
        <v>36</v>
      </c>
      <c r="B37" s="311" t="s">
        <v>431</v>
      </c>
      <c r="C37" s="311"/>
      <c r="D37" s="292" t="s">
        <v>430</v>
      </c>
      <c r="E37" s="72"/>
      <c r="F37" s="72"/>
      <c r="G37" s="72"/>
      <c r="H37" s="72"/>
      <c r="I37" s="72"/>
      <c r="J37" s="72"/>
      <c r="K37" s="72"/>
      <c r="L37" s="72"/>
    </row>
    <row r="38" spans="1:12">
      <c r="A38" s="33"/>
      <c r="B38" s="33" t="s">
        <v>108</v>
      </c>
      <c r="C38" s="68" t="s">
        <v>114</v>
      </c>
      <c r="D38" s="68" t="s">
        <v>432</v>
      </c>
      <c r="E38" s="49"/>
      <c r="F38" s="18"/>
      <c r="G38" s="18"/>
      <c r="H38" s="18"/>
      <c r="I38" s="49"/>
      <c r="J38" s="18"/>
      <c r="K38" s="18"/>
      <c r="L38" s="18"/>
    </row>
    <row r="39" spans="1:12" ht="31.2">
      <c r="A39" s="33"/>
      <c r="B39" s="33" t="s">
        <v>109</v>
      </c>
      <c r="C39" s="68" t="s">
        <v>116</v>
      </c>
      <c r="D39" s="68" t="s">
        <v>433</v>
      </c>
      <c r="E39" s="49"/>
      <c r="F39" s="18"/>
      <c r="G39" s="18"/>
      <c r="H39" s="18"/>
      <c r="I39" s="49"/>
      <c r="J39" s="18"/>
      <c r="K39" s="18"/>
      <c r="L39" s="18"/>
    </row>
    <row r="40" spans="1:12" ht="31.2">
      <c r="A40" s="33"/>
      <c r="B40" s="33" t="s">
        <v>110</v>
      </c>
      <c r="C40" s="68" t="s">
        <v>117</v>
      </c>
      <c r="D40" s="68" t="s">
        <v>434</v>
      </c>
      <c r="E40" s="49"/>
      <c r="F40" s="18"/>
      <c r="G40" s="18"/>
      <c r="H40" s="18"/>
      <c r="I40" s="49"/>
      <c r="J40" s="18"/>
      <c r="K40" s="18"/>
      <c r="L40" s="18"/>
    </row>
    <row r="41" spans="1:12" ht="31.2">
      <c r="A41" s="33"/>
      <c r="B41" s="33" t="s">
        <v>111</v>
      </c>
      <c r="C41" s="68" t="s">
        <v>118</v>
      </c>
      <c r="D41" s="68" t="s">
        <v>435</v>
      </c>
      <c r="E41" s="49"/>
      <c r="F41" s="18"/>
      <c r="G41" s="18"/>
      <c r="H41" s="18"/>
      <c r="I41" s="49"/>
      <c r="J41" s="18"/>
      <c r="K41" s="18"/>
      <c r="L41" s="18"/>
    </row>
    <row r="42" spans="1:12" s="7" customFormat="1" ht="31.2">
      <c r="A42" s="33"/>
      <c r="B42" s="33" t="s">
        <v>112</v>
      </c>
      <c r="C42" s="68" t="s">
        <v>115</v>
      </c>
      <c r="D42" s="68" t="s">
        <v>436</v>
      </c>
      <c r="E42" s="49"/>
      <c r="F42" s="18"/>
      <c r="G42" s="18"/>
      <c r="H42" s="18"/>
      <c r="I42" s="49"/>
      <c r="J42" s="18"/>
      <c r="K42" s="18"/>
      <c r="L42" s="18"/>
    </row>
    <row r="43" spans="1:12" ht="16.2">
      <c r="A43" s="35"/>
      <c r="B43" s="314" t="s">
        <v>437</v>
      </c>
      <c r="C43" s="315"/>
      <c r="D43" s="216"/>
      <c r="E43" s="217">
        <f t="shared" ref="E43:L43" si="1">SUM(E38:E42)</f>
        <v>0</v>
      </c>
      <c r="F43" s="217">
        <f t="shared" si="1"/>
        <v>0</v>
      </c>
      <c r="G43" s="217">
        <f t="shared" si="1"/>
        <v>0</v>
      </c>
      <c r="H43" s="217">
        <f t="shared" si="1"/>
        <v>0</v>
      </c>
      <c r="I43" s="217">
        <f t="shared" si="1"/>
        <v>0</v>
      </c>
      <c r="J43" s="217">
        <f t="shared" si="1"/>
        <v>0</v>
      </c>
      <c r="K43" s="217">
        <f t="shared" si="1"/>
        <v>0</v>
      </c>
      <c r="L43" s="217">
        <f t="shared" si="1"/>
        <v>0</v>
      </c>
    </row>
    <row r="44" spans="1:12" s="6" customFormat="1" ht="15.75" customHeight="1">
      <c r="A44" s="33"/>
      <c r="B44" s="33"/>
      <c r="C44" s="68"/>
      <c r="D44" s="68"/>
      <c r="E44" s="49"/>
      <c r="F44" s="18"/>
      <c r="G44" s="18"/>
      <c r="H44" s="18"/>
      <c r="I44" s="49"/>
      <c r="J44" s="18"/>
      <c r="K44" s="18"/>
      <c r="L44" s="18"/>
    </row>
    <row r="45" spans="1:12" s="30" customFormat="1" ht="15.75" customHeight="1">
      <c r="A45" s="296" t="s">
        <v>16</v>
      </c>
      <c r="B45" s="311" t="s">
        <v>21</v>
      </c>
      <c r="C45" s="311"/>
      <c r="D45" s="292" t="s">
        <v>441</v>
      </c>
      <c r="E45" s="72"/>
      <c r="F45" s="72"/>
      <c r="G45" s="72"/>
      <c r="H45" s="72"/>
      <c r="I45" s="72"/>
      <c r="J45" s="72"/>
      <c r="K45" s="72"/>
      <c r="L45" s="72"/>
    </row>
    <row r="46" spans="1:12" s="29" customFormat="1">
      <c r="A46" s="33"/>
      <c r="B46" s="33" t="s">
        <v>108</v>
      </c>
      <c r="C46" s="68" t="s">
        <v>445</v>
      </c>
      <c r="D46" s="68" t="s">
        <v>444</v>
      </c>
      <c r="E46" s="49"/>
      <c r="F46" s="49"/>
      <c r="G46" s="49"/>
      <c r="H46" s="49"/>
      <c r="I46" s="49"/>
      <c r="J46" s="49"/>
      <c r="K46" s="49"/>
      <c r="L46" s="49"/>
    </row>
    <row r="47" spans="1:12" s="29" customFormat="1">
      <c r="A47" s="34"/>
      <c r="B47" s="34"/>
      <c r="C47" s="214" t="s">
        <v>446</v>
      </c>
      <c r="D47" s="214" t="s">
        <v>443</v>
      </c>
      <c r="E47" s="54"/>
      <c r="F47" s="31"/>
      <c r="G47" s="31"/>
      <c r="H47" s="31"/>
      <c r="I47" s="54"/>
      <c r="J47" s="31"/>
      <c r="K47" s="31"/>
      <c r="L47" s="31"/>
    </row>
    <row r="48" spans="1:12">
      <c r="A48" s="34"/>
      <c r="B48" s="309" t="s">
        <v>442</v>
      </c>
      <c r="C48" s="310"/>
      <c r="D48" s="214"/>
      <c r="E48" s="215">
        <f t="shared" ref="E48:H48" si="2">SUM(E47)</f>
        <v>0</v>
      </c>
      <c r="F48" s="215">
        <f t="shared" si="2"/>
        <v>0</v>
      </c>
      <c r="G48" s="215">
        <f t="shared" si="2"/>
        <v>0</v>
      </c>
      <c r="H48" s="215">
        <f t="shared" si="2"/>
        <v>0</v>
      </c>
      <c r="I48" s="215">
        <f t="shared" ref="I48:L48" si="3">SUM(I47)</f>
        <v>0</v>
      </c>
      <c r="J48" s="215">
        <f t="shared" si="3"/>
        <v>0</v>
      </c>
      <c r="K48" s="215">
        <f t="shared" si="3"/>
        <v>0</v>
      </c>
      <c r="L48" s="215">
        <f t="shared" si="3"/>
        <v>0</v>
      </c>
    </row>
    <row r="49" spans="1:12" s="30" customFormat="1">
      <c r="A49" s="33"/>
      <c r="B49" s="33" t="s">
        <v>109</v>
      </c>
      <c r="C49" s="68" t="s">
        <v>450</v>
      </c>
      <c r="D49" s="68" t="s">
        <v>447</v>
      </c>
      <c r="E49" s="49"/>
      <c r="F49" s="18"/>
      <c r="G49" s="18"/>
      <c r="H49" s="18"/>
      <c r="I49" s="49"/>
      <c r="J49" s="18"/>
      <c r="K49" s="18"/>
      <c r="L49" s="18"/>
    </row>
    <row r="50" spans="1:12">
      <c r="A50" s="33"/>
      <c r="B50" s="33" t="s">
        <v>110</v>
      </c>
      <c r="C50" s="68" t="s">
        <v>451</v>
      </c>
      <c r="D50" s="68" t="s">
        <v>448</v>
      </c>
      <c r="E50" s="49"/>
      <c r="F50" s="18"/>
      <c r="G50" s="18"/>
      <c r="H50" s="18"/>
      <c r="I50" s="49"/>
      <c r="J50" s="18"/>
      <c r="K50" s="18"/>
      <c r="L50" s="18"/>
    </row>
    <row r="51" spans="1:12" s="29" customFormat="1">
      <c r="A51" s="33"/>
      <c r="B51" s="33" t="s">
        <v>111</v>
      </c>
      <c r="C51" s="68" t="s">
        <v>452</v>
      </c>
      <c r="D51" s="68" t="s">
        <v>449</v>
      </c>
      <c r="E51" s="49"/>
      <c r="F51" s="18"/>
      <c r="G51" s="18"/>
      <c r="H51" s="18"/>
      <c r="I51" s="49"/>
      <c r="J51" s="18"/>
      <c r="K51" s="18"/>
      <c r="L51" s="18"/>
    </row>
    <row r="52" spans="1:12">
      <c r="A52" s="34"/>
      <c r="B52" s="34"/>
      <c r="C52" s="214" t="s">
        <v>187</v>
      </c>
      <c r="D52" s="214"/>
      <c r="E52" s="54"/>
      <c r="F52" s="31"/>
      <c r="G52" s="31"/>
      <c r="H52" s="31"/>
      <c r="I52" s="54"/>
      <c r="J52" s="31"/>
      <c r="K52" s="31"/>
      <c r="L52" s="31"/>
    </row>
    <row r="53" spans="1:12" s="29" customFormat="1">
      <c r="A53" s="33"/>
      <c r="B53" s="33">
        <v>5</v>
      </c>
      <c r="C53" s="68" t="s">
        <v>453</v>
      </c>
      <c r="D53" s="68" t="s">
        <v>454</v>
      </c>
      <c r="E53" s="49"/>
      <c r="F53" s="18"/>
      <c r="G53" s="49"/>
      <c r="H53" s="18"/>
      <c r="I53" s="49"/>
      <c r="J53" s="18"/>
      <c r="K53" s="49"/>
      <c r="L53" s="18"/>
    </row>
    <row r="54" spans="1:12" s="29" customFormat="1">
      <c r="A54" s="34"/>
      <c r="B54" s="34"/>
      <c r="C54" s="214" t="s">
        <v>460</v>
      </c>
      <c r="D54" s="214" t="s">
        <v>455</v>
      </c>
      <c r="E54" s="54">
        <v>900000</v>
      </c>
      <c r="F54" s="31"/>
      <c r="G54" s="31">
        <v>900000</v>
      </c>
      <c r="H54" s="31"/>
      <c r="I54" s="54">
        <v>900000</v>
      </c>
      <c r="J54" s="31"/>
      <c r="K54" s="31">
        <v>900000</v>
      </c>
      <c r="L54" s="31"/>
    </row>
    <row r="55" spans="1:12" s="29" customFormat="1">
      <c r="A55" s="34"/>
      <c r="B55" s="34"/>
      <c r="C55" s="214" t="s">
        <v>458</v>
      </c>
      <c r="D55" s="214" t="s">
        <v>456</v>
      </c>
      <c r="E55" s="54">
        <v>280000</v>
      </c>
      <c r="F55" s="31">
        <v>280000</v>
      </c>
      <c r="G55" s="31"/>
      <c r="H55" s="31"/>
      <c r="I55" s="54">
        <v>280000</v>
      </c>
      <c r="J55" s="31">
        <v>280000</v>
      </c>
      <c r="K55" s="31"/>
      <c r="L55" s="31"/>
    </row>
    <row r="56" spans="1:12" s="29" customFormat="1">
      <c r="A56" s="34"/>
      <c r="B56" s="34"/>
      <c r="C56" s="214" t="s">
        <v>459</v>
      </c>
      <c r="D56" s="214" t="s">
        <v>457</v>
      </c>
      <c r="E56" s="54"/>
      <c r="F56" s="31"/>
      <c r="G56" s="31"/>
      <c r="H56" s="31"/>
      <c r="I56" s="54"/>
      <c r="J56" s="31"/>
      <c r="K56" s="31"/>
      <c r="L56" s="31"/>
    </row>
    <row r="57" spans="1:12">
      <c r="A57" s="34"/>
      <c r="B57" s="309" t="s">
        <v>461</v>
      </c>
      <c r="C57" s="310"/>
      <c r="D57" s="214"/>
      <c r="E57" s="215">
        <f t="shared" ref="E57:L57" si="4">SUM(E54:E56)</f>
        <v>1180000</v>
      </c>
      <c r="F57" s="215">
        <f t="shared" si="4"/>
        <v>280000</v>
      </c>
      <c r="G57" s="215">
        <f t="shared" si="4"/>
        <v>900000</v>
      </c>
      <c r="H57" s="215">
        <f t="shared" si="4"/>
        <v>0</v>
      </c>
      <c r="I57" s="215">
        <f t="shared" si="4"/>
        <v>1180000</v>
      </c>
      <c r="J57" s="215">
        <f t="shared" si="4"/>
        <v>280000</v>
      </c>
      <c r="K57" s="215">
        <f t="shared" si="4"/>
        <v>900000</v>
      </c>
      <c r="L57" s="215">
        <f t="shared" si="4"/>
        <v>0</v>
      </c>
    </row>
    <row r="58" spans="1:12" s="29" customFormat="1">
      <c r="A58" s="33"/>
      <c r="B58" s="33" t="s">
        <v>113</v>
      </c>
      <c r="C58" s="68" t="s">
        <v>464</v>
      </c>
      <c r="D58" s="68" t="s">
        <v>463</v>
      </c>
      <c r="E58" s="49"/>
      <c r="F58" s="18"/>
      <c r="G58" s="18"/>
      <c r="H58" s="18"/>
      <c r="I58" s="49"/>
      <c r="J58" s="18"/>
      <c r="K58" s="18"/>
      <c r="L58" s="18"/>
    </row>
    <row r="59" spans="1:12" s="29" customFormat="1">
      <c r="A59" s="34"/>
      <c r="B59" s="34"/>
      <c r="C59" s="214" t="s">
        <v>119</v>
      </c>
      <c r="D59" s="214"/>
      <c r="E59" s="54"/>
      <c r="F59" s="31"/>
      <c r="G59" s="31"/>
      <c r="H59" s="31"/>
      <c r="I59" s="54"/>
      <c r="J59" s="31"/>
      <c r="K59" s="31"/>
      <c r="L59" s="31"/>
    </row>
    <row r="60" spans="1:12" s="29" customFormat="1">
      <c r="A60" s="34"/>
      <c r="B60" s="34"/>
      <c r="C60" s="214" t="s">
        <v>120</v>
      </c>
      <c r="D60" s="214"/>
      <c r="E60" s="54"/>
      <c r="F60" s="31"/>
      <c r="G60" s="31"/>
      <c r="H60" s="31"/>
      <c r="I60" s="54"/>
      <c r="J60" s="31"/>
      <c r="K60" s="31"/>
      <c r="L60" s="31"/>
    </row>
    <row r="61" spans="1:12" s="7" customFormat="1">
      <c r="A61" s="34"/>
      <c r="B61" s="309" t="s">
        <v>462</v>
      </c>
      <c r="C61" s="310"/>
      <c r="D61" s="214" t="s">
        <v>463</v>
      </c>
      <c r="E61" s="215">
        <f t="shared" ref="E61:L61" si="5">SUM(E59:E60)</f>
        <v>0</v>
      </c>
      <c r="F61" s="215">
        <f t="shared" si="5"/>
        <v>0</v>
      </c>
      <c r="G61" s="215">
        <f t="shared" si="5"/>
        <v>0</v>
      </c>
      <c r="H61" s="215">
        <f t="shared" si="5"/>
        <v>0</v>
      </c>
      <c r="I61" s="215">
        <f t="shared" si="5"/>
        <v>0</v>
      </c>
      <c r="J61" s="215">
        <f t="shared" si="5"/>
        <v>0</v>
      </c>
      <c r="K61" s="215">
        <f t="shared" si="5"/>
        <v>0</v>
      </c>
      <c r="L61" s="215">
        <f t="shared" si="5"/>
        <v>0</v>
      </c>
    </row>
    <row r="62" spans="1:12" ht="16.2">
      <c r="A62" s="35"/>
      <c r="B62" s="305" t="s">
        <v>440</v>
      </c>
      <c r="C62" s="306"/>
      <c r="D62" s="216" t="s">
        <v>441</v>
      </c>
      <c r="E62" s="217">
        <f t="shared" ref="E62:L62" si="6">SUM(E61+E57+E52+E50+E49+E48)</f>
        <v>1180000</v>
      </c>
      <c r="F62" s="217">
        <f t="shared" si="6"/>
        <v>280000</v>
      </c>
      <c r="G62" s="217">
        <f t="shared" si="6"/>
        <v>900000</v>
      </c>
      <c r="H62" s="217">
        <f t="shared" si="6"/>
        <v>0</v>
      </c>
      <c r="I62" s="217">
        <f t="shared" si="6"/>
        <v>1180000</v>
      </c>
      <c r="J62" s="217">
        <f t="shared" si="6"/>
        <v>280000</v>
      </c>
      <c r="K62" s="217">
        <f t="shared" si="6"/>
        <v>900000</v>
      </c>
      <c r="L62" s="217">
        <f t="shared" si="6"/>
        <v>0</v>
      </c>
    </row>
    <row r="63" spans="1:12" s="6" customFormat="1">
      <c r="A63" s="33"/>
      <c r="B63" s="33"/>
      <c r="C63" s="68"/>
      <c r="D63" s="68"/>
      <c r="E63" s="49"/>
      <c r="F63" s="18"/>
      <c r="G63" s="18"/>
      <c r="H63" s="18"/>
      <c r="I63" s="49"/>
      <c r="J63" s="18"/>
      <c r="K63" s="18"/>
      <c r="L63" s="18"/>
    </row>
    <row r="64" spans="1:12" s="30" customFormat="1">
      <c r="A64" s="296" t="s">
        <v>18</v>
      </c>
      <c r="B64" s="311" t="s">
        <v>23</v>
      </c>
      <c r="C64" s="311"/>
      <c r="D64" s="292" t="s">
        <v>465</v>
      </c>
      <c r="E64" s="72"/>
      <c r="F64" s="72"/>
      <c r="G64" s="72"/>
      <c r="H64" s="72"/>
      <c r="I64" s="72"/>
      <c r="J64" s="72"/>
      <c r="K64" s="72"/>
      <c r="L64" s="72"/>
    </row>
    <row r="65" spans="1:12">
      <c r="A65" s="33"/>
      <c r="B65" s="33" t="s">
        <v>108</v>
      </c>
      <c r="C65" s="68" t="s">
        <v>473</v>
      </c>
      <c r="D65" s="68" t="s">
        <v>466</v>
      </c>
      <c r="E65" s="49">
        <v>1000000</v>
      </c>
      <c r="F65" s="18"/>
      <c r="G65" s="18">
        <v>1000000</v>
      </c>
      <c r="H65" s="18"/>
      <c r="I65" s="49">
        <v>1000000</v>
      </c>
      <c r="J65" s="18"/>
      <c r="K65" s="18">
        <v>1000000</v>
      </c>
      <c r="L65" s="18"/>
    </row>
    <row r="66" spans="1:12">
      <c r="A66" s="33"/>
      <c r="B66" s="33" t="s">
        <v>109</v>
      </c>
      <c r="C66" s="68" t="s">
        <v>472</v>
      </c>
      <c r="D66" s="68" t="s">
        <v>467</v>
      </c>
      <c r="E66" s="49"/>
      <c r="F66" s="18"/>
      <c r="G66" s="18"/>
      <c r="H66" s="18"/>
      <c r="I66" s="49"/>
      <c r="J66" s="18"/>
      <c r="K66" s="18"/>
      <c r="L66" s="18"/>
    </row>
    <row r="67" spans="1:12">
      <c r="A67" s="33"/>
      <c r="B67" s="33" t="s">
        <v>110</v>
      </c>
      <c r="C67" s="68" t="s">
        <v>471</v>
      </c>
      <c r="D67" s="68" t="s">
        <v>468</v>
      </c>
      <c r="E67" s="49"/>
      <c r="F67" s="18"/>
      <c r="G67" s="18"/>
      <c r="H67" s="18"/>
      <c r="I67" s="49"/>
      <c r="J67" s="18"/>
      <c r="K67" s="18"/>
      <c r="L67" s="18"/>
    </row>
    <row r="68" spans="1:12">
      <c r="A68" s="33"/>
      <c r="B68" s="33" t="s">
        <v>111</v>
      </c>
      <c r="C68" s="68" t="s">
        <v>481</v>
      </c>
      <c r="D68" s="68" t="s">
        <v>469</v>
      </c>
      <c r="E68" s="49"/>
      <c r="F68" s="18"/>
      <c r="G68" s="18"/>
      <c r="H68" s="18"/>
      <c r="I68" s="49"/>
      <c r="J68" s="18"/>
      <c r="K68" s="18"/>
      <c r="L68" s="18"/>
    </row>
    <row r="69" spans="1:12">
      <c r="A69" s="33"/>
      <c r="B69" s="33" t="s">
        <v>112</v>
      </c>
      <c r="C69" s="68" t="s">
        <v>482</v>
      </c>
      <c r="D69" s="68" t="s">
        <v>470</v>
      </c>
      <c r="E69" s="49"/>
      <c r="F69" s="49"/>
      <c r="G69" s="49"/>
      <c r="H69" s="18"/>
      <c r="I69" s="49"/>
      <c r="J69" s="49"/>
      <c r="K69" s="49"/>
      <c r="L69" s="18"/>
    </row>
    <row r="70" spans="1:12">
      <c r="A70" s="33"/>
      <c r="B70" s="33" t="s">
        <v>113</v>
      </c>
      <c r="C70" s="68" t="s">
        <v>483</v>
      </c>
      <c r="D70" s="68" t="s">
        <v>474</v>
      </c>
      <c r="E70" s="49"/>
      <c r="F70" s="18"/>
      <c r="G70" s="18"/>
      <c r="H70" s="18"/>
      <c r="I70" s="49"/>
      <c r="J70" s="18"/>
      <c r="K70" s="18"/>
      <c r="L70" s="18"/>
    </row>
    <row r="71" spans="1:12">
      <c r="A71" s="33"/>
      <c r="B71" s="33" t="s">
        <v>121</v>
      </c>
      <c r="C71" s="68" t="s">
        <v>484</v>
      </c>
      <c r="D71" s="68" t="s">
        <v>475</v>
      </c>
      <c r="E71" s="49"/>
      <c r="F71" s="18"/>
      <c r="G71" s="18"/>
      <c r="H71" s="18"/>
      <c r="I71" s="49"/>
      <c r="J71" s="18"/>
      <c r="K71" s="18"/>
      <c r="L71" s="18"/>
    </row>
    <row r="72" spans="1:12">
      <c r="A72" s="33"/>
      <c r="B72" s="33" t="s">
        <v>122</v>
      </c>
      <c r="C72" s="68" t="s">
        <v>485</v>
      </c>
      <c r="D72" s="68" t="s">
        <v>476</v>
      </c>
      <c r="E72" s="49"/>
      <c r="F72" s="18"/>
      <c r="G72" s="18"/>
      <c r="H72" s="18"/>
      <c r="I72" s="49"/>
      <c r="J72" s="18"/>
      <c r="K72" s="18"/>
      <c r="L72" s="18"/>
    </row>
    <row r="73" spans="1:12">
      <c r="A73" s="33"/>
      <c r="B73" s="33" t="s">
        <v>123</v>
      </c>
      <c r="C73" s="68" t="s">
        <v>486</v>
      </c>
      <c r="D73" s="68" t="s">
        <v>478</v>
      </c>
      <c r="E73" s="49"/>
      <c r="F73" s="18"/>
      <c r="G73" s="18"/>
      <c r="H73" s="18"/>
      <c r="I73" s="49"/>
      <c r="J73" s="18"/>
      <c r="K73" s="18"/>
      <c r="L73" s="18"/>
    </row>
    <row r="74" spans="1:12">
      <c r="A74" s="33"/>
      <c r="B74" s="33" t="s">
        <v>124</v>
      </c>
      <c r="C74" s="68" t="s">
        <v>479</v>
      </c>
      <c r="D74" s="68" t="s">
        <v>480</v>
      </c>
      <c r="E74" s="49"/>
      <c r="F74" s="18"/>
      <c r="G74" s="18"/>
      <c r="H74" s="18"/>
      <c r="I74" s="49"/>
      <c r="J74" s="18"/>
      <c r="K74" s="18"/>
      <c r="L74" s="18"/>
    </row>
    <row r="75" spans="1:12" s="6" customFormat="1">
      <c r="A75" s="33"/>
      <c r="B75" s="33" t="s">
        <v>159</v>
      </c>
      <c r="C75" s="68" t="s">
        <v>487</v>
      </c>
      <c r="D75" s="68" t="s">
        <v>477</v>
      </c>
      <c r="E75" s="49"/>
      <c r="F75" s="18"/>
      <c r="G75" s="18"/>
      <c r="H75" s="18"/>
      <c r="I75" s="49"/>
      <c r="J75" s="18"/>
      <c r="K75" s="18"/>
      <c r="L75" s="18"/>
    </row>
    <row r="76" spans="1:12">
      <c r="A76" s="293"/>
      <c r="B76" s="307" t="s">
        <v>488</v>
      </c>
      <c r="C76" s="308"/>
      <c r="D76" s="69" t="s">
        <v>465</v>
      </c>
      <c r="E76" s="218">
        <f t="shared" ref="E76:H76" si="7">SUM(E65:E75)</f>
        <v>1000000</v>
      </c>
      <c r="F76" s="218">
        <f t="shared" si="7"/>
        <v>0</v>
      </c>
      <c r="G76" s="218">
        <f t="shared" si="7"/>
        <v>1000000</v>
      </c>
      <c r="H76" s="218">
        <f t="shared" si="7"/>
        <v>0</v>
      </c>
      <c r="I76" s="218">
        <f t="shared" ref="I76:L76" si="8">SUM(I65:I75)</f>
        <v>1000000</v>
      </c>
      <c r="J76" s="218">
        <f t="shared" si="8"/>
        <v>0</v>
      </c>
      <c r="K76" s="218">
        <f t="shared" si="8"/>
        <v>1000000</v>
      </c>
      <c r="L76" s="218">
        <f t="shared" si="8"/>
        <v>0</v>
      </c>
    </row>
    <row r="77" spans="1:12" s="6" customFormat="1">
      <c r="A77" s="33"/>
      <c r="B77" s="33"/>
      <c r="C77" s="68"/>
      <c r="D77" s="68"/>
      <c r="E77" s="49"/>
      <c r="F77" s="18"/>
      <c r="G77" s="18"/>
      <c r="H77" s="18"/>
      <c r="I77" s="49"/>
      <c r="J77" s="18"/>
      <c r="K77" s="18"/>
      <c r="L77" s="18"/>
    </row>
    <row r="78" spans="1:12" s="30" customFormat="1">
      <c r="A78" s="296" t="s">
        <v>42</v>
      </c>
      <c r="B78" s="311" t="s">
        <v>25</v>
      </c>
      <c r="C78" s="311"/>
      <c r="D78" s="292" t="s">
        <v>490</v>
      </c>
      <c r="E78" s="72"/>
      <c r="F78" s="72"/>
      <c r="G78" s="72"/>
      <c r="H78" s="72"/>
      <c r="I78" s="72"/>
      <c r="J78" s="72"/>
      <c r="K78" s="72"/>
      <c r="L78" s="72"/>
    </row>
    <row r="79" spans="1:12">
      <c r="A79" s="33"/>
      <c r="B79" s="32" t="s">
        <v>108</v>
      </c>
      <c r="C79" s="220" t="s">
        <v>496</v>
      </c>
      <c r="D79" s="220" t="s">
        <v>491</v>
      </c>
      <c r="E79" s="49"/>
      <c r="F79" s="18"/>
      <c r="G79" s="18"/>
      <c r="H79" s="18"/>
      <c r="I79" s="49"/>
      <c r="J79" s="18"/>
      <c r="K79" s="18"/>
      <c r="L79" s="18"/>
    </row>
    <row r="80" spans="1:12">
      <c r="A80" s="33"/>
      <c r="B80" s="33" t="s">
        <v>109</v>
      </c>
      <c r="C80" s="68" t="s">
        <v>497</v>
      </c>
      <c r="D80" s="68" t="s">
        <v>492</v>
      </c>
      <c r="E80" s="49"/>
      <c r="F80" s="18"/>
      <c r="G80" s="18"/>
      <c r="H80" s="18"/>
      <c r="I80" s="49"/>
      <c r="J80" s="18"/>
      <c r="K80" s="18"/>
      <c r="L80" s="18"/>
    </row>
    <row r="81" spans="1:12">
      <c r="A81" s="33"/>
      <c r="B81" s="33" t="s">
        <v>110</v>
      </c>
      <c r="C81" s="68" t="s">
        <v>498</v>
      </c>
      <c r="D81" s="68" t="s">
        <v>493</v>
      </c>
      <c r="E81" s="49"/>
      <c r="F81" s="18"/>
      <c r="G81" s="18"/>
      <c r="H81" s="18"/>
      <c r="I81" s="49"/>
      <c r="J81" s="18"/>
      <c r="K81" s="18"/>
      <c r="L81" s="18"/>
    </row>
    <row r="82" spans="1:12">
      <c r="A82" s="33"/>
      <c r="B82" s="33" t="s">
        <v>111</v>
      </c>
      <c r="C82" s="68" t="s">
        <v>500</v>
      </c>
      <c r="D82" s="68" t="s">
        <v>494</v>
      </c>
      <c r="E82" s="49"/>
      <c r="F82" s="18"/>
      <c r="G82" s="18"/>
      <c r="H82" s="18"/>
      <c r="I82" s="49"/>
      <c r="J82" s="18"/>
      <c r="K82" s="18"/>
      <c r="L82" s="18"/>
    </row>
    <row r="83" spans="1:12" s="6" customFormat="1">
      <c r="A83" s="33"/>
      <c r="B83" s="33" t="s">
        <v>112</v>
      </c>
      <c r="C83" s="68" t="s">
        <v>499</v>
      </c>
      <c r="D83" s="68" t="s">
        <v>495</v>
      </c>
      <c r="E83" s="49"/>
      <c r="F83" s="18"/>
      <c r="G83" s="18"/>
      <c r="H83" s="18"/>
      <c r="I83" s="49"/>
      <c r="J83" s="18"/>
      <c r="K83" s="18"/>
      <c r="L83" s="18"/>
    </row>
    <row r="84" spans="1:12">
      <c r="A84" s="293"/>
      <c r="B84" s="307" t="s">
        <v>489</v>
      </c>
      <c r="C84" s="308"/>
      <c r="D84" s="69" t="s">
        <v>490</v>
      </c>
      <c r="E84" s="218">
        <f t="shared" ref="E84:L84" si="9">SUM(E79:E83)</f>
        <v>0</v>
      </c>
      <c r="F84" s="218">
        <f t="shared" si="9"/>
        <v>0</v>
      </c>
      <c r="G84" s="218">
        <f t="shared" si="9"/>
        <v>0</v>
      </c>
      <c r="H84" s="218">
        <f t="shared" si="9"/>
        <v>0</v>
      </c>
      <c r="I84" s="218">
        <f t="shared" si="9"/>
        <v>0</v>
      </c>
      <c r="J84" s="218">
        <f t="shared" si="9"/>
        <v>0</v>
      </c>
      <c r="K84" s="218">
        <f t="shared" si="9"/>
        <v>0</v>
      </c>
      <c r="L84" s="218">
        <f t="shared" si="9"/>
        <v>0</v>
      </c>
    </row>
    <row r="85" spans="1:12" s="6" customFormat="1">
      <c r="A85" s="33"/>
      <c r="B85" s="33"/>
      <c r="C85" s="68"/>
      <c r="D85" s="68"/>
      <c r="E85" s="49"/>
      <c r="F85" s="18"/>
      <c r="G85" s="18"/>
      <c r="H85" s="18"/>
      <c r="I85" s="49"/>
      <c r="J85" s="18"/>
      <c r="K85" s="18"/>
      <c r="L85" s="18"/>
    </row>
    <row r="86" spans="1:12" s="30" customFormat="1">
      <c r="A86" s="296" t="s">
        <v>20</v>
      </c>
      <c r="B86" s="311" t="s">
        <v>507</v>
      </c>
      <c r="C86" s="311"/>
      <c r="D86" s="292" t="s">
        <v>501</v>
      </c>
      <c r="E86" s="72">
        <f t="shared" ref="E86:L86" si="10">SUM(E87:E91)</f>
        <v>0</v>
      </c>
      <c r="F86" s="72">
        <f t="shared" si="10"/>
        <v>0</v>
      </c>
      <c r="G86" s="72">
        <f t="shared" si="10"/>
        <v>0</v>
      </c>
      <c r="H86" s="72">
        <f t="shared" si="10"/>
        <v>0</v>
      </c>
      <c r="I86" s="72">
        <f t="shared" si="10"/>
        <v>0</v>
      </c>
      <c r="J86" s="72">
        <f t="shared" si="10"/>
        <v>0</v>
      </c>
      <c r="K86" s="72">
        <f t="shared" si="10"/>
        <v>0</v>
      </c>
      <c r="L86" s="72">
        <f t="shared" si="10"/>
        <v>0</v>
      </c>
    </row>
    <row r="87" spans="1:12" s="30" customFormat="1" ht="31.2">
      <c r="A87" s="33"/>
      <c r="B87" s="32" t="s">
        <v>108</v>
      </c>
      <c r="C87" s="220" t="s">
        <v>508</v>
      </c>
      <c r="D87" s="220" t="s">
        <v>502</v>
      </c>
      <c r="E87" s="49"/>
      <c r="F87" s="18"/>
      <c r="G87" s="18"/>
      <c r="H87" s="18"/>
      <c r="I87" s="49"/>
      <c r="J87" s="18"/>
      <c r="K87" s="18"/>
      <c r="L87" s="18"/>
    </row>
    <row r="88" spans="1:12" s="30" customFormat="1" ht="31.2">
      <c r="A88" s="33"/>
      <c r="B88" s="32" t="s">
        <v>109</v>
      </c>
      <c r="C88" s="220" t="s">
        <v>509</v>
      </c>
      <c r="D88" s="220" t="s">
        <v>503</v>
      </c>
      <c r="E88" s="49"/>
      <c r="F88" s="18"/>
      <c r="G88" s="18"/>
      <c r="H88" s="18"/>
      <c r="I88" s="49"/>
      <c r="J88" s="18"/>
      <c r="K88" s="18"/>
      <c r="L88" s="18"/>
    </row>
    <row r="89" spans="1:12" s="30" customFormat="1" ht="31.2">
      <c r="A89" s="33"/>
      <c r="B89" s="32" t="s">
        <v>110</v>
      </c>
      <c r="C89" s="220" t="s">
        <v>510</v>
      </c>
      <c r="D89" s="220" t="s">
        <v>506</v>
      </c>
      <c r="E89" s="49"/>
      <c r="F89" s="18"/>
      <c r="G89" s="18"/>
      <c r="H89" s="18"/>
      <c r="I89" s="49"/>
      <c r="J89" s="18"/>
      <c r="K89" s="18"/>
      <c r="L89" s="18"/>
    </row>
    <row r="90" spans="1:12" ht="31.2">
      <c r="A90" s="33"/>
      <c r="B90" s="32" t="s">
        <v>111</v>
      </c>
      <c r="C90" s="220" t="s">
        <v>512</v>
      </c>
      <c r="D90" s="220" t="s">
        <v>504</v>
      </c>
      <c r="E90" s="49"/>
      <c r="F90" s="18"/>
      <c r="G90" s="18"/>
      <c r="H90" s="18"/>
      <c r="I90" s="49"/>
      <c r="J90" s="18"/>
      <c r="K90" s="18"/>
      <c r="L90" s="18"/>
    </row>
    <row r="91" spans="1:12">
      <c r="A91" s="33"/>
      <c r="B91" s="33" t="s">
        <v>112</v>
      </c>
      <c r="C91" s="68" t="s">
        <v>511</v>
      </c>
      <c r="D91" s="68" t="s">
        <v>505</v>
      </c>
      <c r="E91" s="49"/>
      <c r="F91" s="18"/>
      <c r="G91" s="18"/>
      <c r="H91" s="18"/>
      <c r="I91" s="49"/>
      <c r="J91" s="18"/>
      <c r="K91" s="18"/>
      <c r="L91" s="18"/>
    </row>
    <row r="92" spans="1:12">
      <c r="A92" s="33"/>
      <c r="B92" s="33"/>
      <c r="C92" s="68" t="s">
        <v>176</v>
      </c>
      <c r="D92" s="68"/>
      <c r="E92" s="49"/>
      <c r="F92" s="18"/>
      <c r="G92" s="18"/>
      <c r="H92" s="18"/>
      <c r="I92" s="49"/>
      <c r="J92" s="18"/>
      <c r="K92" s="18"/>
      <c r="L92" s="18"/>
    </row>
    <row r="93" spans="1:12" s="6" customFormat="1">
      <c r="A93" s="33"/>
      <c r="B93" s="33"/>
      <c r="C93" s="68" t="s">
        <v>177</v>
      </c>
      <c r="D93" s="68"/>
      <c r="E93" s="49"/>
      <c r="F93" s="18"/>
      <c r="G93" s="18"/>
      <c r="H93" s="18"/>
      <c r="I93" s="49"/>
      <c r="J93" s="18"/>
      <c r="K93" s="18"/>
      <c r="L93" s="18"/>
    </row>
    <row r="94" spans="1:12">
      <c r="A94" s="293"/>
      <c r="B94" s="307" t="s">
        <v>513</v>
      </c>
      <c r="C94" s="308"/>
      <c r="D94" s="69"/>
      <c r="E94" s="213">
        <f t="shared" ref="E94:L94" si="11">SUM(E87:E93)</f>
        <v>0</v>
      </c>
      <c r="F94" s="213">
        <f t="shared" si="11"/>
        <v>0</v>
      </c>
      <c r="G94" s="213">
        <f t="shared" si="11"/>
        <v>0</v>
      </c>
      <c r="H94" s="213">
        <f t="shared" si="11"/>
        <v>0</v>
      </c>
      <c r="I94" s="213">
        <f t="shared" si="11"/>
        <v>0</v>
      </c>
      <c r="J94" s="213">
        <f t="shared" si="11"/>
        <v>0</v>
      </c>
      <c r="K94" s="213">
        <f t="shared" si="11"/>
        <v>0</v>
      </c>
      <c r="L94" s="213">
        <f t="shared" si="11"/>
        <v>0</v>
      </c>
    </row>
    <row r="95" spans="1:12" s="6" customFormat="1">
      <c r="A95" s="33"/>
      <c r="B95" s="33"/>
      <c r="C95" s="68"/>
      <c r="D95" s="68"/>
      <c r="E95" s="49"/>
      <c r="F95" s="18"/>
      <c r="G95" s="18"/>
      <c r="H95" s="18"/>
      <c r="I95" s="49"/>
      <c r="J95" s="18"/>
      <c r="K95" s="18"/>
      <c r="L95" s="18"/>
    </row>
    <row r="96" spans="1:12" s="30" customFormat="1">
      <c r="A96" s="296" t="s">
        <v>22</v>
      </c>
      <c r="B96" s="311" t="s">
        <v>519</v>
      </c>
      <c r="C96" s="311"/>
      <c r="D96" s="292" t="s">
        <v>514</v>
      </c>
      <c r="E96" s="72"/>
      <c r="F96" s="72"/>
      <c r="G96" s="72"/>
      <c r="H96" s="72"/>
      <c r="I96" s="72"/>
      <c r="J96" s="72"/>
      <c r="K96" s="72"/>
      <c r="L96" s="72"/>
    </row>
    <row r="97" spans="1:12" s="30" customFormat="1" ht="31.2">
      <c r="A97" s="33"/>
      <c r="B97" s="32" t="s">
        <v>108</v>
      </c>
      <c r="C97" s="220" t="s">
        <v>520</v>
      </c>
      <c r="D97" s="220" t="s">
        <v>515</v>
      </c>
      <c r="E97" s="49"/>
      <c r="F97" s="18"/>
      <c r="G97" s="18"/>
      <c r="H97" s="18"/>
      <c r="I97" s="49"/>
      <c r="J97" s="18"/>
      <c r="K97" s="18"/>
      <c r="L97" s="18"/>
    </row>
    <row r="98" spans="1:12" s="30" customFormat="1" ht="31.2">
      <c r="A98" s="33"/>
      <c r="B98" s="32" t="s">
        <v>109</v>
      </c>
      <c r="C98" s="220" t="s">
        <v>521</v>
      </c>
      <c r="D98" s="220" t="s">
        <v>547</v>
      </c>
      <c r="E98" s="49"/>
      <c r="F98" s="18"/>
      <c r="G98" s="18"/>
      <c r="H98" s="18"/>
      <c r="I98" s="49"/>
      <c r="J98" s="18"/>
      <c r="K98" s="18"/>
      <c r="L98" s="18"/>
    </row>
    <row r="99" spans="1:12" s="30" customFormat="1" ht="31.2">
      <c r="A99" s="33"/>
      <c r="B99" s="32" t="s">
        <v>110</v>
      </c>
      <c r="C99" s="220" t="s">
        <v>522</v>
      </c>
      <c r="D99" s="220" t="s">
        <v>516</v>
      </c>
      <c r="E99" s="49"/>
      <c r="F99" s="18"/>
      <c r="G99" s="18"/>
      <c r="H99" s="18"/>
      <c r="I99" s="49"/>
      <c r="J99" s="18"/>
      <c r="K99" s="18"/>
      <c r="L99" s="18"/>
    </row>
    <row r="100" spans="1:12" ht="31.2">
      <c r="A100" s="33"/>
      <c r="B100" s="32" t="s">
        <v>111</v>
      </c>
      <c r="C100" s="220" t="s">
        <v>523</v>
      </c>
      <c r="D100" s="220" t="s">
        <v>517</v>
      </c>
      <c r="E100" s="49"/>
      <c r="F100" s="18"/>
      <c r="G100" s="18"/>
      <c r="H100" s="18"/>
      <c r="I100" s="49"/>
      <c r="J100" s="18"/>
      <c r="K100" s="18"/>
      <c r="L100" s="18"/>
    </row>
    <row r="101" spans="1:12" s="29" customFormat="1">
      <c r="A101" s="33"/>
      <c r="B101" s="33" t="s">
        <v>112</v>
      </c>
      <c r="C101" s="68" t="s">
        <v>524</v>
      </c>
      <c r="D101" s="68" t="s">
        <v>518</v>
      </c>
      <c r="E101" s="49"/>
      <c r="F101" s="18"/>
      <c r="G101" s="18"/>
      <c r="H101" s="18"/>
      <c r="I101" s="49"/>
      <c r="J101" s="18"/>
      <c r="K101" s="18"/>
      <c r="L101" s="18"/>
    </row>
    <row r="102" spans="1:12" s="29" customFormat="1">
      <c r="A102" s="34"/>
      <c r="B102" s="34"/>
      <c r="C102" s="221" t="s">
        <v>125</v>
      </c>
      <c r="D102" s="221"/>
      <c r="E102" s="54"/>
      <c r="F102" s="31"/>
      <c r="G102" s="31"/>
      <c r="H102" s="31"/>
      <c r="I102" s="54"/>
      <c r="J102" s="31"/>
      <c r="K102" s="31"/>
      <c r="L102" s="31"/>
    </row>
    <row r="103" spans="1:12" s="29" customFormat="1">
      <c r="A103" s="34"/>
      <c r="B103" s="34"/>
      <c r="C103" s="214" t="s">
        <v>126</v>
      </c>
      <c r="D103" s="214"/>
      <c r="E103" s="54"/>
      <c r="F103" s="31"/>
      <c r="G103" s="31"/>
      <c r="H103" s="31"/>
      <c r="I103" s="54"/>
      <c r="J103" s="31"/>
      <c r="K103" s="31"/>
      <c r="L103" s="31"/>
    </row>
    <row r="104" spans="1:12">
      <c r="A104" s="34"/>
      <c r="B104" s="309" t="s">
        <v>525</v>
      </c>
      <c r="C104" s="310"/>
      <c r="D104" s="214"/>
      <c r="E104" s="215">
        <f t="shared" ref="E104:L104" si="12">SUM(E97:E103)</f>
        <v>0</v>
      </c>
      <c r="F104" s="215">
        <f t="shared" si="12"/>
        <v>0</v>
      </c>
      <c r="G104" s="215">
        <f t="shared" si="12"/>
        <v>0</v>
      </c>
      <c r="H104" s="215">
        <f t="shared" si="12"/>
        <v>0</v>
      </c>
      <c r="I104" s="215">
        <f t="shared" si="12"/>
        <v>0</v>
      </c>
      <c r="J104" s="215">
        <f t="shared" si="12"/>
        <v>0</v>
      </c>
      <c r="K104" s="215">
        <f t="shared" si="12"/>
        <v>0</v>
      </c>
      <c r="L104" s="215">
        <f t="shared" si="12"/>
        <v>0</v>
      </c>
    </row>
    <row r="105" spans="1:12" s="6" customFormat="1" ht="22.2" customHeight="1">
      <c r="A105" s="33"/>
      <c r="B105" s="33"/>
      <c r="C105" s="68"/>
      <c r="D105" s="68"/>
      <c r="E105" s="49"/>
      <c r="F105" s="18"/>
      <c r="G105" s="18"/>
      <c r="H105" s="18"/>
      <c r="I105" s="49"/>
      <c r="J105" s="18"/>
      <c r="K105" s="18"/>
      <c r="L105" s="18"/>
    </row>
    <row r="106" spans="1:12" s="6" customFormat="1">
      <c r="A106" s="313" t="s">
        <v>29</v>
      </c>
      <c r="B106" s="313"/>
      <c r="C106" s="313"/>
      <c r="D106" s="208"/>
      <c r="E106" s="226">
        <f t="shared" ref="E106:L106" si="13">SUM(E104+E94+E84+E76+E62+E43+E35)</f>
        <v>50855385</v>
      </c>
      <c r="F106" s="226">
        <f t="shared" si="13"/>
        <v>26988510</v>
      </c>
      <c r="G106" s="226">
        <f t="shared" si="13"/>
        <v>23866875</v>
      </c>
      <c r="H106" s="226">
        <f t="shared" si="13"/>
        <v>0</v>
      </c>
      <c r="I106" s="226">
        <f t="shared" si="13"/>
        <v>53933304</v>
      </c>
      <c r="J106" s="226">
        <f t="shared" si="13"/>
        <v>26988510</v>
      </c>
      <c r="K106" s="226">
        <f t="shared" si="13"/>
        <v>26944794</v>
      </c>
      <c r="L106" s="226">
        <f t="shared" si="13"/>
        <v>0</v>
      </c>
    </row>
    <row r="107" spans="1:12" s="6" customFormat="1" ht="23.25" customHeight="1">
      <c r="A107" s="222"/>
      <c r="B107" s="312"/>
      <c r="C107" s="312"/>
      <c r="D107" s="293"/>
      <c r="E107" s="50"/>
      <c r="F107" s="19"/>
      <c r="G107" s="19"/>
      <c r="H107" s="19"/>
      <c r="I107" s="50"/>
      <c r="J107" s="19"/>
      <c r="K107" s="19"/>
      <c r="L107" s="19"/>
    </row>
    <row r="108" spans="1:12" s="6" customFormat="1">
      <c r="A108" s="294" t="s">
        <v>24</v>
      </c>
      <c r="B108" s="311" t="s">
        <v>527</v>
      </c>
      <c r="C108" s="311"/>
      <c r="D108" s="292" t="s">
        <v>526</v>
      </c>
      <c r="E108" s="72"/>
      <c r="F108" s="72"/>
      <c r="G108" s="72"/>
      <c r="H108" s="72"/>
      <c r="I108" s="72"/>
      <c r="J108" s="72"/>
      <c r="K108" s="72"/>
      <c r="L108" s="72"/>
    </row>
    <row r="109" spans="1:12" s="29" customFormat="1">
      <c r="A109" s="222"/>
      <c r="B109" s="293" t="s">
        <v>108</v>
      </c>
      <c r="C109" s="91" t="s">
        <v>528</v>
      </c>
      <c r="D109" s="91" t="s">
        <v>529</v>
      </c>
      <c r="E109" s="50"/>
      <c r="F109" s="50"/>
      <c r="G109" s="50"/>
      <c r="H109" s="50"/>
      <c r="I109" s="50"/>
      <c r="J109" s="50"/>
      <c r="K109" s="50"/>
      <c r="L109" s="50"/>
    </row>
    <row r="110" spans="1:12" s="29" customFormat="1">
      <c r="A110" s="223"/>
      <c r="B110" s="34"/>
      <c r="C110" s="224" t="s">
        <v>127</v>
      </c>
      <c r="D110" s="224" t="s">
        <v>538</v>
      </c>
      <c r="E110" s="54"/>
      <c r="F110" s="31"/>
      <c r="G110" s="31"/>
      <c r="H110" s="31"/>
      <c r="I110" s="54"/>
      <c r="J110" s="31"/>
      <c r="K110" s="31"/>
      <c r="L110" s="31"/>
    </row>
    <row r="111" spans="1:12" s="29" customFormat="1">
      <c r="A111" s="223"/>
      <c r="B111" s="223"/>
      <c r="C111" s="224" t="s">
        <v>128</v>
      </c>
      <c r="D111" s="224" t="s">
        <v>539</v>
      </c>
      <c r="E111" s="54"/>
      <c r="F111" s="31"/>
      <c r="G111" s="31"/>
      <c r="H111" s="31"/>
      <c r="I111" s="54"/>
      <c r="J111" s="31"/>
      <c r="K111" s="31"/>
      <c r="L111" s="31"/>
    </row>
    <row r="112" spans="1:12" s="29" customFormat="1">
      <c r="A112" s="223"/>
      <c r="B112" s="223"/>
      <c r="C112" s="225" t="s">
        <v>129</v>
      </c>
      <c r="D112" s="225" t="s">
        <v>540</v>
      </c>
      <c r="E112" s="54">
        <f>SUM(F112:G112)</f>
        <v>5060548</v>
      </c>
      <c r="F112" s="31">
        <v>2813704</v>
      </c>
      <c r="G112" s="31">
        <v>2246844</v>
      </c>
      <c r="H112" s="31"/>
      <c r="I112" s="54">
        <f>SUM(J112:K112)</f>
        <v>5589991</v>
      </c>
      <c r="J112" s="31">
        <v>3343147</v>
      </c>
      <c r="K112" s="31">
        <v>2246844</v>
      </c>
      <c r="L112" s="31"/>
    </row>
    <row r="113" spans="1:12" s="29" customFormat="1">
      <c r="A113" s="223"/>
      <c r="B113" s="223"/>
      <c r="C113" s="225" t="s">
        <v>130</v>
      </c>
      <c r="D113" s="225" t="s">
        <v>541</v>
      </c>
      <c r="E113" s="54"/>
      <c r="F113" s="31"/>
      <c r="G113" s="31"/>
      <c r="H113" s="31"/>
      <c r="I113" s="54"/>
      <c r="J113" s="31"/>
      <c r="K113" s="31"/>
      <c r="L113" s="31"/>
    </row>
    <row r="114" spans="1:12" s="29" customFormat="1">
      <c r="A114" s="223"/>
      <c r="B114" s="223"/>
      <c r="C114" s="225" t="s">
        <v>131</v>
      </c>
      <c r="D114" s="225" t="s">
        <v>542</v>
      </c>
      <c r="E114" s="54"/>
      <c r="F114" s="31"/>
      <c r="G114" s="31"/>
      <c r="H114" s="31"/>
      <c r="I114" s="54"/>
      <c r="J114" s="31"/>
      <c r="K114" s="31"/>
      <c r="L114" s="31"/>
    </row>
    <row r="115" spans="1:12" s="29" customFormat="1">
      <c r="A115" s="223"/>
      <c r="B115" s="223"/>
      <c r="C115" s="224" t="s">
        <v>132</v>
      </c>
      <c r="D115" s="224" t="s">
        <v>543</v>
      </c>
      <c r="E115" s="54"/>
      <c r="F115" s="31"/>
      <c r="G115" s="31"/>
      <c r="H115" s="31"/>
      <c r="I115" s="54"/>
      <c r="J115" s="31"/>
      <c r="K115" s="31"/>
      <c r="L115" s="31"/>
    </row>
    <row r="116" spans="1:12" s="29" customFormat="1">
      <c r="A116" s="223"/>
      <c r="B116" s="223"/>
      <c r="C116" s="224" t="s">
        <v>133</v>
      </c>
      <c r="D116" s="224" t="s">
        <v>544</v>
      </c>
      <c r="E116" s="54"/>
      <c r="F116" s="31"/>
      <c r="G116" s="31"/>
      <c r="H116" s="31"/>
      <c r="I116" s="54"/>
      <c r="J116" s="31"/>
      <c r="K116" s="31"/>
      <c r="L116" s="31"/>
    </row>
    <row r="117" spans="1:12" s="29" customFormat="1">
      <c r="A117" s="223"/>
      <c r="B117" s="223"/>
      <c r="C117" s="225" t="s">
        <v>134</v>
      </c>
      <c r="D117" s="225" t="s">
        <v>545</v>
      </c>
      <c r="E117" s="54"/>
      <c r="F117" s="31"/>
      <c r="G117" s="31"/>
      <c r="H117" s="31"/>
      <c r="I117" s="54"/>
      <c r="J117" s="31"/>
      <c r="K117" s="31"/>
      <c r="L117" s="31"/>
    </row>
    <row r="118" spans="1:12" s="29" customFormat="1">
      <c r="A118" s="223"/>
      <c r="B118" s="223"/>
      <c r="C118" s="224" t="s">
        <v>135</v>
      </c>
      <c r="D118" s="224" t="s">
        <v>546</v>
      </c>
      <c r="E118" s="54"/>
      <c r="F118" s="31"/>
      <c r="G118" s="31"/>
      <c r="H118" s="31"/>
      <c r="I118" s="54"/>
      <c r="J118" s="31"/>
      <c r="K118" s="31"/>
      <c r="L118" s="31"/>
    </row>
    <row r="119" spans="1:12" s="29" customFormat="1">
      <c r="A119" s="223"/>
      <c r="B119" s="223"/>
      <c r="C119" s="224" t="s">
        <v>136</v>
      </c>
      <c r="D119" s="224"/>
      <c r="E119" s="54"/>
      <c r="F119" s="31"/>
      <c r="G119" s="31"/>
      <c r="H119" s="31"/>
      <c r="I119" s="54"/>
      <c r="J119" s="31"/>
      <c r="K119" s="31"/>
      <c r="L119" s="31"/>
    </row>
    <row r="120" spans="1:12" s="7" customFormat="1">
      <c r="A120" s="34"/>
      <c r="B120" s="34"/>
      <c r="C120" s="214" t="s">
        <v>137</v>
      </c>
      <c r="D120" s="214"/>
      <c r="E120" s="54"/>
      <c r="F120" s="31"/>
      <c r="G120" s="31"/>
      <c r="H120" s="31"/>
      <c r="I120" s="54"/>
      <c r="J120" s="31"/>
      <c r="K120" s="31"/>
      <c r="L120" s="31"/>
    </row>
    <row r="121" spans="1:12" s="6" customFormat="1" ht="16.2">
      <c r="A121" s="35"/>
      <c r="B121" s="305" t="s">
        <v>536</v>
      </c>
      <c r="C121" s="306"/>
      <c r="D121" s="216"/>
      <c r="E121" s="217">
        <f t="shared" ref="E121:L121" si="14">SUM(E110:E120)</f>
        <v>5060548</v>
      </c>
      <c r="F121" s="217">
        <f t="shared" si="14"/>
        <v>2813704</v>
      </c>
      <c r="G121" s="217">
        <f t="shared" si="14"/>
        <v>2246844</v>
      </c>
      <c r="H121" s="217">
        <f t="shared" si="14"/>
        <v>0</v>
      </c>
      <c r="I121" s="217">
        <f t="shared" si="14"/>
        <v>5589991</v>
      </c>
      <c r="J121" s="217">
        <f t="shared" si="14"/>
        <v>3343147</v>
      </c>
      <c r="K121" s="217">
        <f t="shared" si="14"/>
        <v>2246844</v>
      </c>
      <c r="L121" s="217">
        <f t="shared" si="14"/>
        <v>0</v>
      </c>
    </row>
    <row r="122" spans="1:12" s="6" customFormat="1">
      <c r="A122" s="293"/>
      <c r="B122" s="293" t="s">
        <v>109</v>
      </c>
      <c r="C122" s="69" t="s">
        <v>533</v>
      </c>
      <c r="D122" s="69" t="s">
        <v>530</v>
      </c>
      <c r="E122" s="50"/>
      <c r="F122" s="19"/>
      <c r="G122" s="19"/>
      <c r="H122" s="19"/>
      <c r="I122" s="50"/>
      <c r="J122" s="19"/>
      <c r="K122" s="19"/>
      <c r="L122" s="19"/>
    </row>
    <row r="123" spans="1:12" s="6" customFormat="1">
      <c r="A123" s="293"/>
      <c r="B123" s="293" t="s">
        <v>110</v>
      </c>
      <c r="C123" s="69" t="s">
        <v>534</v>
      </c>
      <c r="D123" s="69" t="s">
        <v>531</v>
      </c>
      <c r="E123" s="50"/>
      <c r="F123" s="19"/>
      <c r="G123" s="19"/>
      <c r="H123" s="19"/>
      <c r="I123" s="50"/>
      <c r="J123" s="19"/>
      <c r="K123" s="19"/>
      <c r="L123" s="19"/>
    </row>
    <row r="124" spans="1:12" s="6" customFormat="1" ht="19.95" customHeight="1">
      <c r="A124" s="293"/>
      <c r="B124" s="293" t="s">
        <v>111</v>
      </c>
      <c r="C124" s="69" t="s">
        <v>535</v>
      </c>
      <c r="D124" s="69" t="s">
        <v>532</v>
      </c>
      <c r="E124" s="50"/>
      <c r="F124" s="19"/>
      <c r="G124" s="19"/>
      <c r="H124" s="19"/>
      <c r="I124" s="50"/>
      <c r="J124" s="19"/>
      <c r="K124" s="19"/>
      <c r="L124" s="19"/>
    </row>
    <row r="125" spans="1:12">
      <c r="A125" s="293"/>
      <c r="B125" s="307" t="s">
        <v>537</v>
      </c>
      <c r="C125" s="308"/>
      <c r="D125" s="69"/>
      <c r="E125" s="411">
        <v>5060548</v>
      </c>
      <c r="F125" s="213">
        <f t="shared" ref="F125:L125" si="15">SUM(F121:F124)</f>
        <v>2813704</v>
      </c>
      <c r="G125" s="213">
        <f t="shared" si="15"/>
        <v>2246844</v>
      </c>
      <c r="H125" s="213">
        <f t="shared" si="15"/>
        <v>0</v>
      </c>
      <c r="I125" s="213">
        <f t="shared" si="15"/>
        <v>5589991</v>
      </c>
      <c r="J125" s="213">
        <f t="shared" si="15"/>
        <v>3343147</v>
      </c>
      <c r="K125" s="213">
        <f t="shared" si="15"/>
        <v>2246844</v>
      </c>
      <c r="L125" s="213">
        <f t="shared" si="15"/>
        <v>0</v>
      </c>
    </row>
    <row r="126" spans="1:12" s="6" customFormat="1" ht="30" customHeight="1">
      <c r="A126" s="33"/>
      <c r="B126" s="33"/>
      <c r="C126" s="68"/>
      <c r="D126" s="68"/>
      <c r="E126" s="49"/>
      <c r="F126" s="18"/>
      <c r="G126" s="18"/>
      <c r="H126" s="18"/>
      <c r="I126" s="49"/>
      <c r="J126" s="18"/>
      <c r="K126" s="18"/>
      <c r="L126" s="18"/>
    </row>
    <row r="127" spans="1:12">
      <c r="A127" s="294" t="s">
        <v>31</v>
      </c>
      <c r="B127" s="294"/>
      <c r="C127" s="292"/>
      <c r="D127" s="292"/>
      <c r="E127" s="226">
        <v>55915933</v>
      </c>
      <c r="F127" s="226">
        <f>SUM(F125+F106)</f>
        <v>29802214</v>
      </c>
      <c r="G127" s="226">
        <f>SUM(G125+G106)</f>
        <v>26113719</v>
      </c>
      <c r="H127" s="226">
        <f>SUM(H125+H106)</f>
        <v>0</v>
      </c>
      <c r="I127" s="226">
        <v>59523295</v>
      </c>
      <c r="J127" s="226">
        <f>SUM(J125+J106)</f>
        <v>30331657</v>
      </c>
      <c r="K127" s="226">
        <f>SUM(K125+K106)</f>
        <v>29191638</v>
      </c>
      <c r="L127" s="226">
        <f>SUM(L125+L106)</f>
        <v>0</v>
      </c>
    </row>
  </sheetData>
  <mergeCells count="34">
    <mergeCell ref="A106:C106"/>
    <mergeCell ref="B108:C108"/>
    <mergeCell ref="B121:C121"/>
    <mergeCell ref="B125:C125"/>
    <mergeCell ref="A2:L2"/>
    <mergeCell ref="B84:C84"/>
    <mergeCell ref="B86:C86"/>
    <mergeCell ref="B94:C94"/>
    <mergeCell ref="B96:C96"/>
    <mergeCell ref="B104:C104"/>
    <mergeCell ref="E8:H8"/>
    <mergeCell ref="I8:L8"/>
    <mergeCell ref="B10:C10"/>
    <mergeCell ref="B28:C28"/>
    <mergeCell ref="B35:C35"/>
    <mergeCell ref="E7:H7"/>
    <mergeCell ref="A1:L1"/>
    <mergeCell ref="A3:L3"/>
    <mergeCell ref="A4:L4"/>
    <mergeCell ref="A5:L5"/>
    <mergeCell ref="A7:C9"/>
    <mergeCell ref="D7:D9"/>
    <mergeCell ref="I7:L7"/>
    <mergeCell ref="B61:C61"/>
    <mergeCell ref="B37:C37"/>
    <mergeCell ref="B43:C43"/>
    <mergeCell ref="B45:C45"/>
    <mergeCell ref="B48:C48"/>
    <mergeCell ref="B57:C57"/>
    <mergeCell ref="B107:C107"/>
    <mergeCell ref="B62:C62"/>
    <mergeCell ref="B64:C64"/>
    <mergeCell ref="B76:C76"/>
    <mergeCell ref="B78:C78"/>
  </mergeCells>
  <pageMargins left="0.9055118110236221" right="0.51181102362204722" top="0.94488188976377963" bottom="0.94488188976377963" header="0.31496062992125984" footer="0.31496062992125984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I17"/>
  <sheetViews>
    <sheetView workbookViewId="0">
      <selection activeCell="A4" sqref="A4"/>
    </sheetView>
  </sheetViews>
  <sheetFormatPr defaultRowHeight="14.4"/>
  <cols>
    <col min="1" max="1" width="23.109375" style="1" customWidth="1"/>
    <col min="2" max="2" width="24.44140625" style="1" bestFit="1" customWidth="1"/>
    <col min="3" max="3" width="12.109375" style="1" bestFit="1" customWidth="1"/>
    <col min="4" max="4" width="14.6640625" style="10" customWidth="1"/>
    <col min="5" max="5" width="12.44140625" customWidth="1"/>
  </cols>
  <sheetData>
    <row r="2" spans="1:9">
      <c r="A2" s="349" t="s">
        <v>622</v>
      </c>
      <c r="B2" s="349"/>
      <c r="C2" s="349"/>
      <c r="D2" s="349"/>
      <c r="E2" s="349"/>
      <c r="F2" s="22"/>
      <c r="G2" s="22"/>
      <c r="H2" s="22"/>
      <c r="I2" s="22"/>
    </row>
    <row r="3" spans="1:9">
      <c r="A3" s="62"/>
      <c r="B3" s="62"/>
      <c r="C3" s="62"/>
      <c r="D3" s="62"/>
      <c r="E3" s="22"/>
      <c r="F3" s="22"/>
      <c r="G3" s="22"/>
      <c r="H3" s="22"/>
      <c r="I3" s="22"/>
    </row>
    <row r="4" spans="1:9">
      <c r="A4" s="20"/>
      <c r="B4" s="20"/>
      <c r="C4" s="20"/>
      <c r="D4" s="56"/>
      <c r="E4" s="22"/>
      <c r="F4" s="22"/>
      <c r="G4" s="22"/>
      <c r="H4" s="22"/>
      <c r="I4" s="22"/>
    </row>
    <row r="5" spans="1:9">
      <c r="A5" s="350" t="s">
        <v>563</v>
      </c>
      <c r="B5" s="350"/>
      <c r="C5" s="350"/>
      <c r="D5" s="350"/>
    </row>
    <row r="6" spans="1:9">
      <c r="A6" s="350" t="s">
        <v>562</v>
      </c>
      <c r="B6" s="350"/>
      <c r="C6" s="350"/>
      <c r="D6" s="350"/>
    </row>
    <row r="7" spans="1:9">
      <c r="A7" s="95"/>
      <c r="B7" s="95"/>
      <c r="C7" s="95"/>
      <c r="D7" s="95"/>
    </row>
    <row r="8" spans="1:9">
      <c r="D8" s="395" t="s">
        <v>192</v>
      </c>
      <c r="E8" s="395"/>
    </row>
    <row r="9" spans="1:9">
      <c r="A9" s="234" t="s">
        <v>51</v>
      </c>
      <c r="B9" s="234" t="s">
        <v>70</v>
      </c>
      <c r="C9" s="234" t="s">
        <v>71</v>
      </c>
      <c r="D9" s="235" t="s">
        <v>581</v>
      </c>
      <c r="E9" s="234" t="s">
        <v>554</v>
      </c>
    </row>
    <row r="10" spans="1:9">
      <c r="A10" s="229"/>
      <c r="B10" s="229"/>
      <c r="C10" s="229"/>
      <c r="D10" s="236"/>
      <c r="E10" s="227"/>
    </row>
    <row r="11" spans="1:9">
      <c r="A11" s="229"/>
      <c r="B11" s="229"/>
      <c r="C11" s="229"/>
      <c r="D11" s="17"/>
      <c r="E11" s="227"/>
    </row>
    <row r="12" spans="1:9">
      <c r="A12" s="229" t="s">
        <v>72</v>
      </c>
      <c r="B12" s="229" t="s">
        <v>73</v>
      </c>
      <c r="C12" s="229" t="s">
        <v>74</v>
      </c>
      <c r="D12" s="17">
        <v>200000</v>
      </c>
      <c r="E12" s="245">
        <v>600000</v>
      </c>
    </row>
    <row r="13" spans="1:9">
      <c r="A13" s="229" t="s">
        <v>72</v>
      </c>
      <c r="B13" s="229" t="s">
        <v>75</v>
      </c>
      <c r="C13" s="229" t="s">
        <v>74</v>
      </c>
      <c r="D13" s="17"/>
      <c r="E13" s="227"/>
    </row>
    <row r="14" spans="1:9">
      <c r="A14" s="229" t="s">
        <v>76</v>
      </c>
      <c r="B14" s="229" t="s">
        <v>77</v>
      </c>
      <c r="C14" s="229" t="s">
        <v>74</v>
      </c>
      <c r="D14" s="17">
        <v>200000</v>
      </c>
      <c r="E14" s="245">
        <v>600000</v>
      </c>
    </row>
    <row r="15" spans="1:9">
      <c r="A15" s="229"/>
      <c r="B15" s="229"/>
      <c r="C15" s="229"/>
      <c r="D15" s="17"/>
      <c r="E15" s="227"/>
    </row>
    <row r="16" spans="1:9">
      <c r="A16" s="229"/>
      <c r="B16" s="229"/>
      <c r="C16" s="229"/>
      <c r="D16" s="17"/>
      <c r="E16" s="227"/>
    </row>
    <row r="17" spans="1:5">
      <c r="A17" s="229"/>
      <c r="B17" s="229"/>
      <c r="C17" s="229"/>
      <c r="D17" s="17"/>
      <c r="E17" s="227"/>
    </row>
  </sheetData>
  <mergeCells count="4">
    <mergeCell ref="A5:D5"/>
    <mergeCell ref="A6:D6"/>
    <mergeCell ref="A2:E2"/>
    <mergeCell ref="D8:E8"/>
  </mergeCells>
  <pageMargins left="0.70866141732283472" right="0.70866141732283472" top="1.1417322834645669" bottom="0.74803149606299213" header="0.31496062992125984" footer="0.31496062992125984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C3" sqref="C3"/>
    </sheetView>
  </sheetViews>
  <sheetFormatPr defaultRowHeight="14.4"/>
  <cols>
    <col min="1" max="2" width="9.109375" style="1"/>
    <col min="3" max="3" width="10.88671875" style="1" customWidth="1"/>
    <col min="4" max="4" width="9.109375" style="1"/>
    <col min="5" max="5" width="9.109375" style="1" customWidth="1"/>
    <col min="6" max="6" width="9.109375" style="1"/>
    <col min="7" max="7" width="11.109375" style="1" customWidth="1"/>
    <col min="8" max="8" width="11.88671875" style="1" customWidth="1"/>
    <col min="9" max="11" width="9.109375" style="1"/>
  </cols>
  <sheetData>
    <row r="1" spans="1:8">
      <c r="A1" s="349" t="s">
        <v>623</v>
      </c>
      <c r="B1" s="349"/>
      <c r="C1" s="349"/>
      <c r="D1" s="349"/>
      <c r="E1" s="349"/>
      <c r="F1" s="349"/>
      <c r="G1" s="349"/>
      <c r="H1" s="349"/>
    </row>
    <row r="2" spans="1:8">
      <c r="A2" s="62"/>
      <c r="B2" s="62"/>
      <c r="C2" s="62"/>
      <c r="D2" s="62"/>
      <c r="E2" s="62"/>
      <c r="F2" s="62"/>
      <c r="G2" s="62"/>
      <c r="H2" s="62"/>
    </row>
    <row r="3" spans="1:8">
      <c r="A3" s="21"/>
      <c r="B3" s="21"/>
      <c r="C3" s="21"/>
      <c r="D3" s="21"/>
      <c r="E3" s="21"/>
      <c r="F3" s="21"/>
      <c r="G3" s="21"/>
      <c r="H3" s="21"/>
    </row>
    <row r="4" spans="1:8">
      <c r="A4" s="350" t="s">
        <v>557</v>
      </c>
      <c r="B4" s="350"/>
      <c r="C4" s="350"/>
      <c r="D4" s="350"/>
      <c r="E4" s="350"/>
      <c r="F4" s="350"/>
      <c r="G4" s="350"/>
      <c r="H4" s="350"/>
    </row>
    <row r="5" spans="1:8">
      <c r="A5" s="350" t="s">
        <v>556</v>
      </c>
      <c r="B5" s="350"/>
      <c r="C5" s="350"/>
      <c r="D5" s="350"/>
      <c r="E5" s="350"/>
      <c r="F5" s="350"/>
      <c r="G5" s="350"/>
      <c r="H5" s="350"/>
    </row>
    <row r="6" spans="1:8">
      <c r="A6" s="268"/>
      <c r="B6" s="268"/>
      <c r="C6" s="268"/>
      <c r="D6" s="268"/>
      <c r="E6" s="268"/>
      <c r="F6" s="268"/>
      <c r="G6" s="268"/>
      <c r="H6" s="268"/>
    </row>
    <row r="7" spans="1:8">
      <c r="A7" s="268"/>
      <c r="B7" s="268"/>
      <c r="C7" s="268"/>
      <c r="D7" s="268"/>
      <c r="E7" s="268"/>
      <c r="F7" s="268"/>
      <c r="G7" s="268"/>
      <c r="H7" s="268"/>
    </row>
    <row r="8" spans="1:8">
      <c r="A8" s="350" t="s">
        <v>78</v>
      </c>
      <c r="B8" s="350"/>
      <c r="C8" s="350"/>
      <c r="D8" s="350"/>
      <c r="E8" s="350"/>
      <c r="F8" s="350"/>
      <c r="G8" s="350"/>
      <c r="H8" s="350"/>
    </row>
    <row r="11" spans="1:8" ht="98.25" customHeight="1">
      <c r="A11" s="400" t="s">
        <v>606</v>
      </c>
      <c r="B11" s="401"/>
      <c r="C11" s="401"/>
      <c r="D11" s="401"/>
      <c r="E11" s="402"/>
      <c r="F11" s="403" t="s">
        <v>607</v>
      </c>
      <c r="G11" s="403"/>
      <c r="H11" s="403"/>
    </row>
    <row r="12" spans="1:8" ht="70.5" customHeight="1">
      <c r="A12" s="396" t="s">
        <v>608</v>
      </c>
      <c r="B12" s="396"/>
      <c r="C12" s="396"/>
      <c r="D12" s="396"/>
      <c r="E12" s="396"/>
      <c r="F12" s="403" t="s">
        <v>607</v>
      </c>
      <c r="G12" s="403"/>
      <c r="H12" s="403"/>
    </row>
    <row r="13" spans="1:8" ht="66" customHeight="1">
      <c r="A13" s="396" t="s">
        <v>609</v>
      </c>
      <c r="B13" s="396"/>
      <c r="C13" s="396"/>
      <c r="D13" s="396"/>
      <c r="E13" s="396"/>
      <c r="F13" s="397" t="s">
        <v>610</v>
      </c>
      <c r="G13" s="398"/>
      <c r="H13" s="399"/>
    </row>
    <row r="14" spans="1:8" ht="72" customHeight="1">
      <c r="A14" s="396" t="s">
        <v>611</v>
      </c>
      <c r="B14" s="396"/>
      <c r="C14" s="396"/>
      <c r="D14" s="396"/>
      <c r="E14" s="396"/>
      <c r="F14" s="403" t="s">
        <v>607</v>
      </c>
      <c r="G14" s="403"/>
      <c r="H14" s="403"/>
    </row>
    <row r="15" spans="1:8" ht="71.25" customHeight="1">
      <c r="A15" s="396" t="s">
        <v>612</v>
      </c>
      <c r="B15" s="396"/>
      <c r="C15" s="396"/>
      <c r="D15" s="396"/>
      <c r="E15" s="396"/>
      <c r="F15" s="397" t="s">
        <v>613</v>
      </c>
      <c r="G15" s="398"/>
      <c r="H15" s="399"/>
    </row>
  </sheetData>
  <mergeCells count="14">
    <mergeCell ref="A15:E15"/>
    <mergeCell ref="F15:H15"/>
    <mergeCell ref="A8:H8"/>
    <mergeCell ref="A1:H1"/>
    <mergeCell ref="A4:H4"/>
    <mergeCell ref="A5:H5"/>
    <mergeCell ref="A11:E11"/>
    <mergeCell ref="F11:H11"/>
    <mergeCell ref="A12:E12"/>
    <mergeCell ref="F12:H12"/>
    <mergeCell ref="A13:E13"/>
    <mergeCell ref="F13:H13"/>
    <mergeCell ref="A14:E14"/>
    <mergeCell ref="F14:H14"/>
  </mergeCells>
  <pageMargins left="0.9055118110236221" right="0.70866141732283472" top="1.1417322834645669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workbookViewId="0">
      <selection activeCell="A4" sqref="A4:F4"/>
    </sheetView>
  </sheetViews>
  <sheetFormatPr defaultRowHeight="14.4"/>
  <cols>
    <col min="1" max="1" width="15.33203125" style="1" customWidth="1"/>
    <col min="2" max="2" width="15.88671875" style="1" customWidth="1"/>
    <col min="3" max="3" width="18.44140625" style="1" customWidth="1"/>
    <col min="4" max="4" width="16.33203125" style="1" customWidth="1"/>
    <col min="5" max="5" width="15.88671875" style="1" customWidth="1"/>
    <col min="6" max="6" width="14.6640625" style="1" customWidth="1"/>
  </cols>
  <sheetData>
    <row r="1" spans="1:6">
      <c r="A1" s="349" t="s">
        <v>624</v>
      </c>
      <c r="B1" s="349"/>
      <c r="C1" s="349"/>
      <c r="D1" s="349"/>
      <c r="E1" s="349"/>
      <c r="F1" s="349"/>
    </row>
    <row r="2" spans="1:6">
      <c r="A2" s="246"/>
      <c r="B2" s="246"/>
      <c r="C2" s="246"/>
      <c r="D2" s="246"/>
      <c r="E2" s="246"/>
      <c r="F2" s="246"/>
    </row>
    <row r="3" spans="1:6">
      <c r="A3" s="246"/>
      <c r="B3" s="246"/>
      <c r="C3" s="246"/>
      <c r="D3" s="246"/>
      <c r="E3" s="246"/>
      <c r="F3" s="246"/>
    </row>
    <row r="4" spans="1:6">
      <c r="A4" s="350" t="s">
        <v>557</v>
      </c>
      <c r="B4" s="350"/>
      <c r="C4" s="350"/>
      <c r="D4" s="350"/>
      <c r="E4" s="350"/>
      <c r="F4" s="350"/>
    </row>
    <row r="5" spans="1:6">
      <c r="A5" s="350"/>
      <c r="B5" s="350"/>
      <c r="C5" s="350"/>
      <c r="D5" s="350"/>
      <c r="E5" s="350"/>
      <c r="F5" s="350"/>
    </row>
    <row r="6" spans="1:6">
      <c r="A6" s="247"/>
      <c r="B6" s="247"/>
      <c r="C6" s="247"/>
      <c r="D6" s="247"/>
      <c r="E6" s="247"/>
      <c r="F6" s="247"/>
    </row>
    <row r="7" spans="1:6">
      <c r="A7" s="409" t="s">
        <v>582</v>
      </c>
      <c r="B7" s="409"/>
      <c r="C7" s="409"/>
      <c r="D7" s="409"/>
      <c r="E7" s="409"/>
      <c r="F7" s="409"/>
    </row>
    <row r="10" spans="1:6" s="60" customFormat="1">
      <c r="A10" s="410" t="s">
        <v>583</v>
      </c>
      <c r="B10" s="410"/>
      <c r="C10" s="410"/>
      <c r="D10" s="1"/>
      <c r="E10" s="1"/>
      <c r="F10" s="1"/>
    </row>
    <row r="12" spans="1:6" ht="42">
      <c r="A12" s="404" t="s">
        <v>584</v>
      </c>
      <c r="B12" s="404"/>
      <c r="C12" s="269"/>
      <c r="D12" s="270" t="s">
        <v>585</v>
      </c>
      <c r="E12" s="270" t="s">
        <v>586</v>
      </c>
      <c r="F12" s="271"/>
    </row>
    <row r="13" spans="1:6">
      <c r="A13" s="406" t="s">
        <v>587</v>
      </c>
      <c r="B13" s="406"/>
      <c r="C13" s="269"/>
      <c r="D13" s="272">
        <v>188</v>
      </c>
      <c r="E13" s="273">
        <f>SUM(E19/D19*D13)</f>
        <v>233827.21080139372</v>
      </c>
      <c r="F13" s="271"/>
    </row>
    <row r="14" spans="1:6">
      <c r="A14" s="406" t="s">
        <v>588</v>
      </c>
      <c r="B14" s="406"/>
      <c r="C14" s="269"/>
      <c r="D14" s="272">
        <v>262</v>
      </c>
      <c r="E14" s="272">
        <f>SUM(E19/D19*D14)</f>
        <v>325865.58101045294</v>
      </c>
      <c r="F14" s="271"/>
    </row>
    <row r="15" spans="1:6">
      <c r="A15" s="407" t="s">
        <v>589</v>
      </c>
      <c r="B15" s="408"/>
      <c r="C15" s="269"/>
      <c r="D15" s="272">
        <v>365</v>
      </c>
      <c r="E15" s="272">
        <f>SUM(E19/D19*D15)</f>
        <v>453973.04224738677</v>
      </c>
      <c r="F15" s="271"/>
    </row>
    <row r="16" spans="1:6">
      <c r="A16" s="406" t="s">
        <v>590</v>
      </c>
      <c r="B16" s="406"/>
      <c r="C16" s="269"/>
      <c r="D16" s="272">
        <v>102</v>
      </c>
      <c r="E16" s="272">
        <f>SUM(E19/D19*D16)</f>
        <v>126863.69947735191</v>
      </c>
      <c r="F16" s="271"/>
    </row>
    <row r="17" spans="1:6">
      <c r="A17" s="404" t="s">
        <v>591</v>
      </c>
      <c r="B17" s="404"/>
      <c r="C17" s="151"/>
      <c r="D17" s="273">
        <v>247</v>
      </c>
      <c r="E17" s="273">
        <f>SUM(E19/D19*D17)</f>
        <v>307209.15461672476</v>
      </c>
      <c r="F17" s="271"/>
    </row>
    <row r="18" spans="1:6">
      <c r="A18" s="406" t="s">
        <v>592</v>
      </c>
      <c r="B18" s="406"/>
      <c r="C18" s="269"/>
      <c r="D18" s="272">
        <v>1132</v>
      </c>
      <c r="E18" s="272">
        <f>SUM(E19/D19*D18)</f>
        <v>1407938.3118466898</v>
      </c>
      <c r="F18" s="271"/>
    </row>
    <row r="19" spans="1:6">
      <c r="A19" s="404" t="s">
        <v>593</v>
      </c>
      <c r="B19" s="404"/>
      <c r="C19" s="151"/>
      <c r="D19" s="273">
        <f>SUM(D13:D18)</f>
        <v>2296</v>
      </c>
      <c r="E19" s="273">
        <v>2855677</v>
      </c>
      <c r="F19" s="271"/>
    </row>
    <row r="20" spans="1:6">
      <c r="A20" s="271"/>
      <c r="B20" s="271"/>
      <c r="C20" s="271"/>
      <c r="D20" s="271"/>
      <c r="E20" s="271"/>
      <c r="F20" s="271"/>
    </row>
    <row r="21" spans="1:6">
      <c r="A21" s="405" t="s">
        <v>594</v>
      </c>
      <c r="B21" s="405"/>
      <c r="C21" s="405"/>
      <c r="D21" s="405"/>
    </row>
    <row r="22" spans="1:6" ht="15" thickBot="1"/>
    <row r="23" spans="1:6" ht="31.8" thickTop="1">
      <c r="A23" s="274"/>
      <c r="B23" s="275"/>
      <c r="C23" s="276" t="s">
        <v>595</v>
      </c>
      <c r="D23" s="276" t="s">
        <v>596</v>
      </c>
      <c r="E23" s="276" t="s">
        <v>597</v>
      </c>
      <c r="F23" s="277" t="s">
        <v>598</v>
      </c>
    </row>
    <row r="24" spans="1:6" ht="15.6">
      <c r="A24" s="278">
        <v>1</v>
      </c>
      <c r="B24" s="282" t="s">
        <v>599</v>
      </c>
      <c r="C24" s="283">
        <v>165464</v>
      </c>
      <c r="D24" s="283">
        <v>299502</v>
      </c>
      <c r="E24" s="283">
        <v>14596</v>
      </c>
      <c r="F24" s="281">
        <f>SUM(C24:E24)</f>
        <v>479562</v>
      </c>
    </row>
    <row r="25" spans="1:6" ht="15.6">
      <c r="A25" s="278">
        <v>2</v>
      </c>
      <c r="B25" s="282" t="s">
        <v>588</v>
      </c>
      <c r="C25" s="283">
        <v>441237</v>
      </c>
      <c r="D25" s="283">
        <v>521745</v>
      </c>
      <c r="E25" s="283">
        <v>20419</v>
      </c>
      <c r="F25" s="281">
        <f t="shared" ref="F25:F30" si="0">SUM(C25:E25)</f>
        <v>983401</v>
      </c>
    </row>
    <row r="26" spans="1:6" ht="15.6">
      <c r="A26" s="278">
        <v>3</v>
      </c>
      <c r="B26" s="282" t="s">
        <v>600</v>
      </c>
      <c r="C26" s="67"/>
      <c r="D26" s="283"/>
      <c r="E26" s="283"/>
      <c r="F26" s="281">
        <f t="shared" si="0"/>
        <v>0</v>
      </c>
    </row>
    <row r="27" spans="1:6" ht="15.6">
      <c r="A27" s="284">
        <v>4</v>
      </c>
      <c r="B27" s="282" t="s">
        <v>590</v>
      </c>
      <c r="C27" s="283">
        <v>137886</v>
      </c>
      <c r="D27" s="283">
        <v>220353</v>
      </c>
      <c r="E27" s="283">
        <v>7919</v>
      </c>
      <c r="F27" s="281">
        <f t="shared" si="0"/>
        <v>366158</v>
      </c>
    </row>
    <row r="28" spans="1:6" ht="15.6">
      <c r="A28" s="284">
        <v>5</v>
      </c>
      <c r="B28" s="279" t="s">
        <v>591</v>
      </c>
      <c r="C28" s="280">
        <v>55155</v>
      </c>
      <c r="D28" s="280">
        <v>399903</v>
      </c>
      <c r="E28" s="280">
        <v>19177</v>
      </c>
      <c r="F28" s="281">
        <f t="shared" si="0"/>
        <v>474235</v>
      </c>
    </row>
    <row r="29" spans="1:6" ht="15.6">
      <c r="A29" s="278">
        <v>6</v>
      </c>
      <c r="B29" s="282" t="s">
        <v>592</v>
      </c>
      <c r="C29" s="283">
        <v>772164</v>
      </c>
      <c r="D29" s="283">
        <v>1159321</v>
      </c>
      <c r="E29" s="283">
        <v>87889</v>
      </c>
      <c r="F29" s="281">
        <f t="shared" si="0"/>
        <v>2019374</v>
      </c>
    </row>
    <row r="30" spans="1:6" ht="16.2" thickBot="1">
      <c r="A30" s="285"/>
      <c r="B30" s="286"/>
      <c r="C30" s="287">
        <f>SUM(C24:C29)</f>
        <v>1571906</v>
      </c>
      <c r="D30" s="287">
        <f>SUM(D24:D29)</f>
        <v>2600824</v>
      </c>
      <c r="E30" s="287">
        <f>SUM(E24:E29)</f>
        <v>150000</v>
      </c>
      <c r="F30" s="288">
        <f t="shared" si="0"/>
        <v>4322730</v>
      </c>
    </row>
    <row r="31" spans="1:6" ht="15" thickTop="1"/>
    <row r="32" spans="1:6">
      <c r="A32" s="289" t="s">
        <v>601</v>
      </c>
      <c r="B32" s="289"/>
    </row>
    <row r="33" spans="1:6" ht="15" thickBot="1"/>
    <row r="34" spans="1:6" ht="47.4" thickTop="1">
      <c r="A34" s="274"/>
      <c r="B34" s="275"/>
      <c r="C34" s="275" t="s">
        <v>602</v>
      </c>
      <c r="D34" s="276" t="s">
        <v>603</v>
      </c>
      <c r="E34" s="276" t="s">
        <v>604</v>
      </c>
      <c r="F34" s="277" t="s">
        <v>598</v>
      </c>
    </row>
    <row r="35" spans="1:6" ht="15.6">
      <c r="A35" s="278">
        <v>1</v>
      </c>
      <c r="B35" s="282" t="s">
        <v>599</v>
      </c>
      <c r="C35" s="272">
        <v>5</v>
      </c>
      <c r="D35" s="283">
        <v>518793</v>
      </c>
      <c r="E35" s="272">
        <v>188</v>
      </c>
      <c r="F35" s="281">
        <f>SUM(C35:E35)</f>
        <v>518986</v>
      </c>
    </row>
    <row r="36" spans="1:6" ht="15.6">
      <c r="A36" s="278">
        <v>2</v>
      </c>
      <c r="B36" s="282" t="s">
        <v>588</v>
      </c>
      <c r="C36" s="272">
        <v>2</v>
      </c>
      <c r="D36" s="283">
        <v>207518</v>
      </c>
      <c r="E36" s="272">
        <v>263</v>
      </c>
      <c r="F36" s="281">
        <f t="shared" ref="F36:F39" si="1">SUM(C36:E36)</f>
        <v>207783</v>
      </c>
    </row>
    <row r="37" spans="1:6" ht="15.6">
      <c r="A37" s="278">
        <v>3</v>
      </c>
      <c r="B37" s="282" t="s">
        <v>600</v>
      </c>
      <c r="C37" s="272">
        <v>2</v>
      </c>
      <c r="D37" s="290">
        <v>2697724</v>
      </c>
      <c r="E37" s="272">
        <v>247</v>
      </c>
      <c r="F37" s="281">
        <f t="shared" si="1"/>
        <v>2697973</v>
      </c>
    </row>
    <row r="38" spans="1:6" ht="15.6">
      <c r="A38" s="284">
        <v>4</v>
      </c>
      <c r="B38" s="279" t="s">
        <v>591</v>
      </c>
      <c r="C38" s="273">
        <v>26</v>
      </c>
      <c r="D38" s="280">
        <v>207518</v>
      </c>
      <c r="E38" s="273">
        <v>365</v>
      </c>
      <c r="F38" s="281">
        <f t="shared" si="1"/>
        <v>207909</v>
      </c>
    </row>
    <row r="39" spans="1:6" ht="16.2" thickBot="1">
      <c r="A39" s="285"/>
      <c r="B39" s="286"/>
      <c r="C39" s="291">
        <f>SUM(C35:C38)</f>
        <v>35</v>
      </c>
      <c r="D39" s="287">
        <f>SUM(D35:D38)</f>
        <v>3631553</v>
      </c>
      <c r="E39" s="291">
        <f>SUM(E35:E38)</f>
        <v>1063</v>
      </c>
      <c r="F39" s="288">
        <f t="shared" si="1"/>
        <v>3632651</v>
      </c>
    </row>
    <row r="40" spans="1:6" ht="15" thickTop="1"/>
  </sheetData>
  <mergeCells count="14">
    <mergeCell ref="A12:B12"/>
    <mergeCell ref="A1:F1"/>
    <mergeCell ref="A4:F4"/>
    <mergeCell ref="A5:F5"/>
    <mergeCell ref="A7:F7"/>
    <mergeCell ref="A10:C10"/>
    <mergeCell ref="A19:B19"/>
    <mergeCell ref="A21:D21"/>
    <mergeCell ref="A13:B13"/>
    <mergeCell ref="A14:B14"/>
    <mergeCell ref="A15:B15"/>
    <mergeCell ref="A16:B16"/>
    <mergeCell ref="A17:B17"/>
    <mergeCell ref="A18:B18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52"/>
  <sheetViews>
    <sheetView zoomScale="89" zoomScaleNormal="89" workbookViewId="0">
      <selection activeCell="A3" sqref="A3:L3"/>
    </sheetView>
  </sheetViews>
  <sheetFormatPr defaultRowHeight="15.6"/>
  <cols>
    <col min="1" max="2" width="5.88671875" style="5" customWidth="1"/>
    <col min="3" max="3" width="57.109375" style="2" customWidth="1"/>
    <col min="4" max="4" width="14" style="2" customWidth="1"/>
    <col min="5" max="5" width="18.6640625" style="8" customWidth="1"/>
    <col min="6" max="6" width="16.5546875" style="8" customWidth="1"/>
    <col min="7" max="7" width="16.88671875" style="8" customWidth="1"/>
    <col min="8" max="8" width="20" style="8" customWidth="1"/>
    <col min="9" max="9" width="17.33203125" bestFit="1" customWidth="1"/>
    <col min="10" max="10" width="16" bestFit="1" customWidth="1"/>
    <col min="11" max="11" width="17.33203125" bestFit="1" customWidth="1"/>
    <col min="12" max="12" width="9.33203125" bestFit="1" customWidth="1"/>
  </cols>
  <sheetData>
    <row r="1" spans="1:12" s="60" customFormat="1">
      <c r="A1" s="340" t="s">
        <v>615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</row>
    <row r="2" spans="1:12" s="60" customFormat="1">
      <c r="A2" s="340" t="s">
        <v>632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</row>
    <row r="3" spans="1:12" s="60" customFormat="1">
      <c r="A3" s="341" t="s">
        <v>556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</row>
    <row r="4" spans="1:12" s="60" customFormat="1">
      <c r="A4" s="341" t="s">
        <v>557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</row>
    <row r="5" spans="1:12" s="60" customFormat="1">
      <c r="A5" s="342" t="s">
        <v>32</v>
      </c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</row>
    <row r="6" spans="1:12" s="60" customFormat="1">
      <c r="A6" s="295"/>
      <c r="B6" s="295"/>
      <c r="C6" s="295"/>
      <c r="D6" s="295"/>
      <c r="E6" s="295"/>
      <c r="F6" s="295"/>
      <c r="G6" s="295"/>
      <c r="H6" s="295"/>
    </row>
    <row r="7" spans="1:12" s="60" customFormat="1" ht="16.5" customHeight="1">
      <c r="A7" s="344" t="s">
        <v>2</v>
      </c>
      <c r="B7" s="344"/>
      <c r="C7" s="344"/>
      <c r="D7" s="345"/>
      <c r="E7" s="343" t="s">
        <v>192</v>
      </c>
      <c r="F7" s="343"/>
      <c r="G7" s="343"/>
      <c r="H7" s="343"/>
      <c r="I7" s="343" t="s">
        <v>192</v>
      </c>
      <c r="J7" s="343"/>
      <c r="K7" s="343"/>
      <c r="L7" s="343"/>
    </row>
    <row r="8" spans="1:12" s="60" customFormat="1">
      <c r="A8" s="344"/>
      <c r="B8" s="344"/>
      <c r="C8" s="344"/>
      <c r="D8" s="346"/>
      <c r="E8" s="339" t="s">
        <v>626</v>
      </c>
      <c r="F8" s="339"/>
      <c r="G8" s="339"/>
      <c r="H8" s="339"/>
      <c r="I8" s="339" t="s">
        <v>627</v>
      </c>
      <c r="J8" s="339"/>
      <c r="K8" s="339"/>
      <c r="L8" s="339"/>
    </row>
    <row r="9" spans="1:12" s="71" customFormat="1" ht="21" customHeight="1">
      <c r="A9" s="344"/>
      <c r="B9" s="344"/>
      <c r="C9" s="344"/>
      <c r="D9" s="347"/>
      <c r="E9" s="210" t="s">
        <v>3</v>
      </c>
      <c r="F9" s="210" t="s">
        <v>4</v>
      </c>
      <c r="G9" s="210" t="s">
        <v>5</v>
      </c>
      <c r="H9" s="210" t="s">
        <v>6</v>
      </c>
      <c r="I9" s="210" t="s">
        <v>628</v>
      </c>
      <c r="J9" s="210" t="s">
        <v>4</v>
      </c>
      <c r="K9" s="210" t="s">
        <v>5</v>
      </c>
      <c r="L9" s="210" t="s">
        <v>6</v>
      </c>
    </row>
    <row r="10" spans="1:12" s="71" customFormat="1">
      <c r="A10" s="296" t="s">
        <v>7</v>
      </c>
      <c r="B10" s="334" t="s">
        <v>281</v>
      </c>
      <c r="C10" s="334"/>
      <c r="D10" s="297" t="s">
        <v>275</v>
      </c>
      <c r="E10" s="173"/>
      <c r="F10" s="173"/>
      <c r="G10" s="173"/>
      <c r="H10" s="173"/>
      <c r="I10" s="173"/>
      <c r="J10" s="173"/>
      <c r="K10" s="173"/>
      <c r="L10" s="173"/>
    </row>
    <row r="11" spans="1:12" s="60" customFormat="1">
      <c r="A11" s="174"/>
      <c r="B11" s="174" t="s">
        <v>108</v>
      </c>
      <c r="C11" s="175" t="s">
        <v>280</v>
      </c>
      <c r="D11" s="175" t="s">
        <v>276</v>
      </c>
      <c r="E11" s="89"/>
      <c r="F11" s="89"/>
      <c r="G11" s="89"/>
      <c r="H11" s="89"/>
      <c r="I11" s="89"/>
      <c r="J11" s="89"/>
      <c r="K11" s="89"/>
      <c r="L11" s="89"/>
    </row>
    <row r="12" spans="1:12" s="76" customFormat="1">
      <c r="A12" s="176"/>
      <c r="B12" s="176"/>
      <c r="C12" s="177" t="s">
        <v>34</v>
      </c>
      <c r="D12" s="177" t="s">
        <v>277</v>
      </c>
      <c r="E12" s="78">
        <f>SUM(F12:G12)</f>
        <v>2527200</v>
      </c>
      <c r="F12" s="78"/>
      <c r="G12" s="78">
        <v>2527200</v>
      </c>
      <c r="H12" s="78"/>
      <c r="I12" s="78">
        <f>SUM(J12:K12)</f>
        <v>2527200</v>
      </c>
      <c r="J12" s="78"/>
      <c r="K12" s="78">
        <v>2527200</v>
      </c>
      <c r="L12" s="78"/>
    </row>
    <row r="13" spans="1:12" s="76" customFormat="1">
      <c r="A13" s="178"/>
      <c r="B13" s="178"/>
      <c r="C13" s="179" t="s">
        <v>268</v>
      </c>
      <c r="D13" s="179" t="s">
        <v>277</v>
      </c>
      <c r="E13" s="75">
        <f>SUM(F13:G13)</f>
        <v>16587464</v>
      </c>
      <c r="F13" s="75"/>
      <c r="G13" s="75">
        <v>16587464</v>
      </c>
      <c r="H13" s="75"/>
      <c r="I13" s="75">
        <f>SUM(J13:K13)</f>
        <v>17522800</v>
      </c>
      <c r="J13" s="75"/>
      <c r="K13" s="75">
        <v>17522800</v>
      </c>
      <c r="L13" s="75"/>
    </row>
    <row r="14" spans="1:12" s="76" customFormat="1">
      <c r="A14" s="178"/>
      <c r="B14" s="178"/>
      <c r="C14" s="180" t="s">
        <v>269</v>
      </c>
      <c r="D14" s="180" t="s">
        <v>277</v>
      </c>
      <c r="E14" s="75"/>
      <c r="F14" s="75" t="s">
        <v>195</v>
      </c>
      <c r="G14" s="75"/>
      <c r="H14" s="75"/>
      <c r="I14" s="75"/>
      <c r="J14" s="75" t="s">
        <v>195</v>
      </c>
      <c r="K14" s="75"/>
      <c r="L14" s="75"/>
    </row>
    <row r="15" spans="1:12" s="76" customFormat="1">
      <c r="A15" s="178"/>
      <c r="B15" s="178"/>
      <c r="C15" s="179" t="s">
        <v>289</v>
      </c>
      <c r="D15" s="179"/>
      <c r="E15" s="75">
        <f>SUM(E12:E14)</f>
        <v>19114664</v>
      </c>
      <c r="F15" s="75">
        <f>SUM(F12:F14)</f>
        <v>0</v>
      </c>
      <c r="G15" s="75">
        <f>SUM(G12:G14)</f>
        <v>19114664</v>
      </c>
      <c r="H15" s="75">
        <f>SUM(H13:H14)</f>
        <v>0</v>
      </c>
      <c r="I15" s="75">
        <f>SUM(I12:I14)</f>
        <v>20050000</v>
      </c>
      <c r="J15" s="75">
        <f>SUM(J12:J14)</f>
        <v>0</v>
      </c>
      <c r="K15" s="75">
        <f>SUM(K12:K14)</f>
        <v>20050000</v>
      </c>
      <c r="L15" s="75">
        <f>SUM(L13:L14)</f>
        <v>0</v>
      </c>
    </row>
    <row r="16" spans="1:12" s="71" customFormat="1" ht="18" customHeight="1">
      <c r="A16" s="178"/>
      <c r="B16" s="178"/>
      <c r="C16" s="179" t="s">
        <v>194</v>
      </c>
      <c r="D16" s="179" t="s">
        <v>278</v>
      </c>
      <c r="E16" s="75">
        <f>SUM(F16:G16)</f>
        <v>1028560</v>
      </c>
      <c r="F16" s="75">
        <v>828560</v>
      </c>
      <c r="G16" s="75">
        <v>200000</v>
      </c>
      <c r="H16" s="75"/>
      <c r="I16" s="75">
        <f>SUM(J16:K16)</f>
        <v>1028560</v>
      </c>
      <c r="J16" s="75">
        <v>828560</v>
      </c>
      <c r="K16" s="75">
        <v>200000</v>
      </c>
      <c r="L16" s="75"/>
    </row>
    <row r="17" spans="1:12" s="202" customFormat="1" ht="19.2" customHeight="1">
      <c r="A17" s="174"/>
      <c r="B17" s="335" t="s">
        <v>288</v>
      </c>
      <c r="C17" s="336"/>
      <c r="D17" s="175"/>
      <c r="E17" s="83">
        <f t="shared" ref="E17:L17" si="0">SUM(E15:E16)</f>
        <v>20143224</v>
      </c>
      <c r="F17" s="83">
        <f t="shared" si="0"/>
        <v>828560</v>
      </c>
      <c r="G17" s="83">
        <f t="shared" si="0"/>
        <v>19314664</v>
      </c>
      <c r="H17" s="83">
        <f t="shared" si="0"/>
        <v>0</v>
      </c>
      <c r="I17" s="83">
        <f t="shared" si="0"/>
        <v>21078560</v>
      </c>
      <c r="J17" s="83">
        <f t="shared" si="0"/>
        <v>828560</v>
      </c>
      <c r="K17" s="83">
        <f t="shared" si="0"/>
        <v>20250000</v>
      </c>
      <c r="L17" s="83">
        <f t="shared" si="0"/>
        <v>0</v>
      </c>
    </row>
    <row r="18" spans="1:12" s="60" customFormat="1" ht="19.2" customHeight="1">
      <c r="A18" s="197"/>
      <c r="B18" s="197" t="s">
        <v>109</v>
      </c>
      <c r="C18" s="204" t="s">
        <v>282</v>
      </c>
      <c r="D18" s="204" t="s">
        <v>279</v>
      </c>
      <c r="E18" s="205"/>
      <c r="F18" s="205"/>
      <c r="G18" s="205"/>
      <c r="H18" s="205"/>
      <c r="I18" s="205"/>
      <c r="J18" s="205"/>
      <c r="K18" s="205"/>
      <c r="L18" s="205"/>
    </row>
    <row r="19" spans="1:12" s="60" customFormat="1">
      <c r="A19" s="176"/>
      <c r="B19" s="176"/>
      <c r="C19" s="177" t="s">
        <v>35</v>
      </c>
      <c r="D19" s="177" t="s">
        <v>283</v>
      </c>
      <c r="E19" s="78">
        <f>SUM(F19:G19)</f>
        <v>5270400</v>
      </c>
      <c r="F19" s="78">
        <v>5270400</v>
      </c>
      <c r="G19" s="78"/>
      <c r="H19" s="78"/>
      <c r="I19" s="78" t="s">
        <v>630</v>
      </c>
      <c r="J19" s="78" t="s">
        <v>630</v>
      </c>
      <c r="K19" s="78"/>
      <c r="L19" s="78"/>
    </row>
    <row r="20" spans="1:12" s="60" customFormat="1" ht="14.4" customHeight="1">
      <c r="A20" s="176"/>
      <c r="B20" s="176"/>
      <c r="C20" s="177" t="s">
        <v>79</v>
      </c>
      <c r="D20" s="177" t="s">
        <v>284</v>
      </c>
      <c r="E20" s="78"/>
      <c r="F20" s="78"/>
      <c r="G20" s="78"/>
      <c r="H20" s="78"/>
      <c r="I20" s="78"/>
      <c r="J20" s="78"/>
      <c r="K20" s="78"/>
      <c r="L20" s="78"/>
    </row>
    <row r="21" spans="1:12" s="71" customFormat="1" ht="14.4" customHeight="1">
      <c r="A21" s="176"/>
      <c r="B21" s="176"/>
      <c r="C21" s="177" t="s">
        <v>270</v>
      </c>
      <c r="D21" s="177" t="s">
        <v>285</v>
      </c>
      <c r="E21" s="78">
        <v>480000</v>
      </c>
      <c r="F21" s="78">
        <v>480000</v>
      </c>
      <c r="G21" s="78"/>
      <c r="H21" s="78"/>
      <c r="I21" s="78">
        <v>500000</v>
      </c>
      <c r="J21" s="78">
        <v>500000</v>
      </c>
      <c r="K21" s="78"/>
      <c r="L21" s="78"/>
    </row>
    <row r="22" spans="1:12" s="71" customFormat="1" ht="18.600000000000001" customHeight="1">
      <c r="A22" s="174"/>
      <c r="B22" s="335" t="s">
        <v>290</v>
      </c>
      <c r="C22" s="336"/>
      <c r="D22" s="175" t="s">
        <v>279</v>
      </c>
      <c r="E22" s="83">
        <f>SUM(E19:E21)</f>
        <v>5750400</v>
      </c>
      <c r="F22" s="83">
        <f>SUM(F19:F21)</f>
        <v>5750400</v>
      </c>
      <c r="G22" s="83">
        <f>SUM(G19:G21)</f>
        <v>0</v>
      </c>
      <c r="H22" s="83">
        <f>SUM(H19:H21)</f>
        <v>0</v>
      </c>
      <c r="I22" s="83">
        <v>7000400</v>
      </c>
      <c r="J22" s="83">
        <v>4980400</v>
      </c>
      <c r="K22" s="83">
        <f>SUM(K19:K21)</f>
        <v>0</v>
      </c>
      <c r="L22" s="83">
        <f>SUM(L19:L21)</f>
        <v>0</v>
      </c>
    </row>
    <row r="23" spans="1:12" s="71" customFormat="1" ht="13.95" customHeight="1">
      <c r="A23" s="174"/>
      <c r="B23" s="326" t="s">
        <v>292</v>
      </c>
      <c r="C23" s="327"/>
      <c r="D23" s="175" t="s">
        <v>275</v>
      </c>
      <c r="E23" s="83">
        <f t="shared" ref="E23:L23" si="1">SUM(E22+E17)</f>
        <v>25893624</v>
      </c>
      <c r="F23" s="83">
        <f t="shared" si="1"/>
        <v>6578960</v>
      </c>
      <c r="G23" s="83">
        <f t="shared" si="1"/>
        <v>19314664</v>
      </c>
      <c r="H23" s="83">
        <f t="shared" si="1"/>
        <v>0</v>
      </c>
      <c r="I23" s="83">
        <f t="shared" si="1"/>
        <v>28078960</v>
      </c>
      <c r="J23" s="83">
        <f t="shared" si="1"/>
        <v>5808960</v>
      </c>
      <c r="K23" s="83">
        <f t="shared" si="1"/>
        <v>20250000</v>
      </c>
      <c r="L23" s="83">
        <f t="shared" si="1"/>
        <v>0</v>
      </c>
    </row>
    <row r="24" spans="1:12" s="79" customFormat="1" ht="32.25" customHeight="1">
      <c r="A24" s="174"/>
      <c r="B24" s="298"/>
      <c r="C24" s="299"/>
      <c r="D24" s="175"/>
      <c r="E24" s="83"/>
      <c r="F24" s="83"/>
      <c r="G24" s="83"/>
      <c r="H24" s="83"/>
      <c r="I24" s="83"/>
      <c r="J24" s="83"/>
      <c r="K24" s="83"/>
      <c r="L24" s="83"/>
    </row>
    <row r="25" spans="1:12" s="198" customFormat="1" ht="24" customHeight="1">
      <c r="A25" s="296" t="s">
        <v>36</v>
      </c>
      <c r="B25" s="311" t="s">
        <v>188</v>
      </c>
      <c r="C25" s="311"/>
      <c r="D25" s="292" t="s">
        <v>286</v>
      </c>
      <c r="E25" s="72"/>
      <c r="F25" s="72"/>
      <c r="G25" s="72"/>
      <c r="H25" s="72"/>
      <c r="I25" s="72"/>
      <c r="J25" s="72"/>
      <c r="K25" s="72"/>
      <c r="L25" s="72"/>
    </row>
    <row r="26" spans="1:12" s="198" customFormat="1" ht="24" customHeight="1">
      <c r="A26" s="176"/>
      <c r="B26" s="203"/>
      <c r="C26" s="203" t="s">
        <v>271</v>
      </c>
      <c r="D26" s="203" t="s">
        <v>286</v>
      </c>
      <c r="E26" s="49">
        <f>SUM(F26:G26)</f>
        <v>4543417</v>
      </c>
      <c r="F26" s="49">
        <v>1067318</v>
      </c>
      <c r="G26" s="49">
        <v>3476099</v>
      </c>
      <c r="H26" s="49"/>
      <c r="I26" s="49">
        <f>SUM(J26:K26)</f>
        <v>4766000</v>
      </c>
      <c r="J26" s="49">
        <v>1067318</v>
      </c>
      <c r="K26" s="49">
        <v>3698682</v>
      </c>
      <c r="L26" s="49"/>
    </row>
    <row r="27" spans="1:12" s="79" customFormat="1" ht="22.95" customHeight="1">
      <c r="A27" s="176"/>
      <c r="B27" s="203"/>
      <c r="C27" s="203" t="s">
        <v>272</v>
      </c>
      <c r="D27" s="203" t="s">
        <v>286</v>
      </c>
      <c r="E27" s="49">
        <f>SUM(F27:G27)</f>
        <v>84000</v>
      </c>
      <c r="F27" s="49">
        <v>84000</v>
      </c>
      <c r="G27" s="49"/>
      <c r="H27" s="49"/>
      <c r="I27" s="49">
        <f>SUM(J27:K27)</f>
        <v>84000</v>
      </c>
      <c r="J27" s="49">
        <v>84000</v>
      </c>
      <c r="K27" s="49"/>
      <c r="L27" s="49"/>
    </row>
    <row r="28" spans="1:12" s="79" customFormat="1" ht="21" customHeight="1">
      <c r="A28" s="174"/>
      <c r="B28" s="332" t="s">
        <v>291</v>
      </c>
      <c r="C28" s="333"/>
      <c r="D28" s="196" t="s">
        <v>286</v>
      </c>
      <c r="E28" s="50">
        <f t="shared" ref="E28:L28" si="2">SUM(E26:E27)</f>
        <v>4627417</v>
      </c>
      <c r="F28" s="50">
        <f t="shared" si="2"/>
        <v>1151318</v>
      </c>
      <c r="G28" s="50">
        <f t="shared" si="2"/>
        <v>3476099</v>
      </c>
      <c r="H28" s="50">
        <f t="shared" si="2"/>
        <v>0</v>
      </c>
      <c r="I28" s="50">
        <f t="shared" si="2"/>
        <v>4850000</v>
      </c>
      <c r="J28" s="50">
        <f t="shared" si="2"/>
        <v>1151318</v>
      </c>
      <c r="K28" s="50">
        <f t="shared" si="2"/>
        <v>3698682</v>
      </c>
      <c r="L28" s="50">
        <f t="shared" si="2"/>
        <v>0</v>
      </c>
    </row>
    <row r="29" spans="1:12" s="79" customFormat="1" ht="22.5" customHeight="1">
      <c r="A29" s="174"/>
      <c r="B29" s="300"/>
      <c r="C29" s="301"/>
      <c r="D29" s="196"/>
      <c r="E29" s="50"/>
      <c r="F29" s="50"/>
      <c r="G29" s="50"/>
      <c r="H29" s="50"/>
      <c r="I29" s="50"/>
      <c r="J29" s="50"/>
      <c r="K29" s="50"/>
      <c r="L29" s="50"/>
    </row>
    <row r="30" spans="1:12" s="82" customFormat="1" ht="20.399999999999999" customHeight="1">
      <c r="A30" s="296" t="s">
        <v>16</v>
      </c>
      <c r="B30" s="313" t="s">
        <v>189</v>
      </c>
      <c r="C30" s="313"/>
      <c r="D30" s="294" t="s">
        <v>287</v>
      </c>
      <c r="E30" s="90"/>
      <c r="F30" s="90"/>
      <c r="G30" s="90"/>
      <c r="H30" s="90"/>
      <c r="I30" s="90"/>
      <c r="J30" s="90"/>
      <c r="K30" s="90"/>
      <c r="L30" s="90"/>
    </row>
    <row r="31" spans="1:12" s="76" customFormat="1" ht="16.2">
      <c r="A31" s="181"/>
      <c r="B31" s="181" t="s">
        <v>108</v>
      </c>
      <c r="C31" s="182" t="s">
        <v>175</v>
      </c>
      <c r="D31" s="182" t="s">
        <v>296</v>
      </c>
      <c r="E31" s="81"/>
      <c r="F31" s="81"/>
      <c r="G31" s="81"/>
      <c r="H31" s="81"/>
      <c r="I31" s="81"/>
      <c r="J31" s="81"/>
      <c r="K31" s="81"/>
      <c r="L31" s="81"/>
    </row>
    <row r="32" spans="1:12" s="60" customFormat="1" ht="31.2">
      <c r="A32" s="178"/>
      <c r="B32" s="178"/>
      <c r="C32" s="183" t="s">
        <v>85</v>
      </c>
      <c r="D32" s="183" t="s">
        <v>294</v>
      </c>
      <c r="E32" s="75"/>
      <c r="F32" s="75"/>
      <c r="G32" s="75"/>
      <c r="H32" s="75"/>
      <c r="I32" s="75"/>
      <c r="J32" s="75"/>
      <c r="K32" s="75"/>
      <c r="L32" s="75"/>
    </row>
    <row r="33" spans="1:12" s="60" customFormat="1" ht="20.399999999999999" customHeight="1">
      <c r="A33" s="176"/>
      <c r="B33" s="176"/>
      <c r="C33" s="179" t="s">
        <v>86</v>
      </c>
      <c r="D33" s="179" t="s">
        <v>295</v>
      </c>
      <c r="E33" s="78">
        <f>SUM(F33:G33)</f>
        <v>4379882</v>
      </c>
      <c r="F33" s="78">
        <v>2979882</v>
      </c>
      <c r="G33" s="78">
        <v>1400000</v>
      </c>
      <c r="H33" s="78"/>
      <c r="I33" s="78">
        <f>SUM(J33:K33)</f>
        <v>4379882</v>
      </c>
      <c r="J33" s="78">
        <v>2979882</v>
      </c>
      <c r="K33" s="78">
        <v>1400000</v>
      </c>
      <c r="L33" s="78"/>
    </row>
    <row r="34" spans="1:12" s="60" customFormat="1" ht="20.399999999999999" customHeight="1">
      <c r="A34" s="176"/>
      <c r="B34" s="337" t="s">
        <v>293</v>
      </c>
      <c r="C34" s="338"/>
      <c r="D34" s="179" t="s">
        <v>296</v>
      </c>
      <c r="E34" s="83">
        <f t="shared" ref="E34:L34" si="3">SUM(E32:E33)</f>
        <v>4379882</v>
      </c>
      <c r="F34" s="83">
        <f t="shared" si="3"/>
        <v>2979882</v>
      </c>
      <c r="G34" s="83">
        <f t="shared" si="3"/>
        <v>1400000</v>
      </c>
      <c r="H34" s="83">
        <f t="shared" si="3"/>
        <v>0</v>
      </c>
      <c r="I34" s="83">
        <f t="shared" si="3"/>
        <v>4379882</v>
      </c>
      <c r="J34" s="83">
        <f t="shared" si="3"/>
        <v>2979882</v>
      </c>
      <c r="K34" s="83">
        <f t="shared" si="3"/>
        <v>1400000</v>
      </c>
      <c r="L34" s="83">
        <f t="shared" si="3"/>
        <v>0</v>
      </c>
    </row>
    <row r="35" spans="1:12" s="76" customFormat="1" ht="16.2">
      <c r="A35" s="176"/>
      <c r="B35" s="176" t="s">
        <v>109</v>
      </c>
      <c r="C35" s="182" t="s">
        <v>173</v>
      </c>
      <c r="D35" s="182" t="s">
        <v>298</v>
      </c>
      <c r="E35" s="78"/>
      <c r="F35" s="78"/>
      <c r="G35" s="78"/>
      <c r="H35" s="78"/>
      <c r="I35" s="78"/>
      <c r="J35" s="78"/>
      <c r="K35" s="78"/>
      <c r="L35" s="78"/>
    </row>
    <row r="36" spans="1:12" s="76" customFormat="1">
      <c r="A36" s="178"/>
      <c r="B36" s="178"/>
      <c r="C36" s="179" t="s">
        <v>273</v>
      </c>
      <c r="D36" s="179" t="s">
        <v>299</v>
      </c>
      <c r="E36" s="75"/>
      <c r="F36" s="75"/>
      <c r="G36" s="75"/>
      <c r="H36" s="75"/>
      <c r="I36" s="75"/>
      <c r="J36" s="75"/>
      <c r="K36" s="75"/>
      <c r="L36" s="75"/>
    </row>
    <row r="37" spans="1:12" s="76" customFormat="1" ht="21.6" customHeight="1">
      <c r="A37" s="178"/>
      <c r="B37" s="178"/>
      <c r="C37" s="179" t="s">
        <v>274</v>
      </c>
      <c r="D37" s="179" t="s">
        <v>300</v>
      </c>
      <c r="E37" s="75">
        <f>SUM(F37:G37)</f>
        <v>130000</v>
      </c>
      <c r="F37" s="75">
        <v>130000</v>
      </c>
      <c r="G37" s="75"/>
      <c r="H37" s="75"/>
      <c r="I37" s="75">
        <f>SUM(J37:K37)</f>
        <v>130000</v>
      </c>
      <c r="J37" s="75">
        <v>130000</v>
      </c>
      <c r="K37" s="75"/>
      <c r="L37" s="75"/>
    </row>
    <row r="38" spans="1:12" s="82" customFormat="1" ht="16.2">
      <c r="A38" s="178"/>
      <c r="B38" s="322" t="s">
        <v>297</v>
      </c>
      <c r="C38" s="323"/>
      <c r="D38" s="179" t="s">
        <v>298</v>
      </c>
      <c r="E38" s="81">
        <f t="shared" ref="E38:L38" si="4">SUM(E36:E37)</f>
        <v>130000</v>
      </c>
      <c r="F38" s="81">
        <f t="shared" si="4"/>
        <v>130000</v>
      </c>
      <c r="G38" s="75">
        <f t="shared" si="4"/>
        <v>0</v>
      </c>
      <c r="H38" s="75">
        <f t="shared" si="4"/>
        <v>0</v>
      </c>
      <c r="I38" s="81">
        <f t="shared" si="4"/>
        <v>130000</v>
      </c>
      <c r="J38" s="81">
        <f t="shared" si="4"/>
        <v>130000</v>
      </c>
      <c r="K38" s="75">
        <f t="shared" si="4"/>
        <v>0</v>
      </c>
      <c r="L38" s="75">
        <f t="shared" si="4"/>
        <v>0</v>
      </c>
    </row>
    <row r="39" spans="1:12" s="60" customFormat="1" ht="16.2">
      <c r="A39" s="181"/>
      <c r="B39" s="181" t="s">
        <v>110</v>
      </c>
      <c r="C39" s="182" t="s">
        <v>174</v>
      </c>
      <c r="D39" s="182" t="s">
        <v>309</v>
      </c>
      <c r="E39" s="81"/>
      <c r="F39" s="81"/>
      <c r="G39" s="81"/>
      <c r="H39" s="81"/>
      <c r="I39" s="81"/>
      <c r="J39" s="81"/>
      <c r="K39" s="81"/>
      <c r="L39" s="81"/>
    </row>
    <row r="40" spans="1:12" s="60" customFormat="1">
      <c r="A40" s="176"/>
      <c r="B40" s="176"/>
      <c r="C40" s="177" t="s">
        <v>39</v>
      </c>
      <c r="D40" s="177" t="s">
        <v>302</v>
      </c>
      <c r="E40" s="78">
        <v>821770</v>
      </c>
      <c r="F40" s="78">
        <v>821770</v>
      </c>
      <c r="G40" s="78"/>
      <c r="H40" s="78"/>
      <c r="I40" s="412" t="s">
        <v>631</v>
      </c>
      <c r="J40" s="412" t="s">
        <v>631</v>
      </c>
      <c r="K40" s="78"/>
      <c r="L40" s="78"/>
    </row>
    <row r="41" spans="1:12" s="80" customFormat="1">
      <c r="A41" s="176"/>
      <c r="B41" s="176"/>
      <c r="C41" s="177" t="s">
        <v>40</v>
      </c>
      <c r="D41" s="177" t="s">
        <v>303</v>
      </c>
      <c r="E41" s="78">
        <v>352770</v>
      </c>
      <c r="F41" s="78">
        <v>352770</v>
      </c>
      <c r="G41" s="78"/>
      <c r="H41" s="78"/>
      <c r="I41" s="78">
        <v>352770</v>
      </c>
      <c r="J41" s="78">
        <v>352770</v>
      </c>
      <c r="K41" s="78"/>
      <c r="L41" s="78"/>
    </row>
    <row r="42" spans="1:12" s="80" customFormat="1">
      <c r="A42" s="176"/>
      <c r="B42" s="176"/>
      <c r="C42" s="184" t="s">
        <v>87</v>
      </c>
      <c r="D42" s="184" t="s">
        <v>304</v>
      </c>
      <c r="E42" s="78"/>
      <c r="F42" s="78"/>
      <c r="G42" s="78"/>
      <c r="H42" s="78"/>
      <c r="I42" s="78"/>
      <c r="J42" s="78"/>
      <c r="K42" s="78"/>
      <c r="L42" s="78"/>
    </row>
    <row r="43" spans="1:12" s="80" customFormat="1">
      <c r="A43" s="176"/>
      <c r="B43" s="176"/>
      <c r="C43" s="184" t="s">
        <v>88</v>
      </c>
      <c r="D43" s="184" t="s">
        <v>305</v>
      </c>
      <c r="E43" s="78">
        <v>150000</v>
      </c>
      <c r="F43" s="78"/>
      <c r="G43" s="78">
        <v>150000</v>
      </c>
      <c r="H43" s="78"/>
      <c r="I43" s="78">
        <v>150000</v>
      </c>
      <c r="J43" s="78"/>
      <c r="K43" s="78">
        <v>150000</v>
      </c>
      <c r="L43" s="78"/>
    </row>
    <row r="44" spans="1:12" s="80" customFormat="1">
      <c r="A44" s="176"/>
      <c r="B44" s="176"/>
      <c r="C44" s="184" t="s">
        <v>89</v>
      </c>
      <c r="D44" s="184" t="s">
        <v>306</v>
      </c>
      <c r="E44" s="78"/>
      <c r="F44" s="78"/>
      <c r="G44" s="78"/>
      <c r="H44" s="78"/>
      <c r="I44" s="78"/>
      <c r="J44" s="78"/>
      <c r="K44" s="78"/>
      <c r="L44" s="78"/>
    </row>
    <row r="45" spans="1:12" s="80" customFormat="1">
      <c r="A45" s="176"/>
      <c r="B45" s="176"/>
      <c r="C45" s="184" t="s">
        <v>90</v>
      </c>
      <c r="D45" s="184" t="s">
        <v>307</v>
      </c>
      <c r="E45" s="78">
        <v>610000</v>
      </c>
      <c r="F45" s="78">
        <v>610000</v>
      </c>
      <c r="G45" s="78"/>
      <c r="H45" s="78"/>
      <c r="I45" s="78">
        <v>610000</v>
      </c>
      <c r="J45" s="78">
        <v>610000</v>
      </c>
      <c r="K45" s="78"/>
      <c r="L45" s="78"/>
    </row>
    <row r="46" spans="1:12" s="200" customFormat="1" ht="21.6" customHeight="1">
      <c r="A46" s="176"/>
      <c r="B46" s="176"/>
      <c r="C46" s="184" t="s">
        <v>91</v>
      </c>
      <c r="D46" s="184" t="s">
        <v>308</v>
      </c>
      <c r="E46" s="78">
        <f>SUM(F46:G46)</f>
        <v>1642903</v>
      </c>
      <c r="F46" s="78">
        <v>1348781</v>
      </c>
      <c r="G46" s="78">
        <v>294122</v>
      </c>
      <c r="H46" s="78"/>
      <c r="I46" s="78">
        <f>SUM(J46:K46)</f>
        <v>1642903</v>
      </c>
      <c r="J46" s="78">
        <v>1348781</v>
      </c>
      <c r="K46" s="78">
        <v>294122</v>
      </c>
      <c r="L46" s="78"/>
    </row>
    <row r="47" spans="1:12" s="71" customFormat="1" ht="19.95" customHeight="1">
      <c r="A47" s="178"/>
      <c r="B47" s="322" t="s">
        <v>301</v>
      </c>
      <c r="C47" s="323"/>
      <c r="D47" s="199" t="s">
        <v>309</v>
      </c>
      <c r="E47" s="37">
        <f t="shared" ref="E47:L47" si="5">SUM(E40:E46)</f>
        <v>3577443</v>
      </c>
      <c r="F47" s="37">
        <f t="shared" si="5"/>
        <v>3133321</v>
      </c>
      <c r="G47" s="37">
        <f t="shared" si="5"/>
        <v>444122</v>
      </c>
      <c r="H47" s="37">
        <f t="shared" si="5"/>
        <v>0</v>
      </c>
      <c r="I47" s="37">
        <v>3507443</v>
      </c>
      <c r="J47" s="37">
        <v>3063321</v>
      </c>
      <c r="K47" s="37">
        <f t="shared" si="5"/>
        <v>444122</v>
      </c>
      <c r="L47" s="54">
        <f t="shared" si="5"/>
        <v>0</v>
      </c>
    </row>
    <row r="48" spans="1:12" s="60" customFormat="1" ht="16.2">
      <c r="A48" s="174"/>
      <c r="B48" s="174" t="s">
        <v>111</v>
      </c>
      <c r="C48" s="182" t="s">
        <v>172</v>
      </c>
      <c r="D48" s="182" t="s">
        <v>311</v>
      </c>
      <c r="E48" s="83"/>
      <c r="F48" s="83"/>
      <c r="G48" s="83"/>
      <c r="H48" s="83"/>
      <c r="I48" s="83"/>
      <c r="J48" s="83"/>
      <c r="K48" s="83"/>
      <c r="L48" s="83"/>
    </row>
    <row r="49" spans="1:12" s="60" customFormat="1">
      <c r="A49" s="176"/>
      <c r="B49" s="176"/>
      <c r="C49" s="177" t="s">
        <v>92</v>
      </c>
      <c r="D49" s="177" t="s">
        <v>312</v>
      </c>
      <c r="E49" s="78"/>
      <c r="F49" s="78"/>
      <c r="G49" s="78"/>
      <c r="H49" s="78"/>
      <c r="I49" s="78"/>
      <c r="J49" s="78"/>
      <c r="K49" s="78"/>
      <c r="L49" s="78"/>
    </row>
    <row r="50" spans="1:12" s="200" customFormat="1" ht="19.95" customHeight="1">
      <c r="A50" s="176"/>
      <c r="B50" s="176"/>
      <c r="C50" s="177" t="s">
        <v>93</v>
      </c>
      <c r="D50" s="177" t="s">
        <v>313</v>
      </c>
      <c r="E50" s="78"/>
      <c r="F50" s="78"/>
      <c r="G50" s="78"/>
      <c r="H50" s="78"/>
      <c r="I50" s="78"/>
      <c r="J50" s="78"/>
      <c r="K50" s="78"/>
      <c r="L50" s="78"/>
    </row>
    <row r="51" spans="1:12" s="82" customFormat="1" ht="19.95" customHeight="1">
      <c r="A51" s="178"/>
      <c r="B51" s="322" t="s">
        <v>310</v>
      </c>
      <c r="C51" s="323"/>
      <c r="D51" s="201" t="s">
        <v>311</v>
      </c>
      <c r="E51" s="54">
        <f t="shared" ref="E51:L51" si="6">SUM(E49:E50)</f>
        <v>0</v>
      </c>
      <c r="F51" s="54">
        <f t="shared" si="6"/>
        <v>0</v>
      </c>
      <c r="G51" s="54">
        <f t="shared" si="6"/>
        <v>0</v>
      </c>
      <c r="H51" s="54">
        <f t="shared" si="6"/>
        <v>0</v>
      </c>
      <c r="I51" s="54">
        <f t="shared" si="6"/>
        <v>0</v>
      </c>
      <c r="J51" s="54">
        <f t="shared" si="6"/>
        <v>0</v>
      </c>
      <c r="K51" s="54">
        <f t="shared" si="6"/>
        <v>0</v>
      </c>
      <c r="L51" s="54">
        <f t="shared" si="6"/>
        <v>0</v>
      </c>
    </row>
    <row r="52" spans="1:12" s="60" customFormat="1" ht="16.2">
      <c r="A52" s="181"/>
      <c r="B52" s="181" t="s">
        <v>112</v>
      </c>
      <c r="C52" s="182" t="s">
        <v>171</v>
      </c>
      <c r="D52" s="182" t="s">
        <v>314</v>
      </c>
      <c r="E52" s="81"/>
      <c r="F52" s="81"/>
      <c r="G52" s="81"/>
      <c r="H52" s="81"/>
      <c r="I52" s="81"/>
      <c r="J52" s="81"/>
      <c r="K52" s="81"/>
      <c r="L52" s="81"/>
    </row>
    <row r="53" spans="1:12" s="80" customFormat="1" ht="31.2">
      <c r="A53" s="176"/>
      <c r="B53" s="176"/>
      <c r="C53" s="190" t="s">
        <v>94</v>
      </c>
      <c r="D53" s="177" t="s">
        <v>316</v>
      </c>
      <c r="E53" s="78">
        <f>SUM(F53:G53)</f>
        <v>1853352</v>
      </c>
      <c r="F53" s="78">
        <v>1274518</v>
      </c>
      <c r="G53" s="78">
        <v>578834</v>
      </c>
      <c r="H53" s="78"/>
      <c r="I53" s="78">
        <f>SUM(J53:K53)</f>
        <v>1853352</v>
      </c>
      <c r="J53" s="78">
        <v>1274518</v>
      </c>
      <c r="K53" s="78">
        <v>578834</v>
      </c>
      <c r="L53" s="78"/>
    </row>
    <row r="54" spans="1:12" s="80" customFormat="1">
      <c r="A54" s="176"/>
      <c r="B54" s="176"/>
      <c r="C54" s="177" t="s">
        <v>95</v>
      </c>
      <c r="D54" s="177" t="s">
        <v>317</v>
      </c>
      <c r="E54" s="78"/>
      <c r="F54" s="78"/>
      <c r="G54" s="78"/>
      <c r="H54" s="78"/>
      <c r="I54" s="78"/>
      <c r="J54" s="78"/>
      <c r="K54" s="78"/>
      <c r="L54" s="78"/>
    </row>
    <row r="55" spans="1:12" s="80" customFormat="1">
      <c r="A55" s="176"/>
      <c r="B55" s="176"/>
      <c r="C55" s="177" t="s">
        <v>96</v>
      </c>
      <c r="D55" s="177" t="s">
        <v>318</v>
      </c>
      <c r="E55" s="78"/>
      <c r="F55" s="78"/>
      <c r="G55" s="78"/>
      <c r="H55" s="78"/>
      <c r="I55" s="78"/>
      <c r="J55" s="78"/>
      <c r="K55" s="78"/>
      <c r="L55" s="78"/>
    </row>
    <row r="56" spans="1:12" s="80" customFormat="1">
      <c r="A56" s="176"/>
      <c r="B56" s="176"/>
      <c r="C56" s="177" t="s">
        <v>97</v>
      </c>
      <c r="D56" s="177" t="s">
        <v>319</v>
      </c>
      <c r="E56" s="78"/>
      <c r="F56" s="78"/>
      <c r="G56" s="78"/>
      <c r="H56" s="78"/>
      <c r="I56" s="78"/>
      <c r="J56" s="78"/>
      <c r="K56" s="78"/>
      <c r="L56" s="78"/>
    </row>
    <row r="57" spans="1:12" s="76" customFormat="1" ht="19.95" customHeight="1">
      <c r="A57" s="176"/>
      <c r="B57" s="176"/>
      <c r="C57" s="177" t="s">
        <v>98</v>
      </c>
      <c r="D57" s="177" t="s">
        <v>318</v>
      </c>
      <c r="E57" s="78">
        <v>10000</v>
      </c>
      <c r="F57" s="78">
        <v>10000</v>
      </c>
      <c r="G57" s="78"/>
      <c r="H57" s="78"/>
      <c r="I57" s="78">
        <v>10000</v>
      </c>
      <c r="J57" s="78">
        <v>10000</v>
      </c>
      <c r="K57" s="78"/>
      <c r="L57" s="78"/>
    </row>
    <row r="58" spans="1:12" s="82" customFormat="1" ht="19.95" customHeight="1">
      <c r="A58" s="178"/>
      <c r="B58" s="322" t="s">
        <v>315</v>
      </c>
      <c r="C58" s="323"/>
      <c r="D58" s="179" t="s">
        <v>314</v>
      </c>
      <c r="E58" s="81">
        <f t="shared" ref="E58:L58" si="7">SUM(E53:E57)</f>
        <v>1863352</v>
      </c>
      <c r="F58" s="81">
        <f t="shared" si="7"/>
        <v>1284518</v>
      </c>
      <c r="G58" s="81">
        <f t="shared" si="7"/>
        <v>578834</v>
      </c>
      <c r="H58" s="81">
        <f t="shared" si="7"/>
        <v>0</v>
      </c>
      <c r="I58" s="81">
        <f t="shared" si="7"/>
        <v>1863352</v>
      </c>
      <c r="J58" s="81">
        <f t="shared" si="7"/>
        <v>1284518</v>
      </c>
      <c r="K58" s="81">
        <f t="shared" si="7"/>
        <v>578834</v>
      </c>
      <c r="L58" s="75">
        <f t="shared" si="7"/>
        <v>0</v>
      </c>
    </row>
    <row r="59" spans="1:12" s="60" customFormat="1" ht="15.6" customHeight="1">
      <c r="A59" s="181"/>
      <c r="B59" s="324" t="s">
        <v>329</v>
      </c>
      <c r="C59" s="325"/>
      <c r="D59" s="182" t="s">
        <v>287</v>
      </c>
      <c r="E59" s="81">
        <f t="shared" ref="E59:K59" si="8">SUM(E58+E51+E47+E38+E34)</f>
        <v>9950677</v>
      </c>
      <c r="F59" s="81">
        <f t="shared" si="8"/>
        <v>7527721</v>
      </c>
      <c r="G59" s="81">
        <f t="shared" si="8"/>
        <v>2422956</v>
      </c>
      <c r="H59" s="81">
        <f t="shared" si="8"/>
        <v>0</v>
      </c>
      <c r="I59" s="81">
        <v>9750677</v>
      </c>
      <c r="J59" s="81">
        <v>7327721</v>
      </c>
      <c r="K59" s="81">
        <f t="shared" si="8"/>
        <v>2422956</v>
      </c>
      <c r="L59" s="81">
        <f t="shared" ref="L59" si="9">SUM(L58+L51+L47+L38+L34)</f>
        <v>0</v>
      </c>
    </row>
    <row r="60" spans="1:12" s="71" customFormat="1" ht="21" customHeight="1">
      <c r="A60" s="176"/>
      <c r="B60" s="176"/>
      <c r="C60" s="177"/>
      <c r="D60" s="177"/>
      <c r="E60" s="78"/>
      <c r="F60" s="78"/>
      <c r="G60" s="78"/>
      <c r="H60" s="78"/>
      <c r="I60" s="78"/>
      <c r="J60" s="78"/>
      <c r="K60" s="78"/>
      <c r="L60" s="78"/>
    </row>
    <row r="61" spans="1:12" s="82" customFormat="1">
      <c r="A61" s="206" t="s">
        <v>18</v>
      </c>
      <c r="B61" s="334" t="s">
        <v>190</v>
      </c>
      <c r="C61" s="334"/>
      <c r="D61" s="297"/>
      <c r="E61" s="73"/>
      <c r="F61" s="73"/>
      <c r="G61" s="73"/>
      <c r="H61" s="73"/>
      <c r="I61" s="73"/>
      <c r="J61" s="73"/>
      <c r="K61" s="73"/>
      <c r="L61" s="73"/>
    </row>
    <row r="62" spans="1:12" s="82" customFormat="1" ht="16.2">
      <c r="A62" s="181"/>
      <c r="B62" s="181" t="s">
        <v>108</v>
      </c>
      <c r="C62" s="182" t="s">
        <v>163</v>
      </c>
      <c r="D62" s="182" t="s">
        <v>320</v>
      </c>
      <c r="E62" s="81"/>
      <c r="F62" s="81"/>
      <c r="G62" s="81"/>
      <c r="H62" s="81"/>
      <c r="I62" s="81"/>
      <c r="J62" s="81"/>
      <c r="K62" s="81"/>
      <c r="L62" s="81"/>
    </row>
    <row r="63" spans="1:12" s="82" customFormat="1" ht="16.2">
      <c r="A63" s="181"/>
      <c r="B63" s="181" t="s">
        <v>109</v>
      </c>
      <c r="C63" s="182" t="s">
        <v>164</v>
      </c>
      <c r="D63" s="182" t="s">
        <v>321</v>
      </c>
      <c r="E63" s="81"/>
      <c r="F63" s="81"/>
      <c r="G63" s="81"/>
      <c r="H63" s="81"/>
      <c r="I63" s="81"/>
      <c r="J63" s="81"/>
      <c r="K63" s="81"/>
      <c r="L63" s="81"/>
    </row>
    <row r="64" spans="1:12" s="82" customFormat="1" ht="16.2">
      <c r="A64" s="181"/>
      <c r="B64" s="181" t="s">
        <v>110</v>
      </c>
      <c r="C64" s="182" t="s">
        <v>165</v>
      </c>
      <c r="D64" s="182" t="s">
        <v>322</v>
      </c>
      <c r="E64" s="81"/>
      <c r="F64" s="81"/>
      <c r="G64" s="81"/>
      <c r="H64" s="81"/>
      <c r="I64" s="81"/>
      <c r="J64" s="81"/>
      <c r="K64" s="81"/>
      <c r="L64" s="81"/>
    </row>
    <row r="65" spans="1:12" s="71" customFormat="1" ht="16.2">
      <c r="A65" s="181"/>
      <c r="B65" s="181" t="s">
        <v>111</v>
      </c>
      <c r="C65" s="182" t="s">
        <v>166</v>
      </c>
      <c r="D65" s="182" t="s">
        <v>323</v>
      </c>
      <c r="E65" s="81"/>
      <c r="F65" s="81"/>
      <c r="G65" s="81"/>
      <c r="H65" s="81"/>
      <c r="I65" s="81"/>
      <c r="J65" s="81"/>
      <c r="K65" s="81"/>
      <c r="L65" s="81"/>
    </row>
    <row r="66" spans="1:12" s="71" customFormat="1" ht="31.2">
      <c r="A66" s="174"/>
      <c r="B66" s="174" t="s">
        <v>112</v>
      </c>
      <c r="C66" s="185" t="s">
        <v>167</v>
      </c>
      <c r="D66" s="185" t="s">
        <v>324</v>
      </c>
      <c r="E66" s="83"/>
      <c r="F66" s="83"/>
      <c r="G66" s="83"/>
      <c r="H66" s="83"/>
      <c r="I66" s="83"/>
      <c r="J66" s="83"/>
      <c r="K66" s="83"/>
      <c r="L66" s="83"/>
    </row>
    <row r="67" spans="1:12" s="71" customFormat="1">
      <c r="A67" s="174"/>
      <c r="B67" s="174" t="s">
        <v>113</v>
      </c>
      <c r="C67" s="175" t="s">
        <v>168</v>
      </c>
      <c r="D67" s="175" t="s">
        <v>325</v>
      </c>
      <c r="E67" s="83"/>
      <c r="F67" s="83"/>
      <c r="G67" s="83"/>
      <c r="H67" s="83"/>
      <c r="I67" s="83"/>
      <c r="J67" s="83"/>
      <c r="K67" s="83"/>
      <c r="L67" s="83"/>
    </row>
    <row r="68" spans="1:12" s="71" customFormat="1">
      <c r="A68" s="174"/>
      <c r="B68" s="174" t="s">
        <v>121</v>
      </c>
      <c r="C68" s="175" t="s">
        <v>169</v>
      </c>
      <c r="D68" s="175" t="s">
        <v>326</v>
      </c>
      <c r="E68" s="83"/>
      <c r="F68" s="83"/>
      <c r="G68" s="83"/>
      <c r="H68" s="83"/>
      <c r="I68" s="83"/>
      <c r="J68" s="83"/>
      <c r="K68" s="83"/>
      <c r="L68" s="83"/>
    </row>
    <row r="69" spans="1:12" s="60" customFormat="1">
      <c r="A69" s="174"/>
      <c r="B69" s="174" t="s">
        <v>122</v>
      </c>
      <c r="C69" s="175" t="s">
        <v>170</v>
      </c>
      <c r="D69" s="175" t="s">
        <v>327</v>
      </c>
      <c r="E69" s="83">
        <v>11230422</v>
      </c>
      <c r="F69" s="83">
        <v>11230422</v>
      </c>
      <c r="G69" s="83"/>
      <c r="H69" s="83"/>
      <c r="I69" s="83">
        <v>11230422</v>
      </c>
      <c r="J69" s="83">
        <v>11230422</v>
      </c>
      <c r="K69" s="83"/>
      <c r="L69" s="83"/>
    </row>
    <row r="70" spans="1:12" s="60" customFormat="1">
      <c r="A70" s="176"/>
      <c r="B70" s="176"/>
      <c r="C70" s="186" t="s">
        <v>198</v>
      </c>
      <c r="D70" s="186"/>
      <c r="E70" s="78"/>
      <c r="F70" s="78"/>
      <c r="G70" s="78"/>
      <c r="H70" s="78"/>
      <c r="I70" s="78"/>
      <c r="J70" s="78"/>
      <c r="K70" s="78"/>
      <c r="L70" s="78"/>
    </row>
    <row r="71" spans="1:12" s="71" customFormat="1">
      <c r="A71" s="176"/>
      <c r="B71" s="328" t="s">
        <v>328</v>
      </c>
      <c r="C71" s="329"/>
      <c r="D71" s="207"/>
      <c r="E71" s="83">
        <f t="shared" ref="E71:L71" si="10">SUM(E70:E70)</f>
        <v>0</v>
      </c>
      <c r="F71" s="83">
        <f t="shared" si="10"/>
        <v>0</v>
      </c>
      <c r="G71" s="83">
        <f t="shared" si="10"/>
        <v>0</v>
      </c>
      <c r="H71" s="83">
        <f t="shared" si="10"/>
        <v>0</v>
      </c>
      <c r="I71" s="83">
        <f t="shared" si="10"/>
        <v>0</v>
      </c>
      <c r="J71" s="83">
        <f t="shared" si="10"/>
        <v>0</v>
      </c>
      <c r="K71" s="83">
        <f t="shared" si="10"/>
        <v>0</v>
      </c>
      <c r="L71" s="83">
        <f t="shared" si="10"/>
        <v>0</v>
      </c>
    </row>
    <row r="72" spans="1:12" s="60" customFormat="1" ht="16.2" customHeight="1">
      <c r="A72" s="174"/>
      <c r="B72" s="326" t="s">
        <v>404</v>
      </c>
      <c r="C72" s="327"/>
      <c r="D72" s="207" t="s">
        <v>405</v>
      </c>
      <c r="E72" s="78">
        <f t="shared" ref="E72:L72" si="11">SUM(E71+E69+E68+E67+E66+E65+E64+E63+E62)</f>
        <v>11230422</v>
      </c>
      <c r="F72" s="78">
        <f t="shared" si="11"/>
        <v>11230422</v>
      </c>
      <c r="G72" s="78">
        <f t="shared" si="11"/>
        <v>0</v>
      </c>
      <c r="H72" s="78">
        <f t="shared" si="11"/>
        <v>0</v>
      </c>
      <c r="I72" s="78">
        <f t="shared" si="11"/>
        <v>11230422</v>
      </c>
      <c r="J72" s="78">
        <f t="shared" si="11"/>
        <v>11230422</v>
      </c>
      <c r="K72" s="78">
        <f t="shared" si="11"/>
        <v>0</v>
      </c>
      <c r="L72" s="78">
        <f t="shared" si="11"/>
        <v>0</v>
      </c>
    </row>
    <row r="73" spans="1:12" s="79" customFormat="1" ht="19.95" customHeight="1">
      <c r="A73" s="176"/>
      <c r="B73" s="186"/>
      <c r="C73" s="186"/>
      <c r="D73" s="177"/>
      <c r="E73" s="78"/>
      <c r="F73" s="78"/>
      <c r="G73" s="78"/>
      <c r="H73" s="78"/>
      <c r="I73" s="78"/>
      <c r="J73" s="78"/>
      <c r="K73" s="78"/>
      <c r="L73" s="78"/>
    </row>
    <row r="74" spans="1:12" s="71" customFormat="1">
      <c r="A74" s="296" t="s">
        <v>42</v>
      </c>
      <c r="B74" s="313" t="s">
        <v>337</v>
      </c>
      <c r="C74" s="313"/>
      <c r="D74" s="294" t="s">
        <v>330</v>
      </c>
      <c r="E74" s="90"/>
      <c r="F74" s="90"/>
      <c r="G74" s="90"/>
      <c r="H74" s="90"/>
      <c r="I74" s="90"/>
      <c r="J74" s="90"/>
      <c r="K74" s="90"/>
      <c r="L74" s="90"/>
    </row>
    <row r="75" spans="1:12" s="71" customFormat="1">
      <c r="A75" s="174"/>
      <c r="B75" s="174" t="s">
        <v>108</v>
      </c>
      <c r="C75" s="185" t="s">
        <v>338</v>
      </c>
      <c r="D75" s="185" t="s">
        <v>331</v>
      </c>
      <c r="E75" s="83"/>
      <c r="F75" s="83"/>
      <c r="G75" s="83"/>
      <c r="H75" s="83"/>
      <c r="I75" s="83"/>
      <c r="J75" s="83"/>
      <c r="K75" s="83"/>
      <c r="L75" s="83"/>
    </row>
    <row r="76" spans="1:12" s="71" customFormat="1">
      <c r="A76" s="174"/>
      <c r="B76" s="174" t="s">
        <v>109</v>
      </c>
      <c r="C76" s="185" t="s">
        <v>339</v>
      </c>
      <c r="D76" s="185" t="s">
        <v>332</v>
      </c>
      <c r="E76" s="83"/>
      <c r="F76" s="83"/>
      <c r="G76" s="83"/>
      <c r="H76" s="83"/>
      <c r="I76" s="83"/>
      <c r="J76" s="83"/>
      <c r="K76" s="83"/>
      <c r="L76" s="83"/>
    </row>
    <row r="77" spans="1:12" s="71" customFormat="1" ht="31.2">
      <c r="A77" s="174"/>
      <c r="B77" s="174" t="s">
        <v>110</v>
      </c>
      <c r="C77" s="185" t="s">
        <v>340</v>
      </c>
      <c r="D77" s="185" t="s">
        <v>333</v>
      </c>
      <c r="E77" s="83"/>
      <c r="F77" s="83"/>
      <c r="G77" s="83"/>
      <c r="H77" s="83"/>
      <c r="I77" s="83"/>
      <c r="J77" s="83"/>
      <c r="K77" s="83"/>
      <c r="L77" s="83"/>
    </row>
    <row r="78" spans="1:12" s="71" customFormat="1" ht="31.2">
      <c r="A78" s="174"/>
      <c r="B78" s="174" t="s">
        <v>111</v>
      </c>
      <c r="C78" s="185" t="s">
        <v>341</v>
      </c>
      <c r="D78" s="185" t="s">
        <v>334</v>
      </c>
      <c r="E78" s="83"/>
      <c r="F78" s="83"/>
      <c r="G78" s="83"/>
      <c r="H78" s="83"/>
      <c r="I78" s="83"/>
      <c r="J78" s="83"/>
      <c r="K78" s="83"/>
      <c r="L78" s="83"/>
    </row>
    <row r="79" spans="1:12" s="71" customFormat="1" ht="31.2">
      <c r="A79" s="174"/>
      <c r="B79" s="174" t="s">
        <v>112</v>
      </c>
      <c r="C79" s="185" t="s">
        <v>342</v>
      </c>
      <c r="D79" s="185" t="s">
        <v>335</v>
      </c>
      <c r="E79" s="83"/>
      <c r="F79" s="83"/>
      <c r="G79" s="83"/>
      <c r="H79" s="83"/>
      <c r="I79" s="83"/>
      <c r="J79" s="83"/>
      <c r="K79" s="83"/>
      <c r="L79" s="83"/>
    </row>
    <row r="80" spans="1:12" s="60" customFormat="1">
      <c r="A80" s="174"/>
      <c r="B80" s="174" t="s">
        <v>113</v>
      </c>
      <c r="C80" s="185" t="s">
        <v>343</v>
      </c>
      <c r="D80" s="185" t="s">
        <v>336</v>
      </c>
      <c r="E80" s="83"/>
      <c r="F80" s="83">
        <f>SUM(F81:F85)</f>
        <v>0</v>
      </c>
      <c r="G80" s="83"/>
      <c r="H80" s="83">
        <f>SUM(H81:H85)</f>
        <v>0</v>
      </c>
      <c r="I80" s="83"/>
      <c r="J80" s="83">
        <f>SUM(J81:J85)</f>
        <v>0</v>
      </c>
      <c r="K80" s="83"/>
      <c r="L80" s="83">
        <f>SUM(L81:L85)</f>
        <v>0</v>
      </c>
    </row>
    <row r="81" spans="1:12" s="84" customFormat="1">
      <c r="A81" s="176"/>
      <c r="B81" s="176"/>
      <c r="C81" s="177" t="s">
        <v>199</v>
      </c>
      <c r="D81" s="177"/>
      <c r="E81" s="78">
        <v>19177</v>
      </c>
      <c r="F81" s="78"/>
      <c r="G81" s="78">
        <v>19177</v>
      </c>
      <c r="H81" s="78"/>
      <c r="I81" s="78">
        <v>19177</v>
      </c>
      <c r="J81" s="78"/>
      <c r="K81" s="78">
        <v>19177</v>
      </c>
      <c r="L81" s="78"/>
    </row>
    <row r="82" spans="1:12" s="60" customFormat="1" ht="19.5" customHeight="1">
      <c r="A82" s="176"/>
      <c r="B82" s="176"/>
      <c r="C82" s="187" t="s">
        <v>574</v>
      </c>
      <c r="D82" s="187"/>
      <c r="E82" s="49">
        <f t="shared" ref="E82:E87" si="12">SUM(F82:G82)</f>
        <v>55155</v>
      </c>
      <c r="F82" s="49"/>
      <c r="G82" s="49">
        <v>55155</v>
      </c>
      <c r="H82" s="49"/>
      <c r="I82" s="49">
        <f t="shared" ref="I82:I85" si="13">SUM(J82:K82)</f>
        <v>55155</v>
      </c>
      <c r="J82" s="49"/>
      <c r="K82" s="49">
        <v>55155</v>
      </c>
      <c r="L82" s="49"/>
    </row>
    <row r="83" spans="1:12" s="60" customFormat="1" ht="17.25" customHeight="1">
      <c r="A83" s="176"/>
      <c r="B83" s="176"/>
      <c r="C83" s="188" t="s">
        <v>577</v>
      </c>
      <c r="D83" s="188"/>
      <c r="E83" s="78">
        <f t="shared" si="12"/>
        <v>307209</v>
      </c>
      <c r="F83" s="78"/>
      <c r="G83" s="78">
        <v>307209</v>
      </c>
      <c r="H83" s="78"/>
      <c r="I83" s="78">
        <f t="shared" si="13"/>
        <v>307209</v>
      </c>
      <c r="J83" s="78"/>
      <c r="K83" s="78">
        <v>307209</v>
      </c>
      <c r="L83" s="78"/>
    </row>
    <row r="84" spans="1:12" s="60" customFormat="1">
      <c r="A84" s="176"/>
      <c r="B84" s="176"/>
      <c r="C84" s="188" t="s">
        <v>575</v>
      </c>
      <c r="D84" s="188"/>
      <c r="E84" s="78">
        <f t="shared" si="12"/>
        <v>146670</v>
      </c>
      <c r="F84" s="78"/>
      <c r="G84" s="78">
        <v>146670</v>
      </c>
      <c r="H84" s="78"/>
      <c r="I84" s="78">
        <f t="shared" si="13"/>
        <v>146670</v>
      </c>
      <c r="J84" s="78"/>
      <c r="K84" s="78">
        <v>146670</v>
      </c>
      <c r="L84" s="78"/>
    </row>
    <row r="85" spans="1:12" s="60" customFormat="1">
      <c r="A85" s="176"/>
      <c r="B85" s="176"/>
      <c r="C85" s="177" t="s">
        <v>576</v>
      </c>
      <c r="D85" s="177"/>
      <c r="E85" s="78">
        <f t="shared" si="12"/>
        <v>399903</v>
      </c>
      <c r="F85" s="78"/>
      <c r="G85" s="78">
        <v>399903</v>
      </c>
      <c r="H85" s="78"/>
      <c r="I85" s="78">
        <f t="shared" si="13"/>
        <v>399903</v>
      </c>
      <c r="J85" s="78"/>
      <c r="K85" s="78">
        <v>399903</v>
      </c>
      <c r="L85" s="78"/>
    </row>
    <row r="86" spans="1:12" s="60" customFormat="1">
      <c r="A86" s="176"/>
      <c r="B86" s="242"/>
      <c r="C86" s="243" t="s">
        <v>578</v>
      </c>
      <c r="D86" s="177"/>
      <c r="E86" s="78"/>
      <c r="F86" s="78"/>
      <c r="G86" s="78">
        <v>0</v>
      </c>
      <c r="H86" s="78"/>
      <c r="I86" s="78"/>
      <c r="J86" s="78"/>
      <c r="K86" s="78">
        <v>0</v>
      </c>
      <c r="L86" s="78"/>
    </row>
    <row r="87" spans="1:12" s="60" customFormat="1" ht="18" customHeight="1">
      <c r="A87" s="176"/>
      <c r="B87" s="242"/>
      <c r="C87" s="243" t="s">
        <v>579</v>
      </c>
      <c r="D87" s="177"/>
      <c r="E87" s="78">
        <f t="shared" si="12"/>
        <v>207518</v>
      </c>
      <c r="F87" s="78"/>
      <c r="G87" s="78">
        <v>207518</v>
      </c>
      <c r="H87" s="78"/>
      <c r="I87" s="78">
        <f t="shared" ref="I87" si="14">SUM(J87:K87)</f>
        <v>207518</v>
      </c>
      <c r="J87" s="78"/>
      <c r="K87" s="78">
        <v>207518</v>
      </c>
      <c r="L87" s="78"/>
    </row>
    <row r="88" spans="1:12" s="86" customFormat="1">
      <c r="A88" s="176"/>
      <c r="B88" s="328" t="s">
        <v>357</v>
      </c>
      <c r="C88" s="329"/>
      <c r="D88" s="177"/>
      <c r="E88" s="78">
        <f>SUM(E81:E87)</f>
        <v>1135632</v>
      </c>
      <c r="F88" s="78">
        <f>SUM(F81:F85)</f>
        <v>0</v>
      </c>
      <c r="G88" s="78">
        <f>SUM(G81:G87)</f>
        <v>1135632</v>
      </c>
      <c r="H88" s="78">
        <f>SUM(H81:H85)</f>
        <v>0</v>
      </c>
      <c r="I88" s="78">
        <f>SUM(I81:I87)</f>
        <v>1135632</v>
      </c>
      <c r="J88" s="78">
        <f>SUM(J81:J85)</f>
        <v>0</v>
      </c>
      <c r="K88" s="78">
        <f>SUM(K81:K87)</f>
        <v>1135632</v>
      </c>
      <c r="L88" s="78">
        <f>SUM(L81:L85)</f>
        <v>0</v>
      </c>
    </row>
    <row r="89" spans="1:12" s="86" customFormat="1" ht="31.2">
      <c r="A89" s="189"/>
      <c r="B89" s="189" t="s">
        <v>121</v>
      </c>
      <c r="C89" s="185" t="s">
        <v>349</v>
      </c>
      <c r="D89" s="185" t="s">
        <v>344</v>
      </c>
      <c r="E89" s="85"/>
      <c r="F89" s="85"/>
      <c r="G89" s="85"/>
      <c r="H89" s="85"/>
      <c r="I89" s="85"/>
      <c r="J89" s="85"/>
      <c r="K89" s="85"/>
      <c r="L89" s="85"/>
    </row>
    <row r="90" spans="1:12" s="86" customFormat="1" ht="31.2">
      <c r="A90" s="189"/>
      <c r="B90" s="189" t="s">
        <v>122</v>
      </c>
      <c r="C90" s="185" t="s">
        <v>350</v>
      </c>
      <c r="D90" s="185" t="s">
        <v>345</v>
      </c>
      <c r="E90" s="85"/>
      <c r="F90" s="85"/>
      <c r="G90" s="85"/>
      <c r="H90" s="85"/>
      <c r="I90" s="85"/>
      <c r="J90" s="85"/>
      <c r="K90" s="85"/>
      <c r="L90" s="85"/>
    </row>
    <row r="91" spans="1:12" s="86" customFormat="1">
      <c r="A91" s="189"/>
      <c r="B91" s="189" t="s">
        <v>123</v>
      </c>
      <c r="C91" s="185" t="s">
        <v>351</v>
      </c>
      <c r="D91" s="185"/>
      <c r="E91" s="85"/>
      <c r="F91" s="85"/>
      <c r="G91" s="85"/>
      <c r="H91" s="85"/>
      <c r="I91" s="85"/>
      <c r="J91" s="85"/>
      <c r="K91" s="85"/>
      <c r="L91" s="85"/>
    </row>
    <row r="92" spans="1:12" s="86" customFormat="1">
      <c r="A92" s="189"/>
      <c r="B92" s="189" t="s">
        <v>124</v>
      </c>
      <c r="C92" s="185" t="s">
        <v>352</v>
      </c>
      <c r="D92" s="185" t="s">
        <v>346</v>
      </c>
      <c r="E92" s="85"/>
      <c r="F92" s="85"/>
      <c r="G92" s="85"/>
      <c r="H92" s="85"/>
      <c r="I92" s="85"/>
      <c r="J92" s="85"/>
      <c r="K92" s="85"/>
      <c r="L92" s="85"/>
    </row>
    <row r="93" spans="1:12" s="71" customFormat="1">
      <c r="A93" s="189"/>
      <c r="B93" s="189" t="s">
        <v>159</v>
      </c>
      <c r="C93" s="185" t="s">
        <v>353</v>
      </c>
      <c r="D93" s="185" t="s">
        <v>347</v>
      </c>
      <c r="E93" s="85"/>
      <c r="F93" s="85"/>
      <c r="G93" s="85"/>
      <c r="H93" s="85"/>
      <c r="I93" s="85"/>
      <c r="J93" s="85"/>
      <c r="K93" s="85"/>
      <c r="L93" s="85"/>
    </row>
    <row r="94" spans="1:12" s="60" customFormat="1" ht="31.2">
      <c r="A94" s="174"/>
      <c r="B94" s="174" t="s">
        <v>160</v>
      </c>
      <c r="C94" s="185" t="s">
        <v>354</v>
      </c>
      <c r="D94" s="185" t="s">
        <v>348</v>
      </c>
      <c r="E94" s="83"/>
      <c r="F94" s="83">
        <f t="shared" ref="F94" si="15">SUM(F95:F96)</f>
        <v>0</v>
      </c>
      <c r="G94" s="83"/>
      <c r="H94" s="83"/>
      <c r="I94" s="83"/>
      <c r="J94" s="83">
        <f t="shared" ref="J94" si="16">SUM(J95:J96)</f>
        <v>0</v>
      </c>
      <c r="K94" s="83"/>
      <c r="L94" s="83"/>
    </row>
    <row r="95" spans="1:12" s="60" customFormat="1">
      <c r="A95" s="176"/>
      <c r="B95" s="176"/>
      <c r="C95" s="190" t="s">
        <v>200</v>
      </c>
      <c r="D95" s="190"/>
      <c r="E95" s="78">
        <v>100000</v>
      </c>
      <c r="F95" s="78"/>
      <c r="G95" s="78">
        <v>100000</v>
      </c>
      <c r="H95" s="78"/>
      <c r="I95" s="78">
        <v>100000</v>
      </c>
      <c r="J95" s="78"/>
      <c r="K95" s="78">
        <v>100000</v>
      </c>
      <c r="L95" s="78"/>
    </row>
    <row r="96" spans="1:12" s="84" customFormat="1" ht="33" customHeight="1">
      <c r="A96" s="176"/>
      <c r="B96" s="176"/>
      <c r="C96" s="177" t="s">
        <v>191</v>
      </c>
      <c r="D96" s="177"/>
      <c r="E96" s="78">
        <v>100000</v>
      </c>
      <c r="F96" s="78"/>
      <c r="G96" s="78">
        <v>100000</v>
      </c>
      <c r="H96" s="78"/>
      <c r="I96" s="78">
        <v>100000</v>
      </c>
      <c r="J96" s="78"/>
      <c r="K96" s="78">
        <v>100000</v>
      </c>
      <c r="L96" s="78"/>
    </row>
    <row r="97" spans="1:12" s="71" customFormat="1">
      <c r="A97" s="176"/>
      <c r="B97" s="330" t="s">
        <v>356</v>
      </c>
      <c r="C97" s="331"/>
      <c r="D97" s="186"/>
      <c r="E97" s="50">
        <f t="shared" ref="E97:L97" si="17">SUM(E95:E96)</f>
        <v>200000</v>
      </c>
      <c r="F97" s="49">
        <f t="shared" si="17"/>
        <v>0</v>
      </c>
      <c r="G97" s="50">
        <f t="shared" si="17"/>
        <v>200000</v>
      </c>
      <c r="H97" s="49">
        <f t="shared" si="17"/>
        <v>0</v>
      </c>
      <c r="I97" s="50">
        <f t="shared" si="17"/>
        <v>200000</v>
      </c>
      <c r="J97" s="49">
        <f t="shared" si="17"/>
        <v>0</v>
      </c>
      <c r="K97" s="50">
        <f t="shared" si="17"/>
        <v>200000</v>
      </c>
      <c r="L97" s="49">
        <f t="shared" si="17"/>
        <v>0</v>
      </c>
    </row>
    <row r="98" spans="1:12" s="71" customFormat="1" ht="21.6" customHeight="1">
      <c r="A98" s="174"/>
      <c r="B98" s="174" t="s">
        <v>161</v>
      </c>
      <c r="C98" s="175" t="s">
        <v>162</v>
      </c>
      <c r="D98" s="175" t="s">
        <v>355</v>
      </c>
      <c r="E98" s="83">
        <f>SUM(F98:G98)</f>
        <v>976137</v>
      </c>
      <c r="F98" s="83"/>
      <c r="G98" s="83">
        <v>976137</v>
      </c>
      <c r="H98" s="83"/>
      <c r="I98" s="83">
        <f>SUM(J98:K98)</f>
        <v>1403510</v>
      </c>
      <c r="J98" s="83"/>
      <c r="K98" s="83">
        <v>1403510</v>
      </c>
      <c r="L98" s="83"/>
    </row>
    <row r="99" spans="1:12" s="60" customFormat="1">
      <c r="A99" s="174"/>
      <c r="B99" s="326" t="s">
        <v>403</v>
      </c>
      <c r="C99" s="327"/>
      <c r="D99" s="175"/>
      <c r="E99" s="83">
        <v>2311769</v>
      </c>
      <c r="F99" s="83"/>
      <c r="G99" s="83">
        <v>2311769</v>
      </c>
      <c r="H99" s="83"/>
      <c r="I99" s="83">
        <v>2739142</v>
      </c>
      <c r="J99" s="83"/>
      <c r="K99" s="83">
        <v>2739142</v>
      </c>
      <c r="L99" s="83"/>
    </row>
    <row r="100" spans="1:12" s="71" customFormat="1">
      <c r="A100" s="176"/>
      <c r="B100" s="176"/>
      <c r="C100" s="177"/>
      <c r="D100" s="177"/>
      <c r="E100" s="78"/>
      <c r="F100" s="78"/>
      <c r="G100" s="78"/>
      <c r="H100" s="78"/>
      <c r="I100" s="78"/>
      <c r="J100" s="78"/>
      <c r="K100" s="78"/>
      <c r="L100" s="78"/>
    </row>
    <row r="101" spans="1:12" s="71" customFormat="1">
      <c r="A101" s="296" t="s">
        <v>44</v>
      </c>
      <c r="B101" s="334" t="s">
        <v>359</v>
      </c>
      <c r="C101" s="334"/>
      <c r="D101" s="297" t="s">
        <v>358</v>
      </c>
      <c r="E101" s="73"/>
      <c r="F101" s="73"/>
      <c r="G101" s="73"/>
      <c r="H101" s="73"/>
      <c r="I101" s="73"/>
      <c r="J101" s="73"/>
      <c r="K101" s="73"/>
      <c r="L101" s="73"/>
    </row>
    <row r="102" spans="1:12" s="60" customFormat="1">
      <c r="A102" s="174"/>
      <c r="B102" s="174" t="s">
        <v>108</v>
      </c>
      <c r="C102" s="175" t="s">
        <v>154</v>
      </c>
      <c r="D102" s="175" t="s">
        <v>360</v>
      </c>
      <c r="E102" s="83"/>
      <c r="F102" s="83"/>
      <c r="G102" s="83"/>
      <c r="H102" s="83"/>
      <c r="I102" s="83"/>
      <c r="J102" s="83"/>
      <c r="K102" s="83"/>
      <c r="L102" s="83"/>
    </row>
    <row r="103" spans="1:12" s="71" customFormat="1">
      <c r="A103" s="176"/>
      <c r="B103" s="176"/>
      <c r="C103" s="184"/>
      <c r="D103" s="184"/>
      <c r="E103" s="78"/>
      <c r="F103" s="78"/>
      <c r="G103" s="78"/>
      <c r="H103" s="78"/>
      <c r="I103" s="78"/>
      <c r="J103" s="78"/>
      <c r="K103" s="78"/>
      <c r="L103" s="78"/>
    </row>
    <row r="104" spans="1:12" s="80" customFormat="1">
      <c r="A104" s="174"/>
      <c r="B104" s="174" t="s">
        <v>109</v>
      </c>
      <c r="C104" s="175" t="s">
        <v>155</v>
      </c>
      <c r="D104" s="175" t="s">
        <v>361</v>
      </c>
      <c r="E104" s="77"/>
      <c r="F104" s="77"/>
      <c r="G104" s="77"/>
      <c r="H104" s="77"/>
      <c r="I104" s="77"/>
      <c r="J104" s="77"/>
      <c r="K104" s="77"/>
      <c r="L104" s="77"/>
    </row>
    <row r="105" spans="1:12" s="80" customFormat="1">
      <c r="A105" s="176"/>
      <c r="B105" s="176"/>
      <c r="C105" s="184"/>
      <c r="D105" s="184"/>
      <c r="E105" s="78"/>
      <c r="F105" s="78"/>
      <c r="G105" s="78"/>
      <c r="H105" s="78"/>
      <c r="I105" s="78"/>
      <c r="J105" s="78"/>
      <c r="K105" s="78"/>
      <c r="L105" s="78"/>
    </row>
    <row r="106" spans="1:12" s="86" customFormat="1">
      <c r="A106" s="176"/>
      <c r="B106" s="176"/>
      <c r="C106" s="177"/>
      <c r="D106" s="177"/>
      <c r="E106" s="78"/>
      <c r="F106" s="78"/>
      <c r="G106" s="78"/>
      <c r="H106" s="78"/>
      <c r="I106" s="78"/>
      <c r="J106" s="78"/>
      <c r="K106" s="78"/>
      <c r="L106" s="78"/>
    </row>
    <row r="107" spans="1:12" s="86" customFormat="1">
      <c r="A107" s="189"/>
      <c r="B107" s="189" t="s">
        <v>110</v>
      </c>
      <c r="C107" s="185" t="s">
        <v>156</v>
      </c>
      <c r="D107" s="185" t="s">
        <v>362</v>
      </c>
      <c r="E107" s="85"/>
      <c r="F107" s="85"/>
      <c r="G107" s="85"/>
      <c r="H107" s="85"/>
      <c r="I107" s="85"/>
      <c r="J107" s="85"/>
      <c r="K107" s="85"/>
      <c r="L107" s="85"/>
    </row>
    <row r="108" spans="1:12" s="88" customFormat="1">
      <c r="A108" s="189"/>
      <c r="B108" s="189" t="s">
        <v>111</v>
      </c>
      <c r="C108" s="185" t="s">
        <v>157</v>
      </c>
      <c r="D108" s="185" t="s">
        <v>363</v>
      </c>
      <c r="E108" s="85">
        <v>202585</v>
      </c>
      <c r="F108" s="85">
        <v>202585</v>
      </c>
      <c r="G108" s="85"/>
      <c r="H108" s="85"/>
      <c r="I108" s="85">
        <f>SUM(J108:K108)</f>
        <v>651403</v>
      </c>
      <c r="J108" s="85">
        <v>568818</v>
      </c>
      <c r="K108" s="85">
        <v>82585</v>
      </c>
      <c r="L108" s="85"/>
    </row>
    <row r="109" spans="1:12" s="86" customFormat="1">
      <c r="A109" s="191"/>
      <c r="B109" s="191"/>
      <c r="C109" s="190"/>
      <c r="D109" s="190"/>
      <c r="E109" s="87"/>
      <c r="F109" s="87"/>
      <c r="G109" s="87"/>
      <c r="H109" s="87"/>
      <c r="I109" s="87"/>
      <c r="J109" s="87"/>
      <c r="K109" s="87"/>
      <c r="L109" s="87"/>
    </row>
    <row r="110" spans="1:12" s="86" customFormat="1">
      <c r="A110" s="189"/>
      <c r="B110" s="189" t="s">
        <v>112</v>
      </c>
      <c r="C110" s="185" t="s">
        <v>367</v>
      </c>
      <c r="D110" s="185" t="s">
        <v>364</v>
      </c>
      <c r="E110" s="85"/>
      <c r="F110" s="85"/>
      <c r="G110" s="85"/>
      <c r="H110" s="85"/>
      <c r="I110" s="85"/>
      <c r="J110" s="85"/>
      <c r="K110" s="85"/>
      <c r="L110" s="85"/>
    </row>
    <row r="111" spans="1:12" s="86" customFormat="1">
      <c r="A111" s="189"/>
      <c r="B111" s="189" t="s">
        <v>113</v>
      </c>
      <c r="C111" s="185" t="s">
        <v>366</v>
      </c>
      <c r="D111" s="185" t="s">
        <v>365</v>
      </c>
      <c r="E111" s="85"/>
      <c r="F111" s="85"/>
      <c r="G111" s="85"/>
      <c r="H111" s="85"/>
      <c r="I111" s="85"/>
      <c r="J111" s="85"/>
      <c r="K111" s="85"/>
      <c r="L111" s="85"/>
    </row>
    <row r="112" spans="1:12" s="86" customFormat="1" ht="17.399999999999999" customHeight="1">
      <c r="A112" s="189"/>
      <c r="B112" s="189" t="s">
        <v>121</v>
      </c>
      <c r="C112" s="185" t="s">
        <v>158</v>
      </c>
      <c r="D112" s="185" t="s">
        <v>368</v>
      </c>
      <c r="E112" s="85">
        <v>54698</v>
      </c>
      <c r="F112" s="85">
        <v>54698</v>
      </c>
      <c r="G112" s="85"/>
      <c r="H112" s="85"/>
      <c r="I112" s="85">
        <f>SUM(J112:K112)</f>
        <v>175880</v>
      </c>
      <c r="J112" s="85">
        <v>153582</v>
      </c>
      <c r="K112" s="85">
        <v>22298</v>
      </c>
      <c r="L112" s="85"/>
    </row>
    <row r="113" spans="1:12" s="60" customFormat="1">
      <c r="A113" s="189"/>
      <c r="B113" s="332" t="s">
        <v>369</v>
      </c>
      <c r="C113" s="333"/>
      <c r="D113" s="185"/>
      <c r="E113" s="87">
        <f t="shared" ref="E113:L113" si="18">SUM(E102:E112)</f>
        <v>257283</v>
      </c>
      <c r="F113" s="87">
        <f t="shared" si="18"/>
        <v>257283</v>
      </c>
      <c r="G113" s="87">
        <f t="shared" si="18"/>
        <v>0</v>
      </c>
      <c r="H113" s="87">
        <f t="shared" si="18"/>
        <v>0</v>
      </c>
      <c r="I113" s="87">
        <f t="shared" si="18"/>
        <v>827283</v>
      </c>
      <c r="J113" s="87">
        <f t="shared" si="18"/>
        <v>722400</v>
      </c>
      <c r="K113" s="87">
        <f t="shared" si="18"/>
        <v>104883</v>
      </c>
      <c r="L113" s="87">
        <f t="shared" si="18"/>
        <v>0</v>
      </c>
    </row>
    <row r="114" spans="1:12" s="71" customFormat="1">
      <c r="A114" s="176"/>
      <c r="B114" s="176"/>
      <c r="C114" s="177"/>
      <c r="D114" s="177"/>
      <c r="E114" s="78"/>
      <c r="F114" s="78"/>
      <c r="G114" s="78"/>
      <c r="H114" s="78"/>
      <c r="I114" s="78"/>
      <c r="J114" s="78"/>
      <c r="K114" s="78"/>
      <c r="L114" s="78"/>
    </row>
    <row r="115" spans="1:12" s="71" customFormat="1">
      <c r="A115" s="296" t="s">
        <v>22</v>
      </c>
      <c r="B115" s="334" t="s">
        <v>46</v>
      </c>
      <c r="C115" s="334"/>
      <c r="D115" s="297" t="s">
        <v>370</v>
      </c>
      <c r="E115" s="73"/>
      <c r="F115" s="73"/>
      <c r="G115" s="73"/>
      <c r="H115" s="73"/>
      <c r="I115" s="73"/>
      <c r="J115" s="73"/>
      <c r="K115" s="73"/>
      <c r="L115" s="73"/>
    </row>
    <row r="116" spans="1:12" s="71" customFormat="1">
      <c r="A116" s="174"/>
      <c r="B116" s="174" t="s">
        <v>108</v>
      </c>
      <c r="C116" s="175" t="s">
        <v>150</v>
      </c>
      <c r="D116" s="175" t="s">
        <v>372</v>
      </c>
      <c r="E116" s="83">
        <v>320000</v>
      </c>
      <c r="F116" s="83">
        <v>320000</v>
      </c>
      <c r="G116" s="83"/>
      <c r="H116" s="83"/>
      <c r="I116" s="83">
        <v>636589</v>
      </c>
      <c r="J116" s="83">
        <v>159110</v>
      </c>
      <c r="K116" s="83">
        <v>477479</v>
      </c>
      <c r="L116" s="83"/>
    </row>
    <row r="117" spans="1:12" s="71" customFormat="1">
      <c r="A117" s="174"/>
      <c r="B117" s="174" t="s">
        <v>109</v>
      </c>
      <c r="C117" s="175" t="s">
        <v>151</v>
      </c>
      <c r="D117" s="175" t="s">
        <v>373</v>
      </c>
      <c r="E117" s="83"/>
      <c r="F117" s="83"/>
      <c r="G117" s="83"/>
      <c r="H117" s="83"/>
      <c r="I117" s="83"/>
      <c r="J117" s="83"/>
      <c r="K117" s="83"/>
      <c r="L117" s="83"/>
    </row>
    <row r="118" spans="1:12" s="79" customFormat="1" ht="35.25" customHeight="1">
      <c r="A118" s="174"/>
      <c r="B118" s="174" t="s">
        <v>110</v>
      </c>
      <c r="C118" s="175" t="s">
        <v>152</v>
      </c>
      <c r="D118" s="175" t="s">
        <v>374</v>
      </c>
      <c r="E118" s="83"/>
      <c r="F118" s="83"/>
      <c r="G118" s="83"/>
      <c r="H118" s="83"/>
      <c r="I118" s="83"/>
      <c r="J118" s="83"/>
      <c r="K118" s="83"/>
      <c r="L118" s="83"/>
    </row>
    <row r="119" spans="1:12" s="79" customFormat="1" ht="20.399999999999999" customHeight="1">
      <c r="A119" s="174"/>
      <c r="B119" s="174" t="s">
        <v>111</v>
      </c>
      <c r="C119" s="192" t="s">
        <v>153</v>
      </c>
      <c r="D119" s="175" t="s">
        <v>371</v>
      </c>
      <c r="E119" s="50">
        <v>86400</v>
      </c>
      <c r="F119" s="50">
        <v>86400</v>
      </c>
      <c r="G119" s="50"/>
      <c r="H119" s="50"/>
      <c r="I119" s="50">
        <v>171881</v>
      </c>
      <c r="J119" s="50">
        <v>42960</v>
      </c>
      <c r="K119" s="50">
        <v>128921</v>
      </c>
      <c r="L119" s="50"/>
    </row>
    <row r="120" spans="1:12" s="60" customFormat="1">
      <c r="A120" s="174"/>
      <c r="B120" s="326" t="s">
        <v>375</v>
      </c>
      <c r="C120" s="327"/>
      <c r="D120" s="177"/>
      <c r="E120" s="49">
        <f t="shared" ref="E120:L120" si="19">SUM(E116:E119)</f>
        <v>406400</v>
      </c>
      <c r="F120" s="49">
        <f t="shared" si="19"/>
        <v>406400</v>
      </c>
      <c r="G120" s="49">
        <f t="shared" si="19"/>
        <v>0</v>
      </c>
      <c r="H120" s="49">
        <f t="shared" si="19"/>
        <v>0</v>
      </c>
      <c r="I120" s="49">
        <f t="shared" si="19"/>
        <v>808470</v>
      </c>
      <c r="J120" s="49">
        <v>202070</v>
      </c>
      <c r="K120" s="49">
        <v>606400</v>
      </c>
      <c r="L120" s="49">
        <f t="shared" si="19"/>
        <v>0</v>
      </c>
    </row>
    <row r="121" spans="1:12" s="71" customFormat="1">
      <c r="A121" s="176"/>
      <c r="B121" s="176"/>
      <c r="C121" s="177"/>
      <c r="D121" s="177"/>
      <c r="E121" s="78"/>
      <c r="F121" s="78"/>
      <c r="G121" s="78"/>
      <c r="H121" s="78"/>
      <c r="I121" s="78"/>
      <c r="J121" s="78"/>
      <c r="K121" s="78"/>
      <c r="L121" s="78"/>
    </row>
    <row r="122" spans="1:12" s="71" customFormat="1">
      <c r="A122" s="296" t="s">
        <v>24</v>
      </c>
      <c r="B122" s="334" t="s">
        <v>387</v>
      </c>
      <c r="C122" s="334"/>
      <c r="D122" s="297" t="s">
        <v>377</v>
      </c>
      <c r="E122" s="74"/>
      <c r="F122" s="74"/>
      <c r="G122" s="74"/>
      <c r="H122" s="74"/>
      <c r="I122" s="74"/>
      <c r="J122" s="74"/>
      <c r="K122" s="74"/>
      <c r="L122" s="74"/>
    </row>
    <row r="123" spans="1:12" s="71" customFormat="1" ht="31.2">
      <c r="A123" s="174"/>
      <c r="B123" s="174" t="s">
        <v>108</v>
      </c>
      <c r="C123" s="185" t="s">
        <v>142</v>
      </c>
      <c r="D123" s="185" t="s">
        <v>378</v>
      </c>
      <c r="E123" s="83"/>
      <c r="F123" s="83"/>
      <c r="G123" s="83"/>
      <c r="H123" s="83"/>
      <c r="I123" s="83"/>
      <c r="J123" s="83"/>
      <c r="K123" s="83"/>
      <c r="L123" s="83"/>
    </row>
    <row r="124" spans="1:12" s="71" customFormat="1" ht="31.2">
      <c r="A124" s="174"/>
      <c r="B124" s="174" t="s">
        <v>109</v>
      </c>
      <c r="C124" s="185" t="s">
        <v>143</v>
      </c>
      <c r="D124" s="185" t="s">
        <v>379</v>
      </c>
      <c r="E124" s="83"/>
      <c r="F124" s="83"/>
      <c r="G124" s="83"/>
      <c r="H124" s="83"/>
      <c r="I124" s="83"/>
      <c r="J124" s="83"/>
      <c r="K124" s="83"/>
      <c r="L124" s="83"/>
    </row>
    <row r="125" spans="1:12" s="71" customFormat="1" ht="31.2">
      <c r="A125" s="174"/>
      <c r="B125" s="174" t="s">
        <v>110</v>
      </c>
      <c r="C125" s="185" t="s">
        <v>144</v>
      </c>
      <c r="D125" s="185" t="s">
        <v>380</v>
      </c>
      <c r="E125" s="83"/>
      <c r="F125" s="83"/>
      <c r="G125" s="83"/>
      <c r="H125" s="83"/>
      <c r="I125" s="83"/>
      <c r="J125" s="83"/>
      <c r="K125" s="83"/>
      <c r="L125" s="83"/>
    </row>
    <row r="126" spans="1:12" s="71" customFormat="1">
      <c r="A126" s="174"/>
      <c r="B126" s="174" t="s">
        <v>111</v>
      </c>
      <c r="C126" s="185" t="s">
        <v>145</v>
      </c>
      <c r="D126" s="185" t="s">
        <v>381</v>
      </c>
      <c r="E126" s="83"/>
      <c r="F126" s="83"/>
      <c r="G126" s="83"/>
      <c r="H126" s="83"/>
      <c r="I126" s="83"/>
      <c r="J126" s="83"/>
      <c r="K126" s="83"/>
      <c r="L126" s="83"/>
    </row>
    <row r="127" spans="1:12" s="71" customFormat="1" ht="31.2">
      <c r="A127" s="174"/>
      <c r="B127" s="174" t="s">
        <v>112</v>
      </c>
      <c r="C127" s="185" t="s">
        <v>146</v>
      </c>
      <c r="D127" s="185" t="s">
        <v>382</v>
      </c>
      <c r="E127" s="83"/>
      <c r="F127" s="83"/>
      <c r="G127" s="83"/>
      <c r="H127" s="83"/>
      <c r="I127" s="83"/>
      <c r="J127" s="83"/>
      <c r="K127" s="83"/>
      <c r="L127" s="83"/>
    </row>
    <row r="128" spans="1:12" s="60" customFormat="1" ht="31.2">
      <c r="A128" s="174"/>
      <c r="B128" s="174" t="s">
        <v>113</v>
      </c>
      <c r="C128" s="185" t="s">
        <v>147</v>
      </c>
      <c r="D128" s="185" t="s">
        <v>383</v>
      </c>
      <c r="E128" s="83"/>
      <c r="F128" s="83"/>
      <c r="G128" s="83"/>
      <c r="H128" s="83"/>
      <c r="I128" s="83"/>
      <c r="J128" s="83"/>
      <c r="K128" s="83"/>
      <c r="L128" s="83"/>
    </row>
    <row r="129" spans="1:12" s="71" customFormat="1">
      <c r="A129" s="176"/>
      <c r="B129" s="176" t="s">
        <v>121</v>
      </c>
      <c r="C129" s="175" t="s">
        <v>148</v>
      </c>
      <c r="D129" s="175" t="s">
        <v>384</v>
      </c>
      <c r="E129" s="78"/>
      <c r="F129" s="78"/>
      <c r="G129" s="78"/>
      <c r="H129" s="78"/>
      <c r="I129" s="78"/>
      <c r="J129" s="78"/>
      <c r="K129" s="78"/>
      <c r="L129" s="78"/>
    </row>
    <row r="130" spans="1:12" s="71" customFormat="1" ht="17.399999999999999" customHeight="1">
      <c r="A130" s="174"/>
      <c r="B130" s="174" t="s">
        <v>122</v>
      </c>
      <c r="C130" s="175" t="s">
        <v>149</v>
      </c>
      <c r="D130" s="175" t="s">
        <v>385</v>
      </c>
      <c r="E130" s="83"/>
      <c r="F130" s="83"/>
      <c r="G130" s="83"/>
      <c r="H130" s="83"/>
      <c r="I130" s="83"/>
      <c r="J130" s="83"/>
      <c r="K130" s="83"/>
      <c r="L130" s="83"/>
    </row>
    <row r="131" spans="1:12" s="60" customFormat="1">
      <c r="A131" s="174"/>
      <c r="B131" s="326" t="s">
        <v>386</v>
      </c>
      <c r="C131" s="327"/>
      <c r="D131" s="175"/>
      <c r="E131" s="78">
        <f t="shared" ref="E131:L131" si="20">SUM(E123:E130)</f>
        <v>0</v>
      </c>
      <c r="F131" s="78">
        <f t="shared" si="20"/>
        <v>0</v>
      </c>
      <c r="G131" s="78">
        <f t="shared" si="20"/>
        <v>0</v>
      </c>
      <c r="H131" s="78">
        <f t="shared" si="20"/>
        <v>0</v>
      </c>
      <c r="I131" s="78">
        <f t="shared" si="20"/>
        <v>0</v>
      </c>
      <c r="J131" s="78">
        <f t="shared" si="20"/>
        <v>0</v>
      </c>
      <c r="K131" s="78">
        <f t="shared" si="20"/>
        <v>0</v>
      </c>
      <c r="L131" s="78">
        <f t="shared" si="20"/>
        <v>0</v>
      </c>
    </row>
    <row r="132" spans="1:12" s="198" customFormat="1" ht="22.2" customHeight="1">
      <c r="A132" s="176"/>
      <c r="B132" s="176"/>
      <c r="C132" s="177"/>
      <c r="D132" s="177"/>
      <c r="E132" s="78"/>
      <c r="F132" s="78"/>
      <c r="G132" s="78"/>
      <c r="H132" s="78"/>
      <c r="I132" s="78"/>
      <c r="J132" s="78"/>
      <c r="K132" s="78"/>
      <c r="L132" s="78"/>
    </row>
    <row r="133" spans="1:12" s="71" customFormat="1" ht="15" customHeight="1">
      <c r="A133" s="313" t="s">
        <v>48</v>
      </c>
      <c r="B133" s="313"/>
      <c r="C133" s="313"/>
      <c r="D133" s="208"/>
      <c r="E133" s="209">
        <f t="shared" ref="E133:L133" si="21">SUM(E131+E120+E113+E99+E72+E59+E28+E23)</f>
        <v>54677592</v>
      </c>
      <c r="F133" s="209">
        <f t="shared" si="21"/>
        <v>27152104</v>
      </c>
      <c r="G133" s="209">
        <f t="shared" si="21"/>
        <v>27525488</v>
      </c>
      <c r="H133" s="209">
        <f t="shared" si="21"/>
        <v>0</v>
      </c>
      <c r="I133" s="209">
        <f t="shared" si="21"/>
        <v>58284954</v>
      </c>
      <c r="J133" s="209">
        <f t="shared" si="21"/>
        <v>26442891</v>
      </c>
      <c r="K133" s="209">
        <f t="shared" si="21"/>
        <v>29822063</v>
      </c>
      <c r="L133" s="209">
        <f t="shared" si="21"/>
        <v>0</v>
      </c>
    </row>
    <row r="134" spans="1:12" s="71" customFormat="1" ht="17.25" customHeight="1">
      <c r="A134" s="174"/>
      <c r="B134" s="174"/>
      <c r="C134" s="193"/>
      <c r="D134" s="193"/>
      <c r="E134" s="83"/>
      <c r="F134" s="83"/>
      <c r="G134" s="83"/>
      <c r="H134" s="83"/>
      <c r="I134" s="83"/>
      <c r="J134" s="83"/>
      <c r="K134" s="83"/>
      <c r="L134" s="83"/>
    </row>
    <row r="135" spans="1:12" s="71" customFormat="1" ht="17.25" customHeight="1">
      <c r="A135" s="296" t="s">
        <v>26</v>
      </c>
      <c r="B135" s="313" t="s">
        <v>388</v>
      </c>
      <c r="C135" s="313"/>
      <c r="D135" s="294" t="s">
        <v>376</v>
      </c>
      <c r="E135" s="73"/>
      <c r="F135" s="73"/>
      <c r="G135" s="73"/>
      <c r="H135" s="73"/>
      <c r="I135" s="73"/>
      <c r="J135" s="73"/>
      <c r="K135" s="73"/>
      <c r="L135" s="73"/>
    </row>
    <row r="136" spans="1:12" s="80" customFormat="1" ht="17.25" customHeight="1">
      <c r="A136" s="174"/>
      <c r="B136" s="174" t="s">
        <v>108</v>
      </c>
      <c r="C136" s="193" t="s">
        <v>138</v>
      </c>
      <c r="D136" s="193"/>
      <c r="E136" s="77"/>
      <c r="F136" s="77"/>
      <c r="G136" s="77"/>
      <c r="H136" s="77"/>
      <c r="I136" s="77"/>
      <c r="J136" s="77"/>
      <c r="K136" s="77"/>
      <c r="L136" s="77"/>
    </row>
    <row r="137" spans="1:12" s="71" customFormat="1" ht="17.25" customHeight="1">
      <c r="A137" s="176"/>
      <c r="B137" s="176"/>
      <c r="C137" s="194" t="s">
        <v>99</v>
      </c>
      <c r="D137" s="194" t="s">
        <v>389</v>
      </c>
      <c r="E137" s="78"/>
      <c r="F137" s="78"/>
      <c r="G137" s="78"/>
      <c r="H137" s="78"/>
      <c r="I137" s="78"/>
      <c r="J137" s="78"/>
      <c r="K137" s="78"/>
      <c r="L137" s="78"/>
    </row>
    <row r="138" spans="1:12" s="71" customFormat="1" ht="17.25" customHeight="1">
      <c r="A138" s="174"/>
      <c r="B138" s="174"/>
      <c r="C138" s="194" t="s">
        <v>100</v>
      </c>
      <c r="D138" s="194" t="s">
        <v>390</v>
      </c>
      <c r="E138" s="83"/>
      <c r="F138" s="83"/>
      <c r="G138" s="83"/>
      <c r="H138" s="83"/>
      <c r="I138" s="83"/>
      <c r="J138" s="83"/>
      <c r="K138" s="83"/>
      <c r="L138" s="83"/>
    </row>
    <row r="139" spans="1:12" s="71" customFormat="1" ht="17.25" customHeight="1">
      <c r="A139" s="174"/>
      <c r="B139" s="174"/>
      <c r="C139" s="194" t="s">
        <v>101</v>
      </c>
      <c r="D139" s="194" t="s">
        <v>391</v>
      </c>
      <c r="E139" s="83"/>
      <c r="F139" s="83"/>
      <c r="G139" s="83"/>
      <c r="H139" s="83"/>
      <c r="I139" s="83"/>
      <c r="J139" s="83"/>
      <c r="K139" s="83"/>
      <c r="L139" s="83"/>
    </row>
    <row r="140" spans="1:12" s="71" customFormat="1" ht="17.25" customHeight="1">
      <c r="A140" s="174"/>
      <c r="B140" s="174"/>
      <c r="C140" s="194" t="s">
        <v>102</v>
      </c>
      <c r="D140" s="194" t="s">
        <v>392</v>
      </c>
      <c r="E140" s="83">
        <v>1238341</v>
      </c>
      <c r="F140" s="83">
        <v>1238341</v>
      </c>
      <c r="G140" s="83"/>
      <c r="H140" s="83"/>
      <c r="I140" s="83">
        <v>1238341</v>
      </c>
      <c r="J140" s="83">
        <v>1238341</v>
      </c>
      <c r="K140" s="83"/>
      <c r="L140" s="83"/>
    </row>
    <row r="141" spans="1:12" s="71" customFormat="1" ht="17.25" customHeight="1">
      <c r="A141" s="174"/>
      <c r="B141" s="174"/>
      <c r="C141" s="195" t="s">
        <v>103</v>
      </c>
      <c r="D141" s="195" t="s">
        <v>393</v>
      </c>
      <c r="E141" s="83"/>
      <c r="F141" s="83"/>
      <c r="G141" s="83"/>
      <c r="H141" s="83"/>
      <c r="I141" s="83"/>
      <c r="J141" s="83"/>
      <c r="K141" s="83"/>
      <c r="L141" s="83"/>
    </row>
    <row r="142" spans="1:12" s="71" customFormat="1" ht="17.25" customHeight="1">
      <c r="A142" s="174"/>
      <c r="B142" s="174"/>
      <c r="C142" s="194" t="s">
        <v>104</v>
      </c>
      <c r="D142" s="194" t="s">
        <v>394</v>
      </c>
      <c r="E142" s="83"/>
      <c r="F142" s="83"/>
      <c r="G142" s="83"/>
      <c r="H142" s="83"/>
      <c r="I142" s="83"/>
      <c r="J142" s="83"/>
      <c r="K142" s="83"/>
      <c r="L142" s="83"/>
    </row>
    <row r="143" spans="1:12" s="71" customFormat="1" ht="17.25" customHeight="1">
      <c r="A143" s="174"/>
      <c r="B143" s="174"/>
      <c r="C143" s="194" t="s">
        <v>105</v>
      </c>
      <c r="D143" s="194" t="s">
        <v>395</v>
      </c>
      <c r="E143" s="83"/>
      <c r="F143" s="83"/>
      <c r="G143" s="83"/>
      <c r="H143" s="83"/>
      <c r="I143" s="83"/>
      <c r="J143" s="83"/>
      <c r="K143" s="83"/>
      <c r="L143" s="83"/>
    </row>
    <row r="144" spans="1:12" s="71" customFormat="1" ht="17.25" customHeight="1">
      <c r="A144" s="174"/>
      <c r="B144" s="174"/>
      <c r="C144" s="194" t="s">
        <v>106</v>
      </c>
      <c r="D144" s="194" t="s">
        <v>396</v>
      </c>
      <c r="E144" s="83"/>
      <c r="F144" s="83"/>
      <c r="G144" s="83"/>
      <c r="H144" s="83"/>
      <c r="I144" s="83"/>
      <c r="J144" s="83"/>
      <c r="K144" s="83"/>
      <c r="L144" s="83"/>
    </row>
    <row r="145" spans="1:12" s="71" customFormat="1" ht="17.25" customHeight="1">
      <c r="A145" s="174"/>
      <c r="B145" s="174"/>
      <c r="C145" s="194" t="s">
        <v>107</v>
      </c>
      <c r="D145" s="194" t="s">
        <v>397</v>
      </c>
      <c r="E145" s="83"/>
      <c r="F145" s="83"/>
      <c r="G145" s="83"/>
      <c r="H145" s="83"/>
      <c r="I145" s="83"/>
      <c r="J145" s="83"/>
      <c r="K145" s="83"/>
      <c r="L145" s="83"/>
    </row>
    <row r="146" spans="1:12" s="71" customFormat="1" ht="17.25" customHeight="1">
      <c r="A146" s="174"/>
      <c r="B146" s="326" t="s">
        <v>402</v>
      </c>
      <c r="C146" s="327"/>
      <c r="D146" s="194"/>
      <c r="E146" s="83">
        <f>SUM(E137:E145)</f>
        <v>1238341</v>
      </c>
      <c r="F146" s="83">
        <f t="shared" ref="F146:H146" si="22">SUM(F137:F145)</f>
        <v>1238341</v>
      </c>
      <c r="G146" s="83">
        <f t="shared" si="22"/>
        <v>0</v>
      </c>
      <c r="H146" s="83">
        <f t="shared" si="22"/>
        <v>0</v>
      </c>
      <c r="I146" s="83">
        <f>SUM(I137:I145)</f>
        <v>1238341</v>
      </c>
      <c r="J146" s="83">
        <f t="shared" ref="J146:L146" si="23">SUM(J137:J145)</f>
        <v>1238341</v>
      </c>
      <c r="K146" s="83">
        <f t="shared" si="23"/>
        <v>0</v>
      </c>
      <c r="L146" s="83">
        <f t="shared" si="23"/>
        <v>0</v>
      </c>
    </row>
    <row r="147" spans="1:12" s="71" customFormat="1" ht="33" customHeight="1">
      <c r="A147" s="174"/>
      <c r="B147" s="174" t="s">
        <v>109</v>
      </c>
      <c r="C147" s="193" t="s">
        <v>139</v>
      </c>
      <c r="D147" s="193" t="s">
        <v>398</v>
      </c>
      <c r="E147" s="83"/>
      <c r="F147" s="83"/>
      <c r="G147" s="83"/>
      <c r="H147" s="83"/>
      <c r="I147" s="83"/>
      <c r="J147" s="83"/>
      <c r="K147" s="83"/>
      <c r="L147" s="83"/>
    </row>
    <row r="148" spans="1:12" s="71" customFormat="1" ht="18.75" customHeight="1">
      <c r="A148" s="174"/>
      <c r="B148" s="174" t="s">
        <v>110</v>
      </c>
      <c r="C148" s="196" t="s">
        <v>140</v>
      </c>
      <c r="D148" s="196" t="s">
        <v>399</v>
      </c>
      <c r="E148" s="83"/>
      <c r="F148" s="83"/>
      <c r="G148" s="83"/>
      <c r="H148" s="83"/>
      <c r="I148" s="83"/>
      <c r="J148" s="83"/>
      <c r="K148" s="83"/>
      <c r="L148" s="83"/>
    </row>
    <row r="149" spans="1:12" s="71" customFormat="1" ht="18.75" customHeight="1">
      <c r="A149" s="174"/>
      <c r="B149" s="174" t="s">
        <v>111</v>
      </c>
      <c r="C149" s="196" t="s">
        <v>141</v>
      </c>
      <c r="D149" s="196" t="s">
        <v>400</v>
      </c>
      <c r="E149" s="83"/>
      <c r="F149" s="83"/>
      <c r="G149" s="83"/>
      <c r="H149" s="83"/>
      <c r="I149" s="83"/>
      <c r="J149" s="83"/>
      <c r="K149" s="83"/>
      <c r="L149" s="83"/>
    </row>
    <row r="150" spans="1:12" s="60" customFormat="1">
      <c r="A150" s="174"/>
      <c r="B150" s="326" t="s">
        <v>401</v>
      </c>
      <c r="C150" s="327"/>
      <c r="D150" s="196"/>
      <c r="E150" s="49">
        <f>SUM(E146:E149)</f>
        <v>1238341</v>
      </c>
      <c r="F150" s="49">
        <f t="shared" ref="F150:H150" si="24">SUM(F146:F149)</f>
        <v>1238341</v>
      </c>
      <c r="G150" s="49">
        <f t="shared" si="24"/>
        <v>0</v>
      </c>
      <c r="H150" s="49">
        <f t="shared" si="24"/>
        <v>0</v>
      </c>
      <c r="I150" s="49">
        <f>SUM(I146:I149)</f>
        <v>1238341</v>
      </c>
      <c r="J150" s="49">
        <f t="shared" ref="J150:L150" si="25">SUM(J146:J149)</f>
        <v>1238341</v>
      </c>
      <c r="K150" s="49">
        <f t="shared" si="25"/>
        <v>0</v>
      </c>
      <c r="L150" s="49">
        <f t="shared" si="25"/>
        <v>0</v>
      </c>
    </row>
    <row r="151" spans="1:12" s="198" customFormat="1" ht="36.75" customHeight="1">
      <c r="A151" s="176"/>
      <c r="B151" s="176"/>
      <c r="C151" s="177"/>
      <c r="D151" s="177"/>
      <c r="E151" s="78"/>
      <c r="F151" s="78"/>
      <c r="G151" s="78"/>
      <c r="H151" s="78"/>
      <c r="I151" s="78"/>
      <c r="J151" s="78"/>
      <c r="K151" s="78"/>
      <c r="L151" s="78"/>
    </row>
    <row r="152" spans="1:12">
      <c r="A152" s="313" t="s">
        <v>50</v>
      </c>
      <c r="B152" s="313"/>
      <c r="C152" s="313"/>
      <c r="D152" s="208"/>
      <c r="E152" s="209">
        <v>55915933</v>
      </c>
      <c r="F152" s="209">
        <v>55915933</v>
      </c>
      <c r="G152" s="209">
        <v>55915933</v>
      </c>
      <c r="H152" s="209">
        <v>55915933</v>
      </c>
      <c r="I152" s="209">
        <v>59523295</v>
      </c>
      <c r="J152" s="209">
        <v>27681232</v>
      </c>
      <c r="K152" s="209">
        <v>29822063</v>
      </c>
      <c r="L152" s="209"/>
    </row>
  </sheetData>
  <mergeCells count="42">
    <mergeCell ref="B135:C135"/>
    <mergeCell ref="B146:C146"/>
    <mergeCell ref="B150:C150"/>
    <mergeCell ref="A152:C152"/>
    <mergeCell ref="A2:L2"/>
    <mergeCell ref="B115:C115"/>
    <mergeCell ref="B120:C120"/>
    <mergeCell ref="B122:C122"/>
    <mergeCell ref="B131:C131"/>
    <mergeCell ref="A133:C133"/>
    <mergeCell ref="B88:C88"/>
    <mergeCell ref="B97:C97"/>
    <mergeCell ref="B99:C99"/>
    <mergeCell ref="B101:C101"/>
    <mergeCell ref="B113:C113"/>
    <mergeCell ref="B47:C47"/>
    <mergeCell ref="B51:C51"/>
    <mergeCell ref="B59:C59"/>
    <mergeCell ref="B61:C61"/>
    <mergeCell ref="B72:C72"/>
    <mergeCell ref="B25:C25"/>
    <mergeCell ref="B28:C28"/>
    <mergeCell ref="B30:C30"/>
    <mergeCell ref="B34:C34"/>
    <mergeCell ref="B38:C38"/>
    <mergeCell ref="E8:H8"/>
    <mergeCell ref="I8:L8"/>
    <mergeCell ref="B10:C10"/>
    <mergeCell ref="B17:C17"/>
    <mergeCell ref="B23:C23"/>
    <mergeCell ref="E7:H7"/>
    <mergeCell ref="A1:L1"/>
    <mergeCell ref="A3:L3"/>
    <mergeCell ref="A4:L4"/>
    <mergeCell ref="A5:L5"/>
    <mergeCell ref="A7:C9"/>
    <mergeCell ref="D7:D9"/>
    <mergeCell ref="I7:L7"/>
    <mergeCell ref="B22:C22"/>
    <mergeCell ref="B58:C58"/>
    <mergeCell ref="B71:C71"/>
    <mergeCell ref="B74:C74"/>
  </mergeCells>
  <pageMargins left="0.70866141732283472" right="0.31496062992125984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A3" sqref="A3:H3"/>
    </sheetView>
  </sheetViews>
  <sheetFormatPr defaultRowHeight="14.4"/>
  <cols>
    <col min="1" max="1" width="4.6640625" style="1" customWidth="1"/>
    <col min="2" max="2" width="52.88671875" style="1" bestFit="1" customWidth="1"/>
    <col min="3" max="3" width="15.44140625" style="10" customWidth="1"/>
    <col min="4" max="4" width="16" style="1" bestFit="1" customWidth="1"/>
    <col min="5" max="5" width="6" style="1" customWidth="1"/>
    <col min="6" max="6" width="57.109375" style="1" customWidth="1"/>
    <col min="7" max="7" width="15.6640625" style="10" customWidth="1"/>
    <col min="8" max="8" width="16" style="1" bestFit="1" customWidth="1"/>
  </cols>
  <sheetData>
    <row r="1" spans="1:8">
      <c r="D1" s="349" t="s">
        <v>616</v>
      </c>
      <c r="E1" s="349"/>
      <c r="F1" s="349"/>
      <c r="G1" s="349"/>
      <c r="H1" s="349"/>
    </row>
    <row r="2" spans="1:8">
      <c r="A2" s="349" t="s">
        <v>643</v>
      </c>
      <c r="B2" s="349"/>
      <c r="C2" s="349"/>
      <c r="D2" s="349"/>
      <c r="E2" s="349"/>
      <c r="F2" s="349"/>
      <c r="G2" s="349"/>
      <c r="H2" s="349"/>
    </row>
    <row r="3" spans="1:8">
      <c r="A3" s="350" t="s">
        <v>558</v>
      </c>
      <c r="B3" s="350"/>
      <c r="C3" s="350"/>
      <c r="D3" s="350"/>
      <c r="E3" s="350"/>
      <c r="F3" s="350"/>
      <c r="G3" s="350"/>
      <c r="H3" s="350"/>
    </row>
    <row r="4" spans="1:8">
      <c r="A4" s="350" t="s">
        <v>559</v>
      </c>
      <c r="B4" s="350"/>
      <c r="C4" s="350"/>
      <c r="D4" s="350"/>
      <c r="E4" s="350"/>
      <c r="F4" s="350"/>
      <c r="G4" s="350"/>
      <c r="H4" s="350"/>
    </row>
    <row r="5" spans="1:8" s="6" customFormat="1">
      <c r="A5" s="1"/>
      <c r="B5" s="1"/>
      <c r="C5" s="10"/>
      <c r="D5" s="1"/>
      <c r="E5" s="1"/>
      <c r="F5" s="349" t="s">
        <v>1</v>
      </c>
      <c r="G5" s="349"/>
      <c r="H5" s="349"/>
    </row>
    <row r="6" spans="1:8" s="6" customFormat="1">
      <c r="A6" s="351" t="s">
        <v>0</v>
      </c>
      <c r="B6" s="351"/>
      <c r="C6" s="13"/>
      <c r="D6" s="12"/>
      <c r="E6" s="351" t="s">
        <v>32</v>
      </c>
      <c r="F6" s="351"/>
      <c r="G6" s="13"/>
      <c r="H6" s="12"/>
    </row>
    <row r="7" spans="1:8" ht="28.2">
      <c r="A7" s="348" t="s">
        <v>51</v>
      </c>
      <c r="B7" s="348"/>
      <c r="C7" s="14" t="s">
        <v>52</v>
      </c>
      <c r="D7" s="413" t="s">
        <v>633</v>
      </c>
      <c r="E7" s="348" t="s">
        <v>51</v>
      </c>
      <c r="F7" s="348"/>
      <c r="G7" s="14" t="s">
        <v>52</v>
      </c>
      <c r="H7" s="413" t="s">
        <v>633</v>
      </c>
    </row>
    <row r="8" spans="1:8">
      <c r="A8" s="96" t="s">
        <v>7</v>
      </c>
      <c r="B8" s="1" t="s">
        <v>15</v>
      </c>
      <c r="C8" s="10">
        <v>48675385</v>
      </c>
      <c r="D8" s="414" t="s">
        <v>634</v>
      </c>
      <c r="E8" s="96" t="s">
        <v>7</v>
      </c>
      <c r="F8" s="1" t="s">
        <v>33</v>
      </c>
      <c r="G8" s="10">
        <v>25893624</v>
      </c>
      <c r="H8" s="415" t="s">
        <v>635</v>
      </c>
    </row>
    <row r="9" spans="1:8">
      <c r="A9" s="96" t="s">
        <v>16</v>
      </c>
      <c r="B9" s="1" t="s">
        <v>21</v>
      </c>
      <c r="C9" s="10">
        <v>1180000</v>
      </c>
      <c r="D9" s="10">
        <v>1180000</v>
      </c>
      <c r="E9" s="96" t="s">
        <v>36</v>
      </c>
      <c r="F9" s="1" t="s">
        <v>37</v>
      </c>
      <c r="G9" s="10">
        <v>4627417</v>
      </c>
      <c r="H9" s="414" t="s">
        <v>636</v>
      </c>
    </row>
    <row r="10" spans="1:8">
      <c r="A10" s="96" t="s">
        <v>18</v>
      </c>
      <c r="B10" s="1" t="s">
        <v>23</v>
      </c>
      <c r="C10" s="10">
        <v>1000000</v>
      </c>
      <c r="D10" s="10">
        <v>1000000</v>
      </c>
      <c r="E10" s="96" t="s">
        <v>16</v>
      </c>
      <c r="F10" s="1" t="s">
        <v>38</v>
      </c>
      <c r="G10" s="10">
        <v>9950677</v>
      </c>
      <c r="H10" s="414" t="s">
        <v>637</v>
      </c>
    </row>
    <row r="11" spans="1:8">
      <c r="A11" s="96" t="s">
        <v>20</v>
      </c>
      <c r="B11" s="1" t="s">
        <v>27</v>
      </c>
      <c r="D11" s="10"/>
      <c r="E11" s="96" t="s">
        <v>18</v>
      </c>
      <c r="F11" s="1" t="s">
        <v>41</v>
      </c>
      <c r="G11" s="10">
        <v>11230422</v>
      </c>
      <c r="H11" s="416">
        <v>11230422</v>
      </c>
    </row>
    <row r="12" spans="1:8" s="7" customFormat="1">
      <c r="A12" s="96"/>
      <c r="B12" s="1"/>
      <c r="C12" s="10"/>
      <c r="D12" s="10"/>
      <c r="E12" s="96" t="s">
        <v>42</v>
      </c>
      <c r="F12" s="1" t="s">
        <v>43</v>
      </c>
      <c r="G12" s="10">
        <v>3550110</v>
      </c>
      <c r="H12" s="414" t="s">
        <v>638</v>
      </c>
    </row>
    <row r="13" spans="1:8">
      <c r="A13" s="38"/>
      <c r="B13" s="16" t="s">
        <v>23</v>
      </c>
      <c r="C13" s="39">
        <f>SUM(C8:C11)</f>
        <v>50855385</v>
      </c>
      <c r="D13" s="39">
        <v>53933304</v>
      </c>
      <c r="E13" s="38"/>
      <c r="F13" s="16" t="s">
        <v>178</v>
      </c>
      <c r="G13" s="39">
        <f>SUM(G8:G12)</f>
        <v>55252250</v>
      </c>
      <c r="H13" s="39">
        <v>56649201</v>
      </c>
    </row>
    <row r="14" spans="1:8">
      <c r="D14" s="10"/>
      <c r="E14" s="96"/>
      <c r="H14" s="10"/>
    </row>
    <row r="15" spans="1:8">
      <c r="A15" s="96" t="s">
        <v>36</v>
      </c>
      <c r="B15" s="1" t="s">
        <v>17</v>
      </c>
      <c r="D15" s="10"/>
      <c r="E15" s="96" t="s">
        <v>44</v>
      </c>
      <c r="F15" s="1" t="s">
        <v>45</v>
      </c>
      <c r="G15" s="10">
        <v>406400</v>
      </c>
      <c r="H15" s="414" t="s">
        <v>639</v>
      </c>
    </row>
    <row r="16" spans="1:8">
      <c r="A16" s="96" t="s">
        <v>19</v>
      </c>
      <c r="B16" s="1" t="s">
        <v>25</v>
      </c>
      <c r="D16" s="10"/>
      <c r="E16" s="96" t="s">
        <v>22</v>
      </c>
      <c r="F16" s="1" t="s">
        <v>46</v>
      </c>
      <c r="G16" s="10">
        <v>257283</v>
      </c>
      <c r="H16" s="414" t="s">
        <v>640</v>
      </c>
    </row>
    <row r="17" spans="1:8" s="7" customFormat="1">
      <c r="A17" s="96" t="s">
        <v>22</v>
      </c>
      <c r="B17" s="1" t="s">
        <v>28</v>
      </c>
      <c r="C17" s="10"/>
      <c r="D17" s="10"/>
      <c r="E17" s="96" t="s">
        <v>24</v>
      </c>
      <c r="F17" s="1" t="s">
        <v>47</v>
      </c>
      <c r="G17" s="10"/>
      <c r="H17" s="10"/>
    </row>
    <row r="18" spans="1:8">
      <c r="A18" s="38"/>
      <c r="B18" s="16" t="s">
        <v>25</v>
      </c>
      <c r="C18" s="39">
        <f>SUM(C15:C17)</f>
        <v>0</v>
      </c>
      <c r="D18" s="39">
        <f>SUM(D15:D17)</f>
        <v>0</v>
      </c>
      <c r="E18" s="16"/>
      <c r="F18" s="16" t="s">
        <v>179</v>
      </c>
      <c r="G18" s="39">
        <f>SUM(G15:G17)</f>
        <v>663683</v>
      </c>
      <c r="H18" s="39">
        <v>1635753</v>
      </c>
    </row>
    <row r="19" spans="1:8" s="6" customFormat="1">
      <c r="A19" s="1"/>
      <c r="B19" s="1"/>
      <c r="C19" s="10"/>
      <c r="D19" s="10"/>
      <c r="E19" s="1"/>
      <c r="F19" s="1"/>
      <c r="G19" s="10"/>
      <c r="H19" s="10"/>
    </row>
    <row r="20" spans="1:8" s="6" customFormat="1">
      <c r="A20" s="12" t="s">
        <v>29</v>
      </c>
      <c r="B20" s="12"/>
      <c r="C20" s="13">
        <f>SUM(C13+C18)</f>
        <v>50855385</v>
      </c>
      <c r="D20" s="13">
        <f>SUM(D13+D18)</f>
        <v>53933304</v>
      </c>
      <c r="E20" s="12" t="s">
        <v>48</v>
      </c>
      <c r="F20" s="12"/>
      <c r="G20" s="13">
        <f>SUM(G18+G13)</f>
        <v>55915933</v>
      </c>
      <c r="H20" s="13">
        <f>SUM(H18+H13)</f>
        <v>58284954</v>
      </c>
    </row>
    <row r="21" spans="1:8" s="30" customFormat="1">
      <c r="A21" s="12"/>
      <c r="B21" s="12"/>
      <c r="C21" s="13"/>
      <c r="D21" s="13"/>
      <c r="E21" s="12"/>
      <c r="F21" s="12"/>
      <c r="G21" s="13"/>
      <c r="H21" s="13"/>
    </row>
    <row r="22" spans="1:8" s="30" customFormat="1">
      <c r="A22" s="1"/>
      <c r="B22" s="1" t="s">
        <v>180</v>
      </c>
      <c r="C22" s="10">
        <v>5060548</v>
      </c>
      <c r="D22" s="414" t="s">
        <v>641</v>
      </c>
      <c r="E22" s="1"/>
      <c r="F22" s="1" t="s">
        <v>182</v>
      </c>
      <c r="G22" s="10">
        <f>SUM('[1]2.mell_kiadások'!E136)</f>
        <v>0</v>
      </c>
      <c r="H22" s="10" t="s">
        <v>642</v>
      </c>
    </row>
    <row r="23" spans="1:8">
      <c r="B23" s="1" t="s">
        <v>181</v>
      </c>
      <c r="D23" s="10"/>
      <c r="F23" s="1" t="s">
        <v>183</v>
      </c>
      <c r="H23" s="10"/>
    </row>
    <row r="24" spans="1:8" s="6" customFormat="1">
      <c r="A24" s="1"/>
      <c r="B24" s="1"/>
      <c r="C24" s="10"/>
      <c r="D24" s="10"/>
      <c r="E24" s="1"/>
      <c r="F24" s="1"/>
      <c r="G24" s="10"/>
      <c r="H24" s="10"/>
    </row>
    <row r="25" spans="1:8">
      <c r="A25" s="12" t="s">
        <v>30</v>
      </c>
      <c r="B25" s="12"/>
      <c r="C25" s="13">
        <f>SUM(C22:C24)</f>
        <v>5060548</v>
      </c>
      <c r="D25" s="13">
        <v>5589991</v>
      </c>
      <c r="E25" s="12" t="s">
        <v>49</v>
      </c>
      <c r="F25" s="12"/>
      <c r="G25" s="13">
        <f>SUM(G22:G24)</f>
        <v>0</v>
      </c>
      <c r="H25" s="13" t="s">
        <v>642</v>
      </c>
    </row>
    <row r="26" spans="1:8" s="6" customFormat="1">
      <c r="A26" s="1"/>
      <c r="B26" s="1"/>
      <c r="C26" s="10"/>
      <c r="D26" s="10"/>
      <c r="E26" s="1"/>
      <c r="F26" s="1"/>
      <c r="G26" s="10"/>
      <c r="H26" s="10"/>
    </row>
    <row r="27" spans="1:8">
      <c r="A27" s="12" t="s">
        <v>31</v>
      </c>
      <c r="B27" s="12"/>
      <c r="C27" s="13">
        <f>SUM(C25+C20)</f>
        <v>55915933</v>
      </c>
      <c r="D27" s="13">
        <f>SUM(D25+D20)</f>
        <v>59523295</v>
      </c>
      <c r="E27" s="12" t="s">
        <v>50</v>
      </c>
      <c r="F27" s="12"/>
      <c r="G27" s="13">
        <f>SUM(G20+G25)</f>
        <v>55915933</v>
      </c>
      <c r="H27" s="13">
        <v>59523295</v>
      </c>
    </row>
  </sheetData>
  <mergeCells count="9">
    <mergeCell ref="A7:B7"/>
    <mergeCell ref="E7:F7"/>
    <mergeCell ref="A2:H2"/>
    <mergeCell ref="A6:B6"/>
    <mergeCell ref="E6:F6"/>
    <mergeCell ref="D1:H1"/>
    <mergeCell ref="A3:H3"/>
    <mergeCell ref="A4:H4"/>
    <mergeCell ref="F5:H5"/>
  </mergeCells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65"/>
  <sheetViews>
    <sheetView workbookViewId="0">
      <selection activeCell="A3" sqref="A3:S3"/>
    </sheetView>
  </sheetViews>
  <sheetFormatPr defaultRowHeight="14.4"/>
  <cols>
    <col min="1" max="1" width="5" style="108" customWidth="1"/>
    <col min="2" max="2" width="23" style="109" bestFit="1" customWidth="1"/>
    <col min="3" max="3" width="16.88671875" style="109" customWidth="1"/>
    <col min="4" max="4" width="14.88671875" style="109" bestFit="1" customWidth="1"/>
    <col min="5" max="5" width="11.109375" style="109" customWidth="1"/>
    <col min="6" max="6" width="13.109375" style="109" bestFit="1" customWidth="1"/>
    <col min="7" max="7" width="14.88671875" style="109" bestFit="1" customWidth="1"/>
    <col min="8" max="8" width="11.5546875" style="109" customWidth="1"/>
    <col min="9" max="9" width="13.109375" style="109" customWidth="1"/>
    <col min="10" max="10" width="12.33203125" style="109" customWidth="1"/>
    <col min="11" max="11" width="13.5546875" style="109" bestFit="1" customWidth="1"/>
    <col min="12" max="12" width="11.88671875" style="109" customWidth="1"/>
    <col min="13" max="13" width="10.88671875" style="109" customWidth="1"/>
    <col min="14" max="14" width="10.5546875" style="109" bestFit="1" customWidth="1"/>
    <col min="15" max="15" width="10.5546875" style="109" customWidth="1"/>
    <col min="16" max="16" width="14" style="109" customWidth="1"/>
    <col min="17" max="17" width="13.109375" style="109" customWidth="1"/>
    <col min="18" max="18" width="11.44140625" customWidth="1"/>
    <col min="19" max="19" width="13.5546875" bestFit="1" customWidth="1"/>
  </cols>
  <sheetData>
    <row r="1" spans="1:19">
      <c r="B1" s="355" t="s">
        <v>617</v>
      </c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</row>
    <row r="2" spans="1:19">
      <c r="A2" s="417" t="s">
        <v>646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</row>
    <row r="3" spans="1:19">
      <c r="A3" s="356" t="s">
        <v>560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</row>
    <row r="4" spans="1:19">
      <c r="A4" s="356" t="s">
        <v>556</v>
      </c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</row>
    <row r="5" spans="1:19" ht="3" customHeight="1">
      <c r="A5" s="356" t="s">
        <v>238</v>
      </c>
      <c r="B5" s="356"/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356"/>
      <c r="Q5" s="356"/>
      <c r="R5" s="356"/>
      <c r="S5" s="356"/>
    </row>
    <row r="6" spans="1:19" ht="35.25" customHeight="1">
      <c r="A6" s="302"/>
      <c r="B6" s="302"/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</row>
    <row r="7" spans="1:19" ht="15" thickBot="1">
      <c r="B7" s="109" t="s">
        <v>644</v>
      </c>
      <c r="K7" s="357" t="s">
        <v>192</v>
      </c>
      <c r="L7" s="357"/>
      <c r="M7" s="357"/>
      <c r="N7" s="357"/>
      <c r="O7" s="357"/>
      <c r="P7" s="357"/>
      <c r="Q7" s="357"/>
      <c r="R7" s="357"/>
      <c r="S7" s="357"/>
    </row>
    <row r="8" spans="1:19" ht="15" thickBot="1">
      <c r="A8" s="358"/>
      <c r="B8" s="360" t="s">
        <v>51</v>
      </c>
      <c r="C8" s="362" t="s">
        <v>239</v>
      </c>
      <c r="D8" s="352" t="s">
        <v>240</v>
      </c>
      <c r="E8" s="353"/>
      <c r="F8" s="352" t="s">
        <v>241</v>
      </c>
      <c r="G8" s="353"/>
      <c r="H8" s="352" t="s">
        <v>21</v>
      </c>
      <c r="I8" s="353"/>
      <c r="J8" s="354" t="s">
        <v>23</v>
      </c>
      <c r="K8" s="353"/>
      <c r="L8" s="352" t="s">
        <v>25</v>
      </c>
      <c r="M8" s="353"/>
      <c r="N8" s="352" t="s">
        <v>242</v>
      </c>
      <c r="O8" s="353"/>
      <c r="P8" s="352" t="s">
        <v>243</v>
      </c>
      <c r="Q8" s="353"/>
      <c r="R8" s="352" t="s">
        <v>244</v>
      </c>
      <c r="S8" s="353"/>
    </row>
    <row r="9" spans="1:19" ht="15" thickBot="1">
      <c r="A9" s="359"/>
      <c r="B9" s="361"/>
      <c r="C9" s="363"/>
      <c r="D9" s="110" t="s">
        <v>233</v>
      </c>
      <c r="E9" s="111" t="s">
        <v>234</v>
      </c>
      <c r="F9" s="110" t="s">
        <v>233</v>
      </c>
      <c r="G9" s="111" t="s">
        <v>234</v>
      </c>
      <c r="H9" s="110" t="s">
        <v>233</v>
      </c>
      <c r="I9" s="111" t="s">
        <v>234</v>
      </c>
      <c r="J9" s="110" t="s">
        <v>233</v>
      </c>
      <c r="K9" s="111" t="s">
        <v>234</v>
      </c>
      <c r="L9" s="110" t="s">
        <v>233</v>
      </c>
      <c r="M9" s="111" t="s">
        <v>234</v>
      </c>
      <c r="N9" s="110" t="s">
        <v>233</v>
      </c>
      <c r="O9" s="111" t="s">
        <v>234</v>
      </c>
      <c r="P9" s="110" t="s">
        <v>233</v>
      </c>
      <c r="Q9" s="111" t="s">
        <v>234</v>
      </c>
      <c r="R9" s="110" t="s">
        <v>233</v>
      </c>
      <c r="S9" s="111" t="s">
        <v>234</v>
      </c>
    </row>
    <row r="10" spans="1:19">
      <c r="A10" s="112" t="s">
        <v>7</v>
      </c>
      <c r="B10" s="113" t="s">
        <v>207</v>
      </c>
      <c r="C10" s="114">
        <f>SUM(D10:S10)</f>
        <v>13388564</v>
      </c>
      <c r="D10" s="115">
        <v>10574860</v>
      </c>
      <c r="E10" s="116"/>
      <c r="F10" s="115"/>
      <c r="G10" s="116"/>
      <c r="H10" s="115"/>
      <c r="I10" s="116"/>
      <c r="J10" s="115"/>
      <c r="K10" s="116"/>
      <c r="L10" s="115"/>
      <c r="M10" s="116"/>
      <c r="N10" s="115"/>
      <c r="O10" s="116"/>
      <c r="P10" s="115"/>
      <c r="Q10" s="116"/>
      <c r="R10" s="115"/>
      <c r="S10" s="116">
        <v>2813704</v>
      </c>
    </row>
    <row r="11" spans="1:19">
      <c r="A11" s="117" t="s">
        <v>36</v>
      </c>
      <c r="B11" s="118" t="s">
        <v>208</v>
      </c>
      <c r="C11" s="114">
        <f>SUM(D11:S11)</f>
        <v>42527369</v>
      </c>
      <c r="D11" s="114">
        <f>SUM(D12:D32)</f>
        <v>20383650</v>
      </c>
      <c r="E11" s="114"/>
      <c r="F11" s="114"/>
      <c r="G11" s="114">
        <f t="shared" ref="G11:S11" si="0">SUM(G12:G32)</f>
        <v>17716875</v>
      </c>
      <c r="H11" s="114">
        <f t="shared" si="0"/>
        <v>280000</v>
      </c>
      <c r="I11" s="114">
        <f t="shared" si="0"/>
        <v>900000</v>
      </c>
      <c r="J11" s="114">
        <f t="shared" si="0"/>
        <v>0</v>
      </c>
      <c r="K11" s="114">
        <f t="shared" si="0"/>
        <v>1000000</v>
      </c>
      <c r="L11" s="114">
        <f t="shared" si="0"/>
        <v>0</v>
      </c>
      <c r="M11" s="114">
        <f t="shared" si="0"/>
        <v>0</v>
      </c>
      <c r="N11" s="114">
        <f t="shared" si="0"/>
        <v>0</v>
      </c>
      <c r="O11" s="114">
        <f t="shared" si="0"/>
        <v>0</v>
      </c>
      <c r="P11" s="114">
        <f t="shared" si="0"/>
        <v>0</v>
      </c>
      <c r="Q11" s="114">
        <f t="shared" si="0"/>
        <v>0</v>
      </c>
      <c r="R11" s="114">
        <f t="shared" si="0"/>
        <v>0</v>
      </c>
      <c r="S11" s="248">
        <f t="shared" si="0"/>
        <v>2246844</v>
      </c>
    </row>
    <row r="12" spans="1:19">
      <c r="A12" s="120">
        <v>1</v>
      </c>
      <c r="B12" s="121" t="s">
        <v>209</v>
      </c>
      <c r="C12" s="114">
        <f t="shared" ref="C12:C30" si="1">SUM(D12:O12)</f>
        <v>647568</v>
      </c>
      <c r="D12" s="122">
        <v>647568</v>
      </c>
      <c r="E12" s="114"/>
      <c r="F12" s="114"/>
      <c r="G12" s="114"/>
      <c r="H12" s="114"/>
      <c r="I12" s="114"/>
      <c r="J12" s="114"/>
      <c r="K12" s="114"/>
      <c r="L12" s="114">
        <f>SUM(L13:L33)</f>
        <v>0</v>
      </c>
      <c r="M12" s="123"/>
      <c r="N12" s="122"/>
      <c r="O12" s="123"/>
      <c r="P12" s="122"/>
      <c r="Q12" s="123"/>
      <c r="R12" s="122"/>
      <c r="S12" s="123"/>
    </row>
    <row r="13" spans="1:19">
      <c r="A13" s="120">
        <v>2</v>
      </c>
      <c r="B13" s="121" t="s">
        <v>210</v>
      </c>
      <c r="C13" s="114">
        <f t="shared" si="1"/>
        <v>18716875</v>
      </c>
      <c r="D13" s="122"/>
      <c r="E13" s="123"/>
      <c r="F13" s="123"/>
      <c r="G13" s="123">
        <v>17716875</v>
      </c>
      <c r="H13" s="122"/>
      <c r="I13" s="123"/>
      <c r="J13" s="122"/>
      <c r="K13" s="123">
        <v>1000000</v>
      </c>
      <c r="L13" s="122"/>
      <c r="M13" s="123"/>
      <c r="N13" s="122"/>
      <c r="O13" s="123"/>
      <c r="P13" s="122"/>
      <c r="Q13" s="123"/>
      <c r="R13" s="122"/>
      <c r="S13" s="123">
        <v>2246844</v>
      </c>
    </row>
    <row r="14" spans="1:19">
      <c r="A14" s="120">
        <v>3</v>
      </c>
      <c r="B14" s="121" t="s">
        <v>211</v>
      </c>
      <c r="C14" s="114">
        <f t="shared" si="1"/>
        <v>335960</v>
      </c>
      <c r="D14" s="122">
        <v>335960</v>
      </c>
      <c r="E14" s="123"/>
      <c r="F14" s="123"/>
      <c r="G14" s="123"/>
      <c r="H14" s="122"/>
      <c r="I14" s="123"/>
      <c r="J14" s="122"/>
      <c r="K14" s="123"/>
      <c r="L14" s="122"/>
      <c r="M14" s="123"/>
      <c r="N14" s="122"/>
      <c r="O14" s="123"/>
      <c r="P14" s="122"/>
      <c r="Q14" s="123"/>
      <c r="R14" s="122"/>
      <c r="S14" s="123"/>
    </row>
    <row r="15" spans="1:19">
      <c r="A15" s="120">
        <v>4</v>
      </c>
      <c r="B15" s="121" t="s">
        <v>212</v>
      </c>
      <c r="C15" s="114">
        <f t="shared" si="1"/>
        <v>704000</v>
      </c>
      <c r="D15" s="122">
        <v>704000</v>
      </c>
      <c r="E15" s="123"/>
      <c r="F15" s="123"/>
      <c r="G15" s="123"/>
      <c r="H15" s="122"/>
      <c r="I15" s="123"/>
      <c r="J15" s="122"/>
      <c r="K15" s="123"/>
      <c r="L15" s="122"/>
      <c r="M15" s="123"/>
      <c r="N15" s="122"/>
      <c r="O15" s="123"/>
      <c r="P15" s="122"/>
      <c r="Q15" s="123"/>
      <c r="R15" s="122"/>
      <c r="S15" s="123"/>
    </row>
    <row r="16" spans="1:19">
      <c r="A16" s="120">
        <v>5</v>
      </c>
      <c r="B16" s="121" t="s">
        <v>213</v>
      </c>
      <c r="C16" s="114">
        <f t="shared" si="1"/>
        <v>967680</v>
      </c>
      <c r="D16" s="122">
        <v>967680</v>
      </c>
      <c r="E16" s="123"/>
      <c r="F16" s="123"/>
      <c r="G16" s="123"/>
      <c r="H16" s="122"/>
      <c r="I16" s="123"/>
      <c r="J16" s="122"/>
      <c r="K16" s="123"/>
      <c r="L16" s="122"/>
      <c r="M16" s="123"/>
      <c r="N16" s="122"/>
      <c r="O16" s="123"/>
      <c r="P16" s="122"/>
      <c r="Q16" s="123"/>
      <c r="R16" s="122"/>
      <c r="S16" s="123"/>
    </row>
    <row r="17" spans="1:19">
      <c r="A17" s="132">
        <v>6</v>
      </c>
      <c r="B17" s="133" t="s">
        <v>564</v>
      </c>
      <c r="C17" s="125">
        <f t="shared" si="1"/>
        <v>4250000</v>
      </c>
      <c r="D17" s="122">
        <v>4250000</v>
      </c>
      <c r="E17" s="123"/>
      <c r="F17" s="123"/>
      <c r="G17" s="123"/>
      <c r="H17" s="122"/>
      <c r="I17" s="123"/>
      <c r="J17" s="122"/>
      <c r="K17" s="123"/>
      <c r="L17" s="122"/>
      <c r="M17" s="123"/>
      <c r="N17" s="122"/>
      <c r="O17" s="123"/>
      <c r="P17" s="122"/>
      <c r="Q17" s="123"/>
      <c r="R17" s="122"/>
      <c r="S17" s="123"/>
    </row>
    <row r="18" spans="1:19">
      <c r="A18" s="120">
        <v>7</v>
      </c>
      <c r="B18" s="121" t="s">
        <v>215</v>
      </c>
      <c r="C18" s="114">
        <f t="shared" si="1"/>
        <v>0</v>
      </c>
      <c r="D18" s="122"/>
      <c r="E18" s="123"/>
      <c r="F18" s="123"/>
      <c r="G18" s="123"/>
      <c r="H18" s="122"/>
      <c r="I18" s="123"/>
      <c r="J18" s="122"/>
      <c r="K18" s="123"/>
      <c r="L18" s="122"/>
      <c r="M18" s="123"/>
      <c r="N18" s="122"/>
      <c r="O18" s="123"/>
      <c r="P18" s="122"/>
      <c r="Q18" s="123"/>
      <c r="R18" s="122"/>
      <c r="S18" s="123"/>
    </row>
    <row r="19" spans="1:19">
      <c r="A19" s="120">
        <v>8</v>
      </c>
      <c r="B19" s="121" t="s">
        <v>216</v>
      </c>
      <c r="C19" s="114">
        <f t="shared" si="1"/>
        <v>0</v>
      </c>
      <c r="D19" s="122"/>
      <c r="E19" s="123"/>
      <c r="F19" s="123"/>
      <c r="G19" s="123"/>
      <c r="H19" s="122"/>
      <c r="I19" s="123"/>
      <c r="J19" s="122"/>
      <c r="K19" s="123"/>
      <c r="L19" s="122"/>
      <c r="M19" s="123"/>
      <c r="N19" s="122"/>
      <c r="O19" s="123"/>
      <c r="P19" s="122"/>
      <c r="Q19" s="123"/>
      <c r="R19" s="122"/>
      <c r="S19" s="123"/>
    </row>
    <row r="20" spans="1:19">
      <c r="A20" s="120">
        <v>9</v>
      </c>
      <c r="B20" s="121" t="s">
        <v>217</v>
      </c>
      <c r="C20" s="114">
        <f t="shared" si="1"/>
        <v>1800000</v>
      </c>
      <c r="D20" s="122">
        <v>1800000</v>
      </c>
      <c r="E20" s="123"/>
      <c r="F20" s="123"/>
      <c r="G20" s="123"/>
      <c r="H20" s="122"/>
      <c r="I20" s="123"/>
      <c r="J20" s="122"/>
      <c r="K20" s="123"/>
      <c r="L20" s="122"/>
      <c r="M20" s="123"/>
      <c r="N20" s="122"/>
      <c r="O20" s="123"/>
      <c r="P20" s="122"/>
      <c r="Q20" s="123"/>
      <c r="R20" s="122"/>
      <c r="S20" s="123"/>
    </row>
    <row r="21" spans="1:19">
      <c r="A21" s="120">
        <v>10</v>
      </c>
      <c r="B21" s="121" t="s">
        <v>218</v>
      </c>
      <c r="C21" s="114">
        <f t="shared" si="1"/>
        <v>0</v>
      </c>
      <c r="D21" s="122"/>
      <c r="E21" s="123"/>
      <c r="F21" s="123"/>
      <c r="G21" s="123"/>
      <c r="H21" s="122"/>
      <c r="I21" s="123"/>
      <c r="J21" s="122"/>
      <c r="K21" s="123"/>
      <c r="L21" s="122"/>
      <c r="M21" s="123"/>
      <c r="N21" s="122"/>
      <c r="O21" s="123"/>
      <c r="P21" s="122"/>
      <c r="Q21" s="123"/>
      <c r="R21" s="122"/>
      <c r="S21" s="123"/>
    </row>
    <row r="22" spans="1:19" ht="26.4">
      <c r="A22" s="120">
        <v>11</v>
      </c>
      <c r="B22" s="124" t="s">
        <v>219</v>
      </c>
      <c r="C22" s="125">
        <f t="shared" si="1"/>
        <v>0</v>
      </c>
      <c r="D22" s="122"/>
      <c r="E22" s="123"/>
      <c r="F22" s="123"/>
      <c r="G22" s="123"/>
      <c r="H22" s="122"/>
      <c r="I22" s="123"/>
      <c r="J22" s="122"/>
      <c r="K22" s="123"/>
      <c r="L22" s="122"/>
      <c r="M22" s="123"/>
      <c r="N22" s="122"/>
      <c r="O22" s="123"/>
      <c r="P22" s="122"/>
      <c r="Q22" s="123"/>
      <c r="R22" s="122"/>
      <c r="S22" s="123"/>
    </row>
    <row r="23" spans="1:19">
      <c r="A23" s="120">
        <v>12</v>
      </c>
      <c r="B23" s="121" t="s">
        <v>220</v>
      </c>
      <c r="C23" s="114">
        <f t="shared" si="1"/>
        <v>448020</v>
      </c>
      <c r="D23" s="122">
        <v>448020</v>
      </c>
      <c r="E23" s="123"/>
      <c r="F23" s="123"/>
      <c r="G23" s="123"/>
      <c r="H23" s="122"/>
      <c r="I23" s="123"/>
      <c r="J23" s="122"/>
      <c r="K23" s="123"/>
      <c r="L23" s="122"/>
      <c r="M23" s="123"/>
      <c r="N23" s="122"/>
      <c r="O23" s="123"/>
      <c r="P23" s="122"/>
      <c r="Q23" s="123"/>
      <c r="R23" s="122"/>
      <c r="S23" s="123"/>
    </row>
    <row r="24" spans="1:19">
      <c r="A24" s="120">
        <v>13</v>
      </c>
      <c r="B24" s="121" t="s">
        <v>221</v>
      </c>
      <c r="C24" s="114">
        <f t="shared" si="1"/>
        <v>0</v>
      </c>
      <c r="D24" s="122"/>
      <c r="E24" s="123"/>
      <c r="F24" s="123"/>
      <c r="G24" s="123"/>
      <c r="H24" s="122"/>
      <c r="I24" s="123"/>
      <c r="J24" s="122"/>
      <c r="K24" s="123"/>
      <c r="L24" s="122"/>
      <c r="M24" s="123"/>
      <c r="N24" s="122"/>
      <c r="O24" s="123"/>
      <c r="P24" s="122"/>
      <c r="Q24" s="123"/>
      <c r="R24" s="122"/>
      <c r="S24" s="123"/>
    </row>
    <row r="25" spans="1:19">
      <c r="A25" s="120">
        <v>14</v>
      </c>
      <c r="B25" s="121" t="s">
        <v>222</v>
      </c>
      <c r="C25" s="114">
        <f t="shared" si="1"/>
        <v>11230422</v>
      </c>
      <c r="D25" s="122">
        <v>11230422</v>
      </c>
      <c r="E25" s="123"/>
      <c r="F25" s="123"/>
      <c r="G25" s="123"/>
      <c r="H25" s="122"/>
      <c r="I25" s="123"/>
      <c r="J25" s="122"/>
      <c r="K25" s="123"/>
      <c r="L25" s="122"/>
      <c r="M25" s="123"/>
      <c r="N25" s="122"/>
      <c r="O25" s="123"/>
      <c r="P25" s="122"/>
      <c r="Q25" s="123"/>
      <c r="R25" s="122"/>
      <c r="S25" s="123"/>
    </row>
    <row r="26" spans="1:19">
      <c r="A26" s="120">
        <v>15</v>
      </c>
      <c r="B26" s="121" t="s">
        <v>223</v>
      </c>
      <c r="C26" s="114">
        <f t="shared" si="1"/>
        <v>0</v>
      </c>
      <c r="D26" s="122"/>
      <c r="E26" s="123"/>
      <c r="F26" s="123"/>
      <c r="G26" s="123"/>
      <c r="H26" s="122"/>
      <c r="I26" s="123"/>
      <c r="J26" s="122"/>
      <c r="K26" s="123"/>
      <c r="L26" s="122"/>
      <c r="M26" s="123"/>
      <c r="N26" s="122"/>
      <c r="O26" s="123"/>
      <c r="P26" s="122"/>
      <c r="Q26" s="123"/>
      <c r="R26" s="122"/>
      <c r="S26" s="123"/>
    </row>
    <row r="27" spans="1:19">
      <c r="A27" s="120">
        <v>16</v>
      </c>
      <c r="B27" s="126" t="s">
        <v>224</v>
      </c>
      <c r="C27" s="114">
        <f t="shared" si="1"/>
        <v>0</v>
      </c>
      <c r="D27" s="122"/>
      <c r="E27" s="123"/>
      <c r="F27" s="123"/>
      <c r="G27" s="123"/>
      <c r="H27" s="122"/>
      <c r="I27" s="123"/>
      <c r="J27" s="122"/>
      <c r="K27" s="123"/>
      <c r="L27" s="122"/>
      <c r="M27" s="123"/>
      <c r="N27" s="122"/>
      <c r="O27" s="123"/>
      <c r="P27" s="122"/>
      <c r="Q27" s="123"/>
      <c r="R27" s="122"/>
      <c r="S27" s="123"/>
    </row>
    <row r="28" spans="1:19">
      <c r="A28" s="120">
        <v>17</v>
      </c>
      <c r="B28" s="126" t="s">
        <v>225</v>
      </c>
      <c r="C28" s="114">
        <f t="shared" si="1"/>
        <v>0</v>
      </c>
      <c r="D28" s="122"/>
      <c r="E28" s="123"/>
      <c r="F28" s="123"/>
      <c r="G28" s="123"/>
      <c r="H28" s="122"/>
      <c r="I28" s="123"/>
      <c r="J28" s="122"/>
      <c r="K28" s="123"/>
      <c r="L28" s="122"/>
      <c r="M28" s="123"/>
      <c r="N28" s="122"/>
      <c r="O28" s="123"/>
      <c r="P28" s="122"/>
      <c r="Q28" s="123"/>
      <c r="R28" s="122"/>
      <c r="S28" s="123"/>
    </row>
    <row r="29" spans="1:19" ht="26.4">
      <c r="A29" s="134">
        <v>18</v>
      </c>
      <c r="B29" s="135" t="s">
        <v>245</v>
      </c>
      <c r="C29" s="114">
        <f t="shared" si="1"/>
        <v>1180000</v>
      </c>
      <c r="D29" s="136"/>
      <c r="E29" s="137"/>
      <c r="F29" s="137"/>
      <c r="G29" s="137"/>
      <c r="H29" s="136">
        <v>280000</v>
      </c>
      <c r="I29" s="137">
        <v>900000</v>
      </c>
      <c r="J29" s="136"/>
      <c r="K29" s="137"/>
      <c r="L29" s="136"/>
      <c r="M29" s="137"/>
      <c r="N29" s="136"/>
      <c r="O29" s="137"/>
      <c r="P29" s="136"/>
      <c r="Q29" s="137"/>
      <c r="R29" s="136"/>
      <c r="S29" s="137"/>
    </row>
    <row r="30" spans="1:19" ht="40.200000000000003">
      <c r="A30" s="132">
        <v>19</v>
      </c>
      <c r="B30" s="138" t="s">
        <v>246</v>
      </c>
      <c r="C30" s="125">
        <f t="shared" si="1"/>
        <v>0</v>
      </c>
      <c r="D30" s="122"/>
      <c r="E30" s="123"/>
      <c r="F30" s="123"/>
      <c r="G30" s="123"/>
      <c r="H30" s="122"/>
      <c r="I30" s="123"/>
      <c r="J30" s="122"/>
      <c r="K30" s="123"/>
      <c r="L30" s="122"/>
      <c r="M30" s="123"/>
      <c r="N30" s="122"/>
      <c r="O30" s="123"/>
      <c r="P30" s="122"/>
      <c r="Q30" s="123"/>
      <c r="R30" s="122"/>
      <c r="S30" s="123"/>
    </row>
    <row r="31" spans="1:19">
      <c r="A31" s="120"/>
      <c r="B31" s="121"/>
      <c r="C31" s="114"/>
      <c r="D31" s="122"/>
      <c r="E31" s="123"/>
      <c r="F31" s="123"/>
      <c r="G31" s="123"/>
      <c r="H31" s="127"/>
      <c r="I31" s="123"/>
      <c r="J31" s="122"/>
      <c r="K31" s="123"/>
      <c r="L31" s="122"/>
      <c r="M31" s="123"/>
      <c r="N31" s="122"/>
      <c r="O31" s="123"/>
      <c r="P31" s="122"/>
      <c r="Q31" s="123"/>
      <c r="R31" s="122"/>
      <c r="S31" s="123"/>
    </row>
    <row r="32" spans="1:19">
      <c r="A32" s="120"/>
      <c r="B32" s="126"/>
      <c r="C32" s="114"/>
      <c r="D32" s="122"/>
      <c r="E32" s="123"/>
      <c r="F32" s="123"/>
      <c r="G32" s="123"/>
      <c r="H32" s="128"/>
      <c r="I32" s="123"/>
      <c r="J32" s="122"/>
      <c r="K32" s="123"/>
      <c r="L32" s="122"/>
      <c r="M32" s="123"/>
      <c r="N32" s="122"/>
      <c r="O32" s="123"/>
      <c r="P32" s="122"/>
      <c r="Q32" s="123"/>
      <c r="R32" s="122"/>
      <c r="S32" s="123"/>
    </row>
    <row r="33" spans="1:19" ht="15" thickBot="1">
      <c r="A33" s="117"/>
      <c r="B33" s="129" t="s">
        <v>226</v>
      </c>
      <c r="C33" s="114">
        <f t="shared" ref="C33:J33" si="2">SUM(C11+C10)</f>
        <v>55915933</v>
      </c>
      <c r="D33" s="114">
        <f t="shared" si="2"/>
        <v>30958510</v>
      </c>
      <c r="E33" s="114">
        <f t="shared" si="2"/>
        <v>0</v>
      </c>
      <c r="F33" s="114">
        <f t="shared" si="2"/>
        <v>0</v>
      </c>
      <c r="G33" s="114">
        <f t="shared" si="2"/>
        <v>17716875</v>
      </c>
      <c r="H33" s="114">
        <f t="shared" si="2"/>
        <v>280000</v>
      </c>
      <c r="I33" s="114">
        <f t="shared" si="2"/>
        <v>900000</v>
      </c>
      <c r="J33" s="114">
        <f t="shared" si="2"/>
        <v>0</v>
      </c>
      <c r="K33" s="114"/>
      <c r="L33" s="114"/>
      <c r="M33" s="119"/>
      <c r="N33" s="119"/>
      <c r="O33" s="249"/>
      <c r="P33" s="250"/>
      <c r="Q33" s="250"/>
      <c r="R33" s="250"/>
      <c r="S33" s="251">
        <v>2246844</v>
      </c>
    </row>
    <row r="35" spans="1:19"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</row>
    <row r="36" spans="1:19">
      <c r="A36" s="356"/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  <c r="S36" s="356"/>
    </row>
    <row r="37" spans="1:19">
      <c r="A37" s="356"/>
      <c r="B37" s="356"/>
      <c r="C37" s="356"/>
      <c r="D37" s="356"/>
      <c r="E37" s="356"/>
      <c r="F37" s="356"/>
      <c r="G37" s="356"/>
      <c r="H37" s="356"/>
      <c r="I37" s="356"/>
      <c r="J37" s="356"/>
      <c r="K37" s="356"/>
      <c r="L37" s="356"/>
      <c r="M37" s="356"/>
      <c r="N37" s="356"/>
      <c r="O37" s="356"/>
      <c r="P37" s="356"/>
      <c r="Q37" s="356"/>
      <c r="R37" s="356"/>
      <c r="S37" s="356"/>
    </row>
    <row r="38" spans="1:19">
      <c r="A38" s="356"/>
      <c r="B38" s="356"/>
      <c r="C38" s="356"/>
      <c r="D38" s="356"/>
      <c r="E38" s="356"/>
      <c r="F38" s="356"/>
      <c r="G38" s="356"/>
      <c r="H38" s="356"/>
      <c r="I38" s="356"/>
      <c r="J38" s="356"/>
      <c r="K38" s="356"/>
      <c r="L38" s="356"/>
      <c r="M38" s="356"/>
      <c r="N38" s="356"/>
      <c r="O38" s="356"/>
      <c r="P38" s="356"/>
      <c r="Q38" s="356"/>
      <c r="R38" s="356"/>
      <c r="S38" s="356"/>
    </row>
    <row r="39" spans="1:19" ht="15" thickBot="1">
      <c r="B39" s="109" t="s">
        <v>645</v>
      </c>
      <c r="K39" s="357"/>
      <c r="L39" s="357"/>
      <c r="M39" s="357"/>
      <c r="N39" s="357"/>
      <c r="O39" s="357"/>
      <c r="P39" s="357"/>
      <c r="Q39" s="357"/>
      <c r="R39" s="357"/>
      <c r="S39" s="357"/>
    </row>
    <row r="40" spans="1:19" ht="15" thickBot="1">
      <c r="A40" s="358"/>
      <c r="B40" s="360" t="s">
        <v>51</v>
      </c>
      <c r="C40" s="362" t="s">
        <v>239</v>
      </c>
      <c r="D40" s="352" t="s">
        <v>240</v>
      </c>
      <c r="E40" s="353"/>
      <c r="F40" s="352" t="s">
        <v>241</v>
      </c>
      <c r="G40" s="353"/>
      <c r="H40" s="352" t="s">
        <v>21</v>
      </c>
      <c r="I40" s="353"/>
      <c r="J40" s="354" t="s">
        <v>23</v>
      </c>
      <c r="K40" s="353"/>
      <c r="L40" s="352" t="s">
        <v>25</v>
      </c>
      <c r="M40" s="353"/>
      <c r="N40" s="352" t="s">
        <v>242</v>
      </c>
      <c r="O40" s="353"/>
      <c r="P40" s="352" t="s">
        <v>243</v>
      </c>
      <c r="Q40" s="353"/>
      <c r="R40" s="352" t="s">
        <v>244</v>
      </c>
      <c r="S40" s="353"/>
    </row>
    <row r="41" spans="1:19" ht="15" thickBot="1">
      <c r="A41" s="359"/>
      <c r="B41" s="361"/>
      <c r="C41" s="363"/>
      <c r="D41" s="110" t="s">
        <v>233</v>
      </c>
      <c r="E41" s="111" t="s">
        <v>234</v>
      </c>
      <c r="F41" s="110" t="s">
        <v>233</v>
      </c>
      <c r="G41" s="111" t="s">
        <v>234</v>
      </c>
      <c r="H41" s="110" t="s">
        <v>233</v>
      </c>
      <c r="I41" s="111" t="s">
        <v>234</v>
      </c>
      <c r="J41" s="110" t="s">
        <v>233</v>
      </c>
      <c r="K41" s="111" t="s">
        <v>234</v>
      </c>
      <c r="L41" s="110" t="s">
        <v>233</v>
      </c>
      <c r="M41" s="111" t="s">
        <v>234</v>
      </c>
      <c r="N41" s="110" t="s">
        <v>233</v>
      </c>
      <c r="O41" s="111" t="s">
        <v>234</v>
      </c>
      <c r="P41" s="110" t="s">
        <v>233</v>
      </c>
      <c r="Q41" s="111" t="s">
        <v>234</v>
      </c>
      <c r="R41" s="110" t="s">
        <v>233</v>
      </c>
      <c r="S41" s="111" t="s">
        <v>234</v>
      </c>
    </row>
    <row r="42" spans="1:19">
      <c r="A42" s="112" t="s">
        <v>7</v>
      </c>
      <c r="B42" s="113" t="s">
        <v>207</v>
      </c>
      <c r="C42" s="114">
        <f>SUM(D42:S42)</f>
        <v>13918007</v>
      </c>
      <c r="D42" s="115">
        <v>10574860</v>
      </c>
      <c r="E42" s="116"/>
      <c r="F42" s="115"/>
      <c r="G42" s="116"/>
      <c r="H42" s="115"/>
      <c r="I42" s="116"/>
      <c r="J42" s="115"/>
      <c r="K42" s="116"/>
      <c r="L42" s="115"/>
      <c r="M42" s="116"/>
      <c r="N42" s="115"/>
      <c r="O42" s="116"/>
      <c r="P42" s="115"/>
      <c r="Q42" s="116"/>
      <c r="R42" s="115"/>
      <c r="S42" s="116">
        <v>3343147</v>
      </c>
    </row>
    <row r="43" spans="1:19">
      <c r="A43" s="117" t="s">
        <v>36</v>
      </c>
      <c r="B43" s="118" t="s">
        <v>208</v>
      </c>
      <c r="C43" s="114">
        <f>SUM(D43:S43)</f>
        <v>45605288</v>
      </c>
      <c r="D43" s="114">
        <f>SUM(D44:D64)</f>
        <v>20383650</v>
      </c>
      <c r="E43" s="114"/>
      <c r="F43" s="114"/>
      <c r="G43" s="114">
        <f t="shared" ref="G43:S43" si="3">SUM(G44:G64)</f>
        <v>20794794</v>
      </c>
      <c r="H43" s="114">
        <f t="shared" si="3"/>
        <v>280000</v>
      </c>
      <c r="I43" s="114">
        <f t="shared" si="3"/>
        <v>900000</v>
      </c>
      <c r="J43" s="114">
        <f t="shared" si="3"/>
        <v>0</v>
      </c>
      <c r="K43" s="114">
        <f t="shared" si="3"/>
        <v>1000000</v>
      </c>
      <c r="L43" s="114">
        <f t="shared" si="3"/>
        <v>0</v>
      </c>
      <c r="M43" s="114">
        <f t="shared" si="3"/>
        <v>0</v>
      </c>
      <c r="N43" s="114">
        <f t="shared" si="3"/>
        <v>0</v>
      </c>
      <c r="O43" s="114">
        <f t="shared" si="3"/>
        <v>0</v>
      </c>
      <c r="P43" s="114">
        <f t="shared" si="3"/>
        <v>0</v>
      </c>
      <c r="Q43" s="114">
        <f t="shared" si="3"/>
        <v>0</v>
      </c>
      <c r="R43" s="114">
        <f t="shared" si="3"/>
        <v>0</v>
      </c>
      <c r="S43" s="248">
        <f t="shared" si="3"/>
        <v>2246844</v>
      </c>
    </row>
    <row r="44" spans="1:19">
      <c r="A44" s="120">
        <v>1</v>
      </c>
      <c r="B44" s="121" t="s">
        <v>209</v>
      </c>
      <c r="C44" s="114">
        <f t="shared" ref="C44:C62" si="4">SUM(D44:O44)</f>
        <v>647568</v>
      </c>
      <c r="D44" s="122">
        <v>647568</v>
      </c>
      <c r="E44" s="114"/>
      <c r="F44" s="114"/>
      <c r="G44" s="114"/>
      <c r="H44" s="114"/>
      <c r="I44" s="114"/>
      <c r="J44" s="114"/>
      <c r="K44" s="114"/>
      <c r="L44" s="114">
        <f>SUM(L45:L65)</f>
        <v>0</v>
      </c>
      <c r="M44" s="123"/>
      <c r="N44" s="122"/>
      <c r="O44" s="123"/>
      <c r="P44" s="122"/>
      <c r="Q44" s="123"/>
      <c r="R44" s="122"/>
      <c r="S44" s="123"/>
    </row>
    <row r="45" spans="1:19">
      <c r="A45" s="120">
        <v>2</v>
      </c>
      <c r="B45" s="121" t="s">
        <v>210</v>
      </c>
      <c r="C45" s="114">
        <f t="shared" si="4"/>
        <v>21794794</v>
      </c>
      <c r="D45" s="122"/>
      <c r="E45" s="123"/>
      <c r="F45" s="123"/>
      <c r="G45" s="123">
        <v>20794794</v>
      </c>
      <c r="H45" s="122"/>
      <c r="I45" s="123"/>
      <c r="J45" s="122"/>
      <c r="K45" s="123">
        <v>1000000</v>
      </c>
      <c r="L45" s="122"/>
      <c r="M45" s="123"/>
      <c r="N45" s="122"/>
      <c r="O45" s="123"/>
      <c r="P45" s="122"/>
      <c r="Q45" s="123"/>
      <c r="R45" s="122"/>
      <c r="S45" s="123">
        <v>2246844</v>
      </c>
    </row>
    <row r="46" spans="1:19">
      <c r="A46" s="120">
        <v>3</v>
      </c>
      <c r="B46" s="121" t="s">
        <v>211</v>
      </c>
      <c r="C46" s="114">
        <f t="shared" si="4"/>
        <v>335960</v>
      </c>
      <c r="D46" s="122">
        <v>335960</v>
      </c>
      <c r="E46" s="123"/>
      <c r="F46" s="123"/>
      <c r="G46" s="123"/>
      <c r="H46" s="122"/>
      <c r="I46" s="123"/>
      <c r="J46" s="122"/>
      <c r="K46" s="123"/>
      <c r="L46" s="122"/>
      <c r="M46" s="123"/>
      <c r="N46" s="122"/>
      <c r="O46" s="123"/>
      <c r="P46" s="122"/>
      <c r="Q46" s="123"/>
      <c r="R46" s="122"/>
      <c r="S46" s="123"/>
    </row>
    <row r="47" spans="1:19">
      <c r="A47" s="120">
        <v>4</v>
      </c>
      <c r="B47" s="121" t="s">
        <v>212</v>
      </c>
      <c r="C47" s="114">
        <f t="shared" si="4"/>
        <v>704000</v>
      </c>
      <c r="D47" s="122">
        <v>704000</v>
      </c>
      <c r="E47" s="123"/>
      <c r="F47" s="123"/>
      <c r="G47" s="123"/>
      <c r="H47" s="122"/>
      <c r="I47" s="123"/>
      <c r="J47" s="122"/>
      <c r="K47" s="123"/>
      <c r="L47" s="122"/>
      <c r="M47" s="123"/>
      <c r="N47" s="122"/>
      <c r="O47" s="123"/>
      <c r="P47" s="122"/>
      <c r="Q47" s="123"/>
      <c r="R47" s="122"/>
      <c r="S47" s="123"/>
    </row>
    <row r="48" spans="1:19">
      <c r="A48" s="120">
        <v>5</v>
      </c>
      <c r="B48" s="121" t="s">
        <v>213</v>
      </c>
      <c r="C48" s="114">
        <f t="shared" si="4"/>
        <v>967680</v>
      </c>
      <c r="D48" s="122">
        <v>967680</v>
      </c>
      <c r="E48" s="123"/>
      <c r="F48" s="123"/>
      <c r="G48" s="123"/>
      <c r="H48" s="122"/>
      <c r="I48" s="123"/>
      <c r="J48" s="122"/>
      <c r="K48" s="123"/>
      <c r="L48" s="122"/>
      <c r="M48" s="123"/>
      <c r="N48" s="122"/>
      <c r="O48" s="123"/>
      <c r="P48" s="122"/>
      <c r="Q48" s="123"/>
      <c r="R48" s="122"/>
      <c r="S48" s="123"/>
    </row>
    <row r="49" spans="1:19">
      <c r="A49" s="132">
        <v>6</v>
      </c>
      <c r="B49" s="133" t="s">
        <v>564</v>
      </c>
      <c r="C49" s="125">
        <f t="shared" si="4"/>
        <v>4250000</v>
      </c>
      <c r="D49" s="122">
        <v>4250000</v>
      </c>
      <c r="E49" s="123"/>
      <c r="F49" s="123"/>
      <c r="G49" s="123"/>
      <c r="H49" s="122"/>
      <c r="I49" s="123"/>
      <c r="J49" s="122"/>
      <c r="K49" s="123"/>
      <c r="L49" s="122"/>
      <c r="M49" s="123"/>
      <c r="N49" s="122"/>
      <c r="O49" s="123"/>
      <c r="P49" s="122"/>
      <c r="Q49" s="123"/>
      <c r="R49" s="122"/>
      <c r="S49" s="123"/>
    </row>
    <row r="50" spans="1:19">
      <c r="A50" s="120">
        <v>7</v>
      </c>
      <c r="B50" s="121" t="s">
        <v>215</v>
      </c>
      <c r="C50" s="114">
        <f t="shared" si="4"/>
        <v>0</v>
      </c>
      <c r="D50" s="122"/>
      <c r="E50" s="123"/>
      <c r="F50" s="123"/>
      <c r="G50" s="123"/>
      <c r="H50" s="122"/>
      <c r="I50" s="123"/>
      <c r="J50" s="122"/>
      <c r="K50" s="123"/>
      <c r="L50" s="122"/>
      <c r="M50" s="123"/>
      <c r="N50" s="122"/>
      <c r="O50" s="123"/>
      <c r="P50" s="122"/>
      <c r="Q50" s="123"/>
      <c r="R50" s="122"/>
      <c r="S50" s="123"/>
    </row>
    <row r="51" spans="1:19">
      <c r="A51" s="120">
        <v>8</v>
      </c>
      <c r="B51" s="121" t="s">
        <v>216</v>
      </c>
      <c r="C51" s="114">
        <f t="shared" si="4"/>
        <v>0</v>
      </c>
      <c r="D51" s="122"/>
      <c r="E51" s="123"/>
      <c r="F51" s="123"/>
      <c r="G51" s="123"/>
      <c r="H51" s="122"/>
      <c r="I51" s="123"/>
      <c r="J51" s="122"/>
      <c r="K51" s="123"/>
      <c r="L51" s="122"/>
      <c r="M51" s="123"/>
      <c r="N51" s="122"/>
      <c r="O51" s="123"/>
      <c r="P51" s="122"/>
      <c r="Q51" s="123"/>
      <c r="R51" s="122"/>
      <c r="S51" s="123"/>
    </row>
    <row r="52" spans="1:19">
      <c r="A52" s="120">
        <v>9</v>
      </c>
      <c r="B52" s="121" t="s">
        <v>217</v>
      </c>
      <c r="C52" s="114">
        <f t="shared" si="4"/>
        <v>1800000</v>
      </c>
      <c r="D52" s="122">
        <v>1800000</v>
      </c>
      <c r="E52" s="123"/>
      <c r="F52" s="123"/>
      <c r="G52" s="123"/>
      <c r="H52" s="122"/>
      <c r="I52" s="123"/>
      <c r="J52" s="122"/>
      <c r="K52" s="123"/>
      <c r="L52" s="122"/>
      <c r="M52" s="123"/>
      <c r="N52" s="122"/>
      <c r="O52" s="123"/>
      <c r="P52" s="122"/>
      <c r="Q52" s="123"/>
      <c r="R52" s="122"/>
      <c r="S52" s="123"/>
    </row>
    <row r="53" spans="1:19">
      <c r="A53" s="120">
        <v>10</v>
      </c>
      <c r="B53" s="418" t="s">
        <v>218</v>
      </c>
      <c r="C53" s="419">
        <f t="shared" si="4"/>
        <v>0</v>
      </c>
      <c r="D53" s="420"/>
      <c r="E53" s="123"/>
      <c r="F53" s="123"/>
      <c r="G53" s="123"/>
      <c r="H53" s="122"/>
      <c r="I53" s="123"/>
      <c r="J53" s="122"/>
      <c r="K53" s="123"/>
      <c r="L53" s="122"/>
      <c r="M53" s="123"/>
      <c r="N53" s="122"/>
      <c r="O53" s="123"/>
      <c r="P53" s="122"/>
      <c r="Q53" s="123"/>
      <c r="R53" s="122"/>
      <c r="S53" s="123"/>
    </row>
    <row r="54" spans="1:19" ht="26.4">
      <c r="A54" s="120">
        <v>11</v>
      </c>
      <c r="B54" s="421" t="s">
        <v>219</v>
      </c>
      <c r="C54" s="422">
        <f t="shared" si="4"/>
        <v>0</v>
      </c>
      <c r="D54" s="420"/>
      <c r="E54" s="123"/>
      <c r="F54" s="123"/>
      <c r="G54" s="123"/>
      <c r="H54" s="122"/>
      <c r="I54" s="123"/>
      <c r="J54" s="122"/>
      <c r="K54" s="123"/>
      <c r="L54" s="122"/>
      <c r="M54" s="123"/>
      <c r="N54" s="122"/>
      <c r="O54" s="123"/>
      <c r="P54" s="122"/>
      <c r="Q54" s="123"/>
      <c r="R54" s="122"/>
      <c r="S54" s="123"/>
    </row>
    <row r="55" spans="1:19">
      <c r="A55" s="120">
        <v>12</v>
      </c>
      <c r="B55" s="121" t="s">
        <v>220</v>
      </c>
      <c r="C55" s="114">
        <f t="shared" si="4"/>
        <v>448020</v>
      </c>
      <c r="D55" s="122">
        <v>448020</v>
      </c>
      <c r="E55" s="123"/>
      <c r="F55" s="123"/>
      <c r="G55" s="123"/>
      <c r="H55" s="122"/>
      <c r="I55" s="123"/>
      <c r="J55" s="122"/>
      <c r="K55" s="123"/>
      <c r="L55" s="122"/>
      <c r="M55" s="123"/>
      <c r="N55" s="122"/>
      <c r="O55" s="123"/>
      <c r="P55" s="122"/>
      <c r="Q55" s="123"/>
      <c r="R55" s="122"/>
      <c r="S55" s="123"/>
    </row>
    <row r="56" spans="1:19">
      <c r="A56" s="120">
        <v>13</v>
      </c>
      <c r="B56" s="121" t="s">
        <v>221</v>
      </c>
      <c r="C56" s="114">
        <f t="shared" si="4"/>
        <v>0</v>
      </c>
      <c r="D56" s="122"/>
      <c r="E56" s="123"/>
      <c r="F56" s="123"/>
      <c r="G56" s="123"/>
      <c r="H56" s="122"/>
      <c r="I56" s="123"/>
      <c r="J56" s="122"/>
      <c r="K56" s="123"/>
      <c r="L56" s="122"/>
      <c r="M56" s="123"/>
      <c r="N56" s="122"/>
      <c r="O56" s="123"/>
      <c r="P56" s="122"/>
      <c r="Q56" s="123"/>
      <c r="R56" s="122"/>
      <c r="S56" s="123"/>
    </row>
    <row r="57" spans="1:19">
      <c r="A57" s="120">
        <v>14</v>
      </c>
      <c r="B57" s="121" t="s">
        <v>222</v>
      </c>
      <c r="C57" s="114">
        <f t="shared" si="4"/>
        <v>11230422</v>
      </c>
      <c r="D57" s="122">
        <v>11230422</v>
      </c>
      <c r="E57" s="123"/>
      <c r="F57" s="123"/>
      <c r="G57" s="123"/>
      <c r="H57" s="122"/>
      <c r="I57" s="123"/>
      <c r="J57" s="122"/>
      <c r="K57" s="123"/>
      <c r="L57" s="122"/>
      <c r="M57" s="123"/>
      <c r="N57" s="122"/>
      <c r="O57" s="123"/>
      <c r="P57" s="122"/>
      <c r="Q57" s="123"/>
      <c r="R57" s="122"/>
      <c r="S57" s="123"/>
    </row>
    <row r="58" spans="1:19">
      <c r="A58" s="120">
        <v>15</v>
      </c>
      <c r="B58" s="121" t="s">
        <v>223</v>
      </c>
      <c r="C58" s="114">
        <f t="shared" si="4"/>
        <v>0</v>
      </c>
      <c r="D58" s="122"/>
      <c r="E58" s="123"/>
      <c r="F58" s="123"/>
      <c r="G58" s="123"/>
      <c r="H58" s="122"/>
      <c r="I58" s="123"/>
      <c r="J58" s="122"/>
      <c r="K58" s="123"/>
      <c r="L58" s="122"/>
      <c r="M58" s="123"/>
      <c r="N58" s="122"/>
      <c r="O58" s="123"/>
      <c r="P58" s="122"/>
      <c r="Q58" s="123"/>
      <c r="R58" s="122"/>
      <c r="S58" s="123"/>
    </row>
    <row r="59" spans="1:19">
      <c r="A59" s="120">
        <v>16</v>
      </c>
      <c r="B59" s="126" t="s">
        <v>224</v>
      </c>
      <c r="C59" s="114">
        <f t="shared" si="4"/>
        <v>0</v>
      </c>
      <c r="D59" s="122"/>
      <c r="E59" s="123"/>
      <c r="F59" s="123"/>
      <c r="G59" s="123"/>
      <c r="H59" s="122"/>
      <c r="I59" s="123"/>
      <c r="J59" s="122"/>
      <c r="K59" s="123"/>
      <c r="L59" s="122"/>
      <c r="M59" s="123"/>
      <c r="N59" s="122"/>
      <c r="O59" s="123"/>
      <c r="P59" s="122"/>
      <c r="Q59" s="123"/>
      <c r="R59" s="122"/>
      <c r="S59" s="123"/>
    </row>
    <row r="60" spans="1:19">
      <c r="A60" s="120">
        <v>17</v>
      </c>
      <c r="B60" s="126" t="s">
        <v>225</v>
      </c>
      <c r="C60" s="114">
        <f t="shared" si="4"/>
        <v>0</v>
      </c>
      <c r="D60" s="122"/>
      <c r="E60" s="123"/>
      <c r="F60" s="123"/>
      <c r="G60" s="123"/>
      <c r="H60" s="122"/>
      <c r="I60" s="123"/>
      <c r="J60" s="122"/>
      <c r="K60" s="123"/>
      <c r="L60" s="122"/>
      <c r="M60" s="123"/>
      <c r="N60" s="122"/>
      <c r="O60" s="123"/>
      <c r="P60" s="122"/>
      <c r="Q60" s="123"/>
      <c r="R60" s="122"/>
      <c r="S60" s="123"/>
    </row>
    <row r="61" spans="1:19" ht="26.4">
      <c r="A61" s="134">
        <v>18</v>
      </c>
      <c r="B61" s="135" t="s">
        <v>245</v>
      </c>
      <c r="C61" s="114">
        <f t="shared" si="4"/>
        <v>1180000</v>
      </c>
      <c r="D61" s="136"/>
      <c r="E61" s="137"/>
      <c r="F61" s="137"/>
      <c r="G61" s="137"/>
      <c r="H61" s="136">
        <v>280000</v>
      </c>
      <c r="I61" s="137">
        <v>900000</v>
      </c>
      <c r="J61" s="136"/>
      <c r="K61" s="137"/>
      <c r="L61" s="136"/>
      <c r="M61" s="137"/>
      <c r="N61" s="136"/>
      <c r="O61" s="137"/>
      <c r="P61" s="136"/>
      <c r="Q61" s="137"/>
      <c r="R61" s="136"/>
      <c r="S61" s="137"/>
    </row>
    <row r="62" spans="1:19" ht="40.200000000000003">
      <c r="A62" s="132">
        <v>19</v>
      </c>
      <c r="B62" s="138" t="s">
        <v>246</v>
      </c>
      <c r="C62" s="125">
        <f t="shared" si="4"/>
        <v>0</v>
      </c>
      <c r="D62" s="122"/>
      <c r="E62" s="123"/>
      <c r="F62" s="123"/>
      <c r="G62" s="123"/>
      <c r="H62" s="122"/>
      <c r="I62" s="123"/>
      <c r="J62" s="122"/>
      <c r="K62" s="123"/>
      <c r="L62" s="122"/>
      <c r="M62" s="123"/>
      <c r="N62" s="122"/>
      <c r="O62" s="123"/>
      <c r="P62" s="122"/>
      <c r="Q62" s="123"/>
      <c r="R62" s="122"/>
      <c r="S62" s="123"/>
    </row>
    <row r="63" spans="1:19">
      <c r="A63" s="120"/>
      <c r="B63" s="121"/>
      <c r="C63" s="114"/>
      <c r="D63" s="122"/>
      <c r="E63" s="123"/>
      <c r="F63" s="123"/>
      <c r="G63" s="123"/>
      <c r="H63" s="127"/>
      <c r="I63" s="123"/>
      <c r="J63" s="122"/>
      <c r="K63" s="123"/>
      <c r="L63" s="122"/>
      <c r="M63" s="123"/>
      <c r="N63" s="122"/>
      <c r="O63" s="123"/>
      <c r="P63" s="122"/>
      <c r="Q63" s="123"/>
      <c r="R63" s="122"/>
      <c r="S63" s="123"/>
    </row>
    <row r="64" spans="1:19">
      <c r="A64" s="120"/>
      <c r="B64" s="126"/>
      <c r="C64" s="114"/>
      <c r="D64" s="122"/>
      <c r="E64" s="123"/>
      <c r="F64" s="123"/>
      <c r="G64" s="123"/>
      <c r="H64" s="128"/>
      <c r="I64" s="123"/>
      <c r="J64" s="122"/>
      <c r="K64" s="123"/>
      <c r="L64" s="122"/>
      <c r="M64" s="123"/>
      <c r="N64" s="122"/>
      <c r="O64" s="123"/>
      <c r="P64" s="122"/>
      <c r="Q64" s="123"/>
      <c r="R64" s="122"/>
      <c r="S64" s="123"/>
    </row>
    <row r="65" spans="1:19" ht="15" thickBot="1">
      <c r="A65" s="117"/>
      <c r="B65" s="129" t="s">
        <v>226</v>
      </c>
      <c r="C65" s="114">
        <f t="shared" ref="C65:J65" si="5">SUM(C43+C42)</f>
        <v>59523295</v>
      </c>
      <c r="D65" s="114">
        <f t="shared" si="5"/>
        <v>30958510</v>
      </c>
      <c r="E65" s="114">
        <f t="shared" si="5"/>
        <v>0</v>
      </c>
      <c r="F65" s="114">
        <f t="shared" si="5"/>
        <v>0</v>
      </c>
      <c r="G65" s="114">
        <f t="shared" si="5"/>
        <v>20794794</v>
      </c>
      <c r="H65" s="114">
        <f t="shared" si="5"/>
        <v>280000</v>
      </c>
      <c r="I65" s="114">
        <f t="shared" si="5"/>
        <v>900000</v>
      </c>
      <c r="J65" s="114">
        <f t="shared" si="5"/>
        <v>0</v>
      </c>
      <c r="K65" s="114"/>
      <c r="L65" s="114"/>
      <c r="M65" s="119"/>
      <c r="N65" s="119"/>
      <c r="O65" s="249"/>
      <c r="P65" s="250"/>
      <c r="Q65" s="250"/>
      <c r="R65" s="250"/>
      <c r="S65" s="251">
        <v>2246844</v>
      </c>
    </row>
  </sheetData>
  <mergeCells count="32">
    <mergeCell ref="A36:S36"/>
    <mergeCell ref="A37:S37"/>
    <mergeCell ref="A38:S38"/>
    <mergeCell ref="K39:S39"/>
    <mergeCell ref="A40:A41"/>
    <mergeCell ref="B40:B41"/>
    <mergeCell ref="C40:C41"/>
    <mergeCell ref="D40:E40"/>
    <mergeCell ref="F40:G40"/>
    <mergeCell ref="H40:I40"/>
    <mergeCell ref="J40:K40"/>
    <mergeCell ref="L40:M40"/>
    <mergeCell ref="N40:O40"/>
    <mergeCell ref="P40:Q40"/>
    <mergeCell ref="R40:S40"/>
    <mergeCell ref="K7:S7"/>
    <mergeCell ref="A8:A9"/>
    <mergeCell ref="B8:B9"/>
    <mergeCell ref="C8:C9"/>
    <mergeCell ref="D8:E8"/>
    <mergeCell ref="F8:G8"/>
    <mergeCell ref="H8:I8"/>
    <mergeCell ref="J8:K8"/>
    <mergeCell ref="L8:M8"/>
    <mergeCell ref="N8:O8"/>
    <mergeCell ref="P8:Q8"/>
    <mergeCell ref="R8:S8"/>
    <mergeCell ref="A2:S2"/>
    <mergeCell ref="A3:S3"/>
    <mergeCell ref="A4:S4"/>
    <mergeCell ref="B1:S1"/>
    <mergeCell ref="A5:S5"/>
  </mergeCells>
  <pageMargins left="0" right="0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69"/>
  <sheetViews>
    <sheetView workbookViewId="0">
      <selection activeCell="A3" sqref="A3"/>
    </sheetView>
  </sheetViews>
  <sheetFormatPr defaultRowHeight="14.4"/>
  <cols>
    <col min="1" max="1" width="5" style="108" customWidth="1"/>
    <col min="2" max="2" width="23.44140625" style="109" customWidth="1"/>
    <col min="3" max="3" width="17.5546875" style="109" customWidth="1"/>
    <col min="4" max="5" width="13.6640625" style="109" bestFit="1" customWidth="1"/>
    <col min="6" max="7" width="12.5546875" style="109" bestFit="1" customWidth="1"/>
    <col min="8" max="8" width="13.109375" style="109" bestFit="1" customWidth="1"/>
    <col min="9" max="9" width="12.5546875" style="109" bestFit="1" customWidth="1"/>
    <col min="10" max="10" width="13.6640625" style="109" bestFit="1" customWidth="1"/>
    <col min="11" max="11" width="8.109375" style="109" customWidth="1"/>
    <col min="12" max="12" width="13.109375" style="109" bestFit="1" customWidth="1"/>
    <col min="13" max="13" width="13.5546875" style="109" customWidth="1"/>
    <col min="14" max="14" width="11.33203125" style="109" customWidth="1"/>
    <col min="15" max="15" width="10.5546875" style="109" customWidth="1"/>
    <col min="16" max="16" width="11.33203125" style="109" customWidth="1"/>
    <col min="17" max="17" width="9.5546875" style="109" bestFit="1" customWidth="1"/>
  </cols>
  <sheetData>
    <row r="1" spans="1:17">
      <c r="B1" s="370" t="s">
        <v>618</v>
      </c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</row>
    <row r="2" spans="1:17">
      <c r="A2" s="417" t="s">
        <v>648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</row>
    <row r="3" spans="1:17">
      <c r="B3" s="371" t="s">
        <v>555</v>
      </c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</row>
    <row r="4" spans="1:17">
      <c r="B4" s="371" t="s">
        <v>556</v>
      </c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</row>
    <row r="5" spans="1:17">
      <c r="B5" s="371" t="s">
        <v>227</v>
      </c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371"/>
      <c r="Q5" s="371"/>
    </row>
    <row r="6" spans="1:17"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</row>
    <row r="7" spans="1:17" ht="15" customHeight="1" thickBot="1">
      <c r="B7" s="109" t="s">
        <v>644</v>
      </c>
      <c r="K7" s="357" t="s">
        <v>192</v>
      </c>
      <c r="L7" s="357"/>
      <c r="M7" s="357"/>
      <c r="N7" s="357"/>
      <c r="O7" s="357"/>
      <c r="P7" s="357"/>
      <c r="Q7" s="357"/>
    </row>
    <row r="8" spans="1:17" ht="15" thickBot="1">
      <c r="A8" s="358"/>
      <c r="B8" s="360" t="s">
        <v>51</v>
      </c>
      <c r="C8" s="366" t="s">
        <v>228</v>
      </c>
      <c r="D8" s="352" t="s">
        <v>229</v>
      </c>
      <c r="E8" s="353"/>
      <c r="F8" s="352" t="s">
        <v>230</v>
      </c>
      <c r="G8" s="353"/>
      <c r="H8" s="352" t="s">
        <v>193</v>
      </c>
      <c r="I8" s="353"/>
      <c r="J8" s="354" t="s">
        <v>231</v>
      </c>
      <c r="K8" s="353"/>
      <c r="L8" s="352" t="s">
        <v>232</v>
      </c>
      <c r="M8" s="353"/>
      <c r="N8" s="368" t="s">
        <v>261</v>
      </c>
      <c r="O8" s="369"/>
      <c r="P8" s="352" t="s">
        <v>69</v>
      </c>
      <c r="Q8" s="353"/>
    </row>
    <row r="9" spans="1:17" ht="15" thickBot="1">
      <c r="A9" s="359"/>
      <c r="B9" s="361"/>
      <c r="C9" s="367"/>
      <c r="D9" s="110" t="s">
        <v>233</v>
      </c>
      <c r="E9" s="111" t="s">
        <v>237</v>
      </c>
      <c r="F9" s="110" t="s">
        <v>233</v>
      </c>
      <c r="G9" s="111" t="s">
        <v>237</v>
      </c>
      <c r="H9" s="110" t="s">
        <v>233</v>
      </c>
      <c r="I9" s="111" t="s">
        <v>237</v>
      </c>
      <c r="J9" s="110" t="s">
        <v>233</v>
      </c>
      <c r="K9" s="111" t="s">
        <v>237</v>
      </c>
      <c r="L9" s="110" t="s">
        <v>233</v>
      </c>
      <c r="M9" s="111" t="s">
        <v>237</v>
      </c>
      <c r="N9" s="110" t="s">
        <v>233</v>
      </c>
      <c r="O9" s="238" t="s">
        <v>237</v>
      </c>
      <c r="P9" s="110" t="s">
        <v>233</v>
      </c>
      <c r="Q9" s="111" t="s">
        <v>237</v>
      </c>
    </row>
    <row r="10" spans="1:17">
      <c r="A10" s="112" t="s">
        <v>7</v>
      </c>
      <c r="B10" s="113" t="s">
        <v>207</v>
      </c>
      <c r="C10" s="114">
        <f>SUM(D10:Q10)</f>
        <v>13233156</v>
      </c>
      <c r="D10" s="115">
        <v>6098960</v>
      </c>
      <c r="E10" s="116"/>
      <c r="F10" s="115">
        <v>1067318</v>
      </c>
      <c r="G10" s="116"/>
      <c r="H10" s="115">
        <v>3700000</v>
      </c>
      <c r="I10" s="116"/>
      <c r="J10" s="115"/>
      <c r="K10" s="116"/>
      <c r="L10" s="115">
        <v>1238341</v>
      </c>
      <c r="M10" s="116">
        <v>976137</v>
      </c>
      <c r="N10" s="255"/>
      <c r="O10" s="237"/>
      <c r="P10" s="115">
        <v>152400</v>
      </c>
      <c r="Q10" s="116"/>
    </row>
    <row r="11" spans="1:17">
      <c r="A11" s="117" t="s">
        <v>36</v>
      </c>
      <c r="B11" s="118" t="s">
        <v>208</v>
      </c>
      <c r="C11" s="114">
        <f>SUM(D11:Q11)</f>
        <v>42682777</v>
      </c>
      <c r="D11" s="114">
        <f t="shared" ref="D11:L11" si="0">SUM(D12:D33)</f>
        <v>480000</v>
      </c>
      <c r="E11" s="114">
        <f t="shared" si="0"/>
        <v>19314664</v>
      </c>
      <c r="F11" s="114">
        <f t="shared" si="0"/>
        <v>84000</v>
      </c>
      <c r="G11" s="114">
        <f t="shared" si="0"/>
        <v>3476099</v>
      </c>
      <c r="H11" s="114">
        <f t="shared" si="0"/>
        <v>3827721</v>
      </c>
      <c r="I11" s="114">
        <f t="shared" si="0"/>
        <v>2422956</v>
      </c>
      <c r="J11" s="114">
        <f t="shared" si="0"/>
        <v>11230422</v>
      </c>
      <c r="K11" s="114">
        <f t="shared" si="0"/>
        <v>0</v>
      </c>
      <c r="L11" s="114">
        <f t="shared" si="0"/>
        <v>0</v>
      </c>
      <c r="M11" s="114">
        <f>SUM(M12:M36)</f>
        <v>1335632</v>
      </c>
      <c r="N11" s="254">
        <f>SUM(N12:N33)</f>
        <v>406400</v>
      </c>
      <c r="O11" s="252">
        <f>SUM(O12:O33)</f>
        <v>0</v>
      </c>
      <c r="P11" s="114">
        <f>SUM(P12:P33)</f>
        <v>104883</v>
      </c>
      <c r="Q11" s="114">
        <f>SUM(Q12:Q33)</f>
        <v>0</v>
      </c>
    </row>
    <row r="12" spans="1:17">
      <c r="A12" s="120">
        <v>1</v>
      </c>
      <c r="B12" s="121" t="s">
        <v>209</v>
      </c>
      <c r="C12" s="114">
        <f t="shared" ref="C12:C25" si="1">SUM(D12:Q12)</f>
        <v>647568</v>
      </c>
      <c r="D12" s="122"/>
      <c r="E12" s="123"/>
      <c r="F12" s="122"/>
      <c r="G12" s="123"/>
      <c r="H12" s="122">
        <v>647568</v>
      </c>
      <c r="I12" s="123"/>
      <c r="J12" s="122"/>
      <c r="K12" s="123"/>
      <c r="L12" s="122"/>
      <c r="M12" s="123"/>
      <c r="N12" s="122"/>
      <c r="O12" s="239"/>
      <c r="P12" s="122"/>
      <c r="Q12" s="123"/>
    </row>
    <row r="13" spans="1:17">
      <c r="A13" s="120">
        <v>2</v>
      </c>
      <c r="B13" s="121" t="s">
        <v>210</v>
      </c>
      <c r="C13" s="114">
        <f t="shared" si="1"/>
        <v>20963719</v>
      </c>
      <c r="D13" s="122"/>
      <c r="E13" s="123">
        <v>16587464</v>
      </c>
      <c r="F13" s="122"/>
      <c r="G13" s="123">
        <v>3033839</v>
      </c>
      <c r="H13" s="122"/>
      <c r="I13" s="123">
        <v>1342416</v>
      </c>
      <c r="J13" s="122"/>
      <c r="K13" s="123"/>
      <c r="L13" s="122"/>
      <c r="M13" s="123"/>
      <c r="N13" s="122"/>
      <c r="O13" s="239"/>
      <c r="P13" s="122"/>
      <c r="Q13" s="123"/>
    </row>
    <row r="14" spans="1:17">
      <c r="A14" s="120">
        <v>3</v>
      </c>
      <c r="B14" s="121" t="s">
        <v>211</v>
      </c>
      <c r="C14" s="114">
        <f t="shared" si="1"/>
        <v>335960</v>
      </c>
      <c r="D14" s="122"/>
      <c r="E14" s="123"/>
      <c r="F14" s="122"/>
      <c r="G14" s="123"/>
      <c r="H14" s="122">
        <v>335960</v>
      </c>
      <c r="I14" s="123"/>
      <c r="J14" s="122"/>
      <c r="K14" s="123"/>
      <c r="L14" s="122"/>
      <c r="M14" s="123"/>
      <c r="N14" s="122"/>
      <c r="O14" s="239"/>
      <c r="P14" s="122"/>
      <c r="Q14" s="123"/>
    </row>
    <row r="15" spans="1:17">
      <c r="A15" s="120">
        <v>4</v>
      </c>
      <c r="B15" s="121" t="s">
        <v>212</v>
      </c>
      <c r="C15" s="114">
        <f t="shared" si="1"/>
        <v>704000</v>
      </c>
      <c r="D15" s="122"/>
      <c r="E15" s="123"/>
      <c r="F15" s="122"/>
      <c r="G15" s="123"/>
      <c r="H15" s="122">
        <v>297600</v>
      </c>
      <c r="I15" s="123"/>
      <c r="J15" s="122"/>
      <c r="K15" s="123"/>
      <c r="L15" s="122"/>
      <c r="M15" s="123"/>
      <c r="N15" s="122">
        <v>406400</v>
      </c>
      <c r="O15" s="239"/>
      <c r="P15" s="122"/>
      <c r="Q15" s="123"/>
    </row>
    <row r="16" spans="1:17">
      <c r="A16" s="120">
        <v>5</v>
      </c>
      <c r="B16" s="121" t="s">
        <v>213</v>
      </c>
      <c r="C16" s="114">
        <f t="shared" si="1"/>
        <v>967456</v>
      </c>
      <c r="D16" s="122"/>
      <c r="E16" s="123"/>
      <c r="F16" s="122"/>
      <c r="G16" s="123"/>
      <c r="H16" s="122">
        <v>967456</v>
      </c>
      <c r="I16" s="123"/>
      <c r="J16" s="122"/>
      <c r="K16" s="123"/>
      <c r="L16" s="122"/>
      <c r="M16" s="123"/>
      <c r="N16" s="122"/>
      <c r="O16" s="239"/>
      <c r="P16" s="122"/>
      <c r="Q16" s="123"/>
    </row>
    <row r="17" spans="1:17">
      <c r="A17" s="120">
        <v>6</v>
      </c>
      <c r="B17" s="121" t="s">
        <v>214</v>
      </c>
      <c r="C17" s="114">
        <f t="shared" si="1"/>
        <v>0</v>
      </c>
      <c r="D17" s="122"/>
      <c r="E17" s="123"/>
      <c r="F17" s="122"/>
      <c r="G17" s="123"/>
      <c r="H17" s="122"/>
      <c r="I17" s="123"/>
      <c r="J17" s="122"/>
      <c r="K17" s="123"/>
      <c r="L17" s="122"/>
      <c r="M17" s="123"/>
      <c r="N17" s="122"/>
      <c r="O17" s="239"/>
      <c r="P17" s="122"/>
      <c r="Q17" s="123"/>
    </row>
    <row r="18" spans="1:17">
      <c r="A18" s="120">
        <v>7</v>
      </c>
      <c r="B18" s="121" t="s">
        <v>567</v>
      </c>
      <c r="C18" s="114">
        <f t="shared" si="1"/>
        <v>4250000</v>
      </c>
      <c r="D18" s="122"/>
      <c r="E18" s="123">
        <v>2727200</v>
      </c>
      <c r="F18" s="122"/>
      <c r="G18" s="123">
        <v>442260</v>
      </c>
      <c r="H18" s="122"/>
      <c r="I18" s="123">
        <v>1080540</v>
      </c>
      <c r="J18" s="122"/>
      <c r="K18" s="123"/>
      <c r="L18" s="122"/>
      <c r="M18" s="123"/>
      <c r="N18" s="122"/>
      <c r="O18" s="239"/>
      <c r="P18" s="122"/>
      <c r="Q18" s="123"/>
    </row>
    <row r="19" spans="1:17">
      <c r="A19" s="120">
        <v>8</v>
      </c>
      <c r="B19" s="121" t="s">
        <v>216</v>
      </c>
      <c r="C19" s="114">
        <f t="shared" si="1"/>
        <v>0</v>
      </c>
      <c r="D19" s="122"/>
      <c r="E19" s="123"/>
      <c r="F19" s="122"/>
      <c r="G19" s="123"/>
      <c r="H19" s="122"/>
      <c r="I19" s="123"/>
      <c r="J19" s="122"/>
      <c r="K19" s="123"/>
      <c r="L19" s="122"/>
      <c r="M19" s="123"/>
      <c r="N19" s="122"/>
      <c r="O19" s="239"/>
      <c r="P19" s="122"/>
      <c r="Q19" s="123"/>
    </row>
    <row r="20" spans="1:17">
      <c r="A20" s="120">
        <v>9</v>
      </c>
      <c r="B20" s="121" t="s">
        <v>217</v>
      </c>
      <c r="C20" s="114">
        <f t="shared" si="1"/>
        <v>1800000</v>
      </c>
      <c r="D20" s="122">
        <v>480000</v>
      </c>
      <c r="E20" s="123"/>
      <c r="F20" s="122">
        <v>84000</v>
      </c>
      <c r="G20" s="123"/>
      <c r="H20" s="122">
        <v>1131117</v>
      </c>
      <c r="I20" s="123"/>
      <c r="J20" s="122"/>
      <c r="K20" s="123"/>
      <c r="L20" s="122"/>
      <c r="M20" s="123"/>
      <c r="N20" s="122"/>
      <c r="O20" s="239"/>
      <c r="P20" s="122">
        <v>104883</v>
      </c>
      <c r="Q20" s="123"/>
    </row>
    <row r="21" spans="1:17">
      <c r="A21" s="120">
        <v>10</v>
      </c>
      <c r="B21" s="121" t="s">
        <v>218</v>
      </c>
      <c r="C21" s="114">
        <f t="shared" si="1"/>
        <v>100000</v>
      </c>
      <c r="D21" s="122"/>
      <c r="E21" s="123"/>
      <c r="F21" s="122"/>
      <c r="G21" s="123"/>
      <c r="H21" s="122"/>
      <c r="I21" s="123"/>
      <c r="J21" s="122"/>
      <c r="K21" s="123"/>
      <c r="L21" s="122"/>
      <c r="M21" s="123">
        <v>100000</v>
      </c>
      <c r="N21" s="122"/>
      <c r="O21" s="239"/>
      <c r="P21" s="122"/>
      <c r="Q21" s="123"/>
    </row>
    <row r="22" spans="1:17" ht="26.4">
      <c r="A22" s="120">
        <v>11</v>
      </c>
      <c r="B22" s="124" t="s">
        <v>219</v>
      </c>
      <c r="C22" s="125">
        <f t="shared" si="1"/>
        <v>100000</v>
      </c>
      <c r="D22" s="122"/>
      <c r="E22" s="123"/>
      <c r="F22" s="122"/>
      <c r="G22" s="123"/>
      <c r="H22" s="122"/>
      <c r="I22" s="123"/>
      <c r="J22" s="122"/>
      <c r="K22" s="123"/>
      <c r="L22" s="122"/>
      <c r="M22" s="123">
        <v>100000</v>
      </c>
      <c r="N22" s="122"/>
      <c r="O22" s="239"/>
      <c r="P22" s="122"/>
      <c r="Q22" s="123"/>
    </row>
    <row r="23" spans="1:17">
      <c r="A23" s="120">
        <v>12</v>
      </c>
      <c r="B23" s="121" t="s">
        <v>220</v>
      </c>
      <c r="C23" s="114">
        <f t="shared" si="1"/>
        <v>448020</v>
      </c>
      <c r="D23" s="122"/>
      <c r="E23" s="123"/>
      <c r="F23" s="122"/>
      <c r="G23" s="123"/>
      <c r="H23" s="122">
        <v>448020</v>
      </c>
      <c r="I23" s="123"/>
      <c r="J23" s="122"/>
      <c r="K23" s="123"/>
      <c r="L23" s="122"/>
      <c r="M23" s="123"/>
      <c r="N23" s="122"/>
      <c r="O23" s="239"/>
      <c r="P23" s="122"/>
      <c r="Q23" s="123"/>
    </row>
    <row r="24" spans="1:17">
      <c r="A24" s="120">
        <v>13</v>
      </c>
      <c r="B24" s="121" t="s">
        <v>221</v>
      </c>
      <c r="C24" s="114">
        <f t="shared" si="1"/>
        <v>0</v>
      </c>
      <c r="D24" s="122"/>
      <c r="E24" s="123"/>
      <c r="F24" s="122"/>
      <c r="G24" s="123"/>
      <c r="H24" s="122"/>
      <c r="I24" s="123"/>
      <c r="J24" s="122"/>
      <c r="K24" s="123"/>
      <c r="L24" s="122"/>
      <c r="M24" s="123"/>
      <c r="N24" s="122"/>
      <c r="O24" s="239"/>
      <c r="P24" s="122"/>
      <c r="Q24" s="123"/>
    </row>
    <row r="25" spans="1:17">
      <c r="A25" s="120">
        <v>14</v>
      </c>
      <c r="B25" s="121" t="s">
        <v>222</v>
      </c>
      <c r="C25" s="114">
        <f t="shared" si="1"/>
        <v>11230422</v>
      </c>
      <c r="D25" s="122"/>
      <c r="E25" s="123"/>
      <c r="F25" s="122"/>
      <c r="G25" s="123"/>
      <c r="H25" s="122"/>
      <c r="I25" s="123"/>
      <c r="J25" s="122">
        <v>11230422</v>
      </c>
      <c r="K25" s="123"/>
      <c r="L25" s="122"/>
      <c r="M25" s="123"/>
      <c r="N25" s="122"/>
      <c r="O25" s="239"/>
      <c r="P25" s="122"/>
      <c r="Q25" s="123"/>
    </row>
    <row r="26" spans="1:17">
      <c r="A26" s="120">
        <v>15</v>
      </c>
      <c r="B26" s="121" t="s">
        <v>223</v>
      </c>
      <c r="C26" s="114"/>
      <c r="D26" s="122"/>
      <c r="E26" s="123"/>
      <c r="F26" s="122"/>
      <c r="G26" s="123"/>
      <c r="H26" s="122"/>
      <c r="I26" s="123"/>
      <c r="J26" s="122"/>
      <c r="K26" s="123"/>
      <c r="L26" s="122"/>
      <c r="M26" s="123"/>
      <c r="N26" s="122"/>
      <c r="O26" s="239"/>
      <c r="P26" s="122"/>
      <c r="Q26" s="123"/>
    </row>
    <row r="27" spans="1:17">
      <c r="A27" s="120">
        <v>16</v>
      </c>
      <c r="B27" s="126" t="s">
        <v>224</v>
      </c>
      <c r="C27" s="114"/>
      <c r="D27" s="122"/>
      <c r="E27" s="123"/>
      <c r="F27" s="122"/>
      <c r="G27" s="123"/>
      <c r="H27" s="122"/>
      <c r="I27" s="123"/>
      <c r="J27" s="122"/>
      <c r="K27" s="123"/>
      <c r="L27" s="122"/>
      <c r="M27" s="123"/>
      <c r="N27" s="122"/>
      <c r="O27" s="239"/>
      <c r="P27" s="122"/>
      <c r="Q27" s="123"/>
    </row>
    <row r="28" spans="1:17">
      <c r="A28" s="120">
        <v>17</v>
      </c>
      <c r="B28" s="126" t="s">
        <v>225</v>
      </c>
      <c r="C28" s="114">
        <f>SUM(D28:Q28)</f>
        <v>0</v>
      </c>
      <c r="D28" s="122"/>
      <c r="E28" s="123"/>
      <c r="F28" s="122"/>
      <c r="G28" s="123"/>
      <c r="H28" s="122"/>
      <c r="I28" s="123"/>
      <c r="J28" s="122"/>
      <c r="K28" s="123"/>
      <c r="L28" s="122"/>
      <c r="M28" s="123"/>
      <c r="N28" s="122"/>
      <c r="O28" s="239"/>
      <c r="P28" s="122"/>
      <c r="Q28" s="123"/>
    </row>
    <row r="29" spans="1:17">
      <c r="A29" s="364" t="s">
        <v>235</v>
      </c>
      <c r="B29" s="365"/>
      <c r="C29" s="114">
        <f>SUM(D29:Q29)</f>
        <v>0</v>
      </c>
      <c r="D29" s="122"/>
      <c r="E29" s="123"/>
      <c r="F29" s="122"/>
      <c r="G29" s="123"/>
      <c r="H29" s="122"/>
      <c r="I29" s="123"/>
      <c r="J29" s="122"/>
      <c r="K29" s="123"/>
      <c r="L29" s="122"/>
      <c r="M29" s="123"/>
      <c r="N29" s="122"/>
      <c r="O29" s="239"/>
      <c r="P29" s="122"/>
      <c r="Q29" s="123"/>
    </row>
    <row r="30" spans="1:17">
      <c r="A30" s="120">
        <v>18</v>
      </c>
      <c r="B30" s="121" t="s">
        <v>568</v>
      </c>
      <c r="C30" s="114">
        <f>SUM(D30:Q30)</f>
        <v>55155</v>
      </c>
      <c r="D30" s="122"/>
      <c r="E30" s="123"/>
      <c r="F30" s="122"/>
      <c r="G30" s="123"/>
      <c r="H30" s="122"/>
      <c r="I30" s="123"/>
      <c r="J30" s="122"/>
      <c r="K30" s="123"/>
      <c r="L30" s="122"/>
      <c r="M30" s="123">
        <v>55155</v>
      </c>
      <c r="N30" s="122"/>
      <c r="O30" s="239"/>
      <c r="P30" s="122"/>
      <c r="Q30" s="123"/>
    </row>
    <row r="31" spans="1:17">
      <c r="A31" s="120">
        <v>19</v>
      </c>
      <c r="B31" s="121" t="s">
        <v>572</v>
      </c>
      <c r="C31" s="114">
        <f>SUM(D31:Q31)</f>
        <v>146670</v>
      </c>
      <c r="D31" s="122"/>
      <c r="E31" s="123"/>
      <c r="F31" s="122"/>
      <c r="G31" s="123"/>
      <c r="H31" s="122"/>
      <c r="I31" s="123"/>
      <c r="J31" s="122"/>
      <c r="K31" s="123"/>
      <c r="L31" s="122"/>
      <c r="M31" s="123">
        <v>146670</v>
      </c>
      <c r="N31" s="122"/>
      <c r="O31" s="239"/>
      <c r="P31" s="122"/>
      <c r="Q31" s="123"/>
    </row>
    <row r="32" spans="1:17">
      <c r="A32" s="120">
        <v>20</v>
      </c>
      <c r="B32" s="121" t="s">
        <v>236</v>
      </c>
      <c r="C32" s="114">
        <f t="shared" ref="C32:C37" si="2">SUM(D32:Q32)</f>
        <v>399903</v>
      </c>
      <c r="D32" s="122"/>
      <c r="E32" s="123"/>
      <c r="F32" s="122"/>
      <c r="G32" s="123"/>
      <c r="H32" s="127"/>
      <c r="I32" s="123"/>
      <c r="J32" s="122"/>
      <c r="K32" s="123"/>
      <c r="L32" s="122"/>
      <c r="M32" s="123">
        <v>399903</v>
      </c>
      <c r="N32" s="122"/>
      <c r="O32" s="239"/>
      <c r="P32" s="122"/>
      <c r="Q32" s="123"/>
    </row>
    <row r="33" spans="1:17">
      <c r="A33" s="120">
        <v>21</v>
      </c>
      <c r="B33" s="126" t="s">
        <v>569</v>
      </c>
      <c r="C33" s="114">
        <f t="shared" si="2"/>
        <v>19177</v>
      </c>
      <c r="D33" s="122"/>
      <c r="E33" s="123"/>
      <c r="F33" s="122"/>
      <c r="G33" s="123"/>
      <c r="H33" s="128"/>
      <c r="I33" s="123"/>
      <c r="J33" s="122"/>
      <c r="K33" s="123"/>
      <c r="L33" s="122"/>
      <c r="M33" s="123">
        <v>19177</v>
      </c>
      <c r="N33" s="122"/>
      <c r="O33" s="239"/>
      <c r="P33" s="122"/>
      <c r="Q33" s="123"/>
    </row>
    <row r="34" spans="1:17">
      <c r="A34" s="120">
        <v>22</v>
      </c>
      <c r="B34" s="126" t="s">
        <v>571</v>
      </c>
      <c r="C34" s="114">
        <f t="shared" si="2"/>
        <v>207518</v>
      </c>
      <c r="D34" s="130"/>
      <c r="E34" s="131"/>
      <c r="F34" s="130"/>
      <c r="G34" s="131"/>
      <c r="H34" s="241"/>
      <c r="I34" s="131"/>
      <c r="J34" s="130"/>
      <c r="K34" s="131"/>
      <c r="L34" s="130"/>
      <c r="M34" s="131">
        <v>207518</v>
      </c>
      <c r="N34" s="122"/>
      <c r="O34" s="240"/>
      <c r="P34" s="130"/>
      <c r="Q34" s="131"/>
    </row>
    <row r="35" spans="1:17">
      <c r="A35" s="120">
        <v>23</v>
      </c>
      <c r="B35" s="126" t="s">
        <v>573</v>
      </c>
      <c r="C35" s="114">
        <f t="shared" si="2"/>
        <v>307209</v>
      </c>
      <c r="D35" s="130"/>
      <c r="E35" s="131"/>
      <c r="F35" s="130"/>
      <c r="G35" s="131"/>
      <c r="H35" s="241"/>
      <c r="I35" s="131"/>
      <c r="J35" s="130"/>
      <c r="K35" s="131"/>
      <c r="L35" s="130"/>
      <c r="M35" s="131">
        <v>307209</v>
      </c>
      <c r="N35" s="122"/>
      <c r="O35" s="240"/>
      <c r="P35" s="130"/>
      <c r="Q35" s="131"/>
    </row>
    <row r="36" spans="1:17" ht="28.2" customHeight="1" thickBot="1">
      <c r="A36" s="256">
        <v>24</v>
      </c>
      <c r="B36" s="257" t="s">
        <v>570</v>
      </c>
      <c r="C36" s="258">
        <f t="shared" si="2"/>
        <v>0</v>
      </c>
      <c r="D36" s="253"/>
      <c r="E36" s="259"/>
      <c r="F36" s="253"/>
      <c r="G36" s="259"/>
      <c r="H36" s="260"/>
      <c r="I36" s="259"/>
      <c r="J36" s="253"/>
      <c r="K36" s="259"/>
      <c r="L36" s="253"/>
      <c r="M36" s="259"/>
      <c r="N36" s="261"/>
      <c r="O36" s="262"/>
      <c r="P36" s="253"/>
      <c r="Q36" s="259"/>
    </row>
    <row r="37" spans="1:17" ht="15" thickBot="1">
      <c r="A37" s="263"/>
      <c r="B37" s="264" t="s">
        <v>226</v>
      </c>
      <c r="C37" s="265">
        <f t="shared" si="2"/>
        <v>55915933</v>
      </c>
      <c r="D37" s="265">
        <f t="shared" ref="D37:Q37" si="3">SUM(D11+D10)</f>
        <v>6578960</v>
      </c>
      <c r="E37" s="265">
        <f t="shared" si="3"/>
        <v>19314664</v>
      </c>
      <c r="F37" s="265">
        <f t="shared" si="3"/>
        <v>1151318</v>
      </c>
      <c r="G37" s="265">
        <f t="shared" si="3"/>
        <v>3476099</v>
      </c>
      <c r="H37" s="265">
        <f t="shared" si="3"/>
        <v>7527721</v>
      </c>
      <c r="I37" s="265">
        <f t="shared" si="3"/>
        <v>2422956</v>
      </c>
      <c r="J37" s="265">
        <f t="shared" si="3"/>
        <v>11230422</v>
      </c>
      <c r="K37" s="265">
        <f t="shared" si="3"/>
        <v>0</v>
      </c>
      <c r="L37" s="265">
        <f t="shared" si="3"/>
        <v>1238341</v>
      </c>
      <c r="M37" s="265">
        <f t="shared" si="3"/>
        <v>2311769</v>
      </c>
      <c r="N37" s="266">
        <f t="shared" si="3"/>
        <v>406400</v>
      </c>
      <c r="O37" s="267">
        <f t="shared" si="3"/>
        <v>0</v>
      </c>
      <c r="P37" s="265">
        <f t="shared" si="3"/>
        <v>257283</v>
      </c>
      <c r="Q37" s="265">
        <f t="shared" si="3"/>
        <v>0</v>
      </c>
    </row>
    <row r="39" spans="1:17" ht="15" thickBot="1">
      <c r="B39" s="109" t="s">
        <v>645</v>
      </c>
    </row>
    <row r="40" spans="1:17" ht="15" thickBot="1">
      <c r="A40" s="358"/>
      <c r="B40" s="360" t="s">
        <v>51</v>
      </c>
      <c r="C40" s="366" t="s">
        <v>228</v>
      </c>
      <c r="D40" s="352" t="s">
        <v>229</v>
      </c>
      <c r="E40" s="353"/>
      <c r="F40" s="352" t="s">
        <v>230</v>
      </c>
      <c r="G40" s="353"/>
      <c r="H40" s="352" t="s">
        <v>193</v>
      </c>
      <c r="I40" s="353"/>
      <c r="J40" s="354" t="s">
        <v>231</v>
      </c>
      <c r="K40" s="353"/>
      <c r="L40" s="352" t="s">
        <v>232</v>
      </c>
      <c r="M40" s="353"/>
      <c r="N40" s="368" t="s">
        <v>261</v>
      </c>
      <c r="O40" s="369"/>
      <c r="P40" s="352" t="s">
        <v>69</v>
      </c>
      <c r="Q40" s="353"/>
    </row>
    <row r="41" spans="1:17" ht="15" thickBot="1">
      <c r="A41" s="359"/>
      <c r="B41" s="361"/>
      <c r="C41" s="367"/>
      <c r="D41" s="110" t="s">
        <v>233</v>
      </c>
      <c r="E41" s="111" t="s">
        <v>237</v>
      </c>
      <c r="F41" s="110" t="s">
        <v>233</v>
      </c>
      <c r="G41" s="111" t="s">
        <v>237</v>
      </c>
      <c r="H41" s="110" t="s">
        <v>233</v>
      </c>
      <c r="I41" s="111" t="s">
        <v>237</v>
      </c>
      <c r="J41" s="110" t="s">
        <v>233</v>
      </c>
      <c r="K41" s="111" t="s">
        <v>237</v>
      </c>
      <c r="L41" s="110" t="s">
        <v>233</v>
      </c>
      <c r="M41" s="111" t="s">
        <v>237</v>
      </c>
      <c r="N41" s="110" t="s">
        <v>233</v>
      </c>
      <c r="O41" s="238" t="s">
        <v>237</v>
      </c>
      <c r="P41" s="110" t="s">
        <v>233</v>
      </c>
      <c r="Q41" s="111" t="s">
        <v>237</v>
      </c>
    </row>
    <row r="42" spans="1:17">
      <c r="A42" s="112" t="s">
        <v>7</v>
      </c>
      <c r="B42" s="113" t="s">
        <v>207</v>
      </c>
      <c r="C42" s="114">
        <f>SUM(D42:Q42)</f>
        <v>15460529</v>
      </c>
      <c r="D42" s="115">
        <v>7328960</v>
      </c>
      <c r="E42" s="116"/>
      <c r="F42" s="115">
        <v>1067318</v>
      </c>
      <c r="G42" s="116"/>
      <c r="H42" s="115">
        <v>3700000</v>
      </c>
      <c r="I42" s="116"/>
      <c r="J42" s="115"/>
      <c r="K42" s="116"/>
      <c r="L42" s="115">
        <v>1238341</v>
      </c>
      <c r="M42" s="116">
        <v>1403510</v>
      </c>
      <c r="N42" s="255" t="s">
        <v>647</v>
      </c>
      <c r="O42" s="237"/>
      <c r="P42" s="115">
        <v>722400</v>
      </c>
      <c r="Q42" s="116"/>
    </row>
    <row r="43" spans="1:17">
      <c r="A43" s="117" t="s">
        <v>36</v>
      </c>
      <c r="B43" s="118" t="s">
        <v>208</v>
      </c>
      <c r="C43" s="114">
        <f>SUM(D43:Q43)</f>
        <v>43860696</v>
      </c>
      <c r="D43" s="114">
        <f t="shared" ref="D43:Q43" si="4">SUM(D44:D65)</f>
        <v>500000</v>
      </c>
      <c r="E43" s="114">
        <f t="shared" si="4"/>
        <v>20250000</v>
      </c>
      <c r="F43" s="114">
        <f t="shared" si="4"/>
        <v>84000</v>
      </c>
      <c r="G43" s="114">
        <f t="shared" si="4"/>
        <v>3698682</v>
      </c>
      <c r="H43" s="114">
        <f t="shared" si="4"/>
        <v>3627721</v>
      </c>
      <c r="I43" s="114">
        <f t="shared" si="4"/>
        <v>2422956</v>
      </c>
      <c r="J43" s="114">
        <f t="shared" si="4"/>
        <v>11230422</v>
      </c>
      <c r="K43" s="114">
        <f t="shared" si="4"/>
        <v>0</v>
      </c>
      <c r="L43" s="114">
        <f t="shared" si="4"/>
        <v>0</v>
      </c>
      <c r="M43" s="114">
        <f>SUM(M44:M68)</f>
        <v>1335632</v>
      </c>
      <c r="N43" s="114">
        <f t="shared" si="4"/>
        <v>606400</v>
      </c>
      <c r="O43" s="114">
        <f t="shared" si="4"/>
        <v>0</v>
      </c>
      <c r="P43" s="114">
        <f t="shared" si="4"/>
        <v>104883</v>
      </c>
      <c r="Q43" s="114">
        <f t="shared" si="4"/>
        <v>0</v>
      </c>
    </row>
    <row r="44" spans="1:17">
      <c r="A44" s="120">
        <v>1</v>
      </c>
      <c r="B44" s="121" t="s">
        <v>209</v>
      </c>
      <c r="C44" s="114">
        <f t="shared" ref="C44:C57" si="5">SUM(D44:Q44)</f>
        <v>647568</v>
      </c>
      <c r="D44" s="122"/>
      <c r="E44" s="123"/>
      <c r="F44" s="122"/>
      <c r="G44" s="123"/>
      <c r="H44" s="122">
        <v>647568</v>
      </c>
      <c r="I44" s="123"/>
      <c r="J44" s="122"/>
      <c r="K44" s="123"/>
      <c r="L44" s="122"/>
      <c r="M44" s="123"/>
      <c r="N44" s="122"/>
      <c r="O44" s="239"/>
      <c r="P44" s="122"/>
      <c r="Q44" s="123"/>
    </row>
    <row r="45" spans="1:17">
      <c r="A45" s="120">
        <v>2</v>
      </c>
      <c r="B45" s="121" t="s">
        <v>210</v>
      </c>
      <c r="C45" s="114">
        <f t="shared" si="5"/>
        <v>22121638</v>
      </c>
      <c r="D45" s="122"/>
      <c r="E45" s="123">
        <v>17522800</v>
      </c>
      <c r="F45" s="122"/>
      <c r="G45" s="123">
        <v>3256422</v>
      </c>
      <c r="H45" s="122"/>
      <c r="I45" s="123">
        <v>1342416</v>
      </c>
      <c r="J45" s="122"/>
      <c r="K45" s="123"/>
      <c r="L45" s="122"/>
      <c r="M45" s="123"/>
      <c r="N45" s="122"/>
      <c r="O45" s="239"/>
      <c r="P45" s="122"/>
      <c r="Q45" s="123"/>
    </row>
    <row r="46" spans="1:17">
      <c r="A46" s="120">
        <v>3</v>
      </c>
      <c r="B46" s="121" t="s">
        <v>211</v>
      </c>
      <c r="C46" s="114">
        <f t="shared" si="5"/>
        <v>335960</v>
      </c>
      <c r="D46" s="122"/>
      <c r="E46" s="123"/>
      <c r="F46" s="122"/>
      <c r="G46" s="123"/>
      <c r="H46" s="122">
        <v>335960</v>
      </c>
      <c r="I46" s="123"/>
      <c r="J46" s="122"/>
      <c r="K46" s="123"/>
      <c r="L46" s="122"/>
      <c r="M46" s="123"/>
      <c r="N46" s="122"/>
      <c r="O46" s="239"/>
      <c r="P46" s="122"/>
      <c r="Q46" s="123"/>
    </row>
    <row r="47" spans="1:17">
      <c r="A47" s="120">
        <v>4</v>
      </c>
      <c r="B47" s="121" t="s">
        <v>212</v>
      </c>
      <c r="C47" s="114">
        <f t="shared" si="5"/>
        <v>704000</v>
      </c>
      <c r="D47" s="122"/>
      <c r="E47" s="123"/>
      <c r="F47" s="122"/>
      <c r="G47" s="123"/>
      <c r="H47" s="122">
        <v>97600</v>
      </c>
      <c r="I47" s="123"/>
      <c r="J47" s="122"/>
      <c r="K47" s="123"/>
      <c r="L47" s="122"/>
      <c r="M47" s="123"/>
      <c r="N47" s="122">
        <v>606400</v>
      </c>
      <c r="O47" s="239"/>
      <c r="P47" s="122"/>
      <c r="Q47" s="123"/>
    </row>
    <row r="48" spans="1:17">
      <c r="A48" s="120">
        <v>5</v>
      </c>
      <c r="B48" s="121" t="s">
        <v>213</v>
      </c>
      <c r="C48" s="114">
        <f t="shared" si="5"/>
        <v>967456</v>
      </c>
      <c r="D48" s="122"/>
      <c r="E48" s="123"/>
      <c r="F48" s="122"/>
      <c r="G48" s="123"/>
      <c r="H48" s="122">
        <v>967456</v>
      </c>
      <c r="I48" s="123"/>
      <c r="J48" s="122"/>
      <c r="K48" s="123"/>
      <c r="L48" s="122"/>
      <c r="M48" s="123"/>
      <c r="N48" s="122"/>
      <c r="O48" s="239"/>
      <c r="P48" s="122"/>
      <c r="Q48" s="123"/>
    </row>
    <row r="49" spans="1:17">
      <c r="A49" s="120">
        <v>6</v>
      </c>
      <c r="B49" s="423" t="s">
        <v>214</v>
      </c>
      <c r="C49" s="424">
        <f t="shared" si="5"/>
        <v>0</v>
      </c>
      <c r="D49" s="425"/>
      <c r="E49" s="123"/>
      <c r="F49" s="122"/>
      <c r="G49" s="123"/>
      <c r="H49" s="122"/>
      <c r="I49" s="123"/>
      <c r="J49" s="122"/>
      <c r="K49" s="123"/>
      <c r="L49" s="122"/>
      <c r="M49" s="123"/>
      <c r="N49" s="122"/>
      <c r="O49" s="239"/>
      <c r="P49" s="122"/>
      <c r="Q49" s="123"/>
    </row>
    <row r="50" spans="1:17">
      <c r="A50" s="120">
        <v>7</v>
      </c>
      <c r="B50" s="121" t="s">
        <v>567</v>
      </c>
      <c r="C50" s="114">
        <f t="shared" si="5"/>
        <v>4250000</v>
      </c>
      <c r="D50" s="122"/>
      <c r="E50" s="123">
        <v>2727200</v>
      </c>
      <c r="F50" s="122"/>
      <c r="G50" s="123">
        <v>442260</v>
      </c>
      <c r="H50" s="122"/>
      <c r="I50" s="123">
        <v>1080540</v>
      </c>
      <c r="J50" s="122"/>
      <c r="K50" s="123"/>
      <c r="L50" s="122"/>
      <c r="M50" s="123"/>
      <c r="N50" s="122"/>
      <c r="O50" s="239"/>
      <c r="P50" s="122"/>
      <c r="Q50" s="123"/>
    </row>
    <row r="51" spans="1:17">
      <c r="A51" s="120">
        <v>8</v>
      </c>
      <c r="B51" s="121" t="s">
        <v>216</v>
      </c>
      <c r="C51" s="114">
        <f t="shared" si="5"/>
        <v>0</v>
      </c>
      <c r="D51" s="122"/>
      <c r="E51" s="123"/>
      <c r="F51" s="122"/>
      <c r="G51" s="123"/>
      <c r="H51" s="122"/>
      <c r="I51" s="123"/>
      <c r="J51" s="122"/>
      <c r="K51" s="123"/>
      <c r="L51" s="122"/>
      <c r="M51" s="123"/>
      <c r="N51" s="122"/>
      <c r="O51" s="239"/>
      <c r="P51" s="122"/>
      <c r="Q51" s="123"/>
    </row>
    <row r="52" spans="1:17">
      <c r="A52" s="120">
        <v>9</v>
      </c>
      <c r="B52" s="121" t="s">
        <v>217</v>
      </c>
      <c r="C52" s="114">
        <f t="shared" si="5"/>
        <v>1820000</v>
      </c>
      <c r="D52" s="122">
        <v>500000</v>
      </c>
      <c r="E52" s="123"/>
      <c r="F52" s="122">
        <v>84000</v>
      </c>
      <c r="G52" s="123"/>
      <c r="H52" s="122">
        <v>1131117</v>
      </c>
      <c r="I52" s="123"/>
      <c r="J52" s="122"/>
      <c r="K52" s="123"/>
      <c r="L52" s="122"/>
      <c r="M52" s="123"/>
      <c r="N52" s="122"/>
      <c r="O52" s="239"/>
      <c r="P52" s="122">
        <v>104883</v>
      </c>
      <c r="Q52" s="123"/>
    </row>
    <row r="53" spans="1:17">
      <c r="A53" s="120">
        <v>10</v>
      </c>
      <c r="B53" s="121" t="s">
        <v>218</v>
      </c>
      <c r="C53" s="114">
        <f t="shared" si="5"/>
        <v>100000</v>
      </c>
      <c r="D53" s="122"/>
      <c r="E53" s="123"/>
      <c r="F53" s="122"/>
      <c r="G53" s="123"/>
      <c r="H53" s="122"/>
      <c r="I53" s="123"/>
      <c r="J53" s="122"/>
      <c r="K53" s="123"/>
      <c r="L53" s="122"/>
      <c r="M53" s="123">
        <v>100000</v>
      </c>
      <c r="N53" s="122"/>
      <c r="O53" s="239"/>
      <c r="P53" s="122"/>
      <c r="Q53" s="123"/>
    </row>
    <row r="54" spans="1:17" ht="26.4">
      <c r="A54" s="120">
        <v>11</v>
      </c>
      <c r="B54" s="124" t="s">
        <v>219</v>
      </c>
      <c r="C54" s="125">
        <f t="shared" si="5"/>
        <v>100000</v>
      </c>
      <c r="D54" s="122"/>
      <c r="E54" s="123"/>
      <c r="F54" s="122"/>
      <c r="G54" s="123"/>
      <c r="H54" s="122"/>
      <c r="I54" s="123"/>
      <c r="J54" s="122"/>
      <c r="K54" s="123"/>
      <c r="L54" s="122"/>
      <c r="M54" s="123">
        <v>100000</v>
      </c>
      <c r="N54" s="122"/>
      <c r="O54" s="239"/>
      <c r="P54" s="122"/>
      <c r="Q54" s="123"/>
    </row>
    <row r="55" spans="1:17">
      <c r="A55" s="120">
        <v>12</v>
      </c>
      <c r="B55" s="121" t="s">
        <v>220</v>
      </c>
      <c r="C55" s="114">
        <f t="shared" si="5"/>
        <v>448020</v>
      </c>
      <c r="D55" s="122"/>
      <c r="E55" s="123"/>
      <c r="F55" s="122"/>
      <c r="G55" s="123"/>
      <c r="H55" s="122">
        <v>448020</v>
      </c>
      <c r="I55" s="123"/>
      <c r="J55" s="122"/>
      <c r="K55" s="123"/>
      <c r="L55" s="122"/>
      <c r="M55" s="123"/>
      <c r="N55" s="122"/>
      <c r="O55" s="239"/>
      <c r="P55" s="122"/>
      <c r="Q55" s="123"/>
    </row>
    <row r="56" spans="1:17">
      <c r="A56" s="120">
        <v>13</v>
      </c>
      <c r="B56" s="121" t="s">
        <v>221</v>
      </c>
      <c r="C56" s="114">
        <f t="shared" si="5"/>
        <v>0</v>
      </c>
      <c r="D56" s="122"/>
      <c r="E56" s="123"/>
      <c r="F56" s="122"/>
      <c r="G56" s="123"/>
      <c r="H56" s="122"/>
      <c r="I56" s="123"/>
      <c r="J56" s="122"/>
      <c r="K56" s="123"/>
      <c r="L56" s="122"/>
      <c r="M56" s="123"/>
      <c r="N56" s="122"/>
      <c r="O56" s="239"/>
      <c r="P56" s="122"/>
      <c r="Q56" s="123"/>
    </row>
    <row r="57" spans="1:17">
      <c r="A57" s="120">
        <v>14</v>
      </c>
      <c r="B57" s="121" t="s">
        <v>222</v>
      </c>
      <c r="C57" s="114">
        <f t="shared" si="5"/>
        <v>11230422</v>
      </c>
      <c r="D57" s="122"/>
      <c r="E57" s="123"/>
      <c r="F57" s="122"/>
      <c r="G57" s="123"/>
      <c r="H57" s="122"/>
      <c r="I57" s="123"/>
      <c r="J57" s="122">
        <v>11230422</v>
      </c>
      <c r="K57" s="123"/>
      <c r="L57" s="122"/>
      <c r="M57" s="123"/>
      <c r="N57" s="122"/>
      <c r="O57" s="239"/>
      <c r="P57" s="122"/>
      <c r="Q57" s="123"/>
    </row>
    <row r="58" spans="1:17">
      <c r="A58" s="120">
        <v>15</v>
      </c>
      <c r="B58" s="121" t="s">
        <v>223</v>
      </c>
      <c r="C58" s="114"/>
      <c r="D58" s="122"/>
      <c r="E58" s="123"/>
      <c r="F58" s="122"/>
      <c r="G58" s="123"/>
      <c r="H58" s="122"/>
      <c r="I58" s="123"/>
      <c r="J58" s="122"/>
      <c r="K58" s="123"/>
      <c r="L58" s="122"/>
      <c r="M58" s="123"/>
      <c r="N58" s="122"/>
      <c r="O58" s="239"/>
      <c r="P58" s="122"/>
      <c r="Q58" s="123"/>
    </row>
    <row r="59" spans="1:17">
      <c r="A59" s="120">
        <v>16</v>
      </c>
      <c r="B59" s="126" t="s">
        <v>224</v>
      </c>
      <c r="C59" s="114"/>
      <c r="D59" s="122"/>
      <c r="E59" s="123"/>
      <c r="F59" s="122"/>
      <c r="G59" s="123"/>
      <c r="H59" s="122"/>
      <c r="I59" s="123"/>
      <c r="J59" s="122"/>
      <c r="K59" s="123"/>
      <c r="L59" s="122"/>
      <c r="M59" s="123"/>
      <c r="N59" s="122"/>
      <c r="O59" s="239"/>
      <c r="P59" s="122"/>
      <c r="Q59" s="123"/>
    </row>
    <row r="60" spans="1:17">
      <c r="A60" s="120">
        <v>17</v>
      </c>
      <c r="B60" s="126" t="s">
        <v>225</v>
      </c>
      <c r="C60" s="114">
        <f>SUM(D60:Q60)</f>
        <v>0</v>
      </c>
      <c r="D60" s="122"/>
      <c r="E60" s="123"/>
      <c r="F60" s="122"/>
      <c r="G60" s="123"/>
      <c r="H60" s="122"/>
      <c r="I60" s="123"/>
      <c r="J60" s="122"/>
      <c r="K60" s="123"/>
      <c r="L60" s="122"/>
      <c r="M60" s="123"/>
      <c r="N60" s="122"/>
      <c r="O60" s="239"/>
      <c r="P60" s="122"/>
      <c r="Q60" s="123"/>
    </row>
    <row r="61" spans="1:17">
      <c r="A61" s="364" t="s">
        <v>235</v>
      </c>
      <c r="B61" s="365"/>
      <c r="C61" s="114">
        <f>SUM(D61:Q61)</f>
        <v>0</v>
      </c>
      <c r="D61" s="122"/>
      <c r="E61" s="123"/>
      <c r="F61" s="122"/>
      <c r="G61" s="123"/>
      <c r="H61" s="122"/>
      <c r="I61" s="123"/>
      <c r="J61" s="122"/>
      <c r="K61" s="123"/>
      <c r="L61" s="122"/>
      <c r="M61" s="123"/>
      <c r="N61" s="122"/>
      <c r="O61" s="239"/>
      <c r="P61" s="122"/>
      <c r="Q61" s="123"/>
    </row>
    <row r="62" spans="1:17">
      <c r="A62" s="120">
        <v>18</v>
      </c>
      <c r="B62" s="121" t="s">
        <v>568</v>
      </c>
      <c r="C62" s="114">
        <f>SUM(D62:Q62)</f>
        <v>55155</v>
      </c>
      <c r="D62" s="122"/>
      <c r="E62" s="123"/>
      <c r="F62" s="122"/>
      <c r="G62" s="123"/>
      <c r="H62" s="122"/>
      <c r="I62" s="123"/>
      <c r="J62" s="122"/>
      <c r="K62" s="123"/>
      <c r="L62" s="122"/>
      <c r="M62" s="123">
        <v>55155</v>
      </c>
      <c r="N62" s="122"/>
      <c r="O62" s="239"/>
      <c r="P62" s="122"/>
      <c r="Q62" s="123"/>
    </row>
    <row r="63" spans="1:17">
      <c r="A63" s="120">
        <v>19</v>
      </c>
      <c r="B63" s="121" t="s">
        <v>572</v>
      </c>
      <c r="C63" s="114">
        <f>SUM(D63:Q63)</f>
        <v>146670</v>
      </c>
      <c r="D63" s="122"/>
      <c r="E63" s="123"/>
      <c r="F63" s="122"/>
      <c r="G63" s="123"/>
      <c r="H63" s="122"/>
      <c r="I63" s="123"/>
      <c r="J63" s="122"/>
      <c r="K63" s="123"/>
      <c r="L63" s="122"/>
      <c r="M63" s="123">
        <v>146670</v>
      </c>
      <c r="N63" s="122"/>
      <c r="O63" s="239"/>
      <c r="P63" s="122"/>
      <c r="Q63" s="123"/>
    </row>
    <row r="64" spans="1:17">
      <c r="A64" s="120">
        <v>20</v>
      </c>
      <c r="B64" s="121" t="s">
        <v>236</v>
      </c>
      <c r="C64" s="114">
        <f t="shared" ref="C64:C68" si="6">SUM(D64:Q64)</f>
        <v>399903</v>
      </c>
      <c r="D64" s="122"/>
      <c r="E64" s="123"/>
      <c r="F64" s="122"/>
      <c r="G64" s="123"/>
      <c r="H64" s="127"/>
      <c r="I64" s="123"/>
      <c r="J64" s="122"/>
      <c r="K64" s="123"/>
      <c r="L64" s="122"/>
      <c r="M64" s="123">
        <v>399903</v>
      </c>
      <c r="N64" s="122"/>
      <c r="O64" s="239"/>
      <c r="P64" s="122"/>
      <c r="Q64" s="123"/>
    </row>
    <row r="65" spans="1:17">
      <c r="A65" s="120">
        <v>21</v>
      </c>
      <c r="B65" s="126" t="s">
        <v>569</v>
      </c>
      <c r="C65" s="114">
        <f t="shared" si="6"/>
        <v>19177</v>
      </c>
      <c r="D65" s="122"/>
      <c r="E65" s="123"/>
      <c r="F65" s="122"/>
      <c r="G65" s="123"/>
      <c r="H65" s="128"/>
      <c r="I65" s="123"/>
      <c r="J65" s="122"/>
      <c r="K65" s="123"/>
      <c r="L65" s="122"/>
      <c r="M65" s="123">
        <v>19177</v>
      </c>
      <c r="N65" s="122"/>
      <c r="O65" s="239"/>
      <c r="P65" s="122"/>
      <c r="Q65" s="123"/>
    </row>
    <row r="66" spans="1:17">
      <c r="A66" s="120">
        <v>22</v>
      </c>
      <c r="B66" s="126" t="s">
        <v>571</v>
      </c>
      <c r="C66" s="114">
        <f t="shared" si="6"/>
        <v>207518</v>
      </c>
      <c r="D66" s="130"/>
      <c r="E66" s="131"/>
      <c r="F66" s="130"/>
      <c r="G66" s="131"/>
      <c r="H66" s="241"/>
      <c r="I66" s="131"/>
      <c r="J66" s="130"/>
      <c r="K66" s="131"/>
      <c r="L66" s="130"/>
      <c r="M66" s="131">
        <v>207518</v>
      </c>
      <c r="N66" s="122"/>
      <c r="O66" s="240"/>
      <c r="P66" s="130"/>
      <c r="Q66" s="131"/>
    </row>
    <row r="67" spans="1:17">
      <c r="A67" s="120">
        <v>23</v>
      </c>
      <c r="B67" s="126" t="s">
        <v>573</v>
      </c>
      <c r="C67" s="114">
        <f>SUM(D67:Q67)</f>
        <v>307209</v>
      </c>
      <c r="D67" s="130"/>
      <c r="E67" s="131"/>
      <c r="F67" s="130"/>
      <c r="G67" s="131"/>
      <c r="H67" s="241"/>
      <c r="I67" s="131"/>
      <c r="J67" s="130"/>
      <c r="K67" s="131"/>
      <c r="L67" s="130"/>
      <c r="M67" s="131">
        <v>307209</v>
      </c>
      <c r="N67" s="122"/>
      <c r="O67" s="240"/>
      <c r="P67" s="130"/>
      <c r="Q67" s="123"/>
    </row>
    <row r="68" spans="1:17" ht="15" thickBot="1">
      <c r="A68" s="256">
        <v>24</v>
      </c>
      <c r="B68" s="257" t="s">
        <v>570</v>
      </c>
      <c r="C68" s="258">
        <f t="shared" si="6"/>
        <v>0</v>
      </c>
      <c r="D68" s="253"/>
      <c r="E68" s="259"/>
      <c r="F68" s="253"/>
      <c r="G68" s="259"/>
      <c r="H68" s="260"/>
      <c r="I68" s="259"/>
      <c r="J68" s="253"/>
      <c r="K68" s="259"/>
      <c r="L68" s="253"/>
      <c r="M68" s="259"/>
      <c r="N68" s="261"/>
      <c r="O68" s="262"/>
      <c r="P68" s="253"/>
      <c r="Q68" s="426"/>
    </row>
    <row r="69" spans="1:17" ht="15" thickBot="1">
      <c r="A69" s="263"/>
      <c r="B69" s="264" t="s">
        <v>226</v>
      </c>
      <c r="C69" s="265">
        <f>SUM(D69:Q69)</f>
        <v>59523295</v>
      </c>
      <c r="D69" s="265">
        <f t="shared" ref="D69:Q69" si="7">SUM(D43+D42)</f>
        <v>7828960</v>
      </c>
      <c r="E69" s="265">
        <f t="shared" si="7"/>
        <v>20250000</v>
      </c>
      <c r="F69" s="265">
        <f t="shared" si="7"/>
        <v>1151318</v>
      </c>
      <c r="G69" s="265">
        <f t="shared" si="7"/>
        <v>3698682</v>
      </c>
      <c r="H69" s="265">
        <f t="shared" si="7"/>
        <v>7327721</v>
      </c>
      <c r="I69" s="265">
        <f t="shared" si="7"/>
        <v>2422956</v>
      </c>
      <c r="J69" s="265">
        <f t="shared" si="7"/>
        <v>11230422</v>
      </c>
      <c r="K69" s="265">
        <f t="shared" si="7"/>
        <v>0</v>
      </c>
      <c r="L69" s="265">
        <f t="shared" si="7"/>
        <v>1238341</v>
      </c>
      <c r="M69" s="265">
        <f t="shared" si="7"/>
        <v>2739142</v>
      </c>
      <c r="N69" s="265">
        <v>808470</v>
      </c>
      <c r="O69" s="267">
        <f t="shared" si="7"/>
        <v>0</v>
      </c>
      <c r="P69" s="265">
        <f t="shared" si="7"/>
        <v>827283</v>
      </c>
      <c r="Q69" s="265">
        <f t="shared" si="7"/>
        <v>0</v>
      </c>
    </row>
  </sheetData>
  <mergeCells count="28">
    <mergeCell ref="P40:Q40"/>
    <mergeCell ref="A61:B61"/>
    <mergeCell ref="A2:Q2"/>
    <mergeCell ref="F40:G40"/>
    <mergeCell ref="H40:I40"/>
    <mergeCell ref="J40:K40"/>
    <mergeCell ref="L40:M40"/>
    <mergeCell ref="N40:O40"/>
    <mergeCell ref="A29:B29"/>
    <mergeCell ref="A40:A41"/>
    <mergeCell ref="B40:B41"/>
    <mergeCell ref="C40:C41"/>
    <mergeCell ref="D40:E40"/>
    <mergeCell ref="K7:Q7"/>
    <mergeCell ref="A8:A9"/>
    <mergeCell ref="B8:B9"/>
    <mergeCell ref="C8:C9"/>
    <mergeCell ref="D8:E8"/>
    <mergeCell ref="F8:G8"/>
    <mergeCell ref="H8:I8"/>
    <mergeCell ref="J8:K8"/>
    <mergeCell ref="L8:M8"/>
    <mergeCell ref="N8:O8"/>
    <mergeCell ref="P8:Q8"/>
    <mergeCell ref="B1:Q1"/>
    <mergeCell ref="B3:Q3"/>
    <mergeCell ref="B4:Q4"/>
    <mergeCell ref="B5:Q5"/>
  </mergeCells>
  <pageMargins left="0" right="0.11811023622047245" top="0.74803149606299213" bottom="0.74803149606299213" header="0.31496062992125984" footer="0.31496062992125984"/>
  <pageSetup paperSize="9" scale="65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J29"/>
  <sheetViews>
    <sheetView workbookViewId="0">
      <selection activeCell="A2" sqref="A2:G2"/>
    </sheetView>
  </sheetViews>
  <sheetFormatPr defaultRowHeight="14.4"/>
  <cols>
    <col min="1" max="1" width="5.33203125" style="1" customWidth="1"/>
    <col min="2" max="2" width="27.109375" style="1" customWidth="1"/>
    <col min="3" max="3" width="12.5546875" style="1" customWidth="1"/>
    <col min="4" max="4" width="11.33203125" style="1" customWidth="1"/>
    <col min="5" max="5" width="11.5546875" style="1" customWidth="1"/>
    <col min="6" max="7" width="11.88671875" style="1" customWidth="1"/>
    <col min="8" max="8" width="12" style="1" customWidth="1"/>
    <col min="9" max="9" width="10.88671875" style="1" customWidth="1"/>
    <col min="10" max="10" width="9.109375" style="1"/>
  </cols>
  <sheetData>
    <row r="2" spans="1:10" ht="15.6">
      <c r="A2" s="317" t="s">
        <v>619</v>
      </c>
      <c r="B2" s="317"/>
      <c r="C2" s="317"/>
      <c r="D2" s="317"/>
      <c r="E2" s="317"/>
      <c r="F2" s="317"/>
      <c r="G2" s="317"/>
      <c r="H2" s="57"/>
      <c r="I2" s="57"/>
      <c r="J2" s="57"/>
    </row>
    <row r="3" spans="1:10" ht="15.6">
      <c r="A3" s="61"/>
      <c r="B3" s="61"/>
      <c r="C3" s="93"/>
      <c r="D3" s="61"/>
      <c r="E3" s="61"/>
      <c r="F3" s="61"/>
      <c r="G3" s="61"/>
      <c r="H3" s="61"/>
      <c r="I3" s="61"/>
      <c r="J3" s="57"/>
    </row>
    <row r="5" spans="1:10" ht="15.6">
      <c r="A5" s="372" t="s">
        <v>561</v>
      </c>
      <c r="B5" s="372"/>
      <c r="C5" s="372"/>
      <c r="D5" s="372"/>
      <c r="E5" s="372"/>
      <c r="F5" s="372"/>
      <c r="G5" s="372"/>
      <c r="H5" s="58"/>
      <c r="I5" s="58"/>
      <c r="J5" s="58"/>
    </row>
    <row r="6" spans="1:10" ht="15.6">
      <c r="A6" s="372" t="s">
        <v>556</v>
      </c>
      <c r="B6" s="372"/>
      <c r="C6" s="372"/>
      <c r="D6" s="372"/>
      <c r="E6" s="372"/>
      <c r="F6" s="372"/>
      <c r="G6" s="372"/>
      <c r="H6" s="58"/>
      <c r="I6" s="58"/>
      <c r="J6" s="58"/>
    </row>
    <row r="7" spans="1:10" ht="15.6">
      <c r="A7" s="372" t="s">
        <v>201</v>
      </c>
      <c r="B7" s="372"/>
      <c r="C7" s="372"/>
      <c r="D7" s="372"/>
      <c r="E7" s="372"/>
      <c r="F7" s="372"/>
      <c r="G7" s="372"/>
      <c r="H7" s="95"/>
      <c r="I7" s="95"/>
      <c r="J7" s="55"/>
    </row>
    <row r="8" spans="1:10" ht="15.6">
      <c r="A8" s="48"/>
      <c r="B8" s="48"/>
      <c r="C8" s="48"/>
      <c r="D8" s="48"/>
      <c r="E8" s="48"/>
      <c r="F8" s="373" t="s">
        <v>202</v>
      </c>
      <c r="G8" s="373"/>
      <c r="H8" s="99"/>
      <c r="I8" s="99"/>
      <c r="J8" s="55"/>
    </row>
    <row r="9" spans="1:10" ht="31.2">
      <c r="A9" s="100"/>
      <c r="B9" s="100"/>
      <c r="C9" s="100" t="s">
        <v>65</v>
      </c>
      <c r="D9" s="100" t="s">
        <v>203</v>
      </c>
      <c r="E9" s="100" t="s">
        <v>204</v>
      </c>
      <c r="F9" s="100" t="s">
        <v>205</v>
      </c>
      <c r="G9" s="100" t="s">
        <v>206</v>
      </c>
      <c r="H9" s="95"/>
      <c r="I9" s="95"/>
      <c r="J9" s="55"/>
    </row>
    <row r="10" spans="1:10" ht="15.6">
      <c r="A10" s="101" t="s">
        <v>7</v>
      </c>
      <c r="B10" s="102" t="s">
        <v>207</v>
      </c>
      <c r="C10" s="102">
        <f>SUM(D10:G10)</f>
        <v>5</v>
      </c>
      <c r="D10" s="103">
        <v>1</v>
      </c>
      <c r="E10" s="103">
        <v>4</v>
      </c>
      <c r="F10" s="103"/>
      <c r="G10" s="103"/>
    </row>
    <row r="11" spans="1:10" ht="15.6">
      <c r="A11" s="101" t="s">
        <v>36</v>
      </c>
      <c r="B11" s="102" t="s">
        <v>208</v>
      </c>
      <c r="C11" s="102">
        <v>8</v>
      </c>
      <c r="D11" s="103">
        <v>8</v>
      </c>
      <c r="E11" s="103"/>
      <c r="F11" s="103"/>
      <c r="G11" s="103"/>
      <c r="H11" s="96"/>
      <c r="I11" s="59"/>
      <c r="J11" s="59"/>
    </row>
    <row r="12" spans="1:10" ht="15.6">
      <c r="A12" s="103">
        <v>1</v>
      </c>
      <c r="B12" s="104" t="s">
        <v>209</v>
      </c>
      <c r="C12" s="104">
        <f>SUM(D12:G12)</f>
        <v>0</v>
      </c>
      <c r="D12" s="103"/>
      <c r="E12" s="103"/>
      <c r="F12" s="103"/>
      <c r="G12" s="103"/>
      <c r="H12" s="96"/>
      <c r="I12" s="59"/>
      <c r="J12" s="59"/>
    </row>
    <row r="13" spans="1:10" s="6" customFormat="1" ht="24" customHeight="1">
      <c r="A13" s="103">
        <v>2</v>
      </c>
      <c r="B13" s="104" t="s">
        <v>210</v>
      </c>
      <c r="C13" s="104">
        <f t="shared" ref="C13:C28" si="0">SUM(D13:G13)</f>
        <v>7</v>
      </c>
      <c r="D13" s="103">
        <v>7</v>
      </c>
      <c r="E13" s="103"/>
      <c r="F13" s="103"/>
      <c r="G13" s="103"/>
      <c r="H13" s="95"/>
      <c r="I13" s="58"/>
      <c r="J13" s="58"/>
    </row>
    <row r="14" spans="1:10" ht="15.6">
      <c r="A14" s="103">
        <v>3</v>
      </c>
      <c r="B14" s="104" t="s">
        <v>211</v>
      </c>
      <c r="C14" s="104">
        <f t="shared" si="0"/>
        <v>0</v>
      </c>
      <c r="D14" s="103"/>
      <c r="E14" s="103"/>
      <c r="F14" s="103"/>
      <c r="G14" s="103"/>
    </row>
    <row r="15" spans="1:10" ht="15.6">
      <c r="A15" s="103">
        <v>4</v>
      </c>
      <c r="B15" s="104" t="s">
        <v>212</v>
      </c>
      <c r="C15" s="104">
        <f t="shared" si="0"/>
        <v>0</v>
      </c>
      <c r="D15" s="103"/>
      <c r="E15" s="103"/>
      <c r="F15" s="103"/>
      <c r="G15" s="103"/>
    </row>
    <row r="16" spans="1:10" ht="15.6">
      <c r="A16" s="103">
        <v>5</v>
      </c>
      <c r="B16" s="104" t="s">
        <v>213</v>
      </c>
      <c r="C16" s="104">
        <f t="shared" si="0"/>
        <v>0</v>
      </c>
      <c r="D16" s="103"/>
      <c r="E16" s="103"/>
      <c r="F16" s="103"/>
      <c r="G16" s="103"/>
    </row>
    <row r="17" spans="1:7" ht="15.6">
      <c r="A17" s="103">
        <v>6</v>
      </c>
      <c r="B17" s="104" t="s">
        <v>214</v>
      </c>
      <c r="C17" s="104">
        <f t="shared" si="0"/>
        <v>0</v>
      </c>
      <c r="D17" s="103"/>
      <c r="E17" s="103"/>
      <c r="F17" s="103"/>
      <c r="G17" s="103"/>
    </row>
    <row r="18" spans="1:7" ht="15.6">
      <c r="A18" s="103">
        <v>7</v>
      </c>
      <c r="B18" s="104" t="s">
        <v>215</v>
      </c>
      <c r="C18" s="104">
        <f t="shared" si="0"/>
        <v>0</v>
      </c>
      <c r="D18" s="103"/>
      <c r="E18" s="103"/>
      <c r="F18" s="103"/>
      <c r="G18" s="103"/>
    </row>
    <row r="19" spans="1:7" ht="15.6">
      <c r="A19" s="103">
        <v>8</v>
      </c>
      <c r="B19" s="104" t="s">
        <v>216</v>
      </c>
      <c r="C19" s="104">
        <f t="shared" si="0"/>
        <v>0</v>
      </c>
      <c r="D19" s="103"/>
      <c r="E19" s="103"/>
      <c r="F19" s="103"/>
      <c r="G19" s="103"/>
    </row>
    <row r="20" spans="1:7" ht="15.6">
      <c r="A20" s="103">
        <v>9</v>
      </c>
      <c r="B20" s="104" t="s">
        <v>217</v>
      </c>
      <c r="C20" s="104">
        <f t="shared" si="0"/>
        <v>0</v>
      </c>
      <c r="D20" s="103"/>
      <c r="E20" s="103"/>
      <c r="F20" s="103"/>
      <c r="G20" s="103"/>
    </row>
    <row r="21" spans="1:7" ht="15.6">
      <c r="A21" s="103">
        <v>10</v>
      </c>
      <c r="B21" s="104" t="s">
        <v>218</v>
      </c>
      <c r="C21" s="104">
        <f t="shared" si="0"/>
        <v>0</v>
      </c>
      <c r="D21" s="103"/>
      <c r="E21" s="103"/>
      <c r="F21" s="103"/>
      <c r="G21" s="103"/>
    </row>
    <row r="22" spans="1:7" ht="31.2">
      <c r="A22" s="103">
        <v>11</v>
      </c>
      <c r="B22" s="105" t="s">
        <v>219</v>
      </c>
      <c r="C22" s="104">
        <f t="shared" si="0"/>
        <v>0</v>
      </c>
      <c r="D22" s="103"/>
      <c r="E22" s="103"/>
      <c r="F22" s="103"/>
      <c r="G22" s="103"/>
    </row>
    <row r="23" spans="1:7" ht="15.6">
      <c r="A23" s="103">
        <v>12</v>
      </c>
      <c r="B23" s="104" t="s">
        <v>220</v>
      </c>
      <c r="C23" s="104">
        <f t="shared" si="0"/>
        <v>0</v>
      </c>
      <c r="D23" s="103"/>
      <c r="E23" s="103"/>
      <c r="F23" s="103"/>
      <c r="G23" s="103"/>
    </row>
    <row r="24" spans="1:7" ht="15.6">
      <c r="A24" s="103">
        <v>13</v>
      </c>
      <c r="B24" s="104" t="s">
        <v>221</v>
      </c>
      <c r="C24" s="104">
        <f t="shared" si="0"/>
        <v>0</v>
      </c>
      <c r="D24" s="103"/>
      <c r="E24" s="103"/>
      <c r="F24" s="103"/>
      <c r="G24" s="103"/>
    </row>
    <row r="25" spans="1:7" ht="15.6">
      <c r="A25" s="103">
        <v>14</v>
      </c>
      <c r="B25" s="104" t="s">
        <v>222</v>
      </c>
      <c r="C25" s="104">
        <f t="shared" si="0"/>
        <v>0</v>
      </c>
      <c r="D25" s="103"/>
      <c r="E25" s="103"/>
      <c r="F25" s="103"/>
      <c r="G25" s="103"/>
    </row>
    <row r="26" spans="1:7" ht="15.6">
      <c r="A26" s="103">
        <v>15</v>
      </c>
      <c r="B26" s="104" t="s">
        <v>223</v>
      </c>
      <c r="C26" s="104">
        <f t="shared" si="0"/>
        <v>0</v>
      </c>
      <c r="D26" s="103"/>
      <c r="E26" s="103"/>
      <c r="F26" s="103"/>
      <c r="G26" s="103"/>
    </row>
    <row r="27" spans="1:7" ht="15.6">
      <c r="A27" s="103">
        <v>16</v>
      </c>
      <c r="B27" s="106" t="s">
        <v>224</v>
      </c>
      <c r="C27" s="104">
        <f t="shared" si="0"/>
        <v>0</v>
      </c>
      <c r="D27" s="103"/>
      <c r="E27" s="103"/>
      <c r="F27" s="103"/>
      <c r="G27" s="103"/>
    </row>
    <row r="28" spans="1:7" ht="15.6">
      <c r="A28" s="103">
        <v>17</v>
      </c>
      <c r="B28" s="106" t="s">
        <v>580</v>
      </c>
      <c r="C28" s="104">
        <f t="shared" si="0"/>
        <v>1</v>
      </c>
      <c r="D28" s="103">
        <v>1</v>
      </c>
      <c r="E28" s="103"/>
      <c r="F28" s="103"/>
      <c r="G28" s="103"/>
    </row>
    <row r="29" spans="1:7" ht="15.6">
      <c r="A29" s="101"/>
      <c r="B29" s="107" t="s">
        <v>226</v>
      </c>
      <c r="C29" s="107">
        <v>13</v>
      </c>
      <c r="D29" s="103">
        <v>13</v>
      </c>
      <c r="E29" s="103"/>
      <c r="F29" s="103"/>
      <c r="G29" s="103"/>
    </row>
  </sheetData>
  <mergeCells count="5">
    <mergeCell ref="A5:G5"/>
    <mergeCell ref="A6:G6"/>
    <mergeCell ref="A7:G7"/>
    <mergeCell ref="F8:G8"/>
    <mergeCell ref="A2:G2"/>
  </mergeCells>
  <pageMargins left="0.9055118110236221" right="0.51181102362204722" top="1.1417322834645669" bottom="0.7480314960629921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activeCell="B3" sqref="B3"/>
    </sheetView>
  </sheetViews>
  <sheetFormatPr defaultRowHeight="15.6"/>
  <cols>
    <col min="1" max="1" width="28.33203125" style="2" customWidth="1"/>
    <col min="2" max="2" width="21.33203125" style="2" customWidth="1"/>
    <col min="3" max="3" width="23.5546875" style="2" customWidth="1"/>
  </cols>
  <sheetData>
    <row r="1" spans="1:8">
      <c r="A1" s="317" t="s">
        <v>625</v>
      </c>
      <c r="B1" s="317"/>
      <c r="C1" s="317"/>
      <c r="D1" s="28"/>
    </row>
    <row r="2" spans="1:8">
      <c r="A2" s="70"/>
      <c r="B2" s="70"/>
      <c r="C2" s="70"/>
      <c r="D2" s="28"/>
    </row>
    <row r="3" spans="1:8">
      <c r="A3" s="70"/>
      <c r="B3" s="70"/>
      <c r="C3" s="70"/>
      <c r="D3" s="28"/>
    </row>
    <row r="4" spans="1:8" ht="14.4">
      <c r="A4" s="350" t="s">
        <v>561</v>
      </c>
      <c r="B4" s="350"/>
      <c r="C4" s="350"/>
      <c r="D4" s="58"/>
      <c r="E4" s="58"/>
      <c r="F4" s="58"/>
      <c r="G4" s="58"/>
      <c r="H4" s="58"/>
    </row>
    <row r="5" spans="1:8" ht="14.4">
      <c r="A5" s="350" t="s">
        <v>556</v>
      </c>
      <c r="B5" s="350"/>
      <c r="C5" s="350"/>
      <c r="D5" s="58"/>
      <c r="E5" s="58"/>
      <c r="F5" s="58"/>
      <c r="G5" s="58"/>
      <c r="H5" s="58"/>
    </row>
    <row r="6" spans="1:8" ht="49.95" customHeight="1">
      <c r="A6" s="374" t="s">
        <v>84</v>
      </c>
      <c r="B6" s="374"/>
      <c r="C6" s="374"/>
      <c r="D6" s="26"/>
      <c r="E6" s="26"/>
      <c r="F6" s="26"/>
      <c r="G6" s="26"/>
    </row>
    <row r="7" spans="1:8">
      <c r="A7" s="3"/>
      <c r="B7" s="3"/>
      <c r="C7" s="3"/>
      <c r="D7" s="26"/>
      <c r="E7" s="26"/>
      <c r="F7" s="26"/>
      <c r="G7" s="26"/>
    </row>
    <row r="8" spans="1:8">
      <c r="A8" s="40"/>
      <c r="B8" s="40"/>
      <c r="C8" s="41" t="s">
        <v>196</v>
      </c>
      <c r="D8" s="23"/>
      <c r="E8" s="23"/>
      <c r="F8" s="24"/>
      <c r="G8" s="25"/>
    </row>
    <row r="9" spans="1:8" s="15" customFormat="1" ht="27.75" customHeight="1">
      <c r="A9" s="42"/>
      <c r="B9" s="43" t="s">
        <v>80</v>
      </c>
      <c r="C9" s="44" t="s">
        <v>81</v>
      </c>
      <c r="D9" s="27"/>
      <c r="E9" s="27"/>
      <c r="F9" s="27"/>
      <c r="G9" s="27"/>
    </row>
    <row r="10" spans="1:8">
      <c r="A10" s="45" t="s">
        <v>82</v>
      </c>
      <c r="B10" s="46">
        <v>0</v>
      </c>
      <c r="C10" s="46"/>
      <c r="D10" s="24"/>
      <c r="E10" s="24"/>
      <c r="F10" s="24"/>
      <c r="G10" s="24"/>
    </row>
    <row r="11" spans="1:8">
      <c r="A11" s="47"/>
      <c r="B11" s="46"/>
      <c r="C11" s="46"/>
      <c r="D11" s="24"/>
      <c r="E11" s="24"/>
      <c r="F11" s="24"/>
      <c r="G11" s="24"/>
    </row>
    <row r="12" spans="1:8">
      <c r="A12" s="47"/>
      <c r="B12" s="46"/>
      <c r="C12" s="46"/>
      <c r="D12" s="24"/>
      <c r="E12" s="24"/>
      <c r="F12" s="24"/>
      <c r="G12" s="24"/>
    </row>
    <row r="13" spans="1:8">
      <c r="A13" s="47"/>
      <c r="B13" s="46"/>
      <c r="C13" s="46"/>
      <c r="D13" s="24"/>
      <c r="E13" s="24"/>
      <c r="F13" s="24"/>
      <c r="G13" s="24"/>
    </row>
    <row r="14" spans="1:8">
      <c r="A14" s="47"/>
      <c r="B14" s="46"/>
      <c r="C14" s="46"/>
      <c r="D14" s="24"/>
      <c r="E14" s="24"/>
      <c r="F14" s="24"/>
      <c r="G14" s="24"/>
    </row>
    <row r="15" spans="1:8" s="15" customFormat="1" ht="27.75" customHeight="1">
      <c r="A15" s="42"/>
      <c r="B15" s="43" t="s">
        <v>80</v>
      </c>
      <c r="C15" s="44" t="s">
        <v>81</v>
      </c>
      <c r="D15" s="27"/>
      <c r="E15" s="27"/>
      <c r="F15" s="27"/>
      <c r="G15" s="27"/>
    </row>
    <row r="16" spans="1:8">
      <c r="A16" s="45" t="s">
        <v>83</v>
      </c>
      <c r="B16" s="46">
        <v>0</v>
      </c>
      <c r="C16" s="46"/>
      <c r="D16" s="24"/>
      <c r="E16" s="24"/>
      <c r="F16" s="24"/>
      <c r="G16" s="24"/>
    </row>
    <row r="17" spans="1:7">
      <c r="A17" s="47"/>
      <c r="B17" s="46"/>
      <c r="C17" s="46"/>
      <c r="D17" s="24"/>
      <c r="E17" s="24"/>
      <c r="F17" s="24"/>
      <c r="G17" s="24"/>
    </row>
    <row r="18" spans="1:7">
      <c r="A18" s="47"/>
      <c r="B18" s="47"/>
      <c r="C18" s="47"/>
      <c r="D18" s="24"/>
      <c r="E18" s="24"/>
      <c r="F18" s="24"/>
      <c r="G18" s="24"/>
    </row>
    <row r="19" spans="1:7">
      <c r="A19" s="47"/>
      <c r="B19" s="47"/>
      <c r="C19" s="47"/>
      <c r="D19" s="24"/>
      <c r="E19" s="24"/>
      <c r="F19" s="24"/>
      <c r="G19" s="24"/>
    </row>
  </sheetData>
  <mergeCells count="4">
    <mergeCell ref="A6:C6"/>
    <mergeCell ref="A1:C1"/>
    <mergeCell ref="A4:C4"/>
    <mergeCell ref="A5:C5"/>
  </mergeCells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37"/>
  <sheetViews>
    <sheetView topLeftCell="B1" workbookViewId="0">
      <selection activeCell="D2" sqref="D2"/>
    </sheetView>
  </sheetViews>
  <sheetFormatPr defaultRowHeight="15.6"/>
  <cols>
    <col min="1" max="1" width="4.6640625" style="63" customWidth="1"/>
    <col min="2" max="2" width="26" style="158" customWidth="1"/>
    <col min="3" max="4" width="15.6640625" style="160" bestFit="1" customWidth="1"/>
    <col min="5" max="14" width="15.44140625" style="160" bestFit="1" customWidth="1"/>
    <col min="15" max="15" width="16.44140625" style="160" customWidth="1"/>
    <col min="16" max="16" width="19.88671875" style="139" customWidth="1"/>
    <col min="17" max="17" width="12.44140625" style="140" bestFit="1" customWidth="1"/>
  </cols>
  <sheetData>
    <row r="1" spans="1:17">
      <c r="B1" s="349" t="s">
        <v>620</v>
      </c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</row>
    <row r="2" spans="1:17">
      <c r="B2" s="149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17">
      <c r="A3" s="350" t="s">
        <v>561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</row>
    <row r="4" spans="1:17">
      <c r="A4" s="350" t="s">
        <v>556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</row>
    <row r="5" spans="1:17">
      <c r="A5" s="350" t="s">
        <v>247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</row>
    <row r="6" spans="1:17">
      <c r="B6" s="150"/>
      <c r="C6" s="1"/>
      <c r="D6" s="1"/>
      <c r="E6" s="1"/>
      <c r="F6" s="1"/>
      <c r="G6" s="1"/>
      <c r="H6" s="1"/>
      <c r="I6" s="1"/>
      <c r="J6" s="1"/>
      <c r="K6" s="349" t="s">
        <v>192</v>
      </c>
      <c r="L6" s="349"/>
      <c r="M6" s="349"/>
      <c r="N6" s="349"/>
      <c r="O6" s="349"/>
    </row>
    <row r="7" spans="1:17" s="11" customFormat="1">
      <c r="A7" s="66"/>
      <c r="B7" s="151"/>
      <c r="C7" s="66" t="s">
        <v>53</v>
      </c>
      <c r="D7" s="66" t="s">
        <v>54</v>
      </c>
      <c r="E7" s="66" t="s">
        <v>55</v>
      </c>
      <c r="F7" s="66" t="s">
        <v>56</v>
      </c>
      <c r="G7" s="66" t="s">
        <v>57</v>
      </c>
      <c r="H7" s="66" t="s">
        <v>58</v>
      </c>
      <c r="I7" s="66" t="s">
        <v>59</v>
      </c>
      <c r="J7" s="66" t="s">
        <v>60</v>
      </c>
      <c r="K7" s="66" t="s">
        <v>61</v>
      </c>
      <c r="L7" s="66" t="s">
        <v>62</v>
      </c>
      <c r="M7" s="66" t="s">
        <v>63</v>
      </c>
      <c r="N7" s="66" t="s">
        <v>64</v>
      </c>
      <c r="O7" s="66" t="s">
        <v>65</v>
      </c>
      <c r="P7" s="92"/>
      <c r="Q7" s="141"/>
    </row>
    <row r="8" spans="1:17" s="6" customFormat="1">
      <c r="A8" s="375" t="s">
        <v>0</v>
      </c>
      <c r="B8" s="375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92"/>
      <c r="Q8" s="142"/>
    </row>
    <row r="9" spans="1:17" s="15" customFormat="1" ht="27.6">
      <c r="A9" s="67" t="s">
        <v>7</v>
      </c>
      <c r="B9" s="152" t="s">
        <v>248</v>
      </c>
      <c r="C9" s="15">
        <v>2579875</v>
      </c>
      <c r="D9" s="153">
        <v>2579875</v>
      </c>
      <c r="E9" s="153">
        <v>2579875</v>
      </c>
      <c r="F9" s="153">
        <v>2579875</v>
      </c>
      <c r="G9" s="153">
        <v>2579875</v>
      </c>
      <c r="H9" s="153">
        <v>2579875</v>
      </c>
      <c r="I9" s="153">
        <v>2579875</v>
      </c>
      <c r="J9" s="153">
        <v>2579875</v>
      </c>
      <c r="K9" s="153">
        <v>2579875</v>
      </c>
      <c r="L9" s="153">
        <v>2579875</v>
      </c>
      <c r="M9" s="153">
        <v>2579875</v>
      </c>
      <c r="N9" s="153">
        <v>2579885</v>
      </c>
      <c r="O9" s="153">
        <f>SUM(C9:N9)</f>
        <v>30958510</v>
      </c>
      <c r="P9" s="65"/>
      <c r="Q9" s="143"/>
    </row>
    <row r="10" spans="1:17" s="15" customFormat="1" ht="27.6">
      <c r="A10" s="67" t="s">
        <v>36</v>
      </c>
      <c r="B10" s="152" t="s">
        <v>249</v>
      </c>
      <c r="C10" s="153">
        <v>1476406</v>
      </c>
      <c r="D10" s="153">
        <v>1476406</v>
      </c>
      <c r="E10" s="153">
        <v>1476406</v>
      </c>
      <c r="F10" s="153">
        <v>1476406</v>
      </c>
      <c r="G10" s="153">
        <v>1476406</v>
      </c>
      <c r="H10" s="153">
        <v>1476406</v>
      </c>
      <c r="I10" s="153">
        <v>1476406</v>
      </c>
      <c r="J10" s="153">
        <v>1476406</v>
      </c>
      <c r="K10" s="153">
        <v>1476406</v>
      </c>
      <c r="L10" s="153">
        <v>1476406</v>
      </c>
      <c r="M10" s="153">
        <v>1476406</v>
      </c>
      <c r="N10" s="153">
        <v>1476409</v>
      </c>
      <c r="O10" s="153">
        <f t="shared" ref="O10:O15" si="0">SUM(C10:N10)</f>
        <v>17716875</v>
      </c>
      <c r="P10" s="139"/>
      <c r="Q10" s="144"/>
    </row>
    <row r="11" spans="1:17" s="15" customFormat="1">
      <c r="A11" s="67" t="s">
        <v>16</v>
      </c>
      <c r="B11" s="152" t="s">
        <v>21</v>
      </c>
      <c r="C11" s="153"/>
      <c r="D11" s="153"/>
      <c r="E11" s="153">
        <v>150000</v>
      </c>
      <c r="F11" s="153">
        <v>200000</v>
      </c>
      <c r="G11" s="153">
        <v>98333</v>
      </c>
      <c r="H11" s="153">
        <v>98333</v>
      </c>
      <c r="I11" s="153">
        <v>98333</v>
      </c>
      <c r="J11" s="153">
        <v>98333</v>
      </c>
      <c r="K11" s="153">
        <v>98333</v>
      </c>
      <c r="L11" s="153">
        <v>98333</v>
      </c>
      <c r="M11" s="153">
        <v>98333</v>
      </c>
      <c r="N11" s="153">
        <v>141669</v>
      </c>
      <c r="O11" s="153">
        <f t="shared" si="0"/>
        <v>1180000</v>
      </c>
      <c r="P11" s="139"/>
      <c r="Q11" s="143"/>
    </row>
    <row r="12" spans="1:17" s="15" customFormat="1">
      <c r="A12" s="67" t="s">
        <v>18</v>
      </c>
      <c r="B12" s="152" t="s">
        <v>23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>
        <f t="shared" si="0"/>
        <v>0</v>
      </c>
      <c r="P12" s="139"/>
      <c r="Q12" s="143"/>
    </row>
    <row r="13" spans="1:17" s="15" customFormat="1">
      <c r="A13" s="67" t="s">
        <v>42</v>
      </c>
      <c r="B13" s="152" t="s">
        <v>25</v>
      </c>
      <c r="C13" s="153"/>
      <c r="D13" s="153"/>
      <c r="E13" s="153"/>
      <c r="F13" s="153"/>
      <c r="G13" s="153"/>
      <c r="H13" s="153">
        <v>300000</v>
      </c>
      <c r="I13" s="153">
        <v>300000</v>
      </c>
      <c r="J13" s="153">
        <v>300000</v>
      </c>
      <c r="K13" s="153">
        <v>100000</v>
      </c>
      <c r="L13" s="153"/>
      <c r="M13" s="153"/>
      <c r="N13" s="153"/>
      <c r="O13" s="153">
        <f t="shared" si="0"/>
        <v>1000000</v>
      </c>
      <c r="P13" s="139"/>
      <c r="Q13" s="144"/>
    </row>
    <row r="14" spans="1:17" s="15" customFormat="1" ht="27.6">
      <c r="A14" s="67" t="s">
        <v>20</v>
      </c>
      <c r="B14" s="152" t="s">
        <v>27</v>
      </c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>
        <f t="shared" si="0"/>
        <v>0</v>
      </c>
      <c r="P14" s="139"/>
      <c r="Q14" s="144"/>
    </row>
    <row r="15" spans="1:17" s="15" customFormat="1" ht="13.5" customHeight="1">
      <c r="A15" s="67" t="s">
        <v>250</v>
      </c>
      <c r="B15" s="152" t="s">
        <v>243</v>
      </c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>
        <f t="shared" si="0"/>
        <v>0</v>
      </c>
      <c r="P15" s="139"/>
      <c r="Q15" s="144"/>
    </row>
    <row r="16" spans="1:17" s="51" customFormat="1" ht="27.6">
      <c r="A16" s="66"/>
      <c r="B16" s="154" t="s">
        <v>29</v>
      </c>
      <c r="C16" s="155">
        <f t="shared" ref="C16:O16" si="1">SUM(C9:C15)</f>
        <v>4056281</v>
      </c>
      <c r="D16" s="155">
        <f t="shared" si="1"/>
        <v>4056281</v>
      </c>
      <c r="E16" s="155">
        <f>SUM(E9:E15)</f>
        <v>4206281</v>
      </c>
      <c r="F16" s="155">
        <f t="shared" si="1"/>
        <v>4256281</v>
      </c>
      <c r="G16" s="155">
        <f t="shared" si="1"/>
        <v>4154614</v>
      </c>
      <c r="H16" s="155">
        <f t="shared" si="1"/>
        <v>4454614</v>
      </c>
      <c r="I16" s="155">
        <f t="shared" si="1"/>
        <v>4454614</v>
      </c>
      <c r="J16" s="155">
        <f t="shared" si="1"/>
        <v>4454614</v>
      </c>
      <c r="K16" s="155">
        <f t="shared" si="1"/>
        <v>4254614</v>
      </c>
      <c r="L16" s="155">
        <f t="shared" si="1"/>
        <v>4154614</v>
      </c>
      <c r="M16" s="155">
        <f t="shared" si="1"/>
        <v>4154614</v>
      </c>
      <c r="N16" s="155">
        <f t="shared" si="1"/>
        <v>4197963</v>
      </c>
      <c r="O16" s="155">
        <f t="shared" si="1"/>
        <v>50855385</v>
      </c>
      <c r="P16" s="92"/>
      <c r="Q16" s="145"/>
    </row>
    <row r="17" spans="1:17" s="64" customFormat="1" ht="27.6">
      <c r="A17" s="67" t="s">
        <v>24</v>
      </c>
      <c r="B17" s="152" t="s">
        <v>66</v>
      </c>
      <c r="C17" s="153">
        <v>421712</v>
      </c>
      <c r="D17" s="153">
        <v>421712</v>
      </c>
      <c r="E17" s="153">
        <v>421712</v>
      </c>
      <c r="F17" s="153">
        <v>421712</v>
      </c>
      <c r="G17" s="153">
        <v>421712</v>
      </c>
      <c r="H17" s="153">
        <v>421712</v>
      </c>
      <c r="I17" s="153">
        <v>421712</v>
      </c>
      <c r="J17" s="153">
        <v>421712</v>
      </c>
      <c r="K17" s="153">
        <v>421712</v>
      </c>
      <c r="L17" s="153">
        <v>421712</v>
      </c>
      <c r="M17" s="153">
        <v>421712</v>
      </c>
      <c r="N17" s="153">
        <v>421716</v>
      </c>
      <c r="O17" s="153">
        <f>SUM(C17:N17)</f>
        <v>5060548</v>
      </c>
      <c r="P17" s="139"/>
      <c r="Q17" s="146"/>
    </row>
    <row r="18" spans="1:17" s="6" customFormat="1">
      <c r="A18" s="66"/>
      <c r="B18" s="156" t="s">
        <v>31</v>
      </c>
      <c r="C18" s="52">
        <f t="shared" ref="C18:O18" si="2">SUM(C16:C17)</f>
        <v>4477993</v>
      </c>
      <c r="D18" s="52">
        <f t="shared" si="2"/>
        <v>4477993</v>
      </c>
      <c r="E18" s="52">
        <f t="shared" si="2"/>
        <v>4627993</v>
      </c>
      <c r="F18" s="52">
        <f t="shared" si="2"/>
        <v>4677993</v>
      </c>
      <c r="G18" s="52">
        <f t="shared" si="2"/>
        <v>4576326</v>
      </c>
      <c r="H18" s="52">
        <f t="shared" si="2"/>
        <v>4876326</v>
      </c>
      <c r="I18" s="52">
        <f t="shared" si="2"/>
        <v>4876326</v>
      </c>
      <c r="J18" s="52">
        <f t="shared" si="2"/>
        <v>4876326</v>
      </c>
      <c r="K18" s="52">
        <f t="shared" si="2"/>
        <v>4676326</v>
      </c>
      <c r="L18" s="52">
        <f t="shared" si="2"/>
        <v>4576326</v>
      </c>
      <c r="M18" s="52">
        <f t="shared" si="2"/>
        <v>4576326</v>
      </c>
      <c r="N18" s="52">
        <f t="shared" si="2"/>
        <v>4619679</v>
      </c>
      <c r="O18" s="52">
        <f t="shared" si="2"/>
        <v>55915933</v>
      </c>
      <c r="P18" s="92"/>
      <c r="Q18" s="142"/>
    </row>
    <row r="19" spans="1:17" s="6" customFormat="1" ht="22.5" customHeight="1">
      <c r="A19" s="66"/>
      <c r="B19" s="156" t="s">
        <v>32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92"/>
      <c r="Q19" s="142"/>
    </row>
    <row r="20" spans="1:17">
      <c r="A20" s="67" t="s">
        <v>7</v>
      </c>
      <c r="B20" s="157" t="s">
        <v>33</v>
      </c>
      <c r="C20" s="17">
        <v>2157802</v>
      </c>
      <c r="D20" s="17">
        <v>2157802</v>
      </c>
      <c r="E20" s="17">
        <v>2157802</v>
      </c>
      <c r="F20" s="17">
        <v>2157802</v>
      </c>
      <c r="G20" s="17">
        <v>2157802</v>
      </c>
      <c r="H20" s="17">
        <v>2157802</v>
      </c>
      <c r="I20" s="17">
        <v>2157802</v>
      </c>
      <c r="J20" s="17">
        <v>2157802</v>
      </c>
      <c r="K20" s="17">
        <v>2157802</v>
      </c>
      <c r="L20" s="17">
        <v>2157802</v>
      </c>
      <c r="M20" s="17">
        <v>2157802</v>
      </c>
      <c r="N20" s="17">
        <v>2157802</v>
      </c>
      <c r="O20" s="17">
        <f>SUM(C20:N20)</f>
        <v>25893624</v>
      </c>
      <c r="Q20" s="147"/>
    </row>
    <row r="21" spans="1:17" s="15" customFormat="1" ht="41.4">
      <c r="A21" s="67" t="s">
        <v>36</v>
      </c>
      <c r="B21" s="152" t="s">
        <v>37</v>
      </c>
      <c r="C21" s="153">
        <v>385618</v>
      </c>
      <c r="D21" s="153">
        <v>385618</v>
      </c>
      <c r="E21" s="153">
        <v>385618</v>
      </c>
      <c r="F21" s="153">
        <v>385618</v>
      </c>
      <c r="G21" s="153">
        <v>385618</v>
      </c>
      <c r="H21" s="153">
        <v>385618</v>
      </c>
      <c r="I21" s="153">
        <v>385618</v>
      </c>
      <c r="J21" s="153">
        <v>385618</v>
      </c>
      <c r="K21" s="153">
        <v>385618</v>
      </c>
      <c r="L21" s="153">
        <v>385618</v>
      </c>
      <c r="M21" s="153">
        <v>385618</v>
      </c>
      <c r="N21" s="153">
        <v>385619</v>
      </c>
      <c r="O21" s="153">
        <f t="shared" ref="O21:O27" si="3">SUM(C21:N21)</f>
        <v>4627417</v>
      </c>
      <c r="P21" s="139"/>
      <c r="Q21" s="143"/>
    </row>
    <row r="22" spans="1:17">
      <c r="A22" s="67" t="s">
        <v>16</v>
      </c>
      <c r="B22" s="157" t="s">
        <v>38</v>
      </c>
      <c r="C22" s="17">
        <v>829223</v>
      </c>
      <c r="D22" s="17">
        <v>829223</v>
      </c>
      <c r="E22" s="17">
        <v>829223</v>
      </c>
      <c r="F22" s="17">
        <v>829223</v>
      </c>
      <c r="G22" s="17">
        <v>829223</v>
      </c>
      <c r="H22" s="17">
        <v>829223</v>
      </c>
      <c r="I22" s="17">
        <v>829223</v>
      </c>
      <c r="J22" s="17">
        <v>829223</v>
      </c>
      <c r="K22" s="17">
        <v>829223</v>
      </c>
      <c r="L22" s="17">
        <v>829223</v>
      </c>
      <c r="M22" s="17">
        <v>829223</v>
      </c>
      <c r="N22" s="17">
        <v>829223</v>
      </c>
      <c r="O22" s="17">
        <f t="shared" si="3"/>
        <v>9950676</v>
      </c>
      <c r="Q22" s="147"/>
    </row>
    <row r="23" spans="1:17">
      <c r="A23" s="67" t="s">
        <v>18</v>
      </c>
      <c r="B23" s="157" t="s">
        <v>41</v>
      </c>
      <c r="C23" s="244">
        <v>835868</v>
      </c>
      <c r="D23" s="244">
        <v>835868</v>
      </c>
      <c r="E23" s="244">
        <v>835868</v>
      </c>
      <c r="F23" s="244">
        <v>835868</v>
      </c>
      <c r="G23" s="244">
        <v>835868</v>
      </c>
      <c r="H23" s="244">
        <v>835868</v>
      </c>
      <c r="I23" s="244">
        <v>835868</v>
      </c>
      <c r="J23" s="244">
        <v>835868</v>
      </c>
      <c r="K23" s="244">
        <v>835868</v>
      </c>
      <c r="L23" s="244">
        <v>835868</v>
      </c>
      <c r="M23" s="244">
        <v>835868</v>
      </c>
      <c r="N23" s="244">
        <v>2035874</v>
      </c>
      <c r="O23" s="17">
        <f>SUM(C23:N23)</f>
        <v>11230422</v>
      </c>
    </row>
    <row r="24" spans="1:17">
      <c r="A24" s="67" t="s">
        <v>42</v>
      </c>
      <c r="B24" s="157" t="s">
        <v>43</v>
      </c>
      <c r="C24" s="244">
        <v>96389</v>
      </c>
      <c r="D24" s="244">
        <v>96389</v>
      </c>
      <c r="E24" s="244">
        <v>96389</v>
      </c>
      <c r="F24" s="244">
        <v>96389</v>
      </c>
      <c r="G24" s="244">
        <v>96389</v>
      </c>
      <c r="H24" s="244">
        <v>96389</v>
      </c>
      <c r="I24" s="244">
        <v>96389</v>
      </c>
      <c r="J24" s="244">
        <v>96389</v>
      </c>
      <c r="K24" s="244">
        <v>96389</v>
      </c>
      <c r="L24" s="244">
        <v>96389</v>
      </c>
      <c r="M24" s="244">
        <v>96389</v>
      </c>
      <c r="N24" s="244">
        <v>96389</v>
      </c>
      <c r="O24" s="17">
        <f>SUM(D24:N24)</f>
        <v>1060279</v>
      </c>
    </row>
    <row r="25" spans="1:17">
      <c r="A25" s="67" t="s">
        <v>20</v>
      </c>
      <c r="B25" s="157" t="s">
        <v>45</v>
      </c>
      <c r="C25" s="17"/>
      <c r="D25" s="17"/>
      <c r="E25" s="17"/>
      <c r="F25" s="17"/>
      <c r="G25" s="17">
        <v>257283</v>
      </c>
      <c r="H25" s="17"/>
      <c r="I25" s="17"/>
      <c r="J25" s="17"/>
      <c r="K25" s="17"/>
      <c r="L25" s="17"/>
      <c r="M25" s="17"/>
      <c r="N25" s="17"/>
      <c r="O25" s="17">
        <f t="shared" si="3"/>
        <v>257283</v>
      </c>
    </row>
    <row r="26" spans="1:17">
      <c r="A26" s="67" t="s">
        <v>22</v>
      </c>
      <c r="B26" s="157" t="s">
        <v>46</v>
      </c>
      <c r="C26" s="17"/>
      <c r="D26" s="17"/>
      <c r="E26" s="17"/>
      <c r="F26" s="17"/>
      <c r="G26" s="17"/>
      <c r="H26" s="17">
        <v>406400</v>
      </c>
      <c r="I26" s="17"/>
      <c r="J26" s="17"/>
      <c r="K26" s="17"/>
      <c r="L26" s="17"/>
      <c r="M26" s="17"/>
      <c r="N26" s="17"/>
      <c r="O26" s="17">
        <f t="shared" si="3"/>
        <v>406400</v>
      </c>
    </row>
    <row r="27" spans="1:17" ht="28.2">
      <c r="A27" s="67" t="s">
        <v>24</v>
      </c>
      <c r="B27" s="157" t="s">
        <v>47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>
        <f t="shared" si="3"/>
        <v>0</v>
      </c>
    </row>
    <row r="28" spans="1:17" s="6" customFormat="1" ht="28.2">
      <c r="A28" s="66"/>
      <c r="B28" s="156" t="s">
        <v>67</v>
      </c>
      <c r="C28" s="52">
        <f>SUM(C20:C27)</f>
        <v>4304900</v>
      </c>
      <c r="D28" s="52">
        <f t="shared" ref="D28:O28" si="4">SUM(D20:D27)</f>
        <v>4304900</v>
      </c>
      <c r="E28" s="52">
        <f t="shared" si="4"/>
        <v>4304900</v>
      </c>
      <c r="F28" s="52">
        <f t="shared" si="4"/>
        <v>4304900</v>
      </c>
      <c r="G28" s="52">
        <f t="shared" si="4"/>
        <v>4562183</v>
      </c>
      <c r="H28" s="52">
        <f t="shared" si="4"/>
        <v>4711300</v>
      </c>
      <c r="I28" s="52">
        <f t="shared" si="4"/>
        <v>4304900</v>
      </c>
      <c r="J28" s="52">
        <f t="shared" si="4"/>
        <v>4304900</v>
      </c>
      <c r="K28" s="52">
        <f t="shared" si="4"/>
        <v>4304900</v>
      </c>
      <c r="L28" s="52">
        <f t="shared" si="4"/>
        <v>4304900</v>
      </c>
      <c r="M28" s="52">
        <f t="shared" si="4"/>
        <v>4304900</v>
      </c>
      <c r="N28" s="52">
        <f t="shared" si="4"/>
        <v>5504907</v>
      </c>
      <c r="O28" s="52">
        <f t="shared" si="4"/>
        <v>53426101</v>
      </c>
      <c r="P28" s="92"/>
      <c r="Q28" s="142"/>
    </row>
    <row r="29" spans="1:17" s="30" customFormat="1" ht="28.2">
      <c r="A29" s="67" t="s">
        <v>26</v>
      </c>
      <c r="B29" s="157" t="s">
        <v>68</v>
      </c>
      <c r="C29" s="17">
        <v>207465</v>
      </c>
      <c r="D29" s="17">
        <v>207465</v>
      </c>
      <c r="E29" s="17">
        <v>207465</v>
      </c>
      <c r="F29" s="17">
        <v>207465</v>
      </c>
      <c r="G29" s="17">
        <v>207465</v>
      </c>
      <c r="H29" s="17">
        <v>207465</v>
      </c>
      <c r="I29" s="17">
        <v>207465</v>
      </c>
      <c r="J29" s="17">
        <v>207465</v>
      </c>
      <c r="K29" s="17">
        <v>207465</v>
      </c>
      <c r="L29" s="17">
        <v>207465</v>
      </c>
      <c r="M29" s="17">
        <v>207465</v>
      </c>
      <c r="N29" s="17">
        <v>207717</v>
      </c>
      <c r="O29" s="17">
        <f>SUM(C29:N29)</f>
        <v>2489832</v>
      </c>
      <c r="P29" s="139"/>
      <c r="Q29" s="148"/>
    </row>
    <row r="30" spans="1:17" s="6" customFormat="1" ht="22.5" customHeight="1">
      <c r="A30" s="66"/>
      <c r="B30" s="156" t="s">
        <v>50</v>
      </c>
      <c r="C30" s="52">
        <f>SUM(C28+C29)</f>
        <v>4512365</v>
      </c>
      <c r="D30" s="52">
        <f t="shared" ref="D30:O30" si="5">SUM(D28+D29)</f>
        <v>4512365</v>
      </c>
      <c r="E30" s="52">
        <f t="shared" si="5"/>
        <v>4512365</v>
      </c>
      <c r="F30" s="52">
        <f t="shared" si="5"/>
        <v>4512365</v>
      </c>
      <c r="G30" s="52">
        <f t="shared" si="5"/>
        <v>4769648</v>
      </c>
      <c r="H30" s="52">
        <f t="shared" si="5"/>
        <v>4918765</v>
      </c>
      <c r="I30" s="52">
        <f t="shared" si="5"/>
        <v>4512365</v>
      </c>
      <c r="J30" s="52">
        <f t="shared" si="5"/>
        <v>4512365</v>
      </c>
      <c r="K30" s="52">
        <f t="shared" si="5"/>
        <v>4512365</v>
      </c>
      <c r="L30" s="52">
        <f t="shared" si="5"/>
        <v>4512365</v>
      </c>
      <c r="M30" s="52">
        <f t="shared" si="5"/>
        <v>4512365</v>
      </c>
      <c r="N30" s="52">
        <f t="shared" si="5"/>
        <v>5712624</v>
      </c>
      <c r="O30" s="52">
        <f t="shared" si="5"/>
        <v>55915933</v>
      </c>
      <c r="P30" s="92"/>
      <c r="Q30" s="142"/>
    </row>
    <row r="31" spans="1:17"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</row>
    <row r="32" spans="1:17"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</row>
    <row r="33" spans="3:15"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</row>
    <row r="34" spans="3:15"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</row>
    <row r="35" spans="3:15"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</row>
    <row r="36" spans="3:15"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</row>
    <row r="37" spans="3:15"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</row>
  </sheetData>
  <mergeCells count="6">
    <mergeCell ref="A8:B8"/>
    <mergeCell ref="B1:O1"/>
    <mergeCell ref="A3:O3"/>
    <mergeCell ref="A4:O4"/>
    <mergeCell ref="A5:O5"/>
    <mergeCell ref="K6:O6"/>
  </mergeCells>
  <pageMargins left="0.19685039370078741" right="0.11811023622047245" top="0.74803149606299213" bottom="0.74803149606299213" header="0.31496062992125984" footer="0.31496062992125984"/>
  <pageSetup paperSize="9"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workbookViewId="0">
      <selection activeCell="B3" sqref="B3:J3"/>
    </sheetView>
  </sheetViews>
  <sheetFormatPr defaultRowHeight="14.4"/>
  <cols>
    <col min="1" max="1" width="5.88671875" style="1" customWidth="1"/>
    <col min="2" max="2" width="30.109375" style="172" customWidth="1"/>
    <col min="3" max="3" width="15.33203125" style="164" customWidth="1"/>
    <col min="4" max="5" width="15.88671875" style="164" customWidth="1"/>
    <col min="6" max="6" width="6.33203125" style="164" customWidth="1"/>
    <col min="7" max="7" width="28.5546875" style="164" bestFit="1" customWidth="1"/>
    <col min="8" max="8" width="16" style="164" customWidth="1"/>
    <col min="9" max="10" width="15" style="164" customWidth="1"/>
  </cols>
  <sheetData>
    <row r="1" spans="1:10">
      <c r="B1" s="392" t="s">
        <v>621</v>
      </c>
      <c r="C1" s="392"/>
      <c r="D1" s="392"/>
      <c r="E1" s="392"/>
      <c r="F1" s="392"/>
      <c r="G1" s="392"/>
      <c r="H1" s="392"/>
      <c r="I1" s="392"/>
      <c r="J1" s="392"/>
    </row>
    <row r="2" spans="1:10">
      <c r="B2" s="161"/>
      <c r="C2" s="161"/>
      <c r="D2" s="161"/>
      <c r="E2" s="161"/>
      <c r="F2" s="161"/>
      <c r="G2" s="162"/>
      <c r="H2" s="162"/>
      <c r="I2" s="162"/>
      <c r="J2" s="162"/>
    </row>
    <row r="3" spans="1:10">
      <c r="B3" s="393" t="s">
        <v>557</v>
      </c>
      <c r="C3" s="393"/>
      <c r="D3" s="393"/>
      <c r="E3" s="393"/>
      <c r="F3" s="393"/>
      <c r="G3" s="393"/>
      <c r="H3" s="393"/>
      <c r="I3" s="393"/>
      <c r="J3" s="393"/>
    </row>
    <row r="4" spans="1:10">
      <c r="B4" s="393" t="s">
        <v>556</v>
      </c>
      <c r="C4" s="393"/>
      <c r="D4" s="393"/>
      <c r="E4" s="393"/>
      <c r="F4" s="393"/>
      <c r="G4" s="393"/>
      <c r="H4" s="393"/>
      <c r="I4" s="393"/>
      <c r="J4" s="393"/>
    </row>
    <row r="5" spans="1:10">
      <c r="B5" s="393" t="s">
        <v>266</v>
      </c>
      <c r="C5" s="393"/>
      <c r="D5" s="393"/>
      <c r="E5" s="393"/>
      <c r="F5" s="393"/>
      <c r="G5" s="393"/>
      <c r="H5" s="393"/>
      <c r="I5" s="393"/>
      <c r="J5" s="393"/>
    </row>
    <row r="6" spans="1:10">
      <c r="B6" s="163"/>
      <c r="D6" s="394" t="s">
        <v>605</v>
      </c>
      <c r="E6" s="394"/>
      <c r="F6" s="394"/>
      <c r="G6" s="394"/>
      <c r="H6" s="394"/>
      <c r="I6" s="394"/>
      <c r="J6" s="394"/>
    </row>
    <row r="7" spans="1:10">
      <c r="A7" s="229"/>
      <c r="B7" s="386" t="s">
        <v>82</v>
      </c>
      <c r="C7" s="387"/>
      <c r="D7" s="387"/>
      <c r="E7" s="388"/>
      <c r="F7" s="228"/>
      <c r="G7" s="389" t="s">
        <v>83</v>
      </c>
      <c r="H7" s="390"/>
      <c r="I7" s="390"/>
      <c r="J7" s="391"/>
    </row>
    <row r="8" spans="1:10">
      <c r="A8" s="376" t="s">
        <v>251</v>
      </c>
      <c r="B8" s="377"/>
      <c r="C8" s="165" t="s">
        <v>252</v>
      </c>
      <c r="D8" s="165" t="s">
        <v>253</v>
      </c>
      <c r="E8" s="165" t="s">
        <v>267</v>
      </c>
      <c r="F8" s="380" t="s">
        <v>251</v>
      </c>
      <c r="G8" s="381"/>
      <c r="H8" s="165" t="s">
        <v>252</v>
      </c>
      <c r="I8" s="165" t="s">
        <v>253</v>
      </c>
      <c r="J8" s="165" t="s">
        <v>267</v>
      </c>
    </row>
    <row r="9" spans="1:10" ht="28.2">
      <c r="A9" s="67" t="s">
        <v>7</v>
      </c>
      <c r="B9" s="166" t="s">
        <v>15</v>
      </c>
      <c r="C9" s="167">
        <v>48675385</v>
      </c>
      <c r="D9" s="167">
        <v>50000000</v>
      </c>
      <c r="E9" s="167">
        <v>55000000</v>
      </c>
      <c r="F9" s="167" t="s">
        <v>7</v>
      </c>
      <c r="G9" s="167" t="s">
        <v>254</v>
      </c>
      <c r="H9" s="167">
        <v>25893624</v>
      </c>
      <c r="I9" s="167">
        <v>26000000</v>
      </c>
      <c r="J9" s="167">
        <v>26500000</v>
      </c>
    </row>
    <row r="10" spans="1:10">
      <c r="A10" s="67" t="s">
        <v>16</v>
      </c>
      <c r="B10" s="166" t="s">
        <v>256</v>
      </c>
      <c r="C10" s="167">
        <v>1180000</v>
      </c>
      <c r="D10" s="167">
        <v>1300000</v>
      </c>
      <c r="E10" s="167">
        <v>1500000</v>
      </c>
      <c r="F10" s="167" t="s">
        <v>36</v>
      </c>
      <c r="G10" s="167" t="s">
        <v>255</v>
      </c>
      <c r="H10" s="167">
        <v>4627417</v>
      </c>
      <c r="I10" s="167">
        <v>4550000</v>
      </c>
      <c r="J10" s="167">
        <v>4630000</v>
      </c>
    </row>
    <row r="11" spans="1:10">
      <c r="A11" s="67" t="s">
        <v>18</v>
      </c>
      <c r="B11" s="166" t="s">
        <v>257</v>
      </c>
      <c r="C11" s="167">
        <v>1000000</v>
      </c>
      <c r="D11" s="167">
        <v>1500000</v>
      </c>
      <c r="E11" s="167">
        <v>1500000</v>
      </c>
      <c r="F11" s="167" t="s">
        <v>16</v>
      </c>
      <c r="G11" s="167" t="s">
        <v>38</v>
      </c>
      <c r="H11" s="167">
        <v>9950677</v>
      </c>
      <c r="I11" s="167">
        <v>10000000</v>
      </c>
      <c r="J11" s="167">
        <v>10500000</v>
      </c>
    </row>
    <row r="12" spans="1:10">
      <c r="A12" s="67" t="s">
        <v>20</v>
      </c>
      <c r="B12" s="166" t="s">
        <v>27</v>
      </c>
      <c r="C12" s="167"/>
      <c r="D12" s="167"/>
      <c r="E12" s="167"/>
      <c r="F12" s="167" t="s">
        <v>18</v>
      </c>
      <c r="G12" s="167" t="s">
        <v>41</v>
      </c>
      <c r="H12" s="167">
        <v>11230422</v>
      </c>
      <c r="I12" s="167">
        <v>11500000</v>
      </c>
      <c r="J12" s="167">
        <v>12000000</v>
      </c>
    </row>
    <row r="13" spans="1:10">
      <c r="A13" s="67" t="s">
        <v>550</v>
      </c>
      <c r="B13" s="166" t="s">
        <v>551</v>
      </c>
      <c r="C13" s="213" t="e">
        <f>SUM('1.mell_bevételek'!#REF!)</f>
        <v>#REF!</v>
      </c>
      <c r="D13" s="167">
        <v>4000000</v>
      </c>
      <c r="E13" s="167">
        <v>4000000</v>
      </c>
      <c r="F13" s="167" t="s">
        <v>42</v>
      </c>
      <c r="G13" s="167" t="s">
        <v>43</v>
      </c>
      <c r="H13" s="167">
        <v>2311769</v>
      </c>
      <c r="I13" s="167">
        <v>2500000</v>
      </c>
      <c r="J13" s="167">
        <v>2500000</v>
      </c>
    </row>
    <row r="14" spans="1:10">
      <c r="A14" s="67"/>
      <c r="B14" s="166"/>
      <c r="C14" s="167"/>
      <c r="D14" s="167"/>
      <c r="E14" s="167"/>
      <c r="F14" s="167" t="s">
        <v>552</v>
      </c>
      <c r="G14" s="167" t="s">
        <v>553</v>
      </c>
      <c r="H14" s="167">
        <v>1238341</v>
      </c>
      <c r="I14" s="167">
        <v>1300000</v>
      </c>
      <c r="J14" s="167">
        <v>1350000</v>
      </c>
    </row>
    <row r="15" spans="1:10">
      <c r="A15" s="67"/>
      <c r="B15" s="166"/>
      <c r="C15" s="167"/>
      <c r="D15" s="167"/>
      <c r="E15" s="167"/>
      <c r="F15" s="167"/>
      <c r="G15" s="167"/>
      <c r="H15" s="167"/>
      <c r="I15" s="167"/>
      <c r="J15" s="167"/>
    </row>
    <row r="16" spans="1:10">
      <c r="A16" s="229"/>
      <c r="B16" s="168" t="s">
        <v>258</v>
      </c>
      <c r="C16" s="169" t="e">
        <f>SUM(C9:C15)</f>
        <v>#REF!</v>
      </c>
      <c r="D16" s="169">
        <f>SUM(D9:D15)</f>
        <v>56800000</v>
      </c>
      <c r="E16" s="169">
        <f>SUM(E9:E15)</f>
        <v>62000000</v>
      </c>
      <c r="F16" s="169"/>
      <c r="G16" s="169" t="s">
        <v>259</v>
      </c>
      <c r="H16" s="169">
        <f>SUM(H9:H15)</f>
        <v>55252250</v>
      </c>
      <c r="I16" s="169">
        <f>SUM(I9:I15)</f>
        <v>55850000</v>
      </c>
      <c r="J16" s="169">
        <f>SUM(J9:J15)</f>
        <v>57480000</v>
      </c>
    </row>
    <row r="17" spans="1:10" ht="28.95" customHeight="1">
      <c r="A17" s="376" t="s">
        <v>260</v>
      </c>
      <c r="B17" s="377"/>
      <c r="C17" s="170"/>
      <c r="D17" s="170"/>
      <c r="E17" s="170"/>
      <c r="F17" s="382" t="s">
        <v>260</v>
      </c>
      <c r="G17" s="383"/>
      <c r="H17" s="171"/>
      <c r="I17" s="171"/>
      <c r="J17" s="171"/>
    </row>
    <row r="18" spans="1:10" ht="28.2">
      <c r="A18" s="67" t="s">
        <v>36</v>
      </c>
      <c r="B18" s="166" t="s">
        <v>17</v>
      </c>
      <c r="C18" s="169"/>
      <c r="D18" s="169"/>
      <c r="E18" s="169"/>
      <c r="F18" s="167" t="s">
        <v>20</v>
      </c>
      <c r="G18" s="167" t="s">
        <v>69</v>
      </c>
      <c r="H18" s="167">
        <v>257283</v>
      </c>
      <c r="I18" s="167">
        <v>950000</v>
      </c>
      <c r="J18" s="167">
        <v>2500000</v>
      </c>
    </row>
    <row r="19" spans="1:10">
      <c r="A19" s="53" t="s">
        <v>42</v>
      </c>
      <c r="B19" s="166" t="s">
        <v>25</v>
      </c>
      <c r="C19" s="167"/>
      <c r="D19" s="167"/>
      <c r="E19" s="167"/>
      <c r="F19" s="167" t="s">
        <v>22</v>
      </c>
      <c r="G19" s="167" t="s">
        <v>261</v>
      </c>
      <c r="H19" s="167">
        <v>406400</v>
      </c>
      <c r="I19" s="167"/>
      <c r="J19" s="167">
        <v>2020000</v>
      </c>
    </row>
    <row r="20" spans="1:10" s="232" customFormat="1" ht="27.6">
      <c r="A20" s="67" t="s">
        <v>548</v>
      </c>
      <c r="B20" s="230" t="s">
        <v>28</v>
      </c>
      <c r="C20" s="231"/>
      <c r="D20" s="231"/>
      <c r="E20" s="231"/>
      <c r="F20" s="231" t="s">
        <v>24</v>
      </c>
      <c r="G20" s="233" t="s">
        <v>549</v>
      </c>
      <c r="H20" s="231"/>
      <c r="I20" s="231"/>
      <c r="J20" s="231"/>
    </row>
    <row r="21" spans="1:10">
      <c r="A21" s="229"/>
      <c r="B21" s="166"/>
      <c r="C21" s="167"/>
      <c r="D21" s="167"/>
      <c r="E21" s="167"/>
      <c r="F21" s="167"/>
      <c r="G21" s="167"/>
      <c r="H21" s="167"/>
      <c r="I21" s="167"/>
      <c r="J21" s="167"/>
    </row>
    <row r="22" spans="1:10" ht="28.2">
      <c r="A22" s="229"/>
      <c r="B22" s="168" t="s">
        <v>262</v>
      </c>
      <c r="C22" s="169">
        <f>SUM(C18:C21)</f>
        <v>0</v>
      </c>
      <c r="D22" s="169">
        <f>SUM(D18:D21)</f>
        <v>0</v>
      </c>
      <c r="E22" s="169">
        <f>SUM(E18:E21)</f>
        <v>0</v>
      </c>
      <c r="F22" s="169"/>
      <c r="G22" s="169" t="s">
        <v>263</v>
      </c>
      <c r="H22" s="169">
        <f>SUM(H18:H21)</f>
        <v>663683</v>
      </c>
      <c r="I22" s="169">
        <f>SUM(I18:I21)</f>
        <v>950000</v>
      </c>
      <c r="J22" s="169">
        <f>SUM(J18:J21)</f>
        <v>4520000</v>
      </c>
    </row>
    <row r="23" spans="1:10" ht="21" customHeight="1">
      <c r="A23" s="378" t="s">
        <v>264</v>
      </c>
      <c r="B23" s="379"/>
      <c r="C23" s="169" t="e">
        <f>C16+C22</f>
        <v>#REF!</v>
      </c>
      <c r="D23" s="169">
        <f>D16+D22</f>
        <v>56800000</v>
      </c>
      <c r="E23" s="169">
        <f>E16+E22</f>
        <v>62000000</v>
      </c>
      <c r="F23" s="384" t="s">
        <v>265</v>
      </c>
      <c r="G23" s="385"/>
      <c r="H23" s="169">
        <f>SUM(H22+H16)</f>
        <v>55915933</v>
      </c>
      <c r="I23" s="169">
        <f>SUM(I22+I16)</f>
        <v>56800000</v>
      </c>
      <c r="J23" s="169">
        <f>SUM(J22+J16)</f>
        <v>62000000</v>
      </c>
    </row>
  </sheetData>
  <mergeCells count="13">
    <mergeCell ref="B7:E7"/>
    <mergeCell ref="G7:J7"/>
    <mergeCell ref="B1:J1"/>
    <mergeCell ref="B3:J3"/>
    <mergeCell ref="B4:J4"/>
    <mergeCell ref="B5:J5"/>
    <mergeCell ref="D6:J6"/>
    <mergeCell ref="A8:B8"/>
    <mergeCell ref="A17:B17"/>
    <mergeCell ref="A23:B23"/>
    <mergeCell ref="F8:G8"/>
    <mergeCell ref="F17:G17"/>
    <mergeCell ref="F23:G23"/>
  </mergeCells>
  <pageMargins left="0.11811023622047245" right="0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12</vt:i4>
      </vt:variant>
    </vt:vector>
  </HeadingPairs>
  <TitlesOfParts>
    <vt:vector size="12" baseType="lpstr">
      <vt:lpstr>1.mell_bevételek</vt:lpstr>
      <vt:lpstr>2.mell_kiadások</vt:lpstr>
      <vt:lpstr>3.mell_mérleg</vt:lpstr>
      <vt:lpstr>4_mell_cofog bevétel</vt:lpstr>
      <vt:lpstr>5_mell_cofog_kiadások</vt:lpstr>
      <vt:lpstr>6_mell_létszám</vt:lpstr>
      <vt:lpstr>7_mell_ktvhiány</vt:lpstr>
      <vt:lpstr>8_mell_likviditási terv</vt:lpstr>
      <vt:lpstr>9_mell_ktgvévet követő 3 év</vt:lpstr>
      <vt:lpstr>10_mell_többéves</vt:lpstr>
      <vt:lpstr>11_mell_közvetett tám</vt:lpstr>
      <vt:lpstr>13_mell_Társulás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Felhasználó</cp:lastModifiedBy>
  <cp:lastPrinted>2020-03-06T08:57:28Z</cp:lastPrinted>
  <dcterms:created xsi:type="dcterms:W3CDTF">2014-01-30T18:57:07Z</dcterms:created>
  <dcterms:modified xsi:type="dcterms:W3CDTF">2020-07-27T12:07:08Z</dcterms:modified>
</cp:coreProperties>
</file>