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0" windowWidth="12045" windowHeight="3990" firstSheet="7" activeTab="9"/>
  </bookViews>
  <sheets>
    <sheet name="Összesítő" sheetId="84" r:id="rId1"/>
    <sheet name="bevételek 2015" sheetId="55" r:id="rId2"/>
    <sheet name="kiadások 2015" sheetId="54" r:id="rId3"/>
    <sheet name="011130" sheetId="82" r:id="rId4"/>
    <sheet name="011220" sheetId="68" r:id="rId5"/>
    <sheet name="013320-50" sheetId="29" r:id="rId6"/>
    <sheet name="018010-30" sheetId="23" r:id="rId7"/>
    <sheet name="041232-3" sheetId="76" r:id="rId8"/>
    <sheet name="045160" sheetId="15" r:id="rId9"/>
    <sheet name="051030-052020" sheetId="14" r:id="rId10"/>
    <sheet name="064010-066020" sheetId="22" r:id="rId11"/>
    <sheet name="072111" sheetId="27" r:id="rId12"/>
    <sheet name="072311-2" sheetId="28" r:id="rId13"/>
    <sheet name="074031" sheetId="52" r:id="rId14"/>
    <sheet name="074032" sheetId="51" r:id="rId15"/>
    <sheet name="081030" sheetId="36" r:id="rId16"/>
    <sheet name="082042" sheetId="66" r:id="rId17"/>
    <sheet name="082091" sheetId="65" r:id="rId18"/>
    <sheet name="082092" sheetId="56" r:id="rId19"/>
    <sheet name="084031" sheetId="81" r:id="rId20"/>
    <sheet name="091110-40" sheetId="79" r:id="rId21"/>
    <sheet name="096010" sheetId="63" r:id="rId22"/>
    <sheet name="096015" sheetId="77" r:id="rId23"/>
    <sheet name="096020" sheetId="62" r:id="rId24"/>
    <sheet name="096025" sheetId="59" r:id="rId25"/>
    <sheet name="101150-105020" sheetId="70" r:id="rId26"/>
    <sheet name="106020-107060" sheetId="72" r:id="rId27"/>
    <sheet name="900020-999999" sheetId="75" r:id="rId28"/>
    <sheet name="900060" sheetId="83" r:id="rId29"/>
  </sheets>
  <definedNames>
    <definedName name="_xlnm.Print_Area" localSheetId="5">'013320-50'!$A$1:$E$30</definedName>
    <definedName name="_xlnm.Print_Area" localSheetId="6">'018010-30'!$A$1:$E$30</definedName>
    <definedName name="_xlnm.Print_Area" localSheetId="7">'041232-3'!$A$1:$E$21</definedName>
    <definedName name="_xlnm.Print_Area" localSheetId="8">'045160'!$A$1:$E$12</definedName>
    <definedName name="_xlnm.Print_Area" localSheetId="9">'051030-052020'!$A$1:$E$20</definedName>
    <definedName name="_xlnm.Print_Area" localSheetId="12">'072311-2'!$A$1:$E$24</definedName>
    <definedName name="_xlnm.Print_Area" localSheetId="15">'081030'!$A$1:$E$28</definedName>
    <definedName name="_xlnm.Print_Area" localSheetId="19">'084031'!$A$1:$E$4</definedName>
    <definedName name="_xlnm.Print_Area" localSheetId="20">'091110-40'!$A$1:$E$17</definedName>
    <definedName name="_xlnm.Print_Area" localSheetId="25">'101150-105020'!$A$1:$E$20</definedName>
    <definedName name="_xlnm.Print_Area" localSheetId="26">'106020-107060'!$A$1:$E$20</definedName>
    <definedName name="_xlnm.Print_Area" localSheetId="1">'bevételek 2015'!$A$1:$L$93</definedName>
    <definedName name="_xlnm.Print_Area" localSheetId="2">'kiadások 2015'!$A$1:$M$111</definedName>
  </definedNames>
  <calcPr calcId="145621"/>
</workbook>
</file>

<file path=xl/calcChain.xml><?xml version="1.0" encoding="utf-8"?>
<calcChain xmlns="http://schemas.openxmlformats.org/spreadsheetml/2006/main">
  <c r="K111" i="54" l="1"/>
  <c r="G87" i="54"/>
  <c r="M87" i="54" s="1"/>
  <c r="G85" i="54"/>
  <c r="M85" i="54" s="1"/>
  <c r="G86" i="54"/>
  <c r="M86" i="54" s="1"/>
  <c r="E8" i="70"/>
  <c r="E9" i="70" s="1"/>
  <c r="D8" i="70"/>
  <c r="D9" i="70" s="1"/>
  <c r="C8" i="70"/>
  <c r="C9" i="70" s="1"/>
  <c r="C17" i="84"/>
  <c r="K19" i="84"/>
  <c r="J13" i="84" l="1"/>
  <c r="M97" i="54"/>
  <c r="M92" i="54"/>
  <c r="M91" i="54"/>
  <c r="M90" i="54"/>
  <c r="C4" i="70"/>
  <c r="C3" i="70"/>
  <c r="E3" i="70"/>
  <c r="E4" i="70" s="1"/>
  <c r="D3" i="70"/>
  <c r="M84" i="54"/>
  <c r="M82" i="54"/>
  <c r="M74" i="54"/>
  <c r="M73" i="54"/>
  <c r="M67" i="54"/>
  <c r="M72" i="54"/>
  <c r="M64" i="54"/>
  <c r="M60" i="54"/>
  <c r="M58" i="54"/>
  <c r="M57" i="54"/>
  <c r="M55" i="54"/>
  <c r="M51" i="54"/>
  <c r="M50" i="54"/>
  <c r="M19" i="54"/>
  <c r="G83" i="54" l="1"/>
  <c r="D4" i="70"/>
  <c r="M12" i="54"/>
  <c r="M10" i="54"/>
  <c r="M83" i="54" l="1"/>
  <c r="E92" i="55"/>
  <c r="E11" i="84" s="1"/>
  <c r="J91" i="55"/>
  <c r="D13" i="84" s="1"/>
  <c r="I91" i="55"/>
  <c r="D9" i="84" s="1"/>
  <c r="J90" i="55"/>
  <c r="C13" i="84" s="1"/>
  <c r="L83" i="55"/>
  <c r="L81" i="55"/>
  <c r="L68" i="55"/>
  <c r="L66" i="55"/>
  <c r="L65" i="55"/>
  <c r="L63" i="55"/>
  <c r="L59" i="55"/>
  <c r="L57" i="55"/>
  <c r="L41" i="55" l="1"/>
  <c r="L53" i="55"/>
  <c r="L45" i="55"/>
  <c r="L31" i="55"/>
  <c r="L30" i="55"/>
  <c r="L24" i="55" l="1"/>
  <c r="L21" i="55"/>
  <c r="D30" i="29"/>
  <c r="D29" i="29"/>
  <c r="E29" i="29"/>
  <c r="C29" i="29"/>
  <c r="H15" i="55" s="1"/>
  <c r="H90" i="55" s="1"/>
  <c r="C12" i="84" s="1"/>
  <c r="L11" i="55"/>
  <c r="C12" i="82"/>
  <c r="D7" i="54" s="1"/>
  <c r="C31" i="82"/>
  <c r="F7" i="54" s="1"/>
  <c r="C36" i="82"/>
  <c r="H7" i="54" s="1"/>
  <c r="C40" i="82"/>
  <c r="I7" i="54" s="1"/>
  <c r="C46" i="82"/>
  <c r="L7" i="54" s="1"/>
  <c r="C51" i="82"/>
  <c r="C53" i="82"/>
  <c r="C62" i="82"/>
  <c r="G6" i="55" s="1"/>
  <c r="D70" i="82"/>
  <c r="E70" i="82"/>
  <c r="C70" i="82"/>
  <c r="K6" i="55" s="1"/>
  <c r="K90" i="55" s="1"/>
  <c r="C21" i="84" s="1"/>
  <c r="L88" i="55"/>
  <c r="L87" i="55"/>
  <c r="K7" i="55"/>
  <c r="F6" i="55"/>
  <c r="D5" i="22"/>
  <c r="C5" i="22"/>
  <c r="E4" i="22"/>
  <c r="D4" i="22"/>
  <c r="F35" i="54" s="1"/>
  <c r="M35" i="54" s="1"/>
  <c r="C4" i="22"/>
  <c r="F34" i="54" s="1"/>
  <c r="M34" i="54" s="1"/>
  <c r="D20" i="14"/>
  <c r="E19" i="14"/>
  <c r="D19" i="14"/>
  <c r="G34" i="55" s="1"/>
  <c r="C19" i="14"/>
  <c r="G33" i="55" s="1"/>
  <c r="E12" i="14"/>
  <c r="J33" i="54" s="1"/>
  <c r="C11" i="14"/>
  <c r="C12" i="14" s="1"/>
  <c r="J31" i="54" s="1"/>
  <c r="E8" i="14"/>
  <c r="D8" i="14"/>
  <c r="C8" i="14"/>
  <c r="E30" i="23"/>
  <c r="D30" i="23"/>
  <c r="C30" i="23"/>
  <c r="E29" i="23"/>
  <c r="K23" i="55" s="1"/>
  <c r="D29" i="23"/>
  <c r="K22" i="55" s="1"/>
  <c r="C29" i="23"/>
  <c r="C25" i="23"/>
  <c r="E24" i="23"/>
  <c r="D24" i="23"/>
  <c r="L23" i="54" s="1"/>
  <c r="M23" i="54" s="1"/>
  <c r="C24" i="23"/>
  <c r="L22" i="54" s="1"/>
  <c r="M22" i="54" s="1"/>
  <c r="E26" i="29"/>
  <c r="E30" i="29" s="1"/>
  <c r="D26" i="29"/>
  <c r="G16" i="55" s="1"/>
  <c r="L16" i="55" s="1"/>
  <c r="C26" i="29"/>
  <c r="G15" i="55" s="1"/>
  <c r="E20" i="29"/>
  <c r="F18" i="54" s="1"/>
  <c r="M18" i="54" s="1"/>
  <c r="D20" i="29"/>
  <c r="C20" i="29"/>
  <c r="F16" i="54" s="1"/>
  <c r="M16" i="54" s="1"/>
  <c r="E20" i="72"/>
  <c r="D20" i="72"/>
  <c r="C20" i="72"/>
  <c r="E19" i="72"/>
  <c r="D19" i="72"/>
  <c r="D82" i="55" s="1"/>
  <c r="L82" i="55" s="1"/>
  <c r="C19" i="72"/>
  <c r="D15" i="72"/>
  <c r="E14" i="72"/>
  <c r="G102" i="54" s="1"/>
  <c r="D14" i="72"/>
  <c r="G101" i="54" s="1"/>
  <c r="M101" i="54" s="1"/>
  <c r="C14" i="72"/>
  <c r="E9" i="72"/>
  <c r="C9" i="72"/>
  <c r="E8" i="72"/>
  <c r="G99" i="54" s="1"/>
  <c r="M99" i="54" s="1"/>
  <c r="D8" i="72"/>
  <c r="C8" i="72"/>
  <c r="C20" i="70"/>
  <c r="E19" i="70"/>
  <c r="D19" i="70"/>
  <c r="D20" i="70" s="1"/>
  <c r="C19" i="70"/>
  <c r="D15" i="70"/>
  <c r="E14" i="70"/>
  <c r="E15" i="70" s="1"/>
  <c r="D14" i="70"/>
  <c r="G89" i="54" s="1"/>
  <c r="C14" i="70"/>
  <c r="D17" i="79"/>
  <c r="E16" i="79"/>
  <c r="E17" i="79" s="1"/>
  <c r="D16" i="79"/>
  <c r="D67" i="55" s="1"/>
  <c r="L67" i="55" s="1"/>
  <c r="C16" i="79"/>
  <c r="C17" i="79" s="1"/>
  <c r="E11" i="79"/>
  <c r="F69" i="54" s="1"/>
  <c r="M69" i="54" s="1"/>
  <c r="D11" i="79"/>
  <c r="F68" i="54" s="1"/>
  <c r="M68" i="54" s="1"/>
  <c r="C11" i="79"/>
  <c r="C12" i="79" s="1"/>
  <c r="E23" i="28"/>
  <c r="D23" i="28"/>
  <c r="C23" i="28"/>
  <c r="C24" i="28" s="1"/>
  <c r="E20" i="76"/>
  <c r="D20" i="76"/>
  <c r="C20" i="76"/>
  <c r="D27" i="55" s="1"/>
  <c r="L27" i="55" s="1"/>
  <c r="E15" i="76"/>
  <c r="F27" i="54" s="1"/>
  <c r="D15" i="76"/>
  <c r="C15" i="76"/>
  <c r="E12" i="76"/>
  <c r="E27" i="54" s="1"/>
  <c r="D12" i="76"/>
  <c r="E26" i="54" s="1"/>
  <c r="C12" i="76"/>
  <c r="E25" i="54" s="1"/>
  <c r="E10" i="76"/>
  <c r="D10" i="76"/>
  <c r="D26" i="54" s="1"/>
  <c r="C10" i="76"/>
  <c r="E4" i="83"/>
  <c r="D4" i="83"/>
  <c r="D5" i="83" s="1"/>
  <c r="C4" i="83"/>
  <c r="C5" i="83" s="1"/>
  <c r="D11" i="83"/>
  <c r="C10" i="83"/>
  <c r="C11" i="83" s="1"/>
  <c r="D10" i="83"/>
  <c r="E10" i="83"/>
  <c r="E19" i="27"/>
  <c r="D19" i="27"/>
  <c r="G40" i="55" s="1"/>
  <c r="L40" i="55" s="1"/>
  <c r="C19" i="27"/>
  <c r="G39" i="55" s="1"/>
  <c r="L39" i="55" s="1"/>
  <c r="E18" i="75"/>
  <c r="F86" i="55" s="1"/>
  <c r="D18" i="75"/>
  <c r="C18" i="75"/>
  <c r="D7" i="75"/>
  <c r="F104" i="54" s="1"/>
  <c r="E7" i="75"/>
  <c r="E8" i="75" s="1"/>
  <c r="C7" i="75"/>
  <c r="C8" i="75" s="1"/>
  <c r="E3" i="79"/>
  <c r="E4" i="79" s="1"/>
  <c r="D3" i="79"/>
  <c r="C3" i="79"/>
  <c r="C4" i="79" s="1"/>
  <c r="D16" i="68"/>
  <c r="F10" i="55" s="1"/>
  <c r="L10" i="55" s="1"/>
  <c r="D15" i="68"/>
  <c r="E15" i="68"/>
  <c r="E16" i="68" s="1"/>
  <c r="C15" i="68"/>
  <c r="C16" i="68" s="1"/>
  <c r="F9" i="55" s="1"/>
  <c r="L9" i="55" s="1"/>
  <c r="E16" i="76" l="1"/>
  <c r="D27" i="54"/>
  <c r="M27" i="54" s="1"/>
  <c r="D4" i="79"/>
  <c r="D64" i="55"/>
  <c r="L64" i="55" s="1"/>
  <c r="D8" i="75"/>
  <c r="M26" i="54"/>
  <c r="D16" i="76"/>
  <c r="D12" i="79"/>
  <c r="E20" i="70"/>
  <c r="G93" i="54"/>
  <c r="M93" i="54" s="1"/>
  <c r="C21" i="29"/>
  <c r="D25" i="23"/>
  <c r="D11" i="14"/>
  <c r="D12" i="14" s="1"/>
  <c r="J32" i="54" s="1"/>
  <c r="F32" i="54"/>
  <c r="C20" i="14"/>
  <c r="C30" i="29"/>
  <c r="E13" i="14"/>
  <c r="F33" i="54"/>
  <c r="E5" i="83"/>
  <c r="L108" i="54"/>
  <c r="D21" i="76"/>
  <c r="D28" i="55"/>
  <c r="L28" i="55" s="1"/>
  <c r="D24" i="28"/>
  <c r="D46" i="55"/>
  <c r="L46" i="55" s="1"/>
  <c r="C15" i="70"/>
  <c r="G88" i="54"/>
  <c r="D21" i="29"/>
  <c r="F17" i="54"/>
  <c r="M17" i="54" s="1"/>
  <c r="E25" i="23"/>
  <c r="L24" i="54"/>
  <c r="M24" i="54" s="1"/>
  <c r="K91" i="55"/>
  <c r="D21" i="84" s="1"/>
  <c r="E11" i="83"/>
  <c r="K89" i="55"/>
  <c r="L89" i="55" s="1"/>
  <c r="C16" i="76"/>
  <c r="D25" i="54"/>
  <c r="M25" i="54" s="1"/>
  <c r="E21" i="76"/>
  <c r="D29" i="55"/>
  <c r="L29" i="55" s="1"/>
  <c r="E24" i="28"/>
  <c r="D47" i="55"/>
  <c r="L47" i="55" s="1"/>
  <c r="M89" i="54"/>
  <c r="D9" i="72"/>
  <c r="G98" i="54"/>
  <c r="M98" i="54" s="1"/>
  <c r="C15" i="72"/>
  <c r="G100" i="54"/>
  <c r="M100" i="54" s="1"/>
  <c r="C13" i="14"/>
  <c r="E20" i="14"/>
  <c r="G35" i="55"/>
  <c r="L22" i="55"/>
  <c r="D17" i="84"/>
  <c r="L109" i="54"/>
  <c r="H21" i="84" s="1"/>
  <c r="H109" i="54"/>
  <c r="H9" i="84" s="1"/>
  <c r="L23" i="55"/>
  <c r="E17" i="84"/>
  <c r="K17" i="84" s="1"/>
  <c r="M102" i="54"/>
  <c r="E15" i="72"/>
  <c r="E12" i="79"/>
  <c r="E5" i="22"/>
  <c r="F36" i="54"/>
  <c r="M36" i="54" s="1"/>
  <c r="G17" i="55"/>
  <c r="L17" i="55" s="1"/>
  <c r="E21" i="29"/>
  <c r="L15" i="55"/>
  <c r="D13" i="14"/>
  <c r="C32" i="56"/>
  <c r="E60" i="55" s="1"/>
  <c r="C39" i="56"/>
  <c r="D36" i="56"/>
  <c r="G61" i="55" s="1"/>
  <c r="E36" i="56"/>
  <c r="G62" i="55" s="1"/>
  <c r="C36" i="56"/>
  <c r="G60" i="55" s="1"/>
  <c r="E38" i="56"/>
  <c r="J62" i="55" s="1"/>
  <c r="J92" i="55" s="1"/>
  <c r="E13" i="84" s="1"/>
  <c r="D38" i="56"/>
  <c r="C38" i="56"/>
  <c r="E32" i="56"/>
  <c r="D32" i="56"/>
  <c r="D6" i="56"/>
  <c r="E6" i="56"/>
  <c r="E63" i="54" s="1"/>
  <c r="C6" i="56"/>
  <c r="E61" i="54" s="1"/>
  <c r="D4" i="56"/>
  <c r="E4" i="56"/>
  <c r="D63" i="54" s="1"/>
  <c r="C4" i="56"/>
  <c r="D61" i="54" s="1"/>
  <c r="E27" i="56"/>
  <c r="J63" i="54" s="1"/>
  <c r="D27" i="56"/>
  <c r="J62" i="54" s="1"/>
  <c r="C27" i="56"/>
  <c r="J61" i="54" s="1"/>
  <c r="J109" i="54" s="1"/>
  <c r="H12" i="84" s="1"/>
  <c r="D24" i="56"/>
  <c r="E24" i="56"/>
  <c r="I63" i="54" s="1"/>
  <c r="C24" i="56"/>
  <c r="D21" i="56"/>
  <c r="E21" i="56"/>
  <c r="F63" i="54" s="1"/>
  <c r="C21" i="56"/>
  <c r="F61" i="54" s="1"/>
  <c r="D28" i="36"/>
  <c r="D27" i="36"/>
  <c r="G55" i="55" s="1"/>
  <c r="L55" i="55" s="1"/>
  <c r="E27" i="36"/>
  <c r="G56" i="55" s="1"/>
  <c r="L56" i="55" s="1"/>
  <c r="C27" i="36"/>
  <c r="E39" i="56" l="1"/>
  <c r="L62" i="55"/>
  <c r="E28" i="36"/>
  <c r="D28" i="56"/>
  <c r="F62" i="54"/>
  <c r="M88" i="54"/>
  <c r="C28" i="36"/>
  <c r="G54" i="55"/>
  <c r="L54" i="55" s="1"/>
  <c r="M62" i="54"/>
  <c r="D39" i="56"/>
  <c r="E61" i="55"/>
  <c r="L60" i="55"/>
  <c r="E90" i="55"/>
  <c r="C11" i="84" s="1"/>
  <c r="C14" i="84" s="1"/>
  <c r="M61" i="54"/>
  <c r="J110" i="54"/>
  <c r="I12" i="84" s="1"/>
  <c r="M63" i="54"/>
  <c r="E28" i="56"/>
  <c r="C28" i="56"/>
  <c r="D10" i="36"/>
  <c r="E53" i="54" s="1"/>
  <c r="E10" i="36"/>
  <c r="E54" i="54" s="1"/>
  <c r="C10" i="36"/>
  <c r="E52" i="54" s="1"/>
  <c r="D5" i="76"/>
  <c r="G25" i="55" s="1"/>
  <c r="E5" i="76"/>
  <c r="G26" i="55" s="1"/>
  <c r="C5" i="76"/>
  <c r="E3" i="76"/>
  <c r="D26" i="55" s="1"/>
  <c r="D3" i="76"/>
  <c r="D25" i="55" s="1"/>
  <c r="L25" i="55" s="1"/>
  <c r="C3" i="76"/>
  <c r="D12" i="29"/>
  <c r="E12" i="29"/>
  <c r="C12" i="29"/>
  <c r="G12" i="55" s="1"/>
  <c r="C24" i="51"/>
  <c r="E23" i="51"/>
  <c r="E24" i="51" s="1"/>
  <c r="D23" i="51"/>
  <c r="C23" i="51"/>
  <c r="D51" i="55" s="1"/>
  <c r="L51" i="55" s="1"/>
  <c r="D18" i="51"/>
  <c r="E18" i="51"/>
  <c r="C18" i="51"/>
  <c r="I49" i="54" s="1"/>
  <c r="D16" i="51"/>
  <c r="E16" i="51"/>
  <c r="C16" i="51"/>
  <c r="F49" i="54" s="1"/>
  <c r="D7" i="51"/>
  <c r="E7" i="51"/>
  <c r="C7" i="51"/>
  <c r="E49" i="54" s="1"/>
  <c r="D5" i="51"/>
  <c r="E5" i="51"/>
  <c r="C5" i="51"/>
  <c r="D49" i="54" s="1"/>
  <c r="E30" i="52"/>
  <c r="D30" i="52"/>
  <c r="C30" i="52"/>
  <c r="D28" i="52"/>
  <c r="D49" i="55" s="1"/>
  <c r="E28" i="52"/>
  <c r="C28" i="52"/>
  <c r="D23" i="52"/>
  <c r="I47" i="54" s="1"/>
  <c r="E23" i="52"/>
  <c r="I48" i="54" s="1"/>
  <c r="C23" i="52"/>
  <c r="I46" i="54" s="1"/>
  <c r="C19" i="52"/>
  <c r="F46" i="54" s="1"/>
  <c r="D19" i="52"/>
  <c r="F47" i="54" s="1"/>
  <c r="E19" i="52"/>
  <c r="F48" i="54" s="1"/>
  <c r="D18" i="28"/>
  <c r="E18" i="28"/>
  <c r="D44" i="55" s="1"/>
  <c r="L44" i="55" s="1"/>
  <c r="C18" i="28"/>
  <c r="D42" i="55" s="1"/>
  <c r="L42" i="55" s="1"/>
  <c r="E14" i="27"/>
  <c r="F42" i="54" s="1"/>
  <c r="C14" i="27"/>
  <c r="F40" i="54" s="1"/>
  <c r="E19" i="23"/>
  <c r="K20" i="55" s="1"/>
  <c r="D19" i="23"/>
  <c r="C19" i="23"/>
  <c r="E17" i="23"/>
  <c r="D17" i="23"/>
  <c r="C17" i="23"/>
  <c r="F18" i="55" s="1"/>
  <c r="F90" i="55" s="1"/>
  <c r="C6" i="84" s="1"/>
  <c r="D15" i="23"/>
  <c r="E15" i="23"/>
  <c r="D20" i="55" s="1"/>
  <c r="C15" i="23"/>
  <c r="D6" i="23"/>
  <c r="E6" i="23"/>
  <c r="L21" i="54" s="1"/>
  <c r="L111" i="54" s="1"/>
  <c r="J21" i="84" s="1"/>
  <c r="C6" i="23"/>
  <c r="D4" i="23"/>
  <c r="E4" i="23"/>
  <c r="C4" i="23"/>
  <c r="D31" i="22"/>
  <c r="D30" i="22"/>
  <c r="G37" i="55" s="1"/>
  <c r="L37" i="55" s="1"/>
  <c r="E30" i="22"/>
  <c r="E31" i="22" s="1"/>
  <c r="G38" i="55" s="1"/>
  <c r="L38" i="55" s="1"/>
  <c r="C30" i="22"/>
  <c r="C31" i="22" s="1"/>
  <c r="D25" i="22"/>
  <c r="I38" i="54" s="1"/>
  <c r="E25" i="22"/>
  <c r="I39" i="54" s="1"/>
  <c r="C25" i="22"/>
  <c r="I37" i="54" s="1"/>
  <c r="D21" i="22"/>
  <c r="F38" i="54" s="1"/>
  <c r="E21" i="22"/>
  <c r="F39" i="54" s="1"/>
  <c r="C21" i="22"/>
  <c r="F37" i="54" s="1"/>
  <c r="E66" i="82"/>
  <c r="I8" i="55" s="1"/>
  <c r="I92" i="55" s="1"/>
  <c r="E9" i="84" s="1"/>
  <c r="D66" i="82"/>
  <c r="C66" i="82"/>
  <c r="I6" i="55" s="1"/>
  <c r="D64" i="82"/>
  <c r="H7" i="55" s="1"/>
  <c r="H91" i="55" s="1"/>
  <c r="D12" i="84" s="1"/>
  <c r="E64" i="82"/>
  <c r="H8" i="55" s="1"/>
  <c r="H92" i="55" s="1"/>
  <c r="E12" i="84" s="1"/>
  <c r="E14" i="84" s="1"/>
  <c r="C64" i="82"/>
  <c r="C71" i="82" s="1"/>
  <c r="D62" i="82"/>
  <c r="G7" i="55" s="1"/>
  <c r="E62" i="82"/>
  <c r="G8" i="55" s="1"/>
  <c r="D53" i="82"/>
  <c r="F7" i="55" s="1"/>
  <c r="F91" i="55" s="1"/>
  <c r="D6" i="84" s="1"/>
  <c r="E53" i="82"/>
  <c r="F8" i="55" s="1"/>
  <c r="F92" i="55" s="1"/>
  <c r="E6" i="84" s="1"/>
  <c r="E51" i="82"/>
  <c r="D51" i="82"/>
  <c r="C42" i="82"/>
  <c r="K7" i="54" s="1"/>
  <c r="D46" i="82"/>
  <c r="L8" i="54" s="1"/>
  <c r="E46" i="82"/>
  <c r="E42" i="82"/>
  <c r="D42" i="82"/>
  <c r="K8" i="54" s="1"/>
  <c r="D40" i="82"/>
  <c r="I8" i="54" s="1"/>
  <c r="E40" i="82"/>
  <c r="I9" i="54" s="1"/>
  <c r="C14" i="82"/>
  <c r="D19" i="28" l="1"/>
  <c r="D43" i="55"/>
  <c r="L43" i="55" s="1"/>
  <c r="D24" i="51"/>
  <c r="D52" i="55"/>
  <c r="L52" i="55" s="1"/>
  <c r="D7" i="23"/>
  <c r="H20" i="54"/>
  <c r="M20" i="54" s="1"/>
  <c r="C20" i="23"/>
  <c r="D18" i="55"/>
  <c r="M49" i="54"/>
  <c r="C6" i="76"/>
  <c r="L12" i="55"/>
  <c r="D20" i="23"/>
  <c r="D19" i="55"/>
  <c r="L19" i="55" s="1"/>
  <c r="C19" i="28"/>
  <c r="C31" i="52"/>
  <c r="D48" i="55"/>
  <c r="L48" i="55" s="1"/>
  <c r="D31" i="52"/>
  <c r="G49" i="55"/>
  <c r="L49" i="55" s="1"/>
  <c r="L26" i="55"/>
  <c r="E6" i="76"/>
  <c r="E19" i="28"/>
  <c r="E31" i="52"/>
  <c r="D50" i="55"/>
  <c r="L50" i="55" s="1"/>
  <c r="D6" i="76"/>
  <c r="L61" i="55"/>
  <c r="E91" i="55"/>
  <c r="D11" i="84" s="1"/>
  <c r="D14" i="84" s="1"/>
  <c r="I111" i="54"/>
  <c r="J11" i="84" s="1"/>
  <c r="K110" i="54"/>
  <c r="I13" i="84" s="1"/>
  <c r="K109" i="54"/>
  <c r="H13" i="84" s="1"/>
  <c r="L110" i="54"/>
  <c r="I21" i="84" s="1"/>
  <c r="E20" i="23"/>
  <c r="K92" i="55"/>
  <c r="E21" i="84" s="1"/>
  <c r="K21" i="84" s="1"/>
  <c r="L20" i="55"/>
  <c r="E7" i="23"/>
  <c r="H21" i="54"/>
  <c r="M21" i="54" s="1"/>
  <c r="E71" i="82"/>
  <c r="D8" i="55"/>
  <c r="E7" i="54"/>
  <c r="C47" i="82"/>
  <c r="D71" i="82"/>
  <c r="D7" i="55"/>
  <c r="I90" i="55"/>
  <c r="C9" i="84" s="1"/>
  <c r="L6" i="55"/>
  <c r="C7" i="23"/>
  <c r="E19" i="51"/>
  <c r="C19" i="51"/>
  <c r="D19" i="51"/>
  <c r="E14" i="82"/>
  <c r="E9" i="54" s="1"/>
  <c r="D14" i="82"/>
  <c r="E8" i="54" s="1"/>
  <c r="E31" i="82"/>
  <c r="F9" i="54" s="1"/>
  <c r="D31" i="82"/>
  <c r="F8" i="54" s="1"/>
  <c r="E36" i="82"/>
  <c r="H9" i="54" s="1"/>
  <c r="D36" i="82"/>
  <c r="H8" i="54" s="1"/>
  <c r="E12" i="82"/>
  <c r="D9" i="54" s="1"/>
  <c r="D12" i="82"/>
  <c r="D8" i="54" s="1"/>
  <c r="E11" i="59"/>
  <c r="E81" i="54" s="1"/>
  <c r="D11" i="59"/>
  <c r="E80" i="54" s="1"/>
  <c r="C11" i="59"/>
  <c r="E79" i="54" s="1"/>
  <c r="D6" i="59"/>
  <c r="D80" i="54" s="1"/>
  <c r="E6" i="59"/>
  <c r="D81" i="54" s="1"/>
  <c r="C6" i="59"/>
  <c r="D79" i="54" s="1"/>
  <c r="C30" i="59"/>
  <c r="G78" i="55" s="1"/>
  <c r="E19" i="62"/>
  <c r="D19" i="62"/>
  <c r="I77" i="54" s="1"/>
  <c r="C19" i="62"/>
  <c r="I76" i="54" s="1"/>
  <c r="D19" i="63"/>
  <c r="I71" i="54" s="1"/>
  <c r="E19" i="63"/>
  <c r="C19" i="63"/>
  <c r="I70" i="54" s="1"/>
  <c r="C7" i="63"/>
  <c r="E70" i="54" s="1"/>
  <c r="D5" i="63"/>
  <c r="D71" i="54" s="1"/>
  <c r="E5" i="63"/>
  <c r="C5" i="63"/>
  <c r="D70" i="54" s="1"/>
  <c r="C13" i="77"/>
  <c r="D22" i="77"/>
  <c r="E22" i="77"/>
  <c r="F75" i="54" s="1"/>
  <c r="C22" i="77"/>
  <c r="D13" i="77"/>
  <c r="E13" i="77"/>
  <c r="E75" i="54" s="1"/>
  <c r="D8" i="77"/>
  <c r="D23" i="77" s="1"/>
  <c r="E8" i="77"/>
  <c r="D75" i="54" s="1"/>
  <c r="C8" i="77"/>
  <c r="C23" i="77" s="1"/>
  <c r="D30" i="77"/>
  <c r="E30" i="77"/>
  <c r="G74" i="55" s="1"/>
  <c r="C30" i="77"/>
  <c r="D27" i="77"/>
  <c r="E27" i="77"/>
  <c r="C27" i="77"/>
  <c r="C31" i="77" s="1"/>
  <c r="D3" i="14"/>
  <c r="D4" i="14" s="1"/>
  <c r="C3" i="14"/>
  <c r="C4" i="14" s="1"/>
  <c r="E11" i="15"/>
  <c r="J30" i="54" s="1"/>
  <c r="J111" i="54" s="1"/>
  <c r="J12" i="84" s="1"/>
  <c r="E3" i="14"/>
  <c r="I110" i="54" l="1"/>
  <c r="I11" i="84" s="1"/>
  <c r="I14" i="84" s="1"/>
  <c r="E4" i="14"/>
  <c r="G32" i="55"/>
  <c r="L32" i="55" s="1"/>
  <c r="D31" i="77"/>
  <c r="D73" i="55"/>
  <c r="D90" i="55"/>
  <c r="C5" i="84" s="1"/>
  <c r="L18" i="55"/>
  <c r="J14" i="84"/>
  <c r="K14" i="84" s="1"/>
  <c r="M75" i="54"/>
  <c r="E23" i="77"/>
  <c r="M7" i="54"/>
  <c r="M8" i="54"/>
  <c r="L7" i="55"/>
  <c r="D92" i="55"/>
  <c r="E5" i="84" s="1"/>
  <c r="L8" i="55"/>
  <c r="M9" i="54"/>
  <c r="E47" i="82"/>
  <c r="E31" i="77"/>
  <c r="D47" i="82"/>
  <c r="M106" i="54"/>
  <c r="M107" i="54"/>
  <c r="M108" i="54"/>
  <c r="C20" i="36"/>
  <c r="F52" i="54" s="1"/>
  <c r="M32" i="54"/>
  <c r="M33" i="54"/>
  <c r="M103" i="54"/>
  <c r="M104" i="54"/>
  <c r="M31" i="54"/>
  <c r="L86" i="55"/>
  <c r="L84" i="55"/>
  <c r="L78" i="55"/>
  <c r="L77" i="55"/>
  <c r="L73" i="55"/>
  <c r="L74" i="55"/>
  <c r="L72" i="55"/>
  <c r="L35" i="55"/>
  <c r="L34" i="55"/>
  <c r="L33" i="55"/>
  <c r="D3" i="81"/>
  <c r="E3" i="81"/>
  <c r="C3" i="81"/>
  <c r="C4" i="81" s="1"/>
  <c r="E14" i="66"/>
  <c r="E15" i="66" s="1"/>
  <c r="D14" i="66"/>
  <c r="C14" i="66"/>
  <c r="C15" i="66" s="1"/>
  <c r="E20" i="36"/>
  <c r="F54" i="54" s="1"/>
  <c r="D14" i="27"/>
  <c r="F41" i="54" s="1"/>
  <c r="D5" i="62"/>
  <c r="D77" i="54" s="1"/>
  <c r="M77" i="54" s="1"/>
  <c r="D17" i="62"/>
  <c r="F77" i="54" s="1"/>
  <c r="E7" i="63"/>
  <c r="E20" i="63" s="1"/>
  <c r="E17" i="63"/>
  <c r="E13" i="75"/>
  <c r="E19" i="75" s="1"/>
  <c r="D13" i="75"/>
  <c r="C13" i="75"/>
  <c r="C19" i="75" s="1"/>
  <c r="E3" i="72"/>
  <c r="D3" i="72"/>
  <c r="C3" i="72"/>
  <c r="E30" i="59"/>
  <c r="D30" i="59"/>
  <c r="E24" i="59"/>
  <c r="D24" i="59"/>
  <c r="I80" i="54" s="1"/>
  <c r="C24" i="59"/>
  <c r="I79" i="54" s="1"/>
  <c r="I109" i="54" s="1"/>
  <c r="H11" i="84" s="1"/>
  <c r="H14" i="84" s="1"/>
  <c r="E22" i="59"/>
  <c r="F81" i="54" s="1"/>
  <c r="D22" i="59"/>
  <c r="E25" i="62"/>
  <c r="E26" i="62" s="1"/>
  <c r="D25" i="62"/>
  <c r="E5" i="62"/>
  <c r="E20" i="62" s="1"/>
  <c r="C7" i="62"/>
  <c r="E76" i="54" s="1"/>
  <c r="C5" i="62"/>
  <c r="D76" i="54" s="1"/>
  <c r="E17" i="62"/>
  <c r="D7" i="62"/>
  <c r="E77" i="54" s="1"/>
  <c r="E25" i="63"/>
  <c r="E26" i="63" s="1"/>
  <c r="D25" i="63"/>
  <c r="D17" i="63"/>
  <c r="F71" i="54" s="1"/>
  <c r="D7" i="63"/>
  <c r="C7" i="68"/>
  <c r="E7" i="68"/>
  <c r="D7" i="68"/>
  <c r="E11" i="54" s="1"/>
  <c r="E5" i="68"/>
  <c r="D5" i="68"/>
  <c r="D11" i="54" s="1"/>
  <c r="C5" i="68"/>
  <c r="E9" i="66"/>
  <c r="E10" i="66" s="1"/>
  <c r="D9" i="66"/>
  <c r="C9" i="66"/>
  <c r="C10" i="66" s="1"/>
  <c r="E11" i="65"/>
  <c r="D11" i="65"/>
  <c r="F59" i="54" s="1"/>
  <c r="C11" i="65"/>
  <c r="E5" i="65"/>
  <c r="D5" i="65"/>
  <c r="E59" i="54" s="1"/>
  <c r="C5" i="65"/>
  <c r="E3" i="65"/>
  <c r="E12" i="65" s="1"/>
  <c r="D3" i="65"/>
  <c r="C3" i="65"/>
  <c r="D20" i="36"/>
  <c r="F53" i="54" s="1"/>
  <c r="E6" i="36"/>
  <c r="D54" i="54" s="1"/>
  <c r="D6" i="36"/>
  <c r="C6" i="36"/>
  <c r="E13" i="29"/>
  <c r="G14" i="55" s="1"/>
  <c r="D13" i="29"/>
  <c r="G13" i="55" s="1"/>
  <c r="E6" i="29"/>
  <c r="D6" i="29"/>
  <c r="E7" i="52"/>
  <c r="E48" i="54" s="1"/>
  <c r="D7" i="52"/>
  <c r="E47" i="54" s="1"/>
  <c r="E5" i="52"/>
  <c r="D48" i="54" s="1"/>
  <c r="D5" i="52"/>
  <c r="E13" i="28"/>
  <c r="F45" i="54" s="1"/>
  <c r="D13" i="28"/>
  <c r="F44" i="54" s="1"/>
  <c r="C13" i="28"/>
  <c r="F43" i="54" s="1"/>
  <c r="E5" i="28"/>
  <c r="E45" i="54" s="1"/>
  <c r="D5" i="28"/>
  <c r="E44" i="54" s="1"/>
  <c r="E3" i="28"/>
  <c r="D45" i="54" s="1"/>
  <c r="D3" i="28"/>
  <c r="D44" i="54" s="1"/>
  <c r="E20" i="27"/>
  <c r="D20" i="27"/>
  <c r="D5" i="27"/>
  <c r="E41" i="54" s="1"/>
  <c r="D3" i="27"/>
  <c r="D41" i="54" s="1"/>
  <c r="E5" i="27"/>
  <c r="E42" i="54" s="1"/>
  <c r="E3" i="27"/>
  <c r="E12" i="22"/>
  <c r="E39" i="54" s="1"/>
  <c r="E111" i="54" s="1"/>
  <c r="J6" i="84" s="1"/>
  <c r="D12" i="22"/>
  <c r="E38" i="54" s="1"/>
  <c r="E10" i="22"/>
  <c r="D10" i="22"/>
  <c r="C10" i="22"/>
  <c r="D37" i="54" s="1"/>
  <c r="L13" i="55" l="1"/>
  <c r="F56" i="54"/>
  <c r="M56" i="54" s="1"/>
  <c r="D10" i="66"/>
  <c r="D20" i="63"/>
  <c r="E71" i="54"/>
  <c r="M71" i="54" s="1"/>
  <c r="D25" i="59"/>
  <c r="F80" i="54"/>
  <c r="M80" i="54" s="1"/>
  <c r="D4" i="72"/>
  <c r="G95" i="54"/>
  <c r="E26" i="22"/>
  <c r="D39" i="54"/>
  <c r="D24" i="52"/>
  <c r="D47" i="54"/>
  <c r="M47" i="54" s="1"/>
  <c r="D7" i="29"/>
  <c r="F14" i="54"/>
  <c r="M14" i="54" s="1"/>
  <c r="C21" i="36"/>
  <c r="D52" i="54"/>
  <c r="M52" i="54" s="1"/>
  <c r="C12" i="65"/>
  <c r="E110" i="54"/>
  <c r="D26" i="63"/>
  <c r="G70" i="55"/>
  <c r="L70" i="55" s="1"/>
  <c r="E31" i="59"/>
  <c r="G80" i="55"/>
  <c r="L80" i="55" s="1"/>
  <c r="M54" i="54"/>
  <c r="M41" i="54"/>
  <c r="M44" i="54"/>
  <c r="M48" i="54"/>
  <c r="E7" i="29"/>
  <c r="F15" i="54"/>
  <c r="M15" i="54" s="1"/>
  <c r="D21" i="36"/>
  <c r="D53" i="54"/>
  <c r="M53" i="54" s="1"/>
  <c r="D12" i="65"/>
  <c r="M11" i="54"/>
  <c r="E25" i="59"/>
  <c r="C4" i="72"/>
  <c r="G94" i="54"/>
  <c r="D19" i="75"/>
  <c r="G85" i="55"/>
  <c r="L85" i="55" s="1"/>
  <c r="E4" i="81"/>
  <c r="H66" i="54"/>
  <c r="D15" i="66"/>
  <c r="D58" i="55"/>
  <c r="D4" i="81"/>
  <c r="H65" i="54"/>
  <c r="D26" i="22"/>
  <c r="D38" i="54"/>
  <c r="M38" i="54" s="1"/>
  <c r="E15" i="27"/>
  <c r="D42" i="54"/>
  <c r="M42" i="54" s="1"/>
  <c r="M45" i="54"/>
  <c r="D26" i="62"/>
  <c r="G76" i="55"/>
  <c r="L76" i="55" s="1"/>
  <c r="D31" i="59"/>
  <c r="G79" i="55"/>
  <c r="L79" i="55" s="1"/>
  <c r="E4" i="72"/>
  <c r="G96" i="54"/>
  <c r="I6" i="84"/>
  <c r="L14" i="55"/>
  <c r="G92" i="55"/>
  <c r="E7" i="84" s="1"/>
  <c r="E10" i="84" s="1"/>
  <c r="D59" i="54"/>
  <c r="E21" i="36"/>
  <c r="D15" i="27"/>
  <c r="D14" i="28"/>
  <c r="E24" i="52"/>
  <c r="D20" i="62"/>
  <c r="E14" i="28"/>
  <c r="C8" i="68"/>
  <c r="D8" i="68"/>
  <c r="E8" i="68"/>
  <c r="L58" i="55" l="1"/>
  <c r="D91" i="55"/>
  <c r="M96" i="54"/>
  <c r="G111" i="54"/>
  <c r="J8" i="84" s="1"/>
  <c r="M39" i="54"/>
  <c r="D111" i="54"/>
  <c r="J5" i="84" s="1"/>
  <c r="M95" i="54"/>
  <c r="G110" i="54"/>
  <c r="I8" i="84" s="1"/>
  <c r="G91" i="55"/>
  <c r="D7" i="84" s="1"/>
  <c r="D110" i="54"/>
  <c r="M65" i="54"/>
  <c r="H110" i="54"/>
  <c r="I9" i="84" s="1"/>
  <c r="M66" i="54"/>
  <c r="H111" i="54"/>
  <c r="J9" i="84" s="1"/>
  <c r="M94" i="54"/>
  <c r="G109" i="54"/>
  <c r="H8" i="84" s="1"/>
  <c r="M59" i="54"/>
  <c r="I5" i="84"/>
  <c r="E15" i="84"/>
  <c r="E18" i="84" s="1"/>
  <c r="E23" i="84" s="1"/>
  <c r="L92" i="55"/>
  <c r="C13" i="29"/>
  <c r="C6" i="29"/>
  <c r="C7" i="52"/>
  <c r="E46" i="54" s="1"/>
  <c r="C5" i="52"/>
  <c r="D46" i="54" s="1"/>
  <c r="C5" i="28"/>
  <c r="E43" i="54" s="1"/>
  <c r="C3" i="28"/>
  <c r="C20" i="27"/>
  <c r="C5" i="27"/>
  <c r="E40" i="54" s="1"/>
  <c r="C3" i="27"/>
  <c r="C12" i="22"/>
  <c r="M46" i="54" l="1"/>
  <c r="C26" i="22"/>
  <c r="E37" i="54"/>
  <c r="D5" i="84"/>
  <c r="D10" i="84" s="1"/>
  <c r="D15" i="84" s="1"/>
  <c r="D18" i="84" s="1"/>
  <c r="D23" i="84" s="1"/>
  <c r="L91" i="55"/>
  <c r="C14" i="28"/>
  <c r="D43" i="54"/>
  <c r="M43" i="54" s="1"/>
  <c r="C7" i="29"/>
  <c r="F13" i="54"/>
  <c r="M13" i="54" s="1"/>
  <c r="C15" i="27"/>
  <c r="D40" i="54"/>
  <c r="C24" i="52"/>
  <c r="E109" i="54" l="1"/>
  <c r="H6" i="84" s="1"/>
  <c r="M37" i="54"/>
  <c r="M40" i="54"/>
  <c r="D109" i="54"/>
  <c r="H5" i="84" s="1"/>
  <c r="C17" i="62"/>
  <c r="C31" i="59"/>
  <c r="E8" i="15"/>
  <c r="C20" i="62" l="1"/>
  <c r="F76" i="54"/>
  <c r="M76" i="54" s="1"/>
  <c r="E12" i="15"/>
  <c r="F30" i="54"/>
  <c r="F111" i="54" s="1"/>
  <c r="D8" i="15"/>
  <c r="F29" i="54" s="1"/>
  <c r="M105" i="54"/>
  <c r="M29" i="54" l="1"/>
  <c r="M110" i="54" s="1"/>
  <c r="F110" i="54"/>
  <c r="I7" i="84" s="1"/>
  <c r="I10" i="84" s="1"/>
  <c r="I15" i="84" s="1"/>
  <c r="I18" i="84" s="1"/>
  <c r="I23" i="84" s="1"/>
  <c r="M30" i="54"/>
  <c r="J7" i="84"/>
  <c r="J10" i="84" s="1"/>
  <c r="C8" i="15"/>
  <c r="F28" i="54" s="1"/>
  <c r="C25" i="63"/>
  <c r="G69" i="55" s="1"/>
  <c r="C25" i="62"/>
  <c r="G75" i="55" s="1"/>
  <c r="L75" i="55" s="1"/>
  <c r="C17" i="63"/>
  <c r="C22" i="59"/>
  <c r="G90" i="55" l="1"/>
  <c r="L69" i="55"/>
  <c r="C25" i="59"/>
  <c r="F79" i="54"/>
  <c r="M79" i="54" s="1"/>
  <c r="C20" i="63"/>
  <c r="F70" i="54"/>
  <c r="M70" i="54" s="1"/>
  <c r="M28" i="54"/>
  <c r="M109" i="54" s="1"/>
  <c r="F109" i="54"/>
  <c r="H7" i="84" s="1"/>
  <c r="H10" i="84" s="1"/>
  <c r="H15" i="84" s="1"/>
  <c r="H18" i="84" s="1"/>
  <c r="H23" i="84" s="1"/>
  <c r="J15" i="84"/>
  <c r="J18" i="84" s="1"/>
  <c r="K10" i="84"/>
  <c r="K15" i="84" s="1"/>
  <c r="C11" i="15"/>
  <c r="C12" i="15" s="1"/>
  <c r="D11" i="15"/>
  <c r="D12" i="15" s="1"/>
  <c r="M81" i="54"/>
  <c r="C26" i="62"/>
  <c r="M78" i="54"/>
  <c r="L71" i="55"/>
  <c r="C26" i="63"/>
  <c r="M111" i="54" l="1"/>
  <c r="C7" i="84"/>
  <c r="C10" i="84" s="1"/>
  <c r="C15" i="84" s="1"/>
  <c r="C18" i="84" s="1"/>
  <c r="C23" i="84" s="1"/>
  <c r="L90" i="55"/>
  <c r="J23" i="84"/>
  <c r="K18" i="84"/>
  <c r="K23" i="84" s="1"/>
</calcChain>
</file>

<file path=xl/sharedStrings.xml><?xml version="1.0" encoding="utf-8"?>
<sst xmlns="http://schemas.openxmlformats.org/spreadsheetml/2006/main" count="1473" uniqueCount="389">
  <si>
    <t>BEVÉTELEK ÖSSZESEN:</t>
  </si>
  <si>
    <t xml:space="preserve"> BEVÉTELEK ÖSSZESEN:</t>
  </si>
  <si>
    <t>FELHALMOZÁSI KIADÁSOK</t>
  </si>
  <si>
    <t>Előirányzat</t>
  </si>
  <si>
    <t>BEVÉTELEK</t>
  </si>
  <si>
    <t>BEVÉTELEK ÖSSZESEN</t>
  </si>
  <si>
    <t>I. Önkormányzati Igazgatás bevételei összesen:</t>
  </si>
  <si>
    <t>K I A D Á S O K</t>
  </si>
  <si>
    <t>KIADÁSOK ÖSSZESEN</t>
  </si>
  <si>
    <t>MŰKÖDÉSI KIADÁSOK</t>
  </si>
  <si>
    <t>Személyi juttatások</t>
  </si>
  <si>
    <t>Dologi kiadások</t>
  </si>
  <si>
    <t xml:space="preserve"> KIADÁSOK ÖSSZESEN:</t>
  </si>
  <si>
    <t>I. Önkormányzati Igazgatás kiadásai összesen:</t>
  </si>
  <si>
    <t>Áht.-n kívülre továbbszámlázott szolgáltatás (energia továbbszámlázás)</t>
  </si>
  <si>
    <t xml:space="preserve">Kamatkiadás államháztartáson kívülre </t>
  </si>
  <si>
    <t>Villamos energia szolgáltatás</t>
  </si>
  <si>
    <t xml:space="preserve">MŰKÖDÉSI BEVÉTELEK   </t>
  </si>
  <si>
    <t>Ing.felújítás ÁFA</t>
  </si>
  <si>
    <t>Szállítási szolgáltatások</t>
  </si>
  <si>
    <t>MUNKAADÓKAT TERHELŐ JÁRULÉKOK ÉS SZOCIÁLIS HOZZÁJÁRULÁSI ADÓ</t>
  </si>
  <si>
    <t>Szociális hozzájárulási adó</t>
  </si>
  <si>
    <t xml:space="preserve"> DOLOGI KIADÁSOK</t>
  </si>
  <si>
    <t>Intézményi ellátási díj bevétel (Iiskolai étkeztetés)</t>
  </si>
  <si>
    <t xml:space="preserve">DOLOGI KIADÁSOK   </t>
  </si>
  <si>
    <t>SZEMÉLYI JUTTATÁSOK</t>
  </si>
  <si>
    <t>DOLOGI KIADÁSOK</t>
  </si>
  <si>
    <t>BERUHÁZÁSOK</t>
  </si>
  <si>
    <t>FELÚJÍTÁSOK</t>
  </si>
  <si>
    <t>MŰKÖDÉSI BEVÉTELEK MINDÖSSZESEN</t>
  </si>
  <si>
    <t>Karbantartás, kisjavítás</t>
  </si>
  <si>
    <t>DOLOGI  KIADÁSOK</t>
  </si>
  <si>
    <t>Telekértékesítés</t>
  </si>
  <si>
    <t>Az önkormányzat 2015. évi  bevételei</t>
  </si>
  <si>
    <t xml:space="preserve">Az önkormányzat 2015. évi  kiadásai szakfeladatonként </t>
  </si>
  <si>
    <t>2015. terv</t>
  </si>
  <si>
    <t>2015. évi terv</t>
  </si>
  <si>
    <t xml:space="preserve">Szociális hozzájárulási adó   13,5% </t>
  </si>
  <si>
    <t>Sz 5 átemelő felújítása</t>
  </si>
  <si>
    <t>Viziközmű vagyonértékelés</t>
  </si>
  <si>
    <t>Fejérvíz koncesszió</t>
  </si>
  <si>
    <t>B405/094051</t>
  </si>
  <si>
    <t>B406/094061</t>
  </si>
  <si>
    <t>013350 Önkormányzati vagyonnal való gazdálkodással kapcsolatos feladatok</t>
  </si>
  <si>
    <t>074032 Ifjúság-egészségügyi gondozás</t>
  </si>
  <si>
    <t xml:space="preserve">081030 Sportlétesítmények működtetése és fejlesztése                                                                              </t>
  </si>
  <si>
    <t xml:space="preserve">081030 Sportlétesítmények működtetése és fejlesztése                                                                 </t>
  </si>
  <si>
    <t>041233 Hosszabb időtartamú közfoglalkoztatás</t>
  </si>
  <si>
    <t>Módosított</t>
  </si>
  <si>
    <t>Egyéb szolgáltatások</t>
  </si>
  <si>
    <t>Szolgáltatások ellenértéke</t>
  </si>
  <si>
    <t>Kiadások összesen</t>
  </si>
  <si>
    <t>Egyéb elvonások, befizetések</t>
  </si>
  <si>
    <t>Irányító szervi támogatás</t>
  </si>
  <si>
    <t>Önkormányzatok működési támogatása</t>
  </si>
  <si>
    <t xml:space="preserve">011130 Önkormányzatok  és önkormányzati hivatalok jogalkotó és általános igazgatási tevékenysége </t>
  </si>
  <si>
    <t>Törvény szerinti illetmények, munkabérek</t>
  </si>
  <si>
    <t>Béren kívüli juttatások</t>
  </si>
  <si>
    <t>Ruházati költségtérítés</t>
  </si>
  <si>
    <t>Közlekedési költségtérítés</t>
  </si>
  <si>
    <t xml:space="preserve">Egyéb költségtérítések </t>
  </si>
  <si>
    <t>Foglalkoztatottak egyéb személyi juttatásai</t>
  </si>
  <si>
    <t>Választott tisztségviselők juttatásai</t>
  </si>
  <si>
    <t>Egészségügyi hozzájárulás</t>
  </si>
  <si>
    <t>Üzemeltetési anyagok beszerzése</t>
  </si>
  <si>
    <t>Informatikai szolgáltatások igénybevétele</t>
  </si>
  <si>
    <t>Közüzemi díjak</t>
  </si>
  <si>
    <t>Bérleti és lízing díjak</t>
  </si>
  <si>
    <t>Reklám- és propaganda kiadások</t>
  </si>
  <si>
    <t>Fizetendő ÁFA</t>
  </si>
  <si>
    <t>Egyéb dologi kiadások</t>
  </si>
  <si>
    <t>Lakásfenntartási támogatás</t>
  </si>
  <si>
    <t>Egyéb működési célú támogatások ÁHB</t>
  </si>
  <si>
    <t>Informatikai eszközök beszerzése</t>
  </si>
  <si>
    <t>K05641</t>
  </si>
  <si>
    <t>Egyéb tárgyi eszközök beszerése</t>
  </si>
  <si>
    <t>Egyéb felhalmozási célú támogatások ÁHK (első lakás)</t>
  </si>
  <si>
    <t>Likviditási célú htelek törlesztése</t>
  </si>
  <si>
    <t>Rövid lejáratú hitelek törlesztése</t>
  </si>
  <si>
    <t>ÁHB megelőlegezések visszafizetése</t>
  </si>
  <si>
    <t>011130 Önkormányzatok  és önkormányzati hivatalok jogalkotó és általános igazgatási tevékenysége</t>
  </si>
  <si>
    <t>Egyéb közhatalmi bevételek</t>
  </si>
  <si>
    <t>Önkorm.vagyon üzemeltetéséből, konc. szárm.bevétel</t>
  </si>
  <si>
    <t>Ellátási díjak</t>
  </si>
  <si>
    <t>Kiszámlázott ÁFA</t>
  </si>
  <si>
    <t>Egyéb működési bevételek</t>
  </si>
  <si>
    <t>Egyéb különféle működési bevételek</t>
  </si>
  <si>
    <t>Likvidítási hitelek pénzügyi vállalkozásoktól</t>
  </si>
  <si>
    <t>Rövid lejáratú hitel pénzügyi vállalkozásoktól</t>
  </si>
  <si>
    <t xml:space="preserve">052020 Szennyvíz gyűjtése, tisztítása, elhelyezése   </t>
  </si>
  <si>
    <t>Ingatlanok beszerzése, létesítése</t>
  </si>
  <si>
    <t>Egyéb elvonások és befizetések</t>
  </si>
  <si>
    <t>Önkormányzatok köznevelési támogatása</t>
  </si>
  <si>
    <t>Önkormányzatok szoc.és gyermekjóléti felad.támog.</t>
  </si>
  <si>
    <t xml:space="preserve">Működési célú költségvetési támogatások </t>
  </si>
  <si>
    <t>Gépjárműadó</t>
  </si>
  <si>
    <t>Szakmai tevékenységet segítő szolgáltatás</t>
  </si>
  <si>
    <t>Egyéb  szolgáltatások</t>
  </si>
  <si>
    <t>Szakmai anyagok beszerzése</t>
  </si>
  <si>
    <t>Egyéb kommunikációs szolgáltatások</t>
  </si>
  <si>
    <t>Kiküldetések kiadásai</t>
  </si>
  <si>
    <t>Törvény szerinti illetmények</t>
  </si>
  <si>
    <t>Egyéb tárgyi eszköz beszerzés</t>
  </si>
  <si>
    <t>Szolgáltatások ellenértéke (temető üzemeltetés bevétele)</t>
  </si>
  <si>
    <t>Törvény szerinti illetmények, munkabére 10 fő * 9hó  közfoglalkoztatott</t>
  </si>
  <si>
    <t>Működési célú ÁFA</t>
  </si>
  <si>
    <t>Ingatlanok felújítása</t>
  </si>
  <si>
    <t>082042 Könyvtári állomány gyarapítása, nyilvántartása</t>
  </si>
  <si>
    <t>018030 Támogatás célú finanszírozási műveletek</t>
  </si>
  <si>
    <t xml:space="preserve">011220  Adó-, vám és jövedéki igazgatás </t>
  </si>
  <si>
    <t>011220 Adó-,vám-és jövedéki igazgatás</t>
  </si>
  <si>
    <t>Vagyoni tipusú adók</t>
  </si>
  <si>
    <t xml:space="preserve">Gépjárműadó </t>
  </si>
  <si>
    <t>091130 Nemzetiségi óvodai nevelés szakmai feladatai</t>
  </si>
  <si>
    <t xml:space="preserve">096010 Óvodai intézményi étkeztetés </t>
  </si>
  <si>
    <t>Szakmai anyagok beszerése</t>
  </si>
  <si>
    <t>Informatikai anyagok beszerzése</t>
  </si>
  <si>
    <t>Egyéb kommunikásciós szolgáltatás</t>
  </si>
  <si>
    <t>Közüzemi  díjak</t>
  </si>
  <si>
    <t>Tárgyi eszközök beszerzése, létesítése</t>
  </si>
  <si>
    <t>Ellátási díj bevétel (óvodai étkeztetés)</t>
  </si>
  <si>
    <r>
      <t>096020 Iskolai intézményi étkeztetés</t>
    </r>
    <r>
      <rPr>
        <sz val="11"/>
        <rFont val="Arial"/>
        <family val="2"/>
        <charset val="238"/>
      </rPr>
      <t xml:space="preserve"> </t>
    </r>
  </si>
  <si>
    <t>Ellátási díj bevétel (munkahelyi étkeztetés)</t>
  </si>
  <si>
    <t>Természetben nyújtott önkormányzati segély</t>
  </si>
  <si>
    <t>105010 Munkanélküli aktív korúak ellátásai</t>
  </si>
  <si>
    <t>Foglalkoztatást helyettesítő támogatás</t>
  </si>
  <si>
    <t>Rendszeres pénzbeli szociális segély</t>
  </si>
  <si>
    <t>106020 Lakásfenntartással, lakhatással összefüggő ellátások</t>
  </si>
  <si>
    <t>107054 Családsegítés</t>
  </si>
  <si>
    <t>Társulásnak egyéb működési támogatás</t>
  </si>
  <si>
    <t>107060 Egyéb szociális pénzeli és természetbeni ellátások</t>
  </si>
  <si>
    <t>Intézményi ellátottak pénzeli juttatása</t>
  </si>
  <si>
    <t>Egyéb nem intézményi ellátások</t>
  </si>
  <si>
    <t>107060 Egyéb szociális pénzeli és természetbeni ellátások bevételei</t>
  </si>
  <si>
    <t>999999 Funkcióra nem sorolható kiadások (VENDÉG)</t>
  </si>
  <si>
    <t>Ellátási díj bevétel (vendég étkeztetés)</t>
  </si>
  <si>
    <r>
      <t xml:space="preserve">045160 Közutak, hidak, alagutak üzemeltetése, fenntartása    </t>
    </r>
    <r>
      <rPr>
        <sz val="11"/>
        <rFont val="Arial"/>
        <family val="2"/>
        <charset val="238"/>
      </rPr>
      <t xml:space="preserve">      </t>
    </r>
    <r>
      <rPr>
        <b/>
        <sz val="11"/>
        <rFont val="Arial"/>
        <family val="2"/>
        <charset val="238"/>
      </rPr>
      <t xml:space="preserve">                                 </t>
    </r>
  </si>
  <si>
    <t>Karbantartás</t>
  </si>
  <si>
    <t xml:space="preserve">082042 KÖNYVTÁRI SZOLGÁLTATÁSOK     </t>
  </si>
  <si>
    <t>Költségvetési maradvány</t>
  </si>
  <si>
    <t>096015 Gyermekétkeztetés köznevelési intézményben</t>
  </si>
  <si>
    <t>091140 Óvodai nevelés, ellátás működési feladatai</t>
  </si>
  <si>
    <t>091110 Óvodai nevelés, ellátás szakmai feladatai</t>
  </si>
  <si>
    <t>Felhalmozási bevételek</t>
  </si>
  <si>
    <t>Egyéb külső személyi juttatás</t>
  </si>
  <si>
    <t>Közhatalmi bevételek</t>
  </si>
  <si>
    <t>Működési célú támogatások államháztartáson belülről</t>
  </si>
  <si>
    <t>Felhalmozási  célú támogatások államháztartáson belülről</t>
  </si>
  <si>
    <t>Működési célú átvett pénzeszközök</t>
  </si>
  <si>
    <t>Felhalmozási célú átvett pénzeszközök</t>
  </si>
  <si>
    <t>Finanszírozási bevételek</t>
  </si>
  <si>
    <t>Működési bevételek</t>
  </si>
  <si>
    <t xml:space="preserve">041232 Téli közfoglalkoztatás                                                      </t>
  </si>
  <si>
    <t>Egyéb működési célú kiadások</t>
  </si>
  <si>
    <t>Egyéb felhalmozási célú kiadások</t>
  </si>
  <si>
    <t xml:space="preserve">101150 Betegséggel kapcsolatos pénzbeli ellátások </t>
  </si>
  <si>
    <t>1/2015 (II.27.) önk. rendelet</t>
  </si>
  <si>
    <t>17/2015 (X.27.) önk. rendelet</t>
  </si>
  <si>
    <t>17/2015 (X.27.) önk. Rendelet</t>
  </si>
  <si>
    <t>Közutak felújítása</t>
  </si>
  <si>
    <t>Kiszámlázott általános forgalmi adó</t>
  </si>
  <si>
    <t>K334 / 053341</t>
  </si>
  <si>
    <t>K71 / 05711</t>
  </si>
  <si>
    <t>K74 / 05741</t>
  </si>
  <si>
    <t>B402 / 094021</t>
  </si>
  <si>
    <t>B404 / 094041</t>
  </si>
  <si>
    <t>B406 / 094061</t>
  </si>
  <si>
    <t>Fejérvíz bérleti díj</t>
  </si>
  <si>
    <t>K312 / 053121</t>
  </si>
  <si>
    <t>Üzemeltetési anyag (útszóró  só, egyéb anyagok)</t>
  </si>
  <si>
    <t>K331 / 053311</t>
  </si>
  <si>
    <t>K337 / 053371</t>
  </si>
  <si>
    <t>K333 / 053331</t>
  </si>
  <si>
    <t>Bérleti és lízing díjak kiadásai (szóróanyag tároló bérleti díja)</t>
  </si>
  <si>
    <t>K351 / 053511</t>
  </si>
  <si>
    <t>Felújítási célú előzetesen felszámított ÁFA</t>
  </si>
  <si>
    <t>B113 / 091131</t>
  </si>
  <si>
    <t>Szociális, gyermekjóléti és gyermekétkeztetési feladatok támogatása</t>
  </si>
  <si>
    <t>MŰKÖDÉSI CÉLÚ TÁMOGATÁSOK</t>
  </si>
  <si>
    <t>B405 / 094051</t>
  </si>
  <si>
    <t>MŰKÖDÉSI BEVÉTELEK</t>
  </si>
  <si>
    <t xml:space="preserve">Táppénz hozzájárulás </t>
  </si>
  <si>
    <t>K1101 / 0511011</t>
  </si>
  <si>
    <t>K1108 / 0511081</t>
  </si>
  <si>
    <t>K1109 / 0511091</t>
  </si>
  <si>
    <t>K1113 / 0511131</t>
  </si>
  <si>
    <t>K122 / 051221</t>
  </si>
  <si>
    <t>Állományba nem tartozók fizetett juttatásai</t>
  </si>
  <si>
    <t>K2 / 05231</t>
  </si>
  <si>
    <t>K2 / 05234</t>
  </si>
  <si>
    <t>K2 / 05235</t>
  </si>
  <si>
    <t>K2 / 05237</t>
  </si>
  <si>
    <t>Munkáltatót terhelő SZJA</t>
  </si>
  <si>
    <t>K311 / 053111</t>
  </si>
  <si>
    <t>K321 / 053211</t>
  </si>
  <si>
    <t>K322 / 053221</t>
  </si>
  <si>
    <t>K336 / 053361</t>
  </si>
  <si>
    <t>K1107 / 0511071</t>
  </si>
  <si>
    <t>K64 / 05641</t>
  </si>
  <si>
    <t xml:space="preserve">Bérleti és lízingdíjak </t>
  </si>
  <si>
    <t>096020 Iskolai intézményi étkeztetés</t>
  </si>
  <si>
    <t xml:space="preserve">096025 Munkahelyi étkeztetés </t>
  </si>
  <si>
    <t>096025 Munkahelyi étkeztetés</t>
  </si>
  <si>
    <t>Bérleti és lízingdíjak kiadásai</t>
  </si>
  <si>
    <t>Tűzoltószertár értékesítés</t>
  </si>
  <si>
    <t>Tulajdonosi bevételek</t>
  </si>
  <si>
    <t>B52 / 09521</t>
  </si>
  <si>
    <t>K1110 / 0511101</t>
  </si>
  <si>
    <t>K121 / 051211</t>
  </si>
  <si>
    <t>K123 / 051231</t>
  </si>
  <si>
    <t>K335 / 053351</t>
  </si>
  <si>
    <t>Közvetített szolgáltatások</t>
  </si>
  <si>
    <t>K341 / 053411</t>
  </si>
  <si>
    <t>K342 / 053421</t>
  </si>
  <si>
    <t>K352 / 053521</t>
  </si>
  <si>
    <t>K353 / 0535332</t>
  </si>
  <si>
    <t>K355 / 053551</t>
  </si>
  <si>
    <t>K5023 / 0550231</t>
  </si>
  <si>
    <t>K506 / 055061</t>
  </si>
  <si>
    <t>K512 / 055121</t>
  </si>
  <si>
    <t>EGYÉB MŰKÖDÉSI CÉLÚ KIADÁSOK</t>
  </si>
  <si>
    <t>K513 / 055131</t>
  </si>
  <si>
    <t>Tartalékok</t>
  </si>
  <si>
    <t>K63 / 0631</t>
  </si>
  <si>
    <t>Egyéb működési célú támogatások ÁHK</t>
  </si>
  <si>
    <t>EGYÉB FELHALMOZÁSI CÉLÚ KIADÁSOK</t>
  </si>
  <si>
    <t>K89 / 05891</t>
  </si>
  <si>
    <t>FINANSZÍROZÁSI KIADÁSOK</t>
  </si>
  <si>
    <t>K9112 / 0591121</t>
  </si>
  <si>
    <t>K9113 / 0591131</t>
  </si>
  <si>
    <t>K914 / 059141</t>
  </si>
  <si>
    <t>Beruházási célú előzetesen felszámított ÁFA</t>
  </si>
  <si>
    <t>K67 / 05671</t>
  </si>
  <si>
    <t>B16 / 09161</t>
  </si>
  <si>
    <t>Egyéb működési célú támogatások bevételei ÁHB</t>
  </si>
  <si>
    <t>KÖZHATALMI BEVÉTELEK</t>
  </si>
  <si>
    <t>B36 / 09361</t>
  </si>
  <si>
    <t>B403 / 094031</t>
  </si>
  <si>
    <t>B404 / 0940432</t>
  </si>
  <si>
    <t>B408 / 094081</t>
  </si>
  <si>
    <t>Kamatbevételek</t>
  </si>
  <si>
    <t>B410 / 094101</t>
  </si>
  <si>
    <t>Biztosítók által fizetett kártérítés</t>
  </si>
  <si>
    <t>B411 / 094111</t>
  </si>
  <si>
    <t>FELHALMOZÁSI BEVÉTELEK</t>
  </si>
  <si>
    <t>Ingatlanok értékesítése (Tűzoltószertár)</t>
  </si>
  <si>
    <t>B65 / 09651</t>
  </si>
  <si>
    <t>Egyéb működési célú átvett pénzeszközök</t>
  </si>
  <si>
    <t>MŰKÖDÉSI CÉLÚ ÁTVETT PÉNZESZKÖZÖK</t>
  </si>
  <si>
    <t>B8111 / 0981111</t>
  </si>
  <si>
    <t>B8113 / 0981131</t>
  </si>
  <si>
    <t>FINANSZÍROZÁSI BEVÉTELEK</t>
  </si>
  <si>
    <r>
      <t>051030 Nem veszélyes (települési) hulladékok … begyűjtése ...</t>
    </r>
    <r>
      <rPr>
        <sz val="11"/>
        <rFont val="Arial"/>
        <family val="2"/>
        <charset val="238"/>
      </rPr>
      <t xml:space="preserve"> </t>
    </r>
  </si>
  <si>
    <r>
      <t xml:space="preserve"> 066020 Város és községgazdálkodás        </t>
    </r>
    <r>
      <rPr>
        <sz val="11"/>
        <rFont val="Arial"/>
        <family val="2"/>
        <charset val="238"/>
      </rPr>
      <t xml:space="preserve">  </t>
    </r>
  </si>
  <si>
    <r>
      <t xml:space="preserve"> 066020 Város és községgazdálkodás        </t>
    </r>
    <r>
      <rPr>
        <sz val="10"/>
        <rFont val="Arial"/>
        <family val="2"/>
        <charset val="238"/>
      </rPr>
      <t xml:space="preserve">  </t>
    </r>
  </si>
  <si>
    <t>064010  Közvilágítás</t>
  </si>
  <si>
    <t>K62 / 05611</t>
  </si>
  <si>
    <t>Tárgyi eszközök beszerzése (agregátor, hegesztő)</t>
  </si>
  <si>
    <t>B402 / 94021</t>
  </si>
  <si>
    <t>018010 Ökormányzatok elszámolásai a központi költségvetéssel</t>
  </si>
  <si>
    <t>Előző évi elszámolásából származó kiadások</t>
  </si>
  <si>
    <t>K5021 / 0550211</t>
  </si>
  <si>
    <t>B111 / 091111</t>
  </si>
  <si>
    <t>B112 / 091121</t>
  </si>
  <si>
    <t>Önkormányzatok kulturális feladatainak támogatása</t>
  </si>
  <si>
    <t>B114 / 091141</t>
  </si>
  <si>
    <t>B115 / 091151</t>
  </si>
  <si>
    <t>B354 / 093541</t>
  </si>
  <si>
    <t>B814 / 098141</t>
  </si>
  <si>
    <t>Államháztartáson belüli megelőlegezések</t>
  </si>
  <si>
    <r>
      <t xml:space="preserve">072111 Háziorvosi alapellátás                                                         </t>
    </r>
    <r>
      <rPr>
        <sz val="11"/>
        <rFont val="Arial"/>
        <family val="2"/>
        <charset val="238"/>
      </rPr>
      <t xml:space="preserve"> </t>
    </r>
  </si>
  <si>
    <t xml:space="preserve">072111 Háziorvosi alapellátás                                                          </t>
  </si>
  <si>
    <t>Közvetített szolgáltatások ellenértéke (rezsi)</t>
  </si>
  <si>
    <t xml:space="preserve">072311 Fogorvosi alapellátás                                                                  </t>
  </si>
  <si>
    <t xml:space="preserve">072312  Fogorvosi ügyeleti ellátás                                                               </t>
  </si>
  <si>
    <t xml:space="preserve">074031  Család és nővédelmi egészségügyi gondozás                    </t>
  </si>
  <si>
    <t xml:space="preserve">074031  Család és nővédelmi egészségügyi gondozás     </t>
  </si>
  <si>
    <t>B411 / 0941139</t>
  </si>
  <si>
    <t>Karbantartás, kisjavítás (földmunka , Skorpió Bt.)</t>
  </si>
  <si>
    <t>Közvetített szolgáltatások ellenértéke</t>
  </si>
  <si>
    <t>082092 - Közművelődés - hagyományos közösségi kulturális értékek gondozása</t>
  </si>
  <si>
    <t>Egyéb felhalmozási célú átvett pénzeszközök</t>
  </si>
  <si>
    <t>B25 / 09251</t>
  </si>
  <si>
    <t>Egyéb felhalozási célú támogatás ÁHB</t>
  </si>
  <si>
    <t>B75 / 09751</t>
  </si>
  <si>
    <t>FELHALMOZÁSI CÉLÚ ÁTVETT PÉNZESZKÖZÖK</t>
  </si>
  <si>
    <t>FELHALMOZÁSI CÉLÚ TÁMOGATÁSOK ÁLLAMHÁZTARTÁSON BELÜLRŐL</t>
  </si>
  <si>
    <t>082091 Közművelődés - közösségi és társadalmi részvétel fejlesztése</t>
  </si>
  <si>
    <t>Egyéb működési célú támogatások államháztartáson kívülre</t>
  </si>
  <si>
    <t>K915 / 059151</t>
  </si>
  <si>
    <t>B8131 / 0981311</t>
  </si>
  <si>
    <t>B34 / 09341</t>
  </si>
  <si>
    <t>B35 / 0935131</t>
  </si>
  <si>
    <t>Állandó jellegű tevékenység iparűzési adója</t>
  </si>
  <si>
    <t>K48 / 0548305</t>
  </si>
  <si>
    <t>ELLÁTOTTAK PÉNZBELI JUTTATÁSAI</t>
  </si>
  <si>
    <t>K45 / 05451</t>
  </si>
  <si>
    <t>K48 / 0548301</t>
  </si>
  <si>
    <t>K46 / 05461</t>
  </si>
  <si>
    <t>K506 / 0550637</t>
  </si>
  <si>
    <t>K47 / 05471</t>
  </si>
  <si>
    <t>K48 / 05481</t>
  </si>
  <si>
    <t>900020 Funkcióra nem sorolható bevételek</t>
  </si>
  <si>
    <t>900060  Forgatási és befektetési célú finanszírozási műveletek</t>
  </si>
  <si>
    <t>Likviditási célú hitelek, kölcsönök felvétele pénzügyi vállalkozástól</t>
  </si>
  <si>
    <t>Rövid lejáratú hitelek, kölcsönök felvétele pénzügyi vállalkozástól</t>
  </si>
  <si>
    <t>B8112 / 0981121</t>
  </si>
  <si>
    <t>Likviditási célú hitelek, kölcsönök törlesztése pénzügyi vállalkozásnak</t>
  </si>
  <si>
    <t>Rövid lejáratú hitelek, kölcsönök törlesztése</t>
  </si>
  <si>
    <t>105020  Foglalkoztatást elősegítő képzések és egyéb támogatások</t>
  </si>
  <si>
    <t xml:space="preserve">013320 Köztemető fenntartás és működtetés  </t>
  </si>
  <si>
    <t>CÍMREND(I.II.) Alcím, Kormányzati funkció</t>
  </si>
  <si>
    <t>CÍMREND(I.II.III.) Alcím, Kormányzati funkció</t>
  </si>
  <si>
    <r>
      <t xml:space="preserve">Adó-, vám és jövedéki igazgatás
</t>
    </r>
    <r>
      <rPr>
        <b/>
        <sz val="8"/>
        <rFont val="Times New Roman"/>
        <family val="1"/>
        <charset val="238"/>
      </rPr>
      <t>011220</t>
    </r>
  </si>
  <si>
    <r>
      <t xml:space="preserve">Önkormányzatok és önkormányzati hivatalok jogalkotó és általános igazgatási tevékenysége
</t>
    </r>
    <r>
      <rPr>
        <b/>
        <sz val="8"/>
        <rFont val="Times New Roman"/>
        <family val="1"/>
        <charset val="238"/>
      </rPr>
      <t>011130</t>
    </r>
    <r>
      <rPr>
        <sz val="8"/>
        <rFont val="Times New Roman"/>
        <family val="1"/>
        <charset val="238"/>
      </rPr>
      <t xml:space="preserve">                </t>
    </r>
    <r>
      <rPr>
        <b/>
        <sz val="8"/>
        <rFont val="Times New Roman"/>
        <family val="1"/>
        <charset val="238"/>
      </rPr>
      <t xml:space="preserve"> </t>
    </r>
  </si>
  <si>
    <r>
      <t xml:space="preserve">Köztemető fenntartás és működtetés
</t>
    </r>
    <r>
      <rPr>
        <b/>
        <sz val="8"/>
        <rFont val="Times New Roman"/>
        <family val="1"/>
        <charset val="238"/>
      </rPr>
      <t>013320</t>
    </r>
  </si>
  <si>
    <r>
      <t xml:space="preserve">Önkormányzati vagyonnal való gazdálkodással kapcsolatos feladatok
</t>
    </r>
    <r>
      <rPr>
        <b/>
        <sz val="8"/>
        <rFont val="Times New Roman"/>
        <family val="1"/>
        <charset val="238"/>
      </rPr>
      <t>013350</t>
    </r>
    <r>
      <rPr>
        <sz val="8"/>
        <rFont val="Times New Roman"/>
        <family val="1"/>
        <charset val="238"/>
      </rPr>
      <t xml:space="preserve">      </t>
    </r>
    <r>
      <rPr>
        <b/>
        <sz val="8"/>
        <rFont val="Times New Roman"/>
        <family val="1"/>
        <charset val="238"/>
      </rPr>
      <t xml:space="preserve"> </t>
    </r>
  </si>
  <si>
    <r>
      <t xml:space="preserve">Önkormányzatok elszámolásai a központi költségvetéssel
</t>
    </r>
    <r>
      <rPr>
        <b/>
        <sz val="8"/>
        <rFont val="Times New Roman"/>
        <family val="1"/>
        <charset val="238"/>
      </rPr>
      <t>018010</t>
    </r>
  </si>
  <si>
    <r>
      <t xml:space="preserve">Támogatási célú finanszírozási műveletek
</t>
    </r>
    <r>
      <rPr>
        <b/>
        <sz val="8"/>
        <rFont val="Times New Roman"/>
        <family val="1"/>
        <charset val="238"/>
      </rPr>
      <t>018030</t>
    </r>
  </si>
  <si>
    <r>
      <t xml:space="preserve">Téli közfoglalkoztatás
</t>
    </r>
    <r>
      <rPr>
        <b/>
        <sz val="8"/>
        <rFont val="Times New Roman"/>
        <family val="1"/>
        <charset val="238"/>
      </rPr>
      <t>041232</t>
    </r>
  </si>
  <si>
    <r>
      <t xml:space="preserve">Hosszabb időtartamú közfoglalkoztatás
</t>
    </r>
    <r>
      <rPr>
        <b/>
        <sz val="8"/>
        <rFont val="Times New Roman"/>
        <family val="1"/>
        <charset val="238"/>
      </rPr>
      <t>041233</t>
    </r>
  </si>
  <si>
    <r>
      <t xml:space="preserve">Nem veszélyes (települési) hulladékok begyűjtése
</t>
    </r>
    <r>
      <rPr>
        <b/>
        <sz val="8"/>
        <rFont val="Times New Roman"/>
        <family val="1"/>
        <charset val="238"/>
      </rPr>
      <t>051030</t>
    </r>
  </si>
  <si>
    <r>
      <t xml:space="preserve">Szennyvíz gyűjtése, tisztítása, elhelyezése
</t>
    </r>
    <r>
      <rPr>
        <b/>
        <sz val="8"/>
        <rFont val="Times New Roman"/>
        <family val="1"/>
        <charset val="238"/>
      </rPr>
      <t>052020</t>
    </r>
  </si>
  <si>
    <r>
      <t xml:space="preserve">Város-, községgazdálkodási egyéb szolgáltatások
</t>
    </r>
    <r>
      <rPr>
        <b/>
        <sz val="8"/>
        <rFont val="Times New Roman"/>
        <family val="1"/>
        <charset val="238"/>
      </rPr>
      <t>066020</t>
    </r>
  </si>
  <si>
    <r>
      <t xml:space="preserve">Fogorvosi alapellátás
</t>
    </r>
    <r>
      <rPr>
        <b/>
        <sz val="8"/>
        <rFont val="Times New Roman"/>
        <family val="1"/>
        <charset val="238"/>
      </rPr>
      <t>072311</t>
    </r>
  </si>
  <si>
    <r>
      <t xml:space="preserve">Háziorvosi alapellátás
</t>
    </r>
    <r>
      <rPr>
        <b/>
        <sz val="8"/>
        <rFont val="Times New Roman"/>
        <family val="1"/>
        <charset val="238"/>
      </rPr>
      <t>072111</t>
    </r>
  </si>
  <si>
    <r>
      <t xml:space="preserve">Fogorvosi ügyeleti ellátás
</t>
    </r>
    <r>
      <rPr>
        <b/>
        <sz val="8"/>
        <rFont val="Times New Roman"/>
        <family val="1"/>
        <charset val="238"/>
      </rPr>
      <t>072312</t>
    </r>
  </si>
  <si>
    <r>
      <t xml:space="preserve">Család- és nővédelmi egészségügyi gondozás
</t>
    </r>
    <r>
      <rPr>
        <b/>
        <sz val="8"/>
        <rFont val="Times New Roman"/>
        <family val="1"/>
        <charset val="238"/>
      </rPr>
      <t>074031</t>
    </r>
  </si>
  <si>
    <r>
      <t xml:space="preserve">Ifjuság-egészségügyi gondozás
</t>
    </r>
    <r>
      <rPr>
        <b/>
        <sz val="8"/>
        <rFont val="Times New Roman"/>
        <family val="1"/>
        <charset val="238"/>
      </rPr>
      <t>074032</t>
    </r>
  </si>
  <si>
    <r>
      <t xml:space="preserve">Sportlétesítmények, edzőtáborok működtetése és fejlesztése
</t>
    </r>
    <r>
      <rPr>
        <b/>
        <sz val="8"/>
        <rFont val="Arial"/>
        <family val="2"/>
        <charset val="238"/>
      </rPr>
      <t>081030</t>
    </r>
  </si>
  <si>
    <r>
      <t xml:space="preserve">Könyvtári szolgáltatások
</t>
    </r>
    <r>
      <rPr>
        <b/>
        <sz val="8"/>
        <rFont val="Arial"/>
        <family val="2"/>
        <charset val="238"/>
      </rPr>
      <t>082042</t>
    </r>
  </si>
  <si>
    <r>
      <t xml:space="preserve">Közművelődés - hagyományos közösségi kulturális értékek gondozása
</t>
    </r>
    <r>
      <rPr>
        <b/>
        <sz val="8"/>
        <rFont val="Arial"/>
        <family val="2"/>
        <charset val="238"/>
      </rPr>
      <t>082092</t>
    </r>
  </si>
  <si>
    <r>
      <t xml:space="preserve">Óvodai nevelés, ellátás szakmai feladatai
</t>
    </r>
    <r>
      <rPr>
        <b/>
        <sz val="8"/>
        <rFont val="Arial"/>
        <family val="2"/>
        <charset val="238"/>
      </rPr>
      <t>091110</t>
    </r>
  </si>
  <si>
    <r>
      <t xml:space="preserve">Óvodai nevelés, ellátás működési feladatai
</t>
    </r>
    <r>
      <rPr>
        <b/>
        <sz val="8"/>
        <rFont val="Arial"/>
        <family val="2"/>
        <charset val="238"/>
      </rPr>
      <t>091140</t>
    </r>
  </si>
  <si>
    <r>
      <t xml:space="preserve">Óvodai intézményi étkeztetés
</t>
    </r>
    <r>
      <rPr>
        <b/>
        <sz val="8"/>
        <rFont val="Times New Roman"/>
        <family val="1"/>
        <charset val="238"/>
      </rPr>
      <t>096010</t>
    </r>
  </si>
  <si>
    <r>
      <t xml:space="preserve">Gyermekétkeztetés köznevelési intézményben
</t>
    </r>
    <r>
      <rPr>
        <b/>
        <sz val="8"/>
        <rFont val="Times New Roman"/>
        <family val="1"/>
        <charset val="238"/>
      </rPr>
      <t>096015</t>
    </r>
  </si>
  <si>
    <r>
      <t xml:space="preserve">Iskolai intézményi étkeztetés
</t>
    </r>
    <r>
      <rPr>
        <b/>
        <sz val="8"/>
        <rFont val="Times New Roman"/>
        <family val="1"/>
        <charset val="238"/>
      </rPr>
      <t>096020</t>
    </r>
  </si>
  <si>
    <r>
      <t xml:space="preserve">Munkahelyi étkeztetés
</t>
    </r>
    <r>
      <rPr>
        <b/>
        <sz val="8"/>
        <rFont val="Times New Roman"/>
        <family val="1"/>
        <charset val="238"/>
      </rPr>
      <t>096025</t>
    </r>
  </si>
  <si>
    <r>
      <t xml:space="preserve">Egyéb szociális pénzbeli és természetbeni ellátások
</t>
    </r>
    <r>
      <rPr>
        <b/>
        <sz val="8"/>
        <rFont val="Arial"/>
        <family val="2"/>
        <charset val="238"/>
      </rPr>
      <t>107060</t>
    </r>
  </si>
  <si>
    <r>
      <rPr>
        <sz val="8"/>
        <rFont val="Times New Roman"/>
        <family val="1"/>
        <charset val="238"/>
      </rPr>
      <t>Funkcióra nem sorolható bevételek</t>
    </r>
    <r>
      <rPr>
        <b/>
        <sz val="8"/>
        <rFont val="Times New Roman"/>
        <family val="1"/>
        <charset val="238"/>
      </rPr>
      <t xml:space="preserve">
900020</t>
    </r>
  </si>
  <si>
    <r>
      <t xml:space="preserve">Forgatási és befektetési célú finanszírozási műveletek
</t>
    </r>
    <r>
      <rPr>
        <b/>
        <sz val="8"/>
        <rFont val="Times New Roman"/>
        <family val="1"/>
        <charset val="238"/>
      </rPr>
      <t>900060</t>
    </r>
  </si>
  <si>
    <t>Munkaadókat terhelő járulékok és szoc. hozzájárulási adó</t>
  </si>
  <si>
    <t>Ellátottak pénzbeli juttatásai</t>
  </si>
  <si>
    <t>Beruházások</t>
  </si>
  <si>
    <t>Felújítások</t>
  </si>
  <si>
    <r>
      <t xml:space="preserve">Közutak, hidak, alagutak  üzemeltetése, fenntartása
</t>
    </r>
    <r>
      <rPr>
        <b/>
        <sz val="8"/>
        <rFont val="Times New Roman"/>
        <family val="1"/>
        <charset val="238"/>
      </rPr>
      <t>045160</t>
    </r>
  </si>
  <si>
    <r>
      <t xml:space="preserve">Közvilágítás
</t>
    </r>
    <r>
      <rPr>
        <b/>
        <sz val="8"/>
        <rFont val="Times New Roman"/>
        <family val="1"/>
        <charset val="238"/>
      </rPr>
      <t>064010</t>
    </r>
  </si>
  <si>
    <t>084031 Civil szervezetek támogatása</t>
  </si>
  <si>
    <r>
      <t xml:space="preserve">Civil szervezetek támogatása
</t>
    </r>
    <r>
      <rPr>
        <b/>
        <sz val="8"/>
        <rFont val="Arial"/>
        <family val="2"/>
        <charset val="238"/>
      </rPr>
      <t>084031</t>
    </r>
  </si>
  <si>
    <r>
      <t xml:space="preserve">Közművelődés - közösségi és társadalmi részvétel fejlesztése
</t>
    </r>
    <r>
      <rPr>
        <b/>
        <sz val="8"/>
        <rFont val="Arial"/>
        <family val="2"/>
        <charset val="238"/>
      </rPr>
      <t>082091</t>
    </r>
  </si>
  <si>
    <r>
      <t xml:space="preserve">Nemzetiségi óvodai nevelés szakmai feladatai
</t>
    </r>
    <r>
      <rPr>
        <b/>
        <sz val="8"/>
        <rFont val="Arial"/>
        <family val="2"/>
        <charset val="238"/>
      </rPr>
      <t>091130</t>
    </r>
  </si>
  <si>
    <r>
      <t xml:space="preserve">Betegséggel kapcsolatos pénzbeli ellátások
</t>
    </r>
    <r>
      <rPr>
        <b/>
        <sz val="8"/>
        <rFont val="Arial"/>
        <family val="2"/>
        <charset val="238"/>
      </rPr>
      <t>101150</t>
    </r>
  </si>
  <si>
    <r>
      <t xml:space="preserve">Munkanélküli aktív korúak ellátásai
</t>
    </r>
    <r>
      <rPr>
        <b/>
        <sz val="8"/>
        <rFont val="Arial"/>
        <family val="2"/>
        <charset val="238"/>
      </rPr>
      <t>105010</t>
    </r>
  </si>
  <si>
    <r>
      <t xml:space="preserve">Foglalkoztatást elősegítő képzések és egyéb támogatások
</t>
    </r>
    <r>
      <rPr>
        <b/>
        <sz val="8"/>
        <rFont val="Times New Roman"/>
        <family val="1"/>
        <charset val="238"/>
      </rPr>
      <t>105020</t>
    </r>
  </si>
  <si>
    <r>
      <t xml:space="preserve">Lakhatással kapcsolatos pénzbeli ellátások
</t>
    </r>
    <r>
      <rPr>
        <b/>
        <sz val="8"/>
        <rFont val="Arial"/>
        <family val="2"/>
        <charset val="238"/>
      </rPr>
      <t>106020</t>
    </r>
  </si>
  <si>
    <r>
      <t xml:space="preserve">Családsegítés
</t>
    </r>
    <r>
      <rPr>
        <b/>
        <sz val="8"/>
        <rFont val="Times New Roman"/>
        <family val="1"/>
        <charset val="238"/>
      </rPr>
      <t>107054</t>
    </r>
  </si>
  <si>
    <r>
      <t xml:space="preserve">Egyéb szociális pénzeli és természetbeni ellátások
</t>
    </r>
    <r>
      <rPr>
        <b/>
        <sz val="8"/>
        <rFont val="Times New Roman"/>
        <family val="1"/>
        <charset val="238"/>
      </rPr>
      <t>107060</t>
    </r>
  </si>
  <si>
    <r>
      <t xml:space="preserve">Egyéb étkeztetés (vendég)
</t>
    </r>
    <r>
      <rPr>
        <b/>
        <sz val="8"/>
        <rFont val="Times New Roman"/>
        <family val="1"/>
        <charset val="238"/>
      </rPr>
      <t>999999</t>
    </r>
  </si>
  <si>
    <t>E Ft</t>
  </si>
  <si>
    <t>KÖLTSÉGVETÉSI BEVÉTELEK</t>
  </si>
  <si>
    <t>KÖLTSÉGVETÉSI KIADÁSOK</t>
  </si>
  <si>
    <t>KÖLTSÉGVETÉSI EGYENLEG
(Költségvetési bevételek - Költségvetési kiadások)
("+" egyenleg többlet;
"-" egyenleg hiány)</t>
  </si>
  <si>
    <t>Bevételi előirányzatok</t>
  </si>
  <si>
    <t>Módosítás</t>
  </si>
  <si>
    <t>Kiadási előirányzatok</t>
  </si>
  <si>
    <t>Működési kiadások</t>
  </si>
  <si>
    <t>Munkaadókat terhelő járulékok és szociális hozzájárulási adó</t>
  </si>
  <si>
    <t>Ellátottak pénzbeli jutattásai</t>
  </si>
  <si>
    <t>Működési bevételek összesen</t>
  </si>
  <si>
    <t>Működési kiadások összesen</t>
  </si>
  <si>
    <t>Felhalmozási célú támogatások államháztartáson belülről</t>
  </si>
  <si>
    <t>Felhalmozási kiadások</t>
  </si>
  <si>
    <t>Egyéb felhalmozási kiadások</t>
  </si>
  <si>
    <t>Felhalmozási bevételek összesen</t>
  </si>
  <si>
    <t>Felhalmozási kiadások összesen</t>
  </si>
  <si>
    <t>Költségvetési bevételek összesen</t>
  </si>
  <si>
    <t>Költségvetési kiadások összesen</t>
  </si>
  <si>
    <t>HIÁNY BELSŐ FINANSZÍROZÁSÁRA SZOLGÁLÓ KÖLTSÉGVETÉSI MARADVÁNY</t>
  </si>
  <si>
    <t>Maradvánnyal korrigált költségvetési bevételek összesen</t>
  </si>
  <si>
    <t>Maradvánnyal korrigált költségvetési kiadás összesen</t>
  </si>
  <si>
    <t>Finanszírozási kiadások</t>
  </si>
  <si>
    <t>BEVÉTELEK MINDÖSSZESEN</t>
  </si>
  <si>
    <t>KIADÁSOK MINDÖSSZESEN</t>
  </si>
  <si>
    <t>Összesen</t>
  </si>
  <si>
    <t>Ft</t>
  </si>
  <si>
    <t>104042 Család és gyermekjóléti szolgáltatások</t>
  </si>
  <si>
    <r>
      <t xml:space="preserve">Család és gyermekjóléti szolgáltatások
</t>
    </r>
    <r>
      <rPr>
        <b/>
        <sz val="8"/>
        <rFont val="Arial"/>
        <family val="2"/>
        <charset val="238"/>
      </rPr>
      <t>104042</t>
    </r>
  </si>
  <si>
    <t>1. melléklet az Önkormányzat 2015. évi költségvetéséről szóló 1/2015. (II.27.) önkormányzati rendeletnek a módosításáról szóló 5/2016. (V. 27.) önkormányzati rendelethez</t>
  </si>
  <si>
    <t>Áll.kívűlre Módosítás áru-és készletértékesítés (szsemeteszsák)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</si>
</sst>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Ft&quot;_-;\-* #,##0\ &quot;Ft&quot;_-;_-* &quot;-&quot;\ &quot;Ft&quot;_-;_-@_-"/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 &quot;_F_t_-;_-@_-"/>
    <numFmt numFmtId="165" formatCode="#,##0_ ;\-#,##0\ "/>
    <numFmt numFmtId="166" formatCode="#,##0;\-#,##0"/>
    <numFmt numFmtId="167" formatCode="_-* #,##0\ _F_t_-;\-* #,##0\ _F_t_-;_-* &quot;-&quot;??\ _F_t_-;_-@_-"/>
  </numFmts>
  <fonts count="2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.5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color indexed="12"/>
      <name val="Arial"/>
      <family val="2"/>
      <charset val="238"/>
    </font>
    <font>
      <sz val="8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12"/>
      <color rgb="FFFF0000"/>
      <name val="Times New Roman"/>
      <family val="1"/>
      <charset val="238"/>
    </font>
    <font>
      <u/>
      <sz val="12"/>
      <color rgb="FFFF0000"/>
      <name val="Times New Roman"/>
      <family val="1"/>
      <charset val="238"/>
    </font>
    <font>
      <b/>
      <sz val="9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57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39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53"/>
      </patternFill>
    </fill>
    <fill>
      <patternFill patternType="solid">
        <fgColor indexed="47"/>
        <bgColor indexed="57"/>
      </patternFill>
    </fill>
    <fill>
      <patternFill patternType="solid">
        <fgColor indexed="47"/>
        <bgColor indexed="35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4"/>
      </patternFill>
    </fill>
    <fill>
      <patternFill patternType="solid">
        <fgColor indexed="47"/>
        <bgColor indexed="39"/>
      </patternFill>
    </fill>
    <fill>
      <patternFill patternType="solid">
        <fgColor indexed="47"/>
        <bgColor indexed="40"/>
      </patternFill>
    </fill>
    <fill>
      <patternFill patternType="solid">
        <fgColor indexed="9"/>
        <bgColor indexed="35"/>
      </patternFill>
    </fill>
    <fill>
      <patternFill patternType="solid">
        <fgColor indexed="43"/>
        <bgColor indexed="57"/>
      </patternFill>
    </fill>
    <fill>
      <patternFill patternType="solid">
        <fgColor indexed="4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5"/>
      </patternFill>
    </fill>
    <fill>
      <patternFill patternType="solid">
        <fgColor theme="0" tint="-0.24994659260841701"/>
        <bgColor indexed="64"/>
      </patternFill>
    </fill>
  </fills>
  <borders count="103">
    <border>
      <left/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82">
    <xf numFmtId="0" fontId="0" fillId="0" borderId="0" xfId="0"/>
    <xf numFmtId="0" fontId="6" fillId="0" borderId="0" xfId="0" applyFont="1"/>
    <xf numFmtId="0" fontId="0" fillId="0" borderId="0" xfId="0" applyFill="1"/>
    <xf numFmtId="0" fontId="0" fillId="0" borderId="0" xfId="0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3" fontId="10" fillId="2" borderId="0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9" borderId="0" xfId="0" applyNumberFormat="1" applyFont="1" applyFill="1" applyBorder="1" applyAlignment="1">
      <alignment horizontal="left" vertical="center"/>
    </xf>
    <xf numFmtId="42" fontId="5" fillId="9" borderId="0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3" fontId="12" fillId="11" borderId="21" xfId="0" applyNumberFormat="1" applyFont="1" applyFill="1" applyBorder="1" applyAlignment="1">
      <alignment horizontal="left" vertical="center" wrapText="1"/>
    </xf>
    <xf numFmtId="3" fontId="3" fillId="2" borderId="0" xfId="0" applyNumberFormat="1" applyFont="1" applyFill="1" applyBorder="1"/>
    <xf numFmtId="3" fontId="4" fillId="2" borderId="0" xfId="0" applyNumberFormat="1" applyFont="1" applyFill="1"/>
    <xf numFmtId="0" fontId="0" fillId="0" borderId="0" xfId="0" applyFont="1" applyFill="1"/>
    <xf numFmtId="3" fontId="0" fillId="2" borderId="0" xfId="0" applyNumberFormat="1" applyFont="1" applyFill="1"/>
    <xf numFmtId="3" fontId="0" fillId="0" borderId="0" xfId="0" applyNumberFormat="1" applyFont="1"/>
    <xf numFmtId="3" fontId="19" fillId="9" borderId="0" xfId="0" applyNumberFormat="1" applyFont="1" applyFill="1" applyBorder="1" applyAlignment="1">
      <alignment horizontal="left" vertical="center" wrapText="1"/>
    </xf>
    <xf numFmtId="3" fontId="12" fillId="9" borderId="0" xfId="0" applyNumberFormat="1" applyFont="1" applyFill="1" applyBorder="1" applyAlignment="1">
      <alignment horizontal="left" vertical="center" wrapText="1"/>
    </xf>
    <xf numFmtId="3" fontId="2" fillId="9" borderId="0" xfId="0" applyNumberFormat="1" applyFont="1" applyFill="1" applyBorder="1"/>
    <xf numFmtId="0" fontId="0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/>
    <xf numFmtId="3" fontId="3" fillId="0" borderId="0" xfId="0" applyNumberFormat="1" applyFont="1" applyFill="1" applyBorder="1"/>
    <xf numFmtId="3" fontId="4" fillId="0" borderId="0" xfId="0" applyNumberFormat="1" applyFont="1" applyFill="1"/>
    <xf numFmtId="0" fontId="0" fillId="3" borderId="0" xfId="0" applyFont="1" applyFill="1"/>
    <xf numFmtId="0" fontId="6" fillId="3" borderId="0" xfId="0" applyFont="1" applyFill="1"/>
    <xf numFmtId="3" fontId="12" fillId="3" borderId="19" xfId="0" applyNumberFormat="1" applyFont="1" applyFill="1" applyBorder="1"/>
    <xf numFmtId="3" fontId="12" fillId="5" borderId="13" xfId="0" applyNumberFormat="1" applyFont="1" applyFill="1" applyBorder="1"/>
    <xf numFmtId="3" fontId="12" fillId="3" borderId="17" xfId="0" applyNumberFormat="1" applyFont="1" applyFill="1" applyBorder="1"/>
    <xf numFmtId="3" fontId="12" fillId="5" borderId="19" xfId="0" applyNumberFormat="1" applyFont="1" applyFill="1" applyBorder="1"/>
    <xf numFmtId="3" fontId="11" fillId="14" borderId="2" xfId="0" applyNumberFormat="1" applyFont="1" applyFill="1" applyBorder="1" applyAlignment="1">
      <alignment horizontal="right" vertical="center" wrapText="1"/>
    </xf>
    <xf numFmtId="3" fontId="12" fillId="3" borderId="13" xfId="0" applyNumberFormat="1" applyFont="1" applyFill="1" applyBorder="1"/>
    <xf numFmtId="3" fontId="12" fillId="3" borderId="25" xfId="0" applyNumberFormat="1" applyFont="1" applyFill="1" applyBorder="1"/>
    <xf numFmtId="3" fontId="12" fillId="3" borderId="11" xfId="0" applyNumberFormat="1" applyFont="1" applyFill="1" applyBorder="1"/>
    <xf numFmtId="3" fontId="12" fillId="3" borderId="20" xfId="0" applyNumberFormat="1" applyFont="1" applyFill="1" applyBorder="1"/>
    <xf numFmtId="0" fontId="7" fillId="3" borderId="14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 wrapText="1"/>
    </xf>
    <xf numFmtId="3" fontId="13" fillId="2" borderId="0" xfId="0" applyNumberFormat="1" applyFont="1" applyFill="1"/>
    <xf numFmtId="3" fontId="13" fillId="0" borderId="0" xfId="0" applyNumberFormat="1" applyFont="1" applyFill="1"/>
    <xf numFmtId="43" fontId="0" fillId="0" borderId="0" xfId="1" applyFont="1" applyFill="1" applyBorder="1" applyAlignment="1">
      <alignment vertical="center"/>
    </xf>
    <xf numFmtId="167" fontId="0" fillId="0" borderId="0" xfId="1" applyNumberFormat="1" applyFont="1"/>
    <xf numFmtId="167" fontId="0" fillId="0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3" fontId="12" fillId="3" borderId="8" xfId="0" applyNumberFormat="1" applyFont="1" applyFill="1" applyBorder="1"/>
    <xf numFmtId="3" fontId="12" fillId="3" borderId="7" xfId="0" applyNumberFormat="1" applyFont="1" applyFill="1" applyBorder="1"/>
    <xf numFmtId="3" fontId="12" fillId="3" borderId="24" xfId="0" applyNumberFormat="1" applyFont="1" applyFill="1" applyBorder="1"/>
    <xf numFmtId="3" fontId="12" fillId="5" borderId="8" xfId="0" applyNumberFormat="1" applyFont="1" applyFill="1" applyBorder="1"/>
    <xf numFmtId="3" fontId="2" fillId="5" borderId="10" xfId="0" applyNumberFormat="1" applyFont="1" applyFill="1" applyBorder="1" applyAlignment="1">
      <alignment horizontal="center" vertical="center" wrapText="1"/>
    </xf>
    <xf numFmtId="3" fontId="2" fillId="5" borderId="16" xfId="0" applyNumberFormat="1" applyFont="1" applyFill="1" applyBorder="1" applyAlignment="1"/>
    <xf numFmtId="3" fontId="12" fillId="11" borderId="28" xfId="0" applyNumberFormat="1" applyFont="1" applyFill="1" applyBorder="1" applyAlignment="1">
      <alignment horizontal="left" vertical="center" wrapText="1"/>
    </xf>
    <xf numFmtId="3" fontId="12" fillId="11" borderId="8" xfId="0" applyNumberFormat="1" applyFont="1" applyFill="1" applyBorder="1" applyAlignment="1">
      <alignment horizontal="left" vertical="center" wrapText="1"/>
    </xf>
    <xf numFmtId="3" fontId="12" fillId="11" borderId="24" xfId="0" applyNumberFormat="1" applyFont="1" applyFill="1" applyBorder="1" applyAlignment="1">
      <alignment horizontal="right" vertical="center" wrapText="1"/>
    </xf>
    <xf numFmtId="3" fontId="12" fillId="11" borderId="17" xfId="0" applyNumberFormat="1" applyFont="1" applyFill="1" applyBorder="1" applyAlignment="1">
      <alignment horizontal="right" vertical="center" wrapText="1"/>
    </xf>
    <xf numFmtId="3" fontId="12" fillId="11" borderId="25" xfId="0" applyNumberFormat="1" applyFont="1" applyFill="1" applyBorder="1" applyAlignment="1">
      <alignment horizontal="right" vertical="center" wrapText="1"/>
    </xf>
    <xf numFmtId="3" fontId="12" fillId="11" borderId="23" xfId="0" applyNumberFormat="1" applyFont="1" applyFill="1" applyBorder="1" applyAlignment="1">
      <alignment horizontal="left" vertical="center" wrapText="1"/>
    </xf>
    <xf numFmtId="3" fontId="12" fillId="11" borderId="76" xfId="0" applyNumberFormat="1" applyFont="1" applyFill="1" applyBorder="1" applyAlignment="1">
      <alignment horizontal="left" vertical="center" wrapText="1"/>
    </xf>
    <xf numFmtId="3" fontId="12" fillId="3" borderId="73" xfId="0" applyNumberFormat="1" applyFont="1" applyFill="1" applyBorder="1"/>
    <xf numFmtId="3" fontId="12" fillId="3" borderId="75" xfId="0" applyNumberFormat="1" applyFont="1" applyFill="1" applyBorder="1"/>
    <xf numFmtId="3" fontId="12" fillId="3" borderId="74" xfId="0" applyNumberFormat="1" applyFont="1" applyFill="1" applyBorder="1"/>
    <xf numFmtId="3" fontId="12" fillId="5" borderId="73" xfId="0" applyNumberFormat="1" applyFont="1" applyFill="1" applyBorder="1"/>
    <xf numFmtId="3" fontId="12" fillId="11" borderId="77" xfId="0" applyNumberFormat="1" applyFont="1" applyFill="1" applyBorder="1" applyAlignment="1">
      <alignment horizontal="left" vertical="center" wrapText="1"/>
    </xf>
    <xf numFmtId="3" fontId="12" fillId="3" borderId="77" xfId="0" applyNumberFormat="1" applyFont="1" applyFill="1" applyBorder="1"/>
    <xf numFmtId="3" fontId="12" fillId="3" borderId="78" xfId="0" applyNumberFormat="1" applyFont="1" applyFill="1" applyBorder="1"/>
    <xf numFmtId="3" fontId="12" fillId="5" borderId="77" xfId="0" applyNumberFormat="1" applyFont="1" applyFill="1" applyBorder="1"/>
    <xf numFmtId="0" fontId="0" fillId="0" borderId="0" xfId="0" applyFont="1" applyFill="1" applyBorder="1" applyAlignment="1">
      <alignment vertical="center"/>
    </xf>
    <xf numFmtId="165" fontId="11" fillId="8" borderId="2" xfId="0" applyNumberFormat="1" applyFont="1" applyFill="1" applyBorder="1" applyAlignment="1">
      <alignment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3" fontId="7" fillId="3" borderId="8" xfId="0" applyNumberFormat="1" applyFont="1" applyFill="1" applyBorder="1" applyAlignment="1">
      <alignment horizontal="right" vertical="center" wrapText="1"/>
    </xf>
    <xf numFmtId="3" fontId="7" fillId="3" borderId="19" xfId="0" applyNumberFormat="1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/>
    </xf>
    <xf numFmtId="3" fontId="7" fillId="2" borderId="19" xfId="0" applyNumberFormat="1" applyFont="1" applyFill="1" applyBorder="1" applyAlignment="1">
      <alignment horizontal="right" vertical="center" wrapText="1"/>
    </xf>
    <xf numFmtId="3" fontId="7" fillId="2" borderId="13" xfId="0" applyNumberFormat="1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165" fontId="7" fillId="3" borderId="8" xfId="0" applyNumberFormat="1" applyFont="1" applyFill="1" applyBorder="1" applyAlignment="1">
      <alignment horizontal="right" vertical="center"/>
    </xf>
    <xf numFmtId="165" fontId="11" fillId="8" borderId="2" xfId="0" applyNumberFormat="1" applyFont="1" applyFill="1" applyBorder="1" applyAlignment="1">
      <alignment horizontal="right" vertical="center"/>
    </xf>
    <xf numFmtId="165" fontId="11" fillId="15" borderId="28" xfId="0" applyNumberFormat="1" applyFont="1" applyFill="1" applyBorder="1" applyAlignment="1">
      <alignment horizontal="right" vertical="center" wrapText="1"/>
    </xf>
    <xf numFmtId="165" fontId="4" fillId="23" borderId="28" xfId="0" applyNumberFormat="1" applyFont="1" applyFill="1" applyBorder="1" applyAlignment="1">
      <alignment horizontal="right" vertical="center" wrapText="1"/>
    </xf>
    <xf numFmtId="0" fontId="7" fillId="0" borderId="27" xfId="0" applyFont="1" applyBorder="1" applyAlignment="1">
      <alignment horizontal="left" vertical="center"/>
    </xf>
    <xf numFmtId="165" fontId="7" fillId="2" borderId="28" xfId="0" applyNumberFormat="1" applyFont="1" applyFill="1" applyBorder="1" applyAlignment="1">
      <alignment horizontal="right" vertical="center" wrapText="1"/>
    </xf>
    <xf numFmtId="165" fontId="11" fillId="15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165" fontId="7" fillId="2" borderId="8" xfId="0" applyNumberFormat="1" applyFont="1" applyFill="1" applyBorder="1" applyAlignment="1">
      <alignment horizontal="right" vertical="center"/>
    </xf>
    <xf numFmtId="165" fontId="7" fillId="2" borderId="19" xfId="0" applyNumberFormat="1" applyFont="1" applyFill="1" applyBorder="1" applyAlignment="1">
      <alignment horizontal="right" vertical="center"/>
    </xf>
    <xf numFmtId="165" fontId="7" fillId="2" borderId="13" xfId="0" applyNumberFormat="1" applyFont="1" applyFill="1" applyBorder="1" applyAlignment="1">
      <alignment horizontal="right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7" fillId="2" borderId="21" xfId="0" applyFont="1" applyFill="1" applyBorder="1" applyAlignment="1">
      <alignment horizontal="left" vertical="center"/>
    </xf>
    <xf numFmtId="3" fontId="7" fillId="0" borderId="0" xfId="0" applyNumberFormat="1" applyFont="1" applyAlignment="1">
      <alignment horizontal="center" vertical="center"/>
    </xf>
    <xf numFmtId="3" fontId="7" fillId="2" borderId="15" xfId="0" applyNumberFormat="1" applyFont="1" applyFill="1" applyBorder="1" applyAlignment="1">
      <alignment horizontal="right" vertical="center"/>
    </xf>
    <xf numFmtId="3" fontId="4" fillId="6" borderId="3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3" fontId="4" fillId="5" borderId="3" xfId="0" applyNumberFormat="1" applyFont="1" applyFill="1" applyBorder="1" applyAlignment="1">
      <alignment horizontal="right" vertical="center"/>
    </xf>
    <xf numFmtId="3" fontId="7" fillId="2" borderId="20" xfId="0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3" fontId="7" fillId="2" borderId="19" xfId="0" applyNumberFormat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3" fontId="11" fillId="15" borderId="22" xfId="0" applyNumberFormat="1" applyFont="1" applyFill="1" applyBorder="1" applyAlignment="1">
      <alignment horizontal="right" vertical="center"/>
    </xf>
    <xf numFmtId="3" fontId="11" fillId="15" borderId="42" xfId="0" applyNumberFormat="1" applyFont="1" applyFill="1" applyBorder="1" applyAlignment="1">
      <alignment horizontal="right" vertical="center"/>
    </xf>
    <xf numFmtId="3" fontId="11" fillId="17" borderId="2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164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9" fillId="4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vertical="center"/>
    </xf>
    <xf numFmtId="3" fontId="11" fillId="16" borderId="15" xfId="0" applyNumberFormat="1" applyFont="1" applyFill="1" applyBorder="1" applyAlignment="1">
      <alignment horizontal="right" vertical="center" wrapText="1"/>
    </xf>
    <xf numFmtId="3" fontId="4" fillId="6" borderId="3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vertic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31" xfId="0" applyNumberFormat="1" applyFont="1" applyFill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7" fillId="2" borderId="24" xfId="0" applyNumberFormat="1" applyFont="1" applyFill="1" applyBorder="1" applyAlignment="1">
      <alignment horizontal="left" vertical="center" wrapText="1"/>
    </xf>
    <xf numFmtId="49" fontId="7" fillId="7" borderId="25" xfId="0" applyNumberFormat="1" applyFont="1" applyFill="1" applyBorder="1" applyAlignment="1">
      <alignment horizontal="left" vertical="center"/>
    </xf>
    <xf numFmtId="3" fontId="11" fillId="15" borderId="50" xfId="0" applyNumberFormat="1" applyFont="1" applyFill="1" applyBorder="1" applyAlignment="1">
      <alignment horizontal="right" vertical="center"/>
    </xf>
    <xf numFmtId="3" fontId="12" fillId="16" borderId="1" xfId="0" applyNumberFormat="1" applyFont="1" applyFill="1" applyBorder="1" applyAlignment="1">
      <alignment horizontal="right" vertical="center" wrapText="1"/>
    </xf>
    <xf numFmtId="3" fontId="18" fillId="6" borderId="4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right" vertical="center"/>
    </xf>
    <xf numFmtId="3" fontId="4" fillId="16" borderId="1" xfId="0" applyNumberFormat="1" applyFont="1" applyFill="1" applyBorder="1" applyAlignment="1">
      <alignment horizontal="right" vertical="center" wrapText="1"/>
    </xf>
    <xf numFmtId="3" fontId="4" fillId="6" borderId="4" xfId="0" applyNumberFormat="1" applyFont="1" applyFill="1" applyBorder="1" applyAlignment="1">
      <alignment horizontal="right" vertical="center"/>
    </xf>
    <xf numFmtId="3" fontId="11" fillId="19" borderId="52" xfId="0" applyNumberFormat="1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horizontal="left" vertical="center"/>
    </xf>
    <xf numFmtId="3" fontId="7" fillId="2" borderId="8" xfId="0" applyNumberFormat="1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horizontal="left" vertical="center" wrapText="1"/>
    </xf>
    <xf numFmtId="3" fontId="7" fillId="2" borderId="20" xfId="0" applyNumberFormat="1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165" fontId="7" fillId="3" borderId="19" xfId="0" applyNumberFormat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vertical="center"/>
    </xf>
    <xf numFmtId="165" fontId="7" fillId="0" borderId="20" xfId="0" applyNumberFormat="1" applyFont="1" applyBorder="1" applyAlignment="1">
      <alignment horizontal="righ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41" fontId="0" fillId="0" borderId="0" xfId="0" applyNumberFormat="1" applyFont="1" applyAlignment="1">
      <alignment horizontal="center" vertical="center"/>
    </xf>
    <xf numFmtId="165" fontId="11" fillId="17" borderId="8" xfId="0" applyNumberFormat="1" applyFont="1" applyFill="1" applyBorder="1" applyAlignment="1">
      <alignment horizontal="right" vertical="center"/>
    </xf>
    <xf numFmtId="165" fontId="11" fillId="18" borderId="1" xfId="0" applyNumberFormat="1" applyFont="1" applyFill="1" applyBorder="1" applyAlignment="1">
      <alignment horizontal="right" vertical="center"/>
    </xf>
    <xf numFmtId="0" fontId="7" fillId="2" borderId="39" xfId="0" applyFont="1" applyFill="1" applyBorder="1" applyAlignment="1">
      <alignment horizontal="left" vertical="center"/>
    </xf>
    <xf numFmtId="165" fontId="7" fillId="2" borderId="5" xfId="0" applyNumberFormat="1" applyFont="1" applyFill="1" applyBorder="1" applyAlignment="1">
      <alignment horizontal="right" vertical="center"/>
    </xf>
    <xf numFmtId="165" fontId="7" fillId="2" borderId="15" xfId="0" applyNumberFormat="1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left" vertical="center" wrapText="1" shrinkToFit="1"/>
    </xf>
    <xf numFmtId="165" fontId="7" fillId="2" borderId="20" xfId="0" applyNumberFormat="1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justify" vertical="center" wrapText="1"/>
    </xf>
    <xf numFmtId="0" fontId="7" fillId="2" borderId="35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/>
    </xf>
    <xf numFmtId="3" fontId="7" fillId="2" borderId="35" xfId="0" applyNumberFormat="1" applyFont="1" applyFill="1" applyBorder="1" applyAlignment="1">
      <alignment horizontal="left" vertical="center"/>
    </xf>
    <xf numFmtId="0" fontId="7" fillId="2" borderId="35" xfId="0" applyFont="1" applyFill="1" applyBorder="1" applyAlignment="1">
      <alignment vertical="center"/>
    </xf>
    <xf numFmtId="165" fontId="7" fillId="2" borderId="19" xfId="0" applyNumberFormat="1" applyFont="1" applyFill="1" applyBorder="1" applyAlignment="1">
      <alignment horizontal="right" vertical="center" wrapText="1"/>
    </xf>
    <xf numFmtId="165" fontId="7" fillId="2" borderId="20" xfId="0" applyNumberFormat="1" applyFont="1" applyFill="1" applyBorder="1" applyAlignment="1">
      <alignment horizontal="right" vertical="center" wrapText="1"/>
    </xf>
    <xf numFmtId="3" fontId="11" fillId="17" borderId="8" xfId="0" applyNumberFormat="1" applyFont="1" applyFill="1" applyBorder="1" applyAlignment="1">
      <alignment horizontal="right" vertical="center"/>
    </xf>
    <xf numFmtId="3" fontId="11" fillId="18" borderId="1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3" fontId="4" fillId="5" borderId="13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165" fontId="7" fillId="26" borderId="19" xfId="0" applyNumberFormat="1" applyFont="1" applyFill="1" applyBorder="1" applyAlignment="1">
      <alignment horizontal="right" vertical="center"/>
    </xf>
    <xf numFmtId="3" fontId="7" fillId="26" borderId="19" xfId="0" applyNumberFormat="1" applyFont="1" applyFill="1" applyBorder="1" applyAlignment="1">
      <alignment horizontal="right" vertical="center"/>
    </xf>
    <xf numFmtId="0" fontId="7" fillId="26" borderId="0" xfId="0" applyFont="1" applyFill="1" applyBorder="1" applyAlignment="1">
      <alignment horizontal="left" vertical="center"/>
    </xf>
    <xf numFmtId="0" fontId="7" fillId="22" borderId="19" xfId="0" applyFont="1" applyFill="1" applyBorder="1" applyAlignment="1">
      <alignment horizontal="left" vertical="center" wrapText="1"/>
    </xf>
    <xf numFmtId="0" fontId="7" fillId="22" borderId="0" xfId="0" applyFont="1" applyFill="1" applyBorder="1" applyAlignment="1">
      <alignment horizontal="left" vertical="center" wrapText="1"/>
    </xf>
    <xf numFmtId="3" fontId="7" fillId="22" borderId="19" xfId="0" applyNumberFormat="1" applyFont="1" applyFill="1" applyBorder="1" applyAlignment="1">
      <alignment horizontal="right" vertical="center" wrapText="1"/>
    </xf>
    <xf numFmtId="0" fontId="7" fillId="22" borderId="19" xfId="0" applyFont="1" applyFill="1" applyBorder="1" applyAlignment="1">
      <alignment vertical="center" wrapText="1"/>
    </xf>
    <xf numFmtId="0" fontId="7" fillId="27" borderId="0" xfId="0" applyFont="1" applyFill="1" applyBorder="1" applyAlignment="1">
      <alignment horizontal="left" vertical="center" wrapText="1"/>
    </xf>
    <xf numFmtId="3" fontId="7" fillId="27" borderId="19" xfId="0" applyNumberFormat="1" applyFont="1" applyFill="1" applyBorder="1" applyAlignment="1">
      <alignment horizontal="right" vertical="center" wrapText="1"/>
    </xf>
    <xf numFmtId="0" fontId="7" fillId="2" borderId="33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3" fontId="7" fillId="2" borderId="34" xfId="0" applyNumberFormat="1" applyFont="1" applyFill="1" applyBorder="1" applyAlignment="1">
      <alignment horizontal="right" vertical="center"/>
    </xf>
    <xf numFmtId="3" fontId="7" fillId="2" borderId="35" xfId="0" applyNumberFormat="1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3" fontId="9" fillId="4" borderId="5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1" fontId="0" fillId="0" borderId="0" xfId="0" applyNumberFormat="1" applyFont="1"/>
    <xf numFmtId="3" fontId="9" fillId="6" borderId="3" xfId="0" applyNumberFormat="1" applyFont="1" applyFill="1" applyBorder="1" applyAlignment="1">
      <alignment horizontal="right" vertical="center"/>
    </xf>
    <xf numFmtId="166" fontId="4" fillId="5" borderId="32" xfId="0" applyNumberFormat="1" applyFont="1" applyFill="1" applyBorder="1" applyAlignment="1">
      <alignment horizontal="right" vertical="center"/>
    </xf>
    <xf numFmtId="3" fontId="4" fillId="5" borderId="4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 vertical="center"/>
    </xf>
    <xf numFmtId="0" fontId="7" fillId="2" borderId="46" xfId="0" applyFont="1" applyFill="1" applyBorder="1" applyAlignment="1">
      <alignment horizontal="left" vertical="center" wrapText="1"/>
    </xf>
    <xf numFmtId="3" fontId="11" fillId="17" borderId="4" xfId="0" applyNumberFormat="1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 wrapText="1"/>
    </xf>
    <xf numFmtId="3" fontId="0" fillId="0" borderId="0" xfId="0" applyNumberFormat="1" applyFont="1" applyFill="1" applyBorder="1" applyAlignment="1">
      <alignment vertical="center"/>
    </xf>
    <xf numFmtId="3" fontId="9" fillId="5" borderId="3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1" fillId="15" borderId="52" xfId="0" applyNumberFormat="1" applyFont="1" applyFill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7" fillId="3" borderId="1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7" fillId="3" borderId="14" xfId="0" applyNumberFormat="1" applyFont="1" applyFill="1" applyBorder="1" applyAlignment="1">
      <alignment horizontal="left" vertical="center" wrapText="1"/>
    </xf>
    <xf numFmtId="3" fontId="7" fillId="3" borderId="12" xfId="0" applyNumberFormat="1" applyFont="1" applyFill="1" applyBorder="1" applyAlignment="1">
      <alignment horizontal="left" vertical="center"/>
    </xf>
    <xf numFmtId="3" fontId="7" fillId="2" borderId="15" xfId="0" applyNumberFormat="1" applyFont="1" applyFill="1" applyBorder="1" applyAlignment="1">
      <alignment horizontal="right" vertical="center" wrapText="1"/>
    </xf>
    <xf numFmtId="43" fontId="6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11" fillId="8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11" fillId="17" borderId="32" xfId="0" applyNumberFormat="1" applyFont="1" applyFill="1" applyBorder="1" applyAlignment="1">
      <alignment horizontal="right" vertical="center"/>
    </xf>
    <xf numFmtId="3" fontId="4" fillId="11" borderId="32" xfId="0" applyNumberFormat="1" applyFont="1" applyFill="1" applyBorder="1" applyAlignment="1">
      <alignment horizontal="right" vertical="center"/>
    </xf>
    <xf numFmtId="3" fontId="4" fillId="6" borderId="32" xfId="0" applyNumberFormat="1" applyFont="1" applyFill="1" applyBorder="1" applyAlignment="1">
      <alignment horizontal="right" vertical="center"/>
    </xf>
    <xf numFmtId="3" fontId="7" fillId="2" borderId="44" xfId="0" applyNumberFormat="1" applyFont="1" applyFill="1" applyBorder="1" applyAlignment="1">
      <alignment horizontal="right" vertical="center"/>
    </xf>
    <xf numFmtId="3" fontId="7" fillId="2" borderId="36" xfId="0" applyNumberFormat="1" applyFont="1" applyFill="1" applyBorder="1" applyAlignment="1">
      <alignment horizontal="right" vertical="center"/>
    </xf>
    <xf numFmtId="3" fontId="7" fillId="2" borderId="37" xfId="0" applyNumberFormat="1" applyFont="1" applyFill="1" applyBorder="1" applyAlignment="1">
      <alignment horizontal="right" vertical="center"/>
    </xf>
    <xf numFmtId="0" fontId="7" fillId="2" borderId="2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3" fontId="11" fillId="20" borderId="42" xfId="0" applyNumberFormat="1" applyFont="1" applyFill="1" applyBorder="1" applyAlignment="1">
      <alignment horizontal="right" vertical="center"/>
    </xf>
    <xf numFmtId="3" fontId="11" fillId="15" borderId="41" xfId="0" applyNumberFormat="1" applyFont="1" applyFill="1" applyBorder="1" applyAlignment="1">
      <alignment horizontal="right" vertical="center"/>
    </xf>
    <xf numFmtId="3" fontId="7" fillId="3" borderId="13" xfId="0" applyNumberFormat="1" applyFont="1" applyFill="1" applyBorder="1" applyAlignment="1">
      <alignment horizontal="right" vertical="center"/>
    </xf>
    <xf numFmtId="49" fontId="7" fillId="2" borderId="35" xfId="0" applyNumberFormat="1" applyFont="1" applyFill="1" applyBorder="1" applyAlignment="1">
      <alignment horizontal="left" vertical="center"/>
    </xf>
    <xf numFmtId="49" fontId="7" fillId="2" borderId="21" xfId="0" applyNumberFormat="1" applyFont="1" applyFill="1" applyBorder="1" applyAlignment="1">
      <alignment horizontal="left" vertical="center"/>
    </xf>
    <xf numFmtId="49" fontId="7" fillId="2" borderId="44" xfId="0" applyNumberFormat="1" applyFont="1" applyFill="1" applyBorder="1" applyAlignment="1">
      <alignment horizontal="left" vertical="center"/>
    </xf>
    <xf numFmtId="49" fontId="9" fillId="9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/>
    </xf>
    <xf numFmtId="3" fontId="7" fillId="2" borderId="8" xfId="0" applyNumberFormat="1" applyFont="1" applyFill="1" applyBorder="1" applyAlignment="1">
      <alignment vertical="center" wrapText="1"/>
    </xf>
    <xf numFmtId="3" fontId="7" fillId="2" borderId="19" xfId="0" applyNumberFormat="1" applyFont="1" applyFill="1" applyBorder="1" applyAlignment="1">
      <alignment vertical="center" wrapText="1"/>
    </xf>
    <xf numFmtId="3" fontId="11" fillId="20" borderId="50" xfId="0" applyNumberFormat="1" applyFont="1" applyFill="1" applyBorder="1" applyAlignment="1">
      <alignment vertical="center"/>
    </xf>
    <xf numFmtId="3" fontId="4" fillId="6" borderId="38" xfId="0" applyNumberFormat="1" applyFont="1" applyFill="1" applyBorder="1" applyAlignment="1">
      <alignment vertical="center"/>
    </xf>
    <xf numFmtId="3" fontId="11" fillId="17" borderId="42" xfId="0" applyNumberFormat="1" applyFont="1" applyFill="1" applyBorder="1" applyAlignment="1">
      <alignment horizontal="right" vertical="center"/>
    </xf>
    <xf numFmtId="3" fontId="11" fillId="18" borderId="23" xfId="0" applyNumberFormat="1" applyFont="1" applyFill="1" applyBorder="1" applyAlignment="1">
      <alignment horizontal="right" vertical="center"/>
    </xf>
    <xf numFmtId="3" fontId="4" fillId="12" borderId="3" xfId="0" applyNumberFormat="1" applyFont="1" applyFill="1" applyBorder="1" applyAlignment="1">
      <alignment horizontal="right" vertical="center"/>
    </xf>
    <xf numFmtId="3" fontId="7" fillId="2" borderId="54" xfId="0" applyNumberFormat="1" applyFont="1" applyFill="1" applyBorder="1" applyAlignment="1">
      <alignment horizontal="right" vertical="center" wrapText="1"/>
    </xf>
    <xf numFmtId="3" fontId="11" fillId="20" borderId="50" xfId="0" applyNumberFormat="1" applyFont="1" applyFill="1" applyBorder="1" applyAlignment="1">
      <alignment horizontal="right" vertical="center"/>
    </xf>
    <xf numFmtId="3" fontId="4" fillId="6" borderId="3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3" fontId="0" fillId="0" borderId="0" xfId="0" applyNumberFormat="1" applyFont="1" applyFill="1" applyBorder="1" applyAlignment="1">
      <alignment horizontal="center" vertical="center"/>
    </xf>
    <xf numFmtId="3" fontId="4" fillId="6" borderId="2" xfId="0" applyNumberFormat="1" applyFont="1" applyFill="1" applyBorder="1" applyAlignment="1">
      <alignment horizontal="right" vertical="center"/>
    </xf>
    <xf numFmtId="3" fontId="7" fillId="3" borderId="20" xfId="0" applyNumberFormat="1" applyFont="1" applyFill="1" applyBorder="1" applyAlignment="1">
      <alignment horizontal="right" vertical="center"/>
    </xf>
    <xf numFmtId="3" fontId="7" fillId="2" borderId="57" xfId="0" applyNumberFormat="1" applyFont="1" applyFill="1" applyBorder="1" applyAlignment="1">
      <alignment horizontal="right" vertical="center"/>
    </xf>
    <xf numFmtId="0" fontId="7" fillId="3" borderId="35" xfId="0" applyFont="1" applyFill="1" applyBorder="1" applyAlignment="1">
      <alignment horizontal="left" vertical="center"/>
    </xf>
    <xf numFmtId="3" fontId="0" fillId="0" borderId="0" xfId="0" applyNumberFormat="1" applyFont="1" applyAlignment="1">
      <alignment horizontal="center" vertical="center"/>
    </xf>
    <xf numFmtId="0" fontId="7" fillId="22" borderId="8" xfId="0" applyFont="1" applyFill="1" applyBorder="1" applyAlignment="1">
      <alignment vertical="center" wrapText="1"/>
    </xf>
    <xf numFmtId="0" fontId="7" fillId="22" borderId="8" xfId="0" applyFont="1" applyFill="1" applyBorder="1" applyAlignment="1">
      <alignment horizontal="left" vertical="center" wrapText="1"/>
    </xf>
    <xf numFmtId="3" fontId="7" fillId="7" borderId="19" xfId="0" applyNumberFormat="1" applyFont="1" applyFill="1" applyBorder="1" applyAlignment="1">
      <alignment horizontal="right" vertical="center"/>
    </xf>
    <xf numFmtId="0" fontId="7" fillId="22" borderId="13" xfId="0" applyFont="1" applyFill="1" applyBorder="1" applyAlignment="1">
      <alignment vertical="center" wrapText="1"/>
    </xf>
    <xf numFmtId="0" fontId="7" fillId="22" borderId="13" xfId="0" applyFont="1" applyFill="1" applyBorder="1" applyAlignment="1">
      <alignment horizontal="left" vertical="center" wrapText="1"/>
    </xf>
    <xf numFmtId="164" fontId="0" fillId="0" borderId="0" xfId="0" applyNumberFormat="1" applyFont="1"/>
    <xf numFmtId="3" fontId="11" fillId="17" borderId="50" xfId="0" applyNumberFormat="1" applyFont="1" applyFill="1" applyBorder="1" applyAlignment="1">
      <alignment horizontal="right" vertical="center"/>
    </xf>
    <xf numFmtId="3" fontId="11" fillId="18" borderId="2" xfId="0" applyNumberFormat="1" applyFont="1" applyFill="1" applyBorder="1" applyAlignment="1">
      <alignment horizontal="right" vertical="center"/>
    </xf>
    <xf numFmtId="3" fontId="11" fillId="21" borderId="41" xfId="0" applyNumberFormat="1" applyFont="1" applyFill="1" applyBorder="1" applyAlignment="1">
      <alignment horizontal="right" vertical="center" wrapText="1"/>
    </xf>
    <xf numFmtId="3" fontId="7" fillId="2" borderId="23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3" fontId="11" fillId="15" borderId="15" xfId="0" applyNumberFormat="1" applyFont="1" applyFill="1" applyBorder="1" applyAlignment="1">
      <alignment horizontal="righ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165" fontId="11" fillId="20" borderId="38" xfId="0" applyNumberFormat="1" applyFont="1" applyFill="1" applyBorder="1" applyAlignment="1">
      <alignment vertical="center"/>
    </xf>
    <xf numFmtId="165" fontId="7" fillId="2" borderId="19" xfId="0" applyNumberFormat="1" applyFont="1" applyFill="1" applyBorder="1" applyAlignment="1">
      <alignment vertical="center"/>
    </xf>
    <xf numFmtId="0" fontId="0" fillId="0" borderId="0" xfId="0" applyFont="1" applyAlignment="1"/>
    <xf numFmtId="0" fontId="7" fillId="0" borderId="43" xfId="0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/>
    </xf>
    <xf numFmtId="0" fontId="7" fillId="2" borderId="25" xfId="0" applyFont="1" applyFill="1" applyBorder="1" applyAlignment="1">
      <alignment horizontal="left" vertical="center"/>
    </xf>
    <xf numFmtId="0" fontId="0" fillId="25" borderId="0" xfId="0" applyFont="1" applyFill="1" applyAlignment="1">
      <alignment vertical="center"/>
    </xf>
    <xf numFmtId="41" fontId="6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4" fillId="6" borderId="1" xfId="0" applyNumberFormat="1" applyFont="1" applyFill="1" applyBorder="1" applyAlignment="1">
      <alignment horizontal="right" vertical="center"/>
    </xf>
    <xf numFmtId="165" fontId="7" fillId="22" borderId="19" xfId="0" applyNumberFormat="1" applyFont="1" applyFill="1" applyBorder="1" applyAlignment="1">
      <alignment horizontal="right" vertical="center" wrapText="1"/>
    </xf>
    <xf numFmtId="165" fontId="7" fillId="27" borderId="19" xfId="0" applyNumberFormat="1" applyFont="1" applyFill="1" applyBorder="1" applyAlignment="1">
      <alignment horizontal="right" vertical="center" wrapText="1"/>
    </xf>
    <xf numFmtId="165" fontId="4" fillId="10" borderId="38" xfId="0" applyNumberFormat="1" applyFont="1" applyFill="1" applyBorder="1" applyAlignment="1">
      <alignment horizontal="right" vertical="center"/>
    </xf>
    <xf numFmtId="0" fontId="7" fillId="2" borderId="24" xfId="0" applyFont="1" applyFill="1" applyBorder="1" applyAlignment="1">
      <alignment horizontal="left" vertical="center"/>
    </xf>
    <xf numFmtId="49" fontId="7" fillId="27" borderId="19" xfId="0" applyNumberFormat="1" applyFont="1" applyFill="1" applyBorder="1" applyAlignment="1">
      <alignment horizontal="left" vertical="center" wrapText="1"/>
    </xf>
    <xf numFmtId="49" fontId="7" fillId="22" borderId="19" xfId="0" applyNumberFormat="1" applyFont="1" applyFill="1" applyBorder="1" applyAlignment="1">
      <alignment horizontal="left" vertical="center" wrapText="1"/>
    </xf>
    <xf numFmtId="49" fontId="7" fillId="22" borderId="19" xfId="0" applyNumberFormat="1" applyFont="1" applyFill="1" applyBorder="1" applyAlignment="1">
      <alignment vertical="center" wrapText="1"/>
    </xf>
    <xf numFmtId="49" fontId="7" fillId="27" borderId="19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3" fontId="11" fillId="20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4" fillId="10" borderId="38" xfId="0" applyNumberFormat="1" applyFont="1" applyFill="1" applyBorder="1" applyAlignment="1">
      <alignment horizontal="right" vertical="center"/>
    </xf>
    <xf numFmtId="3" fontId="11" fillId="16" borderId="1" xfId="0" applyNumberFormat="1" applyFont="1" applyFill="1" applyBorder="1" applyAlignment="1">
      <alignment horizontal="right" vertical="center" wrapText="1"/>
    </xf>
    <xf numFmtId="3" fontId="7" fillId="3" borderId="27" xfId="0" applyNumberFormat="1" applyFont="1" applyFill="1" applyBorder="1" applyAlignment="1">
      <alignment horizontal="left" vertical="center"/>
    </xf>
    <xf numFmtId="3" fontId="7" fillId="2" borderId="42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vertical="center"/>
    </xf>
    <xf numFmtId="3" fontId="7" fillId="0" borderId="13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3" fontId="12" fillId="11" borderId="4" xfId="0" applyNumberFormat="1" applyFont="1" applyFill="1" applyBorder="1" applyAlignment="1">
      <alignment horizontal="left" vertical="center" wrapText="1"/>
    </xf>
    <xf numFmtId="3" fontId="12" fillId="11" borderId="15" xfId="0" applyNumberFormat="1" applyFont="1" applyFill="1" applyBorder="1" applyAlignment="1">
      <alignment horizontal="left" vertical="center" wrapText="1"/>
    </xf>
    <xf numFmtId="3" fontId="12" fillId="11" borderId="19" xfId="0" applyNumberFormat="1" applyFont="1" applyFill="1" applyBorder="1" applyAlignment="1">
      <alignment horizontal="left" vertical="center" wrapText="1"/>
    </xf>
    <xf numFmtId="3" fontId="18" fillId="5" borderId="39" xfId="0" applyNumberFormat="1" applyFont="1" applyFill="1" applyBorder="1" applyAlignment="1">
      <alignment horizontal="center" vertical="center" wrapText="1"/>
    </xf>
    <xf numFmtId="3" fontId="18" fillId="5" borderId="49" xfId="0" applyNumberFormat="1" applyFont="1" applyFill="1" applyBorder="1" applyAlignment="1">
      <alignment horizontal="center" vertical="center" wrapText="1"/>
    </xf>
    <xf numFmtId="3" fontId="19" fillId="3" borderId="50" xfId="0" applyNumberFormat="1" applyFont="1" applyFill="1" applyBorder="1" applyAlignment="1">
      <alignment horizontal="center" vertical="center" wrapText="1"/>
    </xf>
    <xf numFmtId="3" fontId="19" fillId="3" borderId="48" xfId="0" applyNumberFormat="1" applyFont="1" applyFill="1" applyBorder="1" applyAlignment="1">
      <alignment horizontal="center" vertical="center" wrapText="1"/>
    </xf>
    <xf numFmtId="3" fontId="19" fillId="3" borderId="49" xfId="0" applyNumberFormat="1" applyFont="1" applyFill="1" applyBorder="1" applyAlignment="1">
      <alignment horizontal="center" vertical="center" wrapText="1"/>
    </xf>
    <xf numFmtId="3" fontId="19" fillId="3" borderId="35" xfId="0" applyNumberFormat="1" applyFont="1" applyFill="1" applyBorder="1" applyAlignment="1">
      <alignment horizontal="center" vertical="center" wrapText="1"/>
    </xf>
    <xf numFmtId="3" fontId="19" fillId="3" borderId="49" xfId="0" applyNumberFormat="1" applyFont="1" applyFill="1" applyBorder="1" applyAlignment="1">
      <alignment horizontal="center" vertical="center" wrapText="1" readingOrder="1"/>
    </xf>
    <xf numFmtId="3" fontId="19" fillId="3" borderId="35" xfId="0" applyNumberFormat="1" applyFont="1" applyFill="1" applyBorder="1" applyAlignment="1">
      <alignment horizontal="center" vertical="center"/>
    </xf>
    <xf numFmtId="3" fontId="19" fillId="3" borderId="8" xfId="0" applyNumberFormat="1" applyFont="1" applyFill="1" applyBorder="1"/>
    <xf numFmtId="3" fontId="24" fillId="3" borderId="8" xfId="0" applyNumberFormat="1" applyFont="1" applyFill="1" applyBorder="1"/>
    <xf numFmtId="3" fontId="19" fillId="3" borderId="24" xfId="0" applyNumberFormat="1" applyFont="1" applyFill="1" applyBorder="1"/>
    <xf numFmtId="3" fontId="19" fillId="5" borderId="8" xfId="0" applyNumberFormat="1" applyFont="1" applyFill="1" applyBorder="1"/>
    <xf numFmtId="3" fontId="19" fillId="3" borderId="19" xfId="0" applyNumberFormat="1" applyFont="1" applyFill="1" applyBorder="1"/>
    <xf numFmtId="3" fontId="19" fillId="3" borderId="17" xfId="0" applyNumberFormat="1" applyFont="1" applyFill="1" applyBorder="1"/>
    <xf numFmtId="3" fontId="19" fillId="5" borderId="19" xfId="0" applyNumberFormat="1" applyFont="1" applyFill="1" applyBorder="1"/>
    <xf numFmtId="3" fontId="19" fillId="5" borderId="13" xfId="0" applyNumberFormat="1" applyFont="1" applyFill="1" applyBorder="1"/>
    <xf numFmtId="3" fontId="19" fillId="3" borderId="13" xfId="0" applyNumberFormat="1" applyFont="1" applyFill="1" applyBorder="1"/>
    <xf numFmtId="3" fontId="19" fillId="3" borderId="25" xfId="0" applyNumberFormat="1" applyFont="1" applyFill="1" applyBorder="1"/>
    <xf numFmtId="3" fontId="19" fillId="3" borderId="7" xfId="0" applyNumberFormat="1" applyFont="1" applyFill="1" applyBorder="1"/>
    <xf numFmtId="3" fontId="19" fillId="3" borderId="20" xfId="0" applyNumberFormat="1" applyFont="1" applyFill="1" applyBorder="1"/>
    <xf numFmtId="3" fontId="19" fillId="3" borderId="24" xfId="0" applyNumberFormat="1" applyFont="1" applyFill="1" applyBorder="1" applyAlignment="1">
      <alignment vertical="center"/>
    </xf>
    <xf numFmtId="3" fontId="19" fillId="3" borderId="17" xfId="0" applyNumberFormat="1" applyFont="1" applyFill="1" applyBorder="1" applyAlignment="1">
      <alignment vertical="center"/>
    </xf>
    <xf numFmtId="3" fontId="19" fillId="3" borderId="25" xfId="0" applyNumberFormat="1" applyFont="1" applyFill="1" applyBorder="1" applyAlignment="1">
      <alignment vertical="center"/>
    </xf>
    <xf numFmtId="3" fontId="19" fillId="3" borderId="29" xfId="0" applyNumberFormat="1" applyFont="1" applyFill="1" applyBorder="1"/>
    <xf numFmtId="3" fontId="19" fillId="3" borderId="11" xfId="0" applyNumberFormat="1" applyFont="1" applyFill="1" applyBorder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26" fillId="0" borderId="87" xfId="0" applyFont="1" applyBorder="1" applyAlignment="1">
      <alignment horizontal="center" vertical="center" wrapText="1"/>
    </xf>
    <xf numFmtId="0" fontId="25" fillId="0" borderId="87" xfId="0" applyFont="1" applyBorder="1" applyAlignment="1">
      <alignment vertical="center" wrapText="1"/>
    </xf>
    <xf numFmtId="3" fontId="25" fillId="0" borderId="87" xfId="0" applyNumberFormat="1" applyFont="1" applyBorder="1" applyAlignment="1">
      <alignment horizontal="right" vertical="center" wrapText="1"/>
    </xf>
    <xf numFmtId="3" fontId="25" fillId="0" borderId="87" xfId="0" applyNumberFormat="1" applyFont="1" applyBorder="1" applyAlignment="1">
      <alignment vertical="center" wrapText="1"/>
    </xf>
    <xf numFmtId="3" fontId="25" fillId="0" borderId="90" xfId="0" applyNumberFormat="1" applyFont="1" applyBorder="1" applyAlignment="1">
      <alignment vertical="center" wrapText="1"/>
    </xf>
    <xf numFmtId="0" fontId="28" fillId="0" borderId="87" xfId="0" applyFont="1" applyBorder="1" applyAlignment="1">
      <alignment vertical="center" wrapText="1"/>
    </xf>
    <xf numFmtId="3" fontId="28" fillId="0" borderId="87" xfId="0" applyNumberFormat="1" applyFont="1" applyBorder="1" applyAlignment="1">
      <alignment horizontal="right" vertical="center" wrapText="1"/>
    </xf>
    <xf numFmtId="3" fontId="28" fillId="0" borderId="87" xfId="0" applyNumberFormat="1" applyFont="1" applyBorder="1" applyAlignment="1">
      <alignment vertical="center" wrapText="1"/>
    </xf>
    <xf numFmtId="3" fontId="28" fillId="0" borderId="90" xfId="0" applyNumberFormat="1" applyFont="1" applyBorder="1" applyAlignment="1">
      <alignment vertical="center" wrapText="1"/>
    </xf>
    <xf numFmtId="3" fontId="26" fillId="0" borderId="99" xfId="0" applyNumberFormat="1" applyFont="1" applyBorder="1" applyAlignment="1">
      <alignment horizontal="right" vertical="center" wrapText="1"/>
    </xf>
    <xf numFmtId="3" fontId="26" fillId="0" borderId="99" xfId="0" applyNumberFormat="1" applyFont="1" applyBorder="1" applyAlignment="1">
      <alignment vertical="center" wrapText="1"/>
    </xf>
    <xf numFmtId="3" fontId="26" fillId="0" borderId="100" xfId="0" applyNumberFormat="1" applyFont="1" applyBorder="1" applyAlignment="1">
      <alignment vertical="center" wrapText="1"/>
    </xf>
    <xf numFmtId="0" fontId="26" fillId="0" borderId="88" xfId="0" applyFont="1" applyBorder="1" applyAlignment="1">
      <alignment vertical="center" wrapText="1"/>
    </xf>
    <xf numFmtId="3" fontId="26" fillId="0" borderId="87" xfId="0" applyNumberFormat="1" applyFont="1" applyBorder="1" applyAlignment="1">
      <alignment horizontal="right" vertical="center" wrapText="1"/>
    </xf>
    <xf numFmtId="3" fontId="26" fillId="0" borderId="87" xfId="0" applyNumberFormat="1" applyFont="1" applyBorder="1" applyAlignment="1">
      <alignment vertical="center" wrapText="1"/>
    </xf>
    <xf numFmtId="3" fontId="26" fillId="0" borderId="90" xfId="0" applyNumberFormat="1" applyFont="1" applyBorder="1" applyAlignment="1">
      <alignment vertical="center" wrapText="1"/>
    </xf>
    <xf numFmtId="0" fontId="26" fillId="0" borderId="90" xfId="0" applyFont="1" applyBorder="1" applyAlignment="1">
      <alignment vertical="center" wrapText="1"/>
    </xf>
    <xf numFmtId="0" fontId="17" fillId="2" borderId="0" xfId="0" applyFont="1" applyFill="1" applyBorder="1" applyAlignment="1">
      <alignment horizontal="right"/>
    </xf>
    <xf numFmtId="3" fontId="0" fillId="0" borderId="0" xfId="0" applyNumberFormat="1" applyFont="1" applyAlignment="1">
      <alignment horizontal="right" vertical="center"/>
    </xf>
    <xf numFmtId="165" fontId="4" fillId="5" borderId="3" xfId="0" applyNumberFormat="1" applyFont="1" applyFill="1" applyBorder="1" applyAlignment="1">
      <alignment horizontal="right" vertical="center"/>
    </xf>
    <xf numFmtId="165" fontId="4" fillId="6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6" fillId="0" borderId="97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left" vertical="center" wrapText="1"/>
    </xf>
    <xf numFmtId="0" fontId="26" fillId="0" borderId="99" xfId="0" applyFont="1" applyBorder="1" applyAlignment="1">
      <alignment horizontal="left" vertical="center" wrapText="1"/>
    </xf>
    <xf numFmtId="3" fontId="26" fillId="0" borderId="92" xfId="0" applyNumberFormat="1" applyFont="1" applyBorder="1" applyAlignment="1">
      <alignment horizontal="right" vertical="center" wrapText="1"/>
    </xf>
    <xf numFmtId="0" fontId="26" fillId="0" borderId="94" xfId="0" applyFont="1" applyBorder="1" applyAlignment="1">
      <alignment horizontal="right" vertical="center" wrapText="1"/>
    </xf>
    <xf numFmtId="3" fontId="26" fillId="0" borderId="94" xfId="0" applyNumberFormat="1" applyFont="1" applyBorder="1" applyAlignment="1">
      <alignment horizontal="right" vertical="center" wrapText="1"/>
    </xf>
    <xf numFmtId="3" fontId="26" fillId="0" borderId="102" xfId="0" applyNumberFormat="1" applyFont="1" applyBorder="1" applyAlignment="1">
      <alignment horizontal="right" vertical="center" wrapText="1"/>
    </xf>
    <xf numFmtId="3" fontId="26" fillId="0" borderId="88" xfId="0" applyNumberFormat="1" applyFont="1" applyBorder="1" applyAlignment="1">
      <alignment horizontal="right" vertical="center" wrapText="1"/>
    </xf>
    <xf numFmtId="0" fontId="26" fillId="0" borderId="97" xfId="0" applyFont="1" applyBorder="1" applyAlignment="1">
      <alignment horizontal="left" vertical="center" wrapText="1"/>
    </xf>
    <xf numFmtId="0" fontId="26" fillId="0" borderId="87" xfId="0" applyFont="1" applyBorder="1" applyAlignment="1">
      <alignment horizontal="left" vertical="center" wrapText="1"/>
    </xf>
    <xf numFmtId="3" fontId="26" fillId="0" borderId="87" xfId="0" applyNumberFormat="1" applyFont="1" applyBorder="1" applyAlignment="1">
      <alignment horizontal="right" vertical="center" wrapText="1"/>
    </xf>
    <xf numFmtId="0" fontId="26" fillId="0" borderId="96" xfId="0" applyFont="1" applyBorder="1" applyAlignment="1">
      <alignment horizontal="center" vertical="center" wrapText="1"/>
    </xf>
    <xf numFmtId="0" fontId="26" fillId="0" borderId="94" xfId="0" applyFont="1" applyBorder="1" applyAlignment="1">
      <alignment horizontal="center" vertical="center" wrapText="1"/>
    </xf>
    <xf numFmtId="0" fontId="26" fillId="28" borderId="24" xfId="0" applyFont="1" applyFill="1" applyBorder="1" applyAlignment="1">
      <alignment horizontal="center" vertical="center" wrapText="1"/>
    </xf>
    <xf numFmtId="0" fontId="26" fillId="28" borderId="16" xfId="0" applyFont="1" applyFill="1" applyBorder="1" applyAlignment="1">
      <alignment horizontal="center" vertical="center" wrapText="1"/>
    </xf>
    <xf numFmtId="0" fontId="26" fillId="28" borderId="74" xfId="0" applyFont="1" applyFill="1" applyBorder="1" applyAlignment="1">
      <alignment horizontal="center" vertical="center" wrapText="1"/>
    </xf>
    <xf numFmtId="0" fontId="26" fillId="28" borderId="101" xfId="0" applyFont="1" applyFill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27" fillId="0" borderId="84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 wrapText="1"/>
    </xf>
    <xf numFmtId="0" fontId="26" fillId="0" borderId="86" xfId="0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 textRotation="90" wrapText="1"/>
    </xf>
    <xf numFmtId="0" fontId="26" fillId="0" borderId="91" xfId="0" applyFont="1" applyBorder="1" applyAlignment="1">
      <alignment horizontal="center" vertical="center" textRotation="90" wrapText="1"/>
    </xf>
    <xf numFmtId="0" fontId="26" fillId="0" borderId="96" xfId="0" applyFont="1" applyBorder="1" applyAlignment="1">
      <alignment horizontal="center" vertical="center" textRotation="90" wrapText="1"/>
    </xf>
    <xf numFmtId="0" fontId="25" fillId="0" borderId="92" xfId="0" applyFont="1" applyBorder="1" applyAlignment="1">
      <alignment horizontal="left" vertical="center" wrapText="1"/>
    </xf>
    <xf numFmtId="0" fontId="25" fillId="0" borderId="94" xfId="0" applyFont="1" applyBorder="1" applyAlignment="1">
      <alignment horizontal="left" vertical="center" wrapText="1"/>
    </xf>
    <xf numFmtId="3" fontId="25" fillId="0" borderId="92" xfId="0" applyNumberFormat="1" applyFont="1" applyBorder="1" applyAlignment="1">
      <alignment horizontal="right" vertical="center" wrapText="1"/>
    </xf>
    <xf numFmtId="3" fontId="25" fillId="0" borderId="94" xfId="0" applyNumberFormat="1" applyFont="1" applyBorder="1" applyAlignment="1">
      <alignment horizontal="right" vertical="center" wrapText="1"/>
    </xf>
    <xf numFmtId="0" fontId="26" fillId="0" borderId="80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6" fillId="0" borderId="82" xfId="0" applyFont="1" applyBorder="1" applyAlignment="1">
      <alignment horizontal="center" vertical="center" wrapText="1"/>
    </xf>
    <xf numFmtId="0" fontId="26" fillId="0" borderId="83" xfId="0" applyFont="1" applyBorder="1" applyAlignment="1">
      <alignment horizontal="center" vertical="center" wrapText="1"/>
    </xf>
    <xf numFmtId="3" fontId="25" fillId="0" borderId="93" xfId="0" applyNumberFormat="1" applyFont="1" applyBorder="1" applyAlignment="1">
      <alignment horizontal="right" vertical="center" wrapText="1"/>
    </xf>
    <xf numFmtId="3" fontId="25" fillId="0" borderId="95" xfId="0" applyNumberFormat="1" applyFont="1" applyBorder="1" applyAlignment="1">
      <alignment horizontal="right" vertical="center" wrapText="1"/>
    </xf>
    <xf numFmtId="0" fontId="26" fillId="0" borderId="97" xfId="0" applyFont="1" applyBorder="1" applyAlignment="1">
      <alignment horizontal="center" vertical="center" textRotation="90" wrapText="1"/>
    </xf>
    <xf numFmtId="3" fontId="19" fillId="5" borderId="24" xfId="0" applyNumberFormat="1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17" xfId="0" applyBorder="1"/>
    <xf numFmtId="0" fontId="0" fillId="0" borderId="20" xfId="0" applyBorder="1"/>
    <xf numFmtId="0" fontId="0" fillId="0" borderId="25" xfId="0" applyBorder="1"/>
    <xf numFmtId="0" fontId="0" fillId="0" borderId="11" xfId="0" applyBorder="1"/>
    <xf numFmtId="3" fontId="14" fillId="5" borderId="40" xfId="0" applyNumberFormat="1" applyFont="1" applyFill="1" applyBorder="1" applyAlignment="1">
      <alignment horizontal="left" vertical="center" wrapText="1"/>
    </xf>
    <xf numFmtId="0" fontId="0" fillId="0" borderId="57" xfId="0" applyBorder="1"/>
    <xf numFmtId="0" fontId="0" fillId="0" borderId="55" xfId="0" applyBorder="1"/>
    <xf numFmtId="0" fontId="0" fillId="0" borderId="53" xfId="0" applyBorder="1"/>
    <xf numFmtId="0" fontId="0" fillId="0" borderId="74" xfId="0" applyBorder="1"/>
    <xf numFmtId="0" fontId="0" fillId="0" borderId="75" xfId="0" applyBorder="1"/>
    <xf numFmtId="3" fontId="14" fillId="5" borderId="78" xfId="0" applyNumberFormat="1" applyFont="1" applyFill="1" applyBorder="1" applyAlignment="1">
      <alignment horizontal="left" vertical="center" wrapText="1"/>
    </xf>
    <xf numFmtId="0" fontId="0" fillId="0" borderId="79" xfId="0" applyBorder="1"/>
    <xf numFmtId="3" fontId="12" fillId="5" borderId="17" xfId="0" applyNumberFormat="1" applyFont="1" applyFill="1" applyBorder="1" applyAlignment="1">
      <alignment horizontal="left" vertical="center" wrapText="1"/>
    </xf>
    <xf numFmtId="3" fontId="14" fillId="5" borderId="24" xfId="0" applyNumberFormat="1" applyFont="1" applyFill="1" applyBorder="1" applyAlignment="1">
      <alignment horizontal="left" vertical="center" wrapText="1"/>
    </xf>
    <xf numFmtId="0" fontId="0" fillId="0" borderId="58" xfId="0" applyBorder="1"/>
    <xf numFmtId="0" fontId="0" fillId="0" borderId="12" xfId="0" applyBorder="1"/>
    <xf numFmtId="0" fontId="0" fillId="0" borderId="60" xfId="0" applyBorder="1"/>
    <xf numFmtId="3" fontId="14" fillId="5" borderId="17" xfId="0" applyNumberFormat="1" applyFont="1" applyFill="1" applyBorder="1" applyAlignment="1">
      <alignment horizontal="left" vertical="center" wrapText="1"/>
    </xf>
    <xf numFmtId="0" fontId="0" fillId="0" borderId="59" xfId="0" applyBorder="1"/>
    <xf numFmtId="0" fontId="22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center" wrapText="1"/>
    </xf>
    <xf numFmtId="3" fontId="18" fillId="5" borderId="5" xfId="0" applyNumberFormat="1" applyFont="1" applyFill="1" applyBorder="1" applyAlignment="1">
      <alignment horizontal="center" vertical="center" wrapText="1"/>
    </xf>
    <xf numFmtId="3" fontId="18" fillId="5" borderId="5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left" vertical="center" wrapText="1"/>
    </xf>
    <xf numFmtId="3" fontId="2" fillId="5" borderId="36" xfId="0" applyNumberFormat="1" applyFont="1" applyFill="1" applyBorder="1" applyAlignment="1">
      <alignment horizontal="left" vertical="center" wrapText="1"/>
    </xf>
    <xf numFmtId="3" fontId="2" fillId="5" borderId="56" xfId="0" applyNumberFormat="1" applyFont="1" applyFill="1" applyBorder="1" applyAlignment="1">
      <alignment horizontal="left" vertical="center" wrapText="1"/>
    </xf>
    <xf numFmtId="3" fontId="2" fillId="5" borderId="49" xfId="0" applyNumberFormat="1" applyFont="1" applyFill="1" applyBorder="1" applyAlignment="1">
      <alignment horizontal="left" vertical="center" wrapText="1"/>
    </xf>
    <xf numFmtId="3" fontId="19" fillId="5" borderId="16" xfId="0" applyNumberFormat="1" applyFont="1" applyFill="1" applyBorder="1" applyAlignment="1">
      <alignment horizontal="left" vertical="center" wrapText="1"/>
    </xf>
    <xf numFmtId="3" fontId="19" fillId="5" borderId="17" xfId="0" applyNumberFormat="1" applyFont="1" applyFill="1" applyBorder="1" applyAlignment="1">
      <alignment horizontal="left" vertical="center" wrapText="1"/>
    </xf>
    <xf numFmtId="3" fontId="19" fillId="5" borderId="0" xfId="0" applyNumberFormat="1" applyFont="1" applyFill="1" applyBorder="1" applyAlignment="1">
      <alignment horizontal="left" vertical="center" wrapText="1"/>
    </xf>
    <xf numFmtId="0" fontId="0" fillId="13" borderId="25" xfId="0" applyFill="1" applyBorder="1" applyAlignment="1">
      <alignment horizontal="left" vertical="center" wrapText="1"/>
    </xf>
    <xf numFmtId="0" fontId="0" fillId="13" borderId="18" xfId="0" applyFill="1" applyBorder="1" applyAlignment="1">
      <alignment horizontal="left" vertical="center" wrapText="1"/>
    </xf>
    <xf numFmtId="3" fontId="14" fillId="5" borderId="48" xfId="0" applyNumberFormat="1" applyFont="1" applyFill="1" applyBorder="1" applyAlignment="1">
      <alignment horizontal="left" vertical="center" wrapText="1"/>
    </xf>
    <xf numFmtId="3" fontId="14" fillId="5" borderId="12" xfId="0" applyNumberFormat="1" applyFont="1" applyFill="1" applyBorder="1" applyAlignment="1">
      <alignment horizontal="left" vertical="center" wrapText="1"/>
    </xf>
    <xf numFmtId="3" fontId="14" fillId="5" borderId="25" xfId="0" applyNumberFormat="1" applyFont="1" applyFill="1" applyBorder="1" applyAlignment="1">
      <alignment horizontal="left" vertical="center" wrapText="1"/>
    </xf>
    <xf numFmtId="3" fontId="14" fillId="5" borderId="60" xfId="0" applyNumberFormat="1" applyFont="1" applyFill="1" applyBorder="1" applyAlignment="1">
      <alignment horizontal="left" vertical="center" wrapText="1"/>
    </xf>
    <xf numFmtId="3" fontId="14" fillId="5" borderId="16" xfId="0" applyNumberFormat="1" applyFont="1" applyFill="1" applyBorder="1" applyAlignment="1">
      <alignment horizontal="left" vertical="center" wrapText="1"/>
    </xf>
    <xf numFmtId="3" fontId="14" fillId="5" borderId="0" xfId="0" applyNumberFormat="1" applyFont="1" applyFill="1" applyBorder="1" applyAlignment="1">
      <alignment horizontal="left" vertical="center" wrapText="1"/>
    </xf>
    <xf numFmtId="0" fontId="7" fillId="13" borderId="25" xfId="0" applyFont="1" applyFill="1" applyBorder="1" applyAlignment="1">
      <alignment horizontal="left" vertical="center" wrapText="1"/>
    </xf>
    <xf numFmtId="0" fontId="7" fillId="13" borderId="18" xfId="0" applyFont="1" applyFill="1" applyBorder="1" applyAlignment="1">
      <alignment horizontal="left" vertical="center" wrapText="1"/>
    </xf>
    <xf numFmtId="3" fontId="14" fillId="5" borderId="58" xfId="0" applyNumberFormat="1" applyFont="1" applyFill="1" applyBorder="1" applyAlignment="1">
      <alignment horizontal="left" vertical="center" wrapText="1"/>
    </xf>
    <xf numFmtId="0" fontId="7" fillId="13" borderId="55" xfId="0" applyFont="1" applyFill="1" applyBorder="1" applyAlignment="1">
      <alignment horizontal="left" vertical="center" wrapText="1"/>
    </xf>
    <xf numFmtId="0" fontId="7" fillId="13" borderId="59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right"/>
    </xf>
    <xf numFmtId="0" fontId="7" fillId="13" borderId="60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right"/>
    </xf>
    <xf numFmtId="3" fontId="2" fillId="5" borderId="26" xfId="0" applyNumberFormat="1" applyFont="1" applyFill="1" applyBorder="1" applyAlignment="1">
      <alignment horizontal="left" vertical="center" wrapText="1"/>
    </xf>
    <xf numFmtId="3" fontId="2" fillId="5" borderId="27" xfId="0" applyNumberFormat="1" applyFont="1" applyFill="1" applyBorder="1" applyAlignment="1">
      <alignment horizontal="left" vertical="center" wrapText="1"/>
    </xf>
    <xf numFmtId="3" fontId="2" fillId="5" borderId="36" xfId="0" applyNumberFormat="1" applyFont="1" applyFill="1" applyBorder="1" applyAlignment="1">
      <alignment horizontal="center" vertical="center" wrapText="1"/>
    </xf>
    <xf numFmtId="3" fontId="2" fillId="5" borderId="27" xfId="0" applyNumberFormat="1" applyFont="1" applyFill="1" applyBorder="1" applyAlignment="1">
      <alignment horizontal="center" vertical="center" wrapText="1"/>
    </xf>
    <xf numFmtId="3" fontId="2" fillId="5" borderId="51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horizontal="center"/>
    </xf>
    <xf numFmtId="3" fontId="18" fillId="5" borderId="23" xfId="0" applyNumberFormat="1" applyFont="1" applyFill="1" applyBorder="1" applyAlignment="1">
      <alignment horizontal="center" vertical="center" wrapText="1"/>
    </xf>
    <xf numFmtId="3" fontId="18" fillId="3" borderId="49" xfId="0" applyNumberFormat="1" applyFont="1" applyFill="1" applyBorder="1" applyAlignment="1">
      <alignment horizontal="center"/>
    </xf>
    <xf numFmtId="3" fontId="18" fillId="3" borderId="27" xfId="0" applyNumberFormat="1" applyFont="1" applyFill="1" applyBorder="1" applyAlignment="1">
      <alignment horizontal="center"/>
    </xf>
    <xf numFmtId="3" fontId="18" fillId="3" borderId="49" xfId="0" applyNumberFormat="1" applyFont="1" applyFill="1" applyBorder="1" applyAlignment="1">
      <alignment horizontal="center" vertical="center" wrapText="1"/>
    </xf>
    <xf numFmtId="3" fontId="18" fillId="3" borderId="44" xfId="0" applyNumberFormat="1" applyFont="1" applyFill="1" applyBorder="1" applyAlignment="1">
      <alignment horizontal="center" vertical="center" wrapText="1"/>
    </xf>
    <xf numFmtId="0" fontId="11" fillId="8" borderId="47" xfId="0" applyFont="1" applyFill="1" applyBorder="1" applyAlignment="1">
      <alignment horizontal="center" vertical="center"/>
    </xf>
    <xf numFmtId="0" fontId="11" fillId="8" borderId="43" xfId="0" applyFont="1" applyFill="1" applyBorder="1" applyAlignment="1">
      <alignment horizontal="center" vertical="center"/>
    </xf>
    <xf numFmtId="164" fontId="4" fillId="10" borderId="62" xfId="0" applyNumberFormat="1" applyFont="1" applyFill="1" applyBorder="1" applyAlignment="1">
      <alignment horizontal="center" vertical="center"/>
    </xf>
    <xf numFmtId="164" fontId="4" fillId="10" borderId="68" xfId="0" applyNumberFormat="1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164" fontId="4" fillId="6" borderId="47" xfId="0" applyNumberFormat="1" applyFont="1" applyFill="1" applyBorder="1" applyAlignment="1">
      <alignment horizontal="center" vertical="center"/>
    </xf>
    <xf numFmtId="164" fontId="4" fillId="6" borderId="46" xfId="0" applyNumberFormat="1" applyFont="1" applyFill="1" applyBorder="1" applyAlignment="1">
      <alignment horizontal="center" vertical="center"/>
    </xf>
    <xf numFmtId="0" fontId="11" fillId="15" borderId="65" xfId="0" applyFont="1" applyFill="1" applyBorder="1" applyAlignment="1">
      <alignment horizontal="center" vertical="center"/>
    </xf>
    <xf numFmtId="0" fontId="11" fillId="15" borderId="66" xfId="0" applyFont="1" applyFill="1" applyBorder="1" applyAlignment="1">
      <alignment horizontal="center" vertical="center"/>
    </xf>
    <xf numFmtId="0" fontId="11" fillId="14" borderId="47" xfId="0" applyFont="1" applyFill="1" applyBorder="1" applyAlignment="1">
      <alignment horizontal="center" vertical="center" wrapText="1"/>
    </xf>
    <xf numFmtId="0" fontId="11" fillId="14" borderId="43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11" fillId="17" borderId="24" xfId="0" applyFont="1" applyFill="1" applyBorder="1" applyAlignment="1">
      <alignment horizontal="center" vertical="center"/>
    </xf>
    <xf numFmtId="0" fontId="11" fillId="17" borderId="7" xfId="0" applyFont="1" applyFill="1" applyBorder="1" applyAlignment="1">
      <alignment horizontal="center" vertical="center"/>
    </xf>
    <xf numFmtId="0" fontId="11" fillId="15" borderId="45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3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 wrapText="1"/>
    </xf>
    <xf numFmtId="0" fontId="9" fillId="5" borderId="61" xfId="0" applyFont="1" applyFill="1" applyBorder="1" applyAlignment="1">
      <alignment horizontal="center" vertical="center" wrapText="1"/>
    </xf>
    <xf numFmtId="164" fontId="11" fillId="15" borderId="27" xfId="0" applyNumberFormat="1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1" fillId="18" borderId="65" xfId="0" applyNumberFormat="1" applyFont="1" applyFill="1" applyBorder="1" applyAlignment="1">
      <alignment horizontal="center" vertical="center" wrapText="1"/>
    </xf>
    <xf numFmtId="0" fontId="11" fillId="18" borderId="71" xfId="0" applyNumberFormat="1" applyFont="1" applyFill="1" applyBorder="1" applyAlignment="1">
      <alignment horizontal="center" vertical="center" wrapText="1"/>
    </xf>
    <xf numFmtId="0" fontId="11" fillId="15" borderId="32" xfId="0" applyFont="1" applyFill="1" applyBorder="1" applyAlignment="1">
      <alignment horizontal="center" vertical="center"/>
    </xf>
    <xf numFmtId="0" fontId="9" fillId="24" borderId="47" xfId="0" applyFont="1" applyFill="1" applyBorder="1" applyAlignment="1">
      <alignment horizontal="center" vertical="center" wrapText="1"/>
    </xf>
    <xf numFmtId="0" fontId="9" fillId="24" borderId="46" xfId="0" applyFont="1" applyFill="1" applyBorder="1" applyAlignment="1">
      <alignment horizontal="center" vertical="center" wrapText="1"/>
    </xf>
    <xf numFmtId="0" fontId="9" fillId="12" borderId="47" xfId="0" applyFont="1" applyFill="1" applyBorder="1" applyAlignment="1">
      <alignment horizontal="center" vertical="center" wrapText="1"/>
    </xf>
    <xf numFmtId="0" fontId="9" fillId="12" borderId="46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64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62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 wrapText="1"/>
    </xf>
    <xf numFmtId="3" fontId="9" fillId="6" borderId="9" xfId="0" applyNumberFormat="1" applyFont="1" applyFill="1" applyBorder="1" applyAlignment="1">
      <alignment horizontal="center" vertical="center" wrapText="1"/>
    </xf>
    <xf numFmtId="3" fontId="9" fillId="6" borderId="34" xfId="0" applyNumberFormat="1" applyFont="1" applyFill="1" applyBorder="1" applyAlignment="1">
      <alignment horizontal="center" vertical="center" wrapText="1"/>
    </xf>
    <xf numFmtId="0" fontId="9" fillId="5" borderId="65" xfId="0" applyFont="1" applyFill="1" applyBorder="1" applyAlignment="1">
      <alignment horizontal="center" vertical="center" wrapText="1"/>
    </xf>
    <xf numFmtId="0" fontId="9" fillId="5" borderId="71" xfId="0" applyFont="1" applyFill="1" applyBorder="1" applyAlignment="1">
      <alignment horizontal="center" vertical="center" wrapText="1"/>
    </xf>
    <xf numFmtId="0" fontId="11" fillId="15" borderId="71" xfId="0" applyFont="1" applyFill="1" applyBorder="1" applyAlignment="1">
      <alignment horizontal="center" vertical="center"/>
    </xf>
    <xf numFmtId="3" fontId="9" fillId="6" borderId="65" xfId="0" applyNumberFormat="1" applyFont="1" applyFill="1" applyBorder="1" applyAlignment="1">
      <alignment horizontal="center" vertical="center" wrapText="1"/>
    </xf>
    <xf numFmtId="3" fontId="9" fillId="6" borderId="71" xfId="0" applyNumberFormat="1" applyFont="1" applyFill="1" applyBorder="1" applyAlignment="1">
      <alignment horizontal="center" vertical="center" wrapText="1"/>
    </xf>
    <xf numFmtId="3" fontId="9" fillId="6" borderId="36" xfId="0" applyNumberFormat="1" applyFont="1" applyFill="1" applyBorder="1" applyAlignment="1">
      <alignment horizontal="center" vertical="center" wrapText="1"/>
    </xf>
    <xf numFmtId="0" fontId="11" fillId="17" borderId="69" xfId="0" applyFont="1" applyFill="1" applyBorder="1" applyAlignment="1">
      <alignment horizontal="center" vertical="center"/>
    </xf>
    <xf numFmtId="0" fontId="11" fillId="17" borderId="72" xfId="0" applyFont="1" applyFill="1" applyBorder="1" applyAlignment="1">
      <alignment horizontal="center" vertical="center"/>
    </xf>
    <xf numFmtId="0" fontId="11" fillId="17" borderId="45" xfId="0" applyFont="1" applyFill="1" applyBorder="1" applyAlignment="1">
      <alignment horizontal="center" vertical="center"/>
    </xf>
    <xf numFmtId="0" fontId="11" fillId="17" borderId="32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11" fillId="17" borderId="26" xfId="0" applyFont="1" applyFill="1" applyBorder="1" applyAlignment="1">
      <alignment horizontal="center" vertical="center" wrapText="1"/>
    </xf>
    <xf numFmtId="0" fontId="11" fillId="17" borderId="27" xfId="0" applyFont="1" applyFill="1" applyBorder="1" applyAlignment="1">
      <alignment horizontal="center" vertical="center" wrapText="1"/>
    </xf>
    <xf numFmtId="0" fontId="11" fillId="15" borderId="26" xfId="0" applyFont="1" applyFill="1" applyBorder="1" applyAlignment="1">
      <alignment horizontal="center" vertical="center"/>
    </xf>
    <xf numFmtId="0" fontId="11" fillId="15" borderId="27" xfId="0" applyFont="1" applyFill="1" applyBorder="1" applyAlignment="1">
      <alignment horizontal="center" vertical="center"/>
    </xf>
    <xf numFmtId="0" fontId="11" fillId="15" borderId="69" xfId="0" applyFont="1" applyFill="1" applyBorder="1" applyAlignment="1">
      <alignment horizontal="center" vertical="center"/>
    </xf>
    <xf numFmtId="0" fontId="11" fillId="15" borderId="70" xfId="0" applyFont="1" applyFill="1" applyBorder="1" applyAlignment="1">
      <alignment horizontal="center" vertical="center"/>
    </xf>
    <xf numFmtId="0" fontId="11" fillId="17" borderId="6" xfId="0" applyFont="1" applyFill="1" applyBorder="1" applyAlignment="1">
      <alignment horizontal="center" vertical="center"/>
    </xf>
    <xf numFmtId="166" fontId="11" fillId="21" borderId="65" xfId="0" applyNumberFormat="1" applyFont="1" applyFill="1" applyBorder="1" applyAlignment="1">
      <alignment horizontal="center" vertical="center" wrapText="1"/>
    </xf>
    <xf numFmtId="166" fontId="11" fillId="21" borderId="66" xfId="0" applyNumberFormat="1" applyFont="1" applyFill="1" applyBorder="1" applyAlignment="1">
      <alignment horizontal="center" vertical="center" wrapText="1"/>
    </xf>
    <xf numFmtId="0" fontId="11" fillId="14" borderId="25" xfId="0" applyFont="1" applyFill="1" applyBorder="1" applyAlignment="1">
      <alignment horizontal="center" vertical="center" wrapText="1"/>
    </xf>
    <xf numFmtId="0" fontId="11" fillId="14" borderId="11" xfId="0" applyFont="1" applyFill="1" applyBorder="1" applyAlignment="1">
      <alignment horizontal="center" vertical="center" wrapText="1"/>
    </xf>
    <xf numFmtId="164" fontId="4" fillId="6" borderId="62" xfId="0" applyNumberFormat="1" applyFont="1" applyFill="1" applyBorder="1" applyAlignment="1">
      <alignment horizontal="center" vertical="center"/>
    </xf>
    <xf numFmtId="164" fontId="4" fillId="6" borderId="63" xfId="0" applyNumberFormat="1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64" fontId="4" fillId="6" borderId="25" xfId="0" applyNumberFormat="1" applyFont="1" applyFill="1" applyBorder="1" applyAlignment="1">
      <alignment horizontal="center" vertical="center"/>
    </xf>
    <xf numFmtId="164" fontId="4" fillId="6" borderId="60" xfId="0" applyNumberFormat="1" applyFont="1" applyFill="1" applyBorder="1" applyAlignment="1">
      <alignment horizontal="center" vertical="center"/>
    </xf>
    <xf numFmtId="0" fontId="11" fillId="16" borderId="47" xfId="0" applyFont="1" applyFill="1" applyBorder="1" applyAlignment="1">
      <alignment horizontal="center" vertical="center"/>
    </xf>
    <xf numFmtId="0" fontId="11" fillId="16" borderId="6" xfId="0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33CC66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23FF23"/>
      <rgbColor rgb="00800080"/>
      <rgbColor rgb="00800000"/>
      <rgbColor rgb="00008080"/>
      <rgbColor rgb="000000FF"/>
      <rgbColor rgb="0000D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CCC00"/>
      <rgbColor rgb="00FFD320"/>
      <rgbColor rgb="00FF9900"/>
      <rgbColor rgb="00FF6633"/>
      <rgbColor rgb="00666699"/>
      <rgbColor rgb="009999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BreakPreview" zoomScale="60" zoomScaleNormal="100" workbookViewId="0">
      <selection sqref="A1:XFD1"/>
    </sheetView>
  </sheetViews>
  <sheetFormatPr defaultColWidth="9.140625" defaultRowHeight="12.75" x14ac:dyDescent="0.2"/>
  <cols>
    <col min="1" max="1" width="5.7109375" customWidth="1"/>
    <col min="2" max="2" width="31.28515625" customWidth="1"/>
    <col min="3" max="5" width="12.140625" customWidth="1"/>
    <col min="6" max="6" width="5.7109375" customWidth="1"/>
    <col min="7" max="7" width="31.28515625" customWidth="1"/>
    <col min="8" max="10" width="12.140625" customWidth="1"/>
    <col min="11" max="11" width="19.85546875" customWidth="1"/>
  </cols>
  <sheetData>
    <row r="1" spans="1:11" s="390" customFormat="1" x14ac:dyDescent="0.2">
      <c r="A1" s="391" t="s">
        <v>387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5.75" thickBot="1" x14ac:dyDescent="0.2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8" t="s">
        <v>358</v>
      </c>
    </row>
    <row r="3" spans="1:11" ht="51.75" customHeight="1" x14ac:dyDescent="0.2">
      <c r="A3" s="423" t="s">
        <v>359</v>
      </c>
      <c r="B3" s="424"/>
      <c r="C3" s="424"/>
      <c r="D3" s="424"/>
      <c r="E3" s="425"/>
      <c r="F3" s="423" t="s">
        <v>360</v>
      </c>
      <c r="G3" s="424"/>
      <c r="H3" s="424"/>
      <c r="I3" s="424"/>
      <c r="J3" s="426"/>
      <c r="K3" s="412" t="s">
        <v>361</v>
      </c>
    </row>
    <row r="4" spans="1:11" ht="42.75" customHeight="1" x14ac:dyDescent="0.2">
      <c r="A4" s="414" t="s">
        <v>362</v>
      </c>
      <c r="B4" s="415"/>
      <c r="C4" s="369" t="s">
        <v>156</v>
      </c>
      <c r="D4" s="369" t="s">
        <v>157</v>
      </c>
      <c r="E4" s="369" t="s">
        <v>363</v>
      </c>
      <c r="F4" s="414" t="s">
        <v>364</v>
      </c>
      <c r="G4" s="415"/>
      <c r="H4" s="369" t="s">
        <v>156</v>
      </c>
      <c r="I4" s="369" t="s">
        <v>157</v>
      </c>
      <c r="J4" s="369" t="s">
        <v>363</v>
      </c>
      <c r="K4" s="413"/>
    </row>
    <row r="5" spans="1:11" ht="30" x14ac:dyDescent="0.2">
      <c r="A5" s="416" t="s">
        <v>151</v>
      </c>
      <c r="B5" s="370" t="s">
        <v>146</v>
      </c>
      <c r="C5" s="371">
        <f>'bevételek 2015'!D90</f>
        <v>133604</v>
      </c>
      <c r="D5" s="371">
        <f>'bevételek 2015'!D91</f>
        <v>143309</v>
      </c>
      <c r="E5" s="372">
        <f>'bevételek 2015'!D92</f>
        <v>171478</v>
      </c>
      <c r="F5" s="416" t="s">
        <v>365</v>
      </c>
      <c r="G5" s="370" t="s">
        <v>10</v>
      </c>
      <c r="H5" s="371">
        <f>'kiadások 2015'!D109</f>
        <v>38223</v>
      </c>
      <c r="I5" s="371">
        <f>'kiadások 2015'!D110</f>
        <v>38223</v>
      </c>
      <c r="J5" s="372">
        <f>'kiadások 2015'!D111</f>
        <v>28133</v>
      </c>
      <c r="K5" s="373"/>
    </row>
    <row r="6" spans="1:11" ht="30" x14ac:dyDescent="0.2">
      <c r="A6" s="417"/>
      <c r="B6" s="370" t="s">
        <v>145</v>
      </c>
      <c r="C6" s="371">
        <f>'bevételek 2015'!F90</f>
        <v>34250</v>
      </c>
      <c r="D6" s="371">
        <f>'bevételek 2015'!F91</f>
        <v>34250</v>
      </c>
      <c r="E6" s="372">
        <f>'bevételek 2015'!F92</f>
        <v>35728</v>
      </c>
      <c r="F6" s="417"/>
      <c r="G6" s="370" t="s">
        <v>366</v>
      </c>
      <c r="H6" s="371">
        <f>'kiadások 2015'!E109</f>
        <v>9630</v>
      </c>
      <c r="I6" s="371">
        <f>'kiadások 2015'!E110</f>
        <v>9630</v>
      </c>
      <c r="J6" s="372">
        <f>'kiadások 2015'!E111</f>
        <v>7607</v>
      </c>
      <c r="K6" s="373"/>
    </row>
    <row r="7" spans="1:11" ht="15" x14ac:dyDescent="0.2">
      <c r="A7" s="417"/>
      <c r="B7" s="419" t="s">
        <v>151</v>
      </c>
      <c r="C7" s="421">
        <f>'bevételek 2015'!G90</f>
        <v>30500</v>
      </c>
      <c r="D7" s="421">
        <f>'bevételek 2015'!G91</f>
        <v>34622</v>
      </c>
      <c r="E7" s="427">
        <f>'bevételek 2015'!G92</f>
        <v>27642</v>
      </c>
      <c r="F7" s="417"/>
      <c r="G7" s="370" t="s">
        <v>11</v>
      </c>
      <c r="H7" s="371">
        <f>'kiadások 2015'!F109</f>
        <v>42813</v>
      </c>
      <c r="I7" s="371">
        <f>'kiadások 2015'!F110</f>
        <v>57313</v>
      </c>
      <c r="J7" s="372">
        <f>'kiadások 2015'!F111</f>
        <v>57366</v>
      </c>
      <c r="K7" s="373"/>
    </row>
    <row r="8" spans="1:11" ht="15" x14ac:dyDescent="0.2">
      <c r="A8" s="417"/>
      <c r="B8" s="420"/>
      <c r="C8" s="422"/>
      <c r="D8" s="422"/>
      <c r="E8" s="428"/>
      <c r="F8" s="417"/>
      <c r="G8" s="370" t="s">
        <v>367</v>
      </c>
      <c r="H8" s="371">
        <f>'kiadások 2015'!G109</f>
        <v>2687</v>
      </c>
      <c r="I8" s="371">
        <f>'kiadások 2015'!G110</f>
        <v>2918</v>
      </c>
      <c r="J8" s="372">
        <f>'kiadások 2015'!G111</f>
        <v>4370</v>
      </c>
      <c r="K8" s="373"/>
    </row>
    <row r="9" spans="1:11" ht="15" x14ac:dyDescent="0.2">
      <c r="A9" s="417"/>
      <c r="B9" s="370" t="s">
        <v>148</v>
      </c>
      <c r="C9" s="371">
        <f>'bevételek 2015'!I90</f>
        <v>4921</v>
      </c>
      <c r="D9" s="371">
        <f>'bevételek 2015'!I91</f>
        <v>0</v>
      </c>
      <c r="E9" s="372">
        <f>'bevételek 2015'!I92</f>
        <v>5175</v>
      </c>
      <c r="F9" s="417"/>
      <c r="G9" s="370" t="s">
        <v>153</v>
      </c>
      <c r="H9" s="371">
        <f>'kiadások 2015'!H109</f>
        <v>18803</v>
      </c>
      <c r="I9" s="371">
        <f>'kiadások 2015'!H110</f>
        <v>12181</v>
      </c>
      <c r="J9" s="372">
        <f>'kiadások 2015'!H111</f>
        <v>6736</v>
      </c>
      <c r="K9" s="373"/>
    </row>
    <row r="10" spans="1:11" ht="15" x14ac:dyDescent="0.2">
      <c r="A10" s="418"/>
      <c r="B10" s="374" t="s">
        <v>368</v>
      </c>
      <c r="C10" s="375">
        <f>SUM(C5:C9)</f>
        <v>203275</v>
      </c>
      <c r="D10" s="375">
        <f>SUM(D5:D9)</f>
        <v>212181</v>
      </c>
      <c r="E10" s="376">
        <f>SUM(E5:E9)</f>
        <v>240023</v>
      </c>
      <c r="F10" s="418"/>
      <c r="G10" s="374" t="s">
        <v>369</v>
      </c>
      <c r="H10" s="375">
        <f t="shared" ref="H10:J10" si="0">SUM(H5:H9)</f>
        <v>112156</v>
      </c>
      <c r="I10" s="375">
        <f t="shared" si="0"/>
        <v>120265</v>
      </c>
      <c r="J10" s="376">
        <f t="shared" si="0"/>
        <v>104212</v>
      </c>
      <c r="K10" s="377">
        <f>E10-J10</f>
        <v>135811</v>
      </c>
    </row>
    <row r="11" spans="1:11" ht="30" x14ac:dyDescent="0.2">
      <c r="A11" s="429" t="s">
        <v>143</v>
      </c>
      <c r="B11" s="370" t="s">
        <v>370</v>
      </c>
      <c r="C11" s="371">
        <f>'bevételek 2015'!E90</f>
        <v>42385</v>
      </c>
      <c r="D11" s="371">
        <f>'bevételek 2015'!E91</f>
        <v>42385</v>
      </c>
      <c r="E11" s="372">
        <f>'bevételek 2015'!E92</f>
        <v>0</v>
      </c>
      <c r="F11" s="429" t="s">
        <v>371</v>
      </c>
      <c r="G11" s="370" t="s">
        <v>343</v>
      </c>
      <c r="H11" s="371">
        <f>'kiadások 2015'!I109</f>
        <v>4281</v>
      </c>
      <c r="I11" s="371">
        <f>'kiadások 2015'!I110</f>
        <v>4273</v>
      </c>
      <c r="J11" s="372">
        <f>'kiadások 2015'!I111</f>
        <v>432</v>
      </c>
      <c r="K11" s="373"/>
    </row>
    <row r="12" spans="1:11" ht="15" x14ac:dyDescent="0.2">
      <c r="A12" s="429"/>
      <c r="B12" s="370" t="s">
        <v>143</v>
      </c>
      <c r="C12" s="371">
        <f>'bevételek 2015'!H90</f>
        <v>10000</v>
      </c>
      <c r="D12" s="371">
        <f>'bevételek 2015'!H91</f>
        <v>1094</v>
      </c>
      <c r="E12" s="372">
        <f>'bevételek 2015'!H92</f>
        <v>1500</v>
      </c>
      <c r="F12" s="429"/>
      <c r="G12" s="370" t="s">
        <v>344</v>
      </c>
      <c r="H12" s="371">
        <f>'kiadások 2015'!J109</f>
        <v>79146</v>
      </c>
      <c r="I12" s="371">
        <f>'kiadások 2015'!J110</f>
        <v>67216.289999999994</v>
      </c>
      <c r="J12" s="372">
        <f>'kiadások 2015'!J111</f>
        <v>66518</v>
      </c>
      <c r="K12" s="373"/>
    </row>
    <row r="13" spans="1:11" ht="30" x14ac:dyDescent="0.2">
      <c r="A13" s="429"/>
      <c r="B13" s="370" t="s">
        <v>149</v>
      </c>
      <c r="C13" s="371">
        <f>'bevételek 2015'!J90</f>
        <v>0</v>
      </c>
      <c r="D13" s="371">
        <f>'bevételek 2015'!J91</f>
        <v>0</v>
      </c>
      <c r="E13" s="372">
        <f>'bevételek 2015'!J92</f>
        <v>798</v>
      </c>
      <c r="F13" s="429"/>
      <c r="G13" s="370" t="s">
        <v>372</v>
      </c>
      <c r="H13" s="371">
        <f>'kiadások 2015'!K109</f>
        <v>200</v>
      </c>
      <c r="I13" s="371">
        <f>'kiadások 2015'!K110</f>
        <v>200</v>
      </c>
      <c r="J13" s="372">
        <f>'kiadások 2015'!K111</f>
        <v>0</v>
      </c>
      <c r="K13" s="373"/>
    </row>
    <row r="14" spans="1:11" ht="15" x14ac:dyDescent="0.2">
      <c r="A14" s="429"/>
      <c r="B14" s="374" t="s">
        <v>373</v>
      </c>
      <c r="C14" s="375">
        <f>SUM(C11:C13)</f>
        <v>52385</v>
      </c>
      <c r="D14" s="375">
        <f>SUM(D11:D13)</f>
        <v>43479</v>
      </c>
      <c r="E14" s="376">
        <f>SUM(E11:E13)</f>
        <v>2298</v>
      </c>
      <c r="F14" s="429"/>
      <c r="G14" s="374" t="s">
        <v>374</v>
      </c>
      <c r="H14" s="375">
        <f>SUM(H11:H13)</f>
        <v>83627</v>
      </c>
      <c r="I14" s="375">
        <f>SUM(I11:I13)</f>
        <v>71689.289999999994</v>
      </c>
      <c r="J14" s="376">
        <f t="shared" ref="J14" si="1">SUM(J11:J13)</f>
        <v>66950</v>
      </c>
      <c r="K14" s="377">
        <f>E14-J14</f>
        <v>-64652</v>
      </c>
    </row>
    <row r="15" spans="1:11" ht="15" thickBot="1" x14ac:dyDescent="0.25">
      <c r="A15" s="410" t="s">
        <v>375</v>
      </c>
      <c r="B15" s="411"/>
      <c r="C15" s="378">
        <f>C10+C14</f>
        <v>255660</v>
      </c>
      <c r="D15" s="378">
        <f>D10+D14</f>
        <v>255660</v>
      </c>
      <c r="E15" s="379">
        <f>E10+E14</f>
        <v>242321</v>
      </c>
      <c r="F15" s="394" t="s">
        <v>376</v>
      </c>
      <c r="G15" s="395"/>
      <c r="H15" s="378">
        <f t="shared" ref="H15:J15" si="2">H10+H14</f>
        <v>195783</v>
      </c>
      <c r="I15" s="378">
        <f t="shared" si="2"/>
        <v>191954.28999999998</v>
      </c>
      <c r="J15" s="379">
        <f t="shared" si="2"/>
        <v>171162</v>
      </c>
      <c r="K15" s="380">
        <f>K10+K14</f>
        <v>71159</v>
      </c>
    </row>
    <row r="16" spans="1:11" ht="14.25" x14ac:dyDescent="0.2">
      <c r="A16" s="404" t="s">
        <v>377</v>
      </c>
      <c r="B16" s="405"/>
      <c r="C16" s="405"/>
      <c r="D16" s="405"/>
      <c r="E16" s="405"/>
      <c r="F16" s="406"/>
      <c r="G16" s="407"/>
      <c r="H16" s="407"/>
      <c r="I16" s="407"/>
      <c r="J16" s="407"/>
      <c r="K16" s="381"/>
    </row>
    <row r="17" spans="1:11" ht="14.25" x14ac:dyDescent="0.2">
      <c r="A17" s="401" t="s">
        <v>139</v>
      </c>
      <c r="B17" s="402"/>
      <c r="C17" s="382">
        <f>'bevételek 2015'!K21</f>
        <v>0</v>
      </c>
      <c r="D17" s="382">
        <f>'bevételek 2015'!K22</f>
        <v>24000</v>
      </c>
      <c r="E17" s="383">
        <f>'bevételek 2015'!K23</f>
        <v>23941</v>
      </c>
      <c r="F17" s="408"/>
      <c r="G17" s="409"/>
      <c r="H17" s="409"/>
      <c r="I17" s="409"/>
      <c r="J17" s="409"/>
      <c r="K17" s="384">
        <f>E17</f>
        <v>23941</v>
      </c>
    </row>
    <row r="18" spans="1:11" ht="15.75" customHeight="1" x14ac:dyDescent="0.2">
      <c r="A18" s="401" t="s">
        <v>378</v>
      </c>
      <c r="B18" s="402"/>
      <c r="C18" s="396">
        <f>C15+C17</f>
        <v>255660</v>
      </c>
      <c r="D18" s="396">
        <f>D15+D17</f>
        <v>279660</v>
      </c>
      <c r="E18" s="403">
        <f>E15+E17</f>
        <v>266262</v>
      </c>
      <c r="F18" s="401" t="s">
        <v>379</v>
      </c>
      <c r="G18" s="402"/>
      <c r="H18" s="396">
        <f>H15</f>
        <v>195783</v>
      </c>
      <c r="I18" s="396">
        <f>I15</f>
        <v>191954.28999999998</v>
      </c>
      <c r="J18" s="396">
        <f>J15</f>
        <v>171162</v>
      </c>
      <c r="K18" s="399">
        <f>E18-J18</f>
        <v>95100</v>
      </c>
    </row>
    <row r="19" spans="1:11" ht="15.75" customHeight="1" x14ac:dyDescent="0.2">
      <c r="A19" s="401"/>
      <c r="B19" s="402"/>
      <c r="C19" s="398"/>
      <c r="D19" s="398"/>
      <c r="E19" s="403"/>
      <c r="F19" s="401"/>
      <c r="G19" s="402"/>
      <c r="H19" s="397"/>
      <c r="I19" s="397"/>
      <c r="J19" s="398"/>
      <c r="K19" s="400">
        <f>E19-J19</f>
        <v>0</v>
      </c>
    </row>
    <row r="20" spans="1:11" ht="14.25" x14ac:dyDescent="0.2">
      <c r="A20" s="392" t="s">
        <v>251</v>
      </c>
      <c r="B20" s="393"/>
      <c r="C20" s="393"/>
      <c r="D20" s="393"/>
      <c r="E20" s="393"/>
      <c r="F20" s="392" t="s">
        <v>227</v>
      </c>
      <c r="G20" s="393"/>
      <c r="H20" s="393"/>
      <c r="I20" s="393"/>
      <c r="J20" s="393"/>
      <c r="K20" s="385"/>
    </row>
    <row r="21" spans="1:11" ht="14.25" x14ac:dyDescent="0.2">
      <c r="A21" s="401" t="s">
        <v>150</v>
      </c>
      <c r="B21" s="402"/>
      <c r="C21" s="382">
        <f>'bevételek 2015'!K90-'bevételek 2015'!K21</f>
        <v>84000</v>
      </c>
      <c r="D21" s="382">
        <f>'bevételek 2015'!K91-'bevételek 2015'!K22</f>
        <v>60000</v>
      </c>
      <c r="E21" s="383">
        <f>'bevételek 2015'!K92-'bevételek 2015'!K23</f>
        <v>60000</v>
      </c>
      <c r="F21" s="401" t="s">
        <v>380</v>
      </c>
      <c r="G21" s="402"/>
      <c r="H21" s="382">
        <f>'kiadások 2015'!L109</f>
        <v>143877</v>
      </c>
      <c r="I21" s="382">
        <f>'kiadások 2015'!L110</f>
        <v>147706</v>
      </c>
      <c r="J21" s="383">
        <f>'kiadások 2015'!L111</f>
        <v>155100</v>
      </c>
      <c r="K21" s="384">
        <f>E21-J21</f>
        <v>-95100</v>
      </c>
    </row>
    <row r="22" spans="1:11" ht="14.25" x14ac:dyDescent="0.2">
      <c r="A22" s="392" t="s">
        <v>381</v>
      </c>
      <c r="B22" s="393"/>
      <c r="C22" s="393"/>
      <c r="D22" s="393"/>
      <c r="E22" s="393"/>
      <c r="F22" s="392" t="s">
        <v>382</v>
      </c>
      <c r="G22" s="393"/>
      <c r="H22" s="393"/>
      <c r="I22" s="393"/>
      <c r="J22" s="393"/>
      <c r="K22" s="385"/>
    </row>
    <row r="23" spans="1:11" ht="15" thickBot="1" x14ac:dyDescent="0.25">
      <c r="A23" s="394" t="s">
        <v>383</v>
      </c>
      <c r="B23" s="395"/>
      <c r="C23" s="378">
        <f>C18+C21</f>
        <v>339660</v>
      </c>
      <c r="D23" s="378">
        <f>D18+D21</f>
        <v>339660</v>
      </c>
      <c r="E23" s="379">
        <f>E18+E21</f>
        <v>326262</v>
      </c>
      <c r="F23" s="394" t="s">
        <v>383</v>
      </c>
      <c r="G23" s="395"/>
      <c r="H23" s="378">
        <f>H18+H21</f>
        <v>339660</v>
      </c>
      <c r="I23" s="378">
        <f>I18+I21</f>
        <v>339660.29</v>
      </c>
      <c r="J23" s="379">
        <f>J18+J21</f>
        <v>326262</v>
      </c>
      <c r="K23" s="380">
        <f>K18+K21</f>
        <v>0</v>
      </c>
    </row>
  </sheetData>
  <mergeCells count="36">
    <mergeCell ref="A15:B15"/>
    <mergeCell ref="F15:G15"/>
    <mergeCell ref="K3:K4"/>
    <mergeCell ref="A4:B4"/>
    <mergeCell ref="F4:G4"/>
    <mergeCell ref="A5:A10"/>
    <mergeCell ref="F5:F10"/>
    <mergeCell ref="B7:B8"/>
    <mergeCell ref="C7:C8"/>
    <mergeCell ref="D7:D8"/>
    <mergeCell ref="A3:E3"/>
    <mergeCell ref="F3:J3"/>
    <mergeCell ref="E7:E8"/>
    <mergeCell ref="A11:A14"/>
    <mergeCell ref="F11:F14"/>
    <mergeCell ref="F18:G19"/>
    <mergeCell ref="H18:H19"/>
    <mergeCell ref="A16:E16"/>
    <mergeCell ref="F16:J17"/>
    <mergeCell ref="A17:B17"/>
    <mergeCell ref="A1:K1"/>
    <mergeCell ref="A22:E22"/>
    <mergeCell ref="F22:J22"/>
    <mergeCell ref="A23:B23"/>
    <mergeCell ref="F23:G23"/>
    <mergeCell ref="I18:I19"/>
    <mergeCell ref="J18:J19"/>
    <mergeCell ref="K18:K19"/>
    <mergeCell ref="A20:E20"/>
    <mergeCell ref="F20:J20"/>
    <mergeCell ref="A21:B21"/>
    <mergeCell ref="F21:G21"/>
    <mergeCell ref="A18:B19"/>
    <mergeCell ref="C18:C19"/>
    <mergeCell ref="D18:D19"/>
    <mergeCell ref="E18:E19"/>
  </mergeCells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H34"/>
  <sheetViews>
    <sheetView tabSelected="1" view="pageBreakPreview" zoomScaleNormal="100" zoomScaleSheetLayoutView="100" workbookViewId="0">
      <selection activeCell="C13" sqref="C13:E13"/>
    </sheetView>
  </sheetViews>
  <sheetFormatPr defaultRowHeight="12.75" x14ac:dyDescent="0.2"/>
  <cols>
    <col min="1" max="1" width="12.85546875" style="110" customWidth="1"/>
    <col min="2" max="2" width="45.42578125" style="99" bestFit="1" customWidth="1"/>
    <col min="3" max="3" width="19.140625" style="99" customWidth="1"/>
    <col min="4" max="4" width="17" style="107" bestFit="1" customWidth="1"/>
    <col min="5" max="5" width="11.5703125" style="107" bestFit="1" customWidth="1"/>
    <col min="6" max="8" width="9.140625" style="98"/>
    <col min="9" max="16384" width="9.140625" style="99"/>
  </cols>
  <sheetData>
    <row r="1" spans="1:8" s="216" customFormat="1" ht="48" customHeight="1" thickBot="1" x14ac:dyDescent="0.25">
      <c r="A1" s="515" t="s">
        <v>252</v>
      </c>
      <c r="B1" s="516"/>
      <c r="C1" s="9" t="s">
        <v>156</v>
      </c>
      <c r="D1" s="9" t="s">
        <v>157</v>
      </c>
      <c r="E1" s="9" t="s">
        <v>363</v>
      </c>
      <c r="F1" s="215"/>
      <c r="G1" s="215"/>
      <c r="H1" s="215"/>
    </row>
    <row r="2" spans="1:8" ht="17.100000000000001" customHeight="1" thickBot="1" x14ac:dyDescent="0.25">
      <c r="A2" s="89" t="s">
        <v>164</v>
      </c>
      <c r="B2" s="95" t="s">
        <v>388</v>
      </c>
      <c r="C2" s="96">
        <v>0</v>
      </c>
      <c r="D2" s="96">
        <v>0</v>
      </c>
      <c r="E2" s="96">
        <v>46000</v>
      </c>
    </row>
    <row r="3" spans="1:8" ht="17.100000000000001" customHeight="1" thickBot="1" x14ac:dyDescent="0.25">
      <c r="A3" s="491" t="s">
        <v>17</v>
      </c>
      <c r="B3" s="492"/>
      <c r="C3" s="93">
        <f t="shared" ref="C3:D4" si="0">C2</f>
        <v>0</v>
      </c>
      <c r="D3" s="93">
        <f t="shared" si="0"/>
        <v>0</v>
      </c>
      <c r="E3" s="93">
        <f>E2</f>
        <v>46000</v>
      </c>
    </row>
    <row r="4" spans="1:8" s="79" customFormat="1" ht="30" customHeight="1" thickBot="1" x14ac:dyDescent="0.25">
      <c r="A4" s="540" t="s">
        <v>1</v>
      </c>
      <c r="B4" s="541"/>
      <c r="C4" s="94">
        <f>C3</f>
        <v>0</v>
      </c>
      <c r="D4" s="94">
        <f t="shared" si="0"/>
        <v>0</v>
      </c>
      <c r="E4" s="94">
        <f t="shared" ref="E4" si="1">E3</f>
        <v>46000</v>
      </c>
    </row>
    <row r="5" spans="1:8" ht="20.100000000000001" customHeight="1" thickBot="1" x14ac:dyDescent="0.25">
      <c r="A5" s="114"/>
      <c r="B5" s="115"/>
      <c r="C5" s="115"/>
    </row>
    <row r="6" spans="1:8" ht="48" customHeight="1" thickBot="1" x14ac:dyDescent="0.25">
      <c r="A6" s="533" t="s">
        <v>89</v>
      </c>
      <c r="B6" s="542"/>
      <c r="C6" s="214" t="s">
        <v>156</v>
      </c>
      <c r="D6" s="214" t="s">
        <v>157</v>
      </c>
      <c r="E6" s="214" t="s">
        <v>363</v>
      </c>
    </row>
    <row r="7" spans="1:8" ht="17.100000000000001" customHeight="1" thickBot="1" x14ac:dyDescent="0.25">
      <c r="A7" s="81" t="s">
        <v>161</v>
      </c>
      <c r="B7" s="82" t="s">
        <v>137</v>
      </c>
      <c r="C7" s="83">
        <v>0</v>
      </c>
      <c r="D7" s="83">
        <v>27000</v>
      </c>
      <c r="E7" s="83">
        <v>27000</v>
      </c>
    </row>
    <row r="8" spans="1:8" ht="17.100000000000001" customHeight="1" thickBot="1" x14ac:dyDescent="0.25">
      <c r="A8" s="507" t="s">
        <v>31</v>
      </c>
      <c r="B8" s="535"/>
      <c r="C8" s="80">
        <f>C7</f>
        <v>0</v>
      </c>
      <c r="D8" s="80">
        <f t="shared" ref="D8:E8" si="2">D7</f>
        <v>27000</v>
      </c>
      <c r="E8" s="80">
        <f t="shared" si="2"/>
        <v>27000</v>
      </c>
    </row>
    <row r="9" spans="1:8" ht="17.100000000000001" customHeight="1" x14ac:dyDescent="0.2">
      <c r="A9" s="81" t="s">
        <v>162</v>
      </c>
      <c r="B9" s="81" t="s">
        <v>38</v>
      </c>
      <c r="C9" s="84">
        <v>1600000</v>
      </c>
      <c r="D9" s="84">
        <v>1600000</v>
      </c>
      <c r="E9" s="84">
        <v>1589000</v>
      </c>
    </row>
    <row r="10" spans="1:8" ht="17.100000000000001" customHeight="1" x14ac:dyDescent="0.2">
      <c r="A10" s="85" t="s">
        <v>162</v>
      </c>
      <c r="B10" s="86" t="s">
        <v>39</v>
      </c>
      <c r="C10" s="87">
        <v>1000000</v>
      </c>
      <c r="D10" s="87">
        <v>973000</v>
      </c>
      <c r="E10" s="87">
        <v>0</v>
      </c>
    </row>
    <row r="11" spans="1:8" ht="17.100000000000001" customHeight="1" thickBot="1" x14ac:dyDescent="0.25">
      <c r="A11" s="85" t="s">
        <v>163</v>
      </c>
      <c r="B11" s="86" t="s">
        <v>18</v>
      </c>
      <c r="C11" s="88">
        <f>SUM(C7:C10)*0.27</f>
        <v>702000</v>
      </c>
      <c r="D11" s="88">
        <f>SUM(D7:D10)*0.27</f>
        <v>709290</v>
      </c>
      <c r="E11" s="88">
        <v>429000</v>
      </c>
    </row>
    <row r="12" spans="1:8" ht="17.100000000000001" customHeight="1" thickBot="1" x14ac:dyDescent="0.25">
      <c r="A12" s="501" t="s">
        <v>28</v>
      </c>
      <c r="B12" s="502"/>
      <c r="C12" s="42">
        <f>SUM(C9:C11)</f>
        <v>3302000</v>
      </c>
      <c r="D12" s="42">
        <f t="shared" ref="D12:E12" si="3">SUM(D9:D11)</f>
        <v>3282290</v>
      </c>
      <c r="E12" s="42">
        <f t="shared" si="3"/>
        <v>2018000</v>
      </c>
    </row>
    <row r="13" spans="1:8" ht="30" customHeight="1" thickBot="1" x14ac:dyDescent="0.25">
      <c r="A13" s="509" t="s">
        <v>12</v>
      </c>
      <c r="B13" s="510"/>
      <c r="C13" s="127">
        <f>C8+C12</f>
        <v>3302000</v>
      </c>
      <c r="D13" s="127">
        <f t="shared" ref="D13:E13" si="4">D8+D12</f>
        <v>3309290</v>
      </c>
      <c r="E13" s="127">
        <f t="shared" si="4"/>
        <v>2045000</v>
      </c>
    </row>
    <row r="14" spans="1:8" ht="20.100000000000001" customHeight="1" thickBot="1" x14ac:dyDescent="0.25">
      <c r="A14" s="111"/>
      <c r="B14" s="112"/>
      <c r="C14" s="113"/>
    </row>
    <row r="15" spans="1:8" ht="48" customHeight="1" thickBot="1" x14ac:dyDescent="0.25">
      <c r="A15" s="536" t="s">
        <v>89</v>
      </c>
      <c r="B15" s="537"/>
      <c r="C15" s="217" t="s">
        <v>156</v>
      </c>
      <c r="D15" s="217" t="s">
        <v>158</v>
      </c>
      <c r="E15" s="217" t="s">
        <v>363</v>
      </c>
    </row>
    <row r="16" spans="1:8" ht="17.100000000000001" customHeight="1" x14ac:dyDescent="0.2">
      <c r="A16" s="89" t="s">
        <v>164</v>
      </c>
      <c r="B16" s="90" t="s">
        <v>167</v>
      </c>
      <c r="C16" s="91">
        <v>0</v>
      </c>
      <c r="D16" s="91">
        <v>56000</v>
      </c>
      <c r="E16" s="91">
        <v>56000</v>
      </c>
    </row>
    <row r="17" spans="1:5" ht="17.100000000000001" customHeight="1" x14ac:dyDescent="0.2">
      <c r="A17" s="174" t="s">
        <v>165</v>
      </c>
      <c r="B17" s="175" t="s">
        <v>40</v>
      </c>
      <c r="C17" s="176">
        <v>3500000</v>
      </c>
      <c r="D17" s="176">
        <v>3339000</v>
      </c>
      <c r="E17" s="176">
        <v>2867000</v>
      </c>
    </row>
    <row r="18" spans="1:5" ht="17.100000000000001" customHeight="1" thickBot="1" x14ac:dyDescent="0.25">
      <c r="A18" s="171" t="s">
        <v>166</v>
      </c>
      <c r="B18" s="172" t="s">
        <v>84</v>
      </c>
      <c r="C18" s="173">
        <v>945000</v>
      </c>
      <c r="D18" s="173">
        <v>945000</v>
      </c>
      <c r="E18" s="173">
        <v>789000</v>
      </c>
    </row>
    <row r="19" spans="1:5" ht="17.100000000000001" customHeight="1" thickBot="1" x14ac:dyDescent="0.25">
      <c r="A19" s="491" t="s">
        <v>17</v>
      </c>
      <c r="B19" s="492"/>
      <c r="C19" s="92">
        <f>SUM(C16:C18)</f>
        <v>4445000</v>
      </c>
      <c r="D19" s="92">
        <f t="shared" ref="D19:E19" si="5">SUM(D16:D18)</f>
        <v>4340000</v>
      </c>
      <c r="E19" s="92">
        <f t="shared" si="5"/>
        <v>3712000</v>
      </c>
    </row>
    <row r="20" spans="1:5" ht="30" customHeight="1" thickBot="1" x14ac:dyDescent="0.25">
      <c r="A20" s="538" t="s">
        <v>0</v>
      </c>
      <c r="B20" s="539"/>
      <c r="C20" s="389">
        <f>C19</f>
        <v>4445000</v>
      </c>
      <c r="D20" s="389">
        <f t="shared" ref="D20:E20" si="6">D19</f>
        <v>4340000</v>
      </c>
      <c r="E20" s="389">
        <f t="shared" si="6"/>
        <v>3712000</v>
      </c>
    </row>
    <row r="21" spans="1:5" x14ac:dyDescent="0.2">
      <c r="A21" s="109"/>
      <c r="B21" s="98"/>
      <c r="C21" s="98"/>
    </row>
    <row r="22" spans="1:5" x14ac:dyDescent="0.2">
      <c r="A22" s="109"/>
      <c r="B22" s="98"/>
      <c r="C22" s="98"/>
    </row>
    <row r="23" spans="1:5" x14ac:dyDescent="0.2">
      <c r="A23" s="109"/>
      <c r="B23" s="98"/>
      <c r="C23" s="98"/>
    </row>
    <row r="24" spans="1:5" x14ac:dyDescent="0.2">
      <c r="A24" s="109"/>
      <c r="B24" s="98"/>
      <c r="C24" s="98"/>
    </row>
    <row r="25" spans="1:5" x14ac:dyDescent="0.2">
      <c r="A25" s="109"/>
      <c r="B25" s="98"/>
      <c r="C25" s="98"/>
    </row>
    <row r="26" spans="1:5" x14ac:dyDescent="0.2">
      <c r="A26" s="109"/>
      <c r="B26" s="98"/>
      <c r="C26" s="98"/>
    </row>
    <row r="27" spans="1:5" x14ac:dyDescent="0.2">
      <c r="A27" s="109"/>
      <c r="B27" s="98"/>
      <c r="C27" s="98"/>
    </row>
    <row r="28" spans="1:5" x14ac:dyDescent="0.2">
      <c r="A28" s="109"/>
      <c r="B28" s="98"/>
      <c r="C28" s="98"/>
    </row>
    <row r="29" spans="1:5" x14ac:dyDescent="0.2">
      <c r="A29" s="109"/>
      <c r="B29" s="98"/>
      <c r="C29" s="98"/>
    </row>
    <row r="30" spans="1:5" x14ac:dyDescent="0.2">
      <c r="A30" s="109"/>
      <c r="B30" s="98"/>
      <c r="C30" s="98"/>
    </row>
    <row r="31" spans="1:5" x14ac:dyDescent="0.2">
      <c r="A31" s="109"/>
      <c r="B31" s="98"/>
      <c r="C31" s="98"/>
    </row>
    <row r="32" spans="1:5" x14ac:dyDescent="0.2">
      <c r="A32" s="109"/>
      <c r="B32" s="98"/>
      <c r="C32" s="98"/>
    </row>
    <row r="33" spans="1:3" x14ac:dyDescent="0.2">
      <c r="A33" s="109"/>
      <c r="B33" s="98"/>
      <c r="C33" s="98"/>
    </row>
    <row r="34" spans="1:3" x14ac:dyDescent="0.2">
      <c r="A34" s="109"/>
      <c r="B34" s="98"/>
      <c r="C34" s="98"/>
    </row>
  </sheetData>
  <mergeCells count="10">
    <mergeCell ref="A4:B4"/>
    <mergeCell ref="A1:B1"/>
    <mergeCell ref="A3:B3"/>
    <mergeCell ref="A6:B6"/>
    <mergeCell ref="A8:B8"/>
    <mergeCell ref="A12:B12"/>
    <mergeCell ref="A13:B13"/>
    <mergeCell ref="A15:B15"/>
    <mergeCell ref="A19:B19"/>
    <mergeCell ref="A20:B20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2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5"/>
  </sheetPr>
  <dimension ref="A1:G32"/>
  <sheetViews>
    <sheetView view="pageLayout" zoomScaleNormal="90" zoomScaleSheetLayoutView="100" workbookViewId="0">
      <selection activeCell="C26" sqref="C26"/>
    </sheetView>
  </sheetViews>
  <sheetFormatPr defaultRowHeight="12.75" x14ac:dyDescent="0.2"/>
  <cols>
    <col min="1" max="1" width="14.5703125" style="20" customWidth="1"/>
    <col min="2" max="2" width="43.85546875" style="20" customWidth="1"/>
    <col min="3" max="3" width="14.5703125" style="20" bestFit="1" customWidth="1"/>
    <col min="4" max="4" width="15.42578125" style="54" customWidth="1"/>
    <col min="5" max="5" width="11.85546875" style="54" customWidth="1"/>
    <col min="6" max="7" width="9.140625" style="54"/>
    <col min="8" max="16384" width="9.140625" style="20"/>
  </cols>
  <sheetData>
    <row r="1" spans="1:7" s="1" customFormat="1" ht="48" customHeight="1" thickBot="1" x14ac:dyDescent="0.25">
      <c r="A1" s="544" t="s">
        <v>255</v>
      </c>
      <c r="B1" s="544"/>
      <c r="C1" s="11" t="s">
        <v>156</v>
      </c>
      <c r="D1" s="11" t="s">
        <v>157</v>
      </c>
      <c r="E1" s="11" t="s">
        <v>363</v>
      </c>
    </row>
    <row r="2" spans="1:7" ht="17.100000000000001" customHeight="1" x14ac:dyDescent="0.2">
      <c r="A2" s="210" t="s">
        <v>170</v>
      </c>
      <c r="B2" s="211" t="s">
        <v>16</v>
      </c>
      <c r="C2" s="212">
        <v>1450000</v>
      </c>
      <c r="D2" s="212">
        <v>1450000</v>
      </c>
      <c r="E2" s="212">
        <v>1192000</v>
      </c>
      <c r="F2" s="20"/>
      <c r="G2" s="20"/>
    </row>
    <row r="3" spans="1:7" ht="17.100000000000001" customHeight="1" thickBot="1" x14ac:dyDescent="0.25">
      <c r="A3" s="100" t="s">
        <v>174</v>
      </c>
      <c r="B3" s="15" t="s">
        <v>105</v>
      </c>
      <c r="C3" s="213">
        <v>392000</v>
      </c>
      <c r="D3" s="213">
        <v>392000</v>
      </c>
      <c r="E3" s="213">
        <v>313000</v>
      </c>
      <c r="F3" s="20"/>
      <c r="G3" s="20"/>
    </row>
    <row r="4" spans="1:7" ht="17.100000000000001" customHeight="1" thickBot="1" x14ac:dyDescent="0.25">
      <c r="A4" s="505" t="s">
        <v>24</v>
      </c>
      <c r="B4" s="506"/>
      <c r="C4" s="195">
        <f>SUM(C2:C3)</f>
        <v>1842000</v>
      </c>
      <c r="D4" s="180">
        <f>SUM(D2:D3)</f>
        <v>1842000</v>
      </c>
      <c r="E4" s="180">
        <f>SUM(E2:E3)</f>
        <v>1505000</v>
      </c>
      <c r="F4" s="20"/>
      <c r="G4" s="20"/>
    </row>
    <row r="5" spans="1:7" s="79" customFormat="1" ht="30" customHeight="1" thickBot="1" x14ac:dyDescent="0.25">
      <c r="A5" s="493" t="s">
        <v>12</v>
      </c>
      <c r="B5" s="494"/>
      <c r="C5" s="222">
        <f>C4</f>
        <v>1842000</v>
      </c>
      <c r="D5" s="222">
        <f t="shared" ref="D5:E5" si="0">D4</f>
        <v>1842000</v>
      </c>
      <c r="E5" s="222">
        <f t="shared" si="0"/>
        <v>1505000</v>
      </c>
    </row>
    <row r="6" spans="1:7" ht="20.100000000000001" customHeight="1" thickBot="1" x14ac:dyDescent="0.25">
      <c r="D6" s="20"/>
      <c r="E6" s="28"/>
      <c r="F6" s="20"/>
      <c r="G6" s="20"/>
    </row>
    <row r="7" spans="1:7" ht="48" customHeight="1" thickBot="1" x14ac:dyDescent="0.25">
      <c r="A7" s="513" t="s">
        <v>253</v>
      </c>
      <c r="B7" s="514"/>
      <c r="C7" s="11" t="s">
        <v>156</v>
      </c>
      <c r="D7" s="11" t="s">
        <v>157</v>
      </c>
      <c r="E7" s="11" t="s">
        <v>363</v>
      </c>
    </row>
    <row r="8" spans="1:7" ht="17.100000000000001" customHeight="1" x14ac:dyDescent="0.2">
      <c r="A8" s="146" t="s">
        <v>182</v>
      </c>
      <c r="B8" s="120" t="s">
        <v>101</v>
      </c>
      <c r="C8" s="129">
        <v>3120000</v>
      </c>
      <c r="D8" s="129">
        <v>2916000</v>
      </c>
      <c r="E8" s="129">
        <v>1824000</v>
      </c>
    </row>
    <row r="9" spans="1:7" ht="17.100000000000001" customHeight="1" thickBot="1" x14ac:dyDescent="0.25">
      <c r="A9" s="86" t="s">
        <v>185</v>
      </c>
      <c r="B9" s="190" t="s">
        <v>61</v>
      </c>
      <c r="C9" s="130">
        <v>0</v>
      </c>
      <c r="D9" s="130">
        <v>204000</v>
      </c>
      <c r="E9" s="130">
        <v>26000</v>
      </c>
    </row>
    <row r="10" spans="1:7" ht="17.100000000000001" customHeight="1" thickBot="1" x14ac:dyDescent="0.25">
      <c r="A10" s="499" t="s">
        <v>25</v>
      </c>
      <c r="B10" s="500"/>
      <c r="C10" s="134">
        <f>SUM(C8:C9)</f>
        <v>3120000</v>
      </c>
      <c r="D10" s="134">
        <f>SUM(D8:D9)</f>
        <v>3120000</v>
      </c>
      <c r="E10" s="134">
        <f>SUM(E8:E9)</f>
        <v>1850000</v>
      </c>
    </row>
    <row r="11" spans="1:7" ht="17.100000000000001" customHeight="1" thickBot="1" x14ac:dyDescent="0.25">
      <c r="A11" s="224" t="s">
        <v>188</v>
      </c>
      <c r="B11" s="225" t="s">
        <v>21</v>
      </c>
      <c r="C11" s="162">
        <v>842000</v>
      </c>
      <c r="D11" s="162">
        <v>842000</v>
      </c>
      <c r="E11" s="162">
        <v>500000</v>
      </c>
    </row>
    <row r="12" spans="1:7" ht="17.100000000000001" customHeight="1" thickBot="1" x14ac:dyDescent="0.25">
      <c r="A12" s="499" t="s">
        <v>20</v>
      </c>
      <c r="B12" s="500"/>
      <c r="C12" s="134">
        <f>SUM(C11:C11)</f>
        <v>842000</v>
      </c>
      <c r="D12" s="134">
        <f>SUM(D11:D11)</f>
        <v>842000</v>
      </c>
      <c r="E12" s="134">
        <f>SUM(E11:E11)</f>
        <v>500000</v>
      </c>
    </row>
    <row r="13" spans="1:7" ht="17.100000000000001" customHeight="1" x14ac:dyDescent="0.2">
      <c r="A13" s="122" t="s">
        <v>193</v>
      </c>
      <c r="B13" s="160" t="s">
        <v>98</v>
      </c>
      <c r="C13" s="129">
        <v>0</v>
      </c>
      <c r="D13" s="129">
        <v>6000</v>
      </c>
      <c r="E13" s="129">
        <v>0</v>
      </c>
    </row>
    <row r="14" spans="1:7" ht="17.100000000000001" customHeight="1" x14ac:dyDescent="0.2">
      <c r="A14" s="122" t="s">
        <v>168</v>
      </c>
      <c r="B14" s="123" t="s">
        <v>64</v>
      </c>
      <c r="C14" s="130">
        <v>1396000</v>
      </c>
      <c r="D14" s="130">
        <v>772000</v>
      </c>
      <c r="E14" s="130">
        <v>604000</v>
      </c>
    </row>
    <row r="15" spans="1:7" ht="17.100000000000001" customHeight="1" x14ac:dyDescent="0.2">
      <c r="A15" s="100" t="s">
        <v>170</v>
      </c>
      <c r="B15" s="158" t="s">
        <v>66</v>
      </c>
      <c r="C15" s="130">
        <v>26000</v>
      </c>
      <c r="D15" s="130">
        <v>26000</v>
      </c>
      <c r="E15" s="130">
        <v>19000</v>
      </c>
    </row>
    <row r="16" spans="1:7" ht="17.100000000000001" customHeight="1" x14ac:dyDescent="0.2">
      <c r="A16" s="100" t="s">
        <v>161</v>
      </c>
      <c r="B16" s="101" t="s">
        <v>30</v>
      </c>
      <c r="C16" s="130">
        <v>157000</v>
      </c>
      <c r="D16" s="130">
        <v>157000</v>
      </c>
      <c r="E16" s="130">
        <v>173000</v>
      </c>
    </row>
    <row r="17" spans="1:7" ht="17.100000000000001" customHeight="1" x14ac:dyDescent="0.2">
      <c r="A17" s="100" t="s">
        <v>196</v>
      </c>
      <c r="B17" s="116" t="s">
        <v>96</v>
      </c>
      <c r="C17" s="130">
        <v>0</v>
      </c>
      <c r="D17" s="130">
        <v>159000</v>
      </c>
      <c r="E17" s="130">
        <v>159000</v>
      </c>
    </row>
    <row r="18" spans="1:7" ht="17.100000000000001" customHeight="1" x14ac:dyDescent="0.2">
      <c r="A18" s="100" t="s">
        <v>171</v>
      </c>
      <c r="B18" s="116" t="s">
        <v>97</v>
      </c>
      <c r="C18" s="130">
        <v>348000</v>
      </c>
      <c r="D18" s="130">
        <v>348000</v>
      </c>
      <c r="E18" s="130">
        <v>26000</v>
      </c>
    </row>
    <row r="19" spans="1:7" ht="17.100000000000001" customHeight="1" x14ac:dyDescent="0.2">
      <c r="A19" s="100" t="s">
        <v>174</v>
      </c>
      <c r="B19" s="116" t="s">
        <v>105</v>
      </c>
      <c r="C19" s="130">
        <v>519000</v>
      </c>
      <c r="D19" s="128">
        <v>519000</v>
      </c>
      <c r="E19" s="128">
        <v>241000</v>
      </c>
    </row>
    <row r="20" spans="1:7" ht="17.100000000000001" customHeight="1" thickBot="1" x14ac:dyDescent="0.25">
      <c r="A20" s="125" t="s">
        <v>216</v>
      </c>
      <c r="B20" s="126" t="s">
        <v>70</v>
      </c>
      <c r="C20" s="226">
        <v>0</v>
      </c>
      <c r="D20" s="226">
        <v>0</v>
      </c>
      <c r="E20" s="226">
        <v>6000</v>
      </c>
    </row>
    <row r="21" spans="1:7" ht="17.100000000000001" customHeight="1" thickBot="1" x14ac:dyDescent="0.25">
      <c r="A21" s="499" t="s">
        <v>22</v>
      </c>
      <c r="B21" s="500"/>
      <c r="C21" s="134">
        <f>SUM(C13:C20)</f>
        <v>2446000</v>
      </c>
      <c r="D21" s="134">
        <f t="shared" ref="D21:E21" si="1">SUM(D13:D20)</f>
        <v>1987000</v>
      </c>
      <c r="E21" s="134">
        <f t="shared" si="1"/>
        <v>1228000</v>
      </c>
    </row>
    <row r="22" spans="1:7" ht="17.100000000000001" customHeight="1" x14ac:dyDescent="0.2">
      <c r="A22" s="85" t="s">
        <v>256</v>
      </c>
      <c r="B22" s="122" t="s">
        <v>90</v>
      </c>
      <c r="C22" s="87">
        <v>4000000</v>
      </c>
      <c r="D22" s="87">
        <v>4000000</v>
      </c>
      <c r="E22" s="87">
        <v>0</v>
      </c>
    </row>
    <row r="23" spans="1:7" ht="17.100000000000001" customHeight="1" x14ac:dyDescent="0.2">
      <c r="A23" s="85" t="s">
        <v>198</v>
      </c>
      <c r="B23" s="122" t="s">
        <v>257</v>
      </c>
      <c r="C23" s="87">
        <v>100000</v>
      </c>
      <c r="D23" s="87">
        <v>0</v>
      </c>
      <c r="E23" s="87">
        <v>8000</v>
      </c>
    </row>
    <row r="24" spans="1:7" ht="17.100000000000001" customHeight="1" thickBot="1" x14ac:dyDescent="0.25">
      <c r="A24" s="85" t="s">
        <v>232</v>
      </c>
      <c r="B24" s="122" t="s">
        <v>231</v>
      </c>
      <c r="C24" s="87">
        <v>0</v>
      </c>
      <c r="D24" s="87">
        <v>0</v>
      </c>
      <c r="E24" s="87">
        <v>3000</v>
      </c>
    </row>
    <row r="25" spans="1:7" ht="17.100000000000001" customHeight="1" thickBot="1" x14ac:dyDescent="0.25">
      <c r="A25" s="499" t="s">
        <v>27</v>
      </c>
      <c r="B25" s="500" t="s">
        <v>119</v>
      </c>
      <c r="C25" s="134">
        <f>SUM(C22:C24)</f>
        <v>4100000</v>
      </c>
      <c r="D25" s="134">
        <f t="shared" ref="D25:E25" si="2">SUM(D22:D24)</f>
        <v>4000000</v>
      </c>
      <c r="E25" s="134">
        <f t="shared" si="2"/>
        <v>11000</v>
      </c>
    </row>
    <row r="26" spans="1:7" ht="30" customHeight="1" thickBot="1" x14ac:dyDescent="0.25">
      <c r="A26" s="493" t="s">
        <v>12</v>
      </c>
      <c r="B26" s="494"/>
      <c r="C26" s="223">
        <f>C10+C12+C21+C25</f>
        <v>10508000</v>
      </c>
      <c r="D26" s="223">
        <f t="shared" ref="D26:E26" si="3">D10+D12+D21+D25</f>
        <v>9949000</v>
      </c>
      <c r="E26" s="223">
        <f t="shared" si="3"/>
        <v>3589000</v>
      </c>
      <c r="F26" s="28"/>
      <c r="G26" s="28"/>
    </row>
    <row r="27" spans="1:7" s="79" customFormat="1" ht="20.100000000000001" customHeight="1" thickBot="1" x14ac:dyDescent="0.25">
      <c r="A27" s="20"/>
      <c r="B27" s="20"/>
      <c r="C27" s="220"/>
      <c r="D27" s="54"/>
      <c r="E27" s="54"/>
      <c r="F27" s="55"/>
      <c r="G27" s="55"/>
    </row>
    <row r="28" spans="1:7" ht="48" customHeight="1" thickBot="1" x14ac:dyDescent="0.25">
      <c r="A28" s="495" t="s">
        <v>254</v>
      </c>
      <c r="B28" s="496"/>
      <c r="C28" s="10" t="s">
        <v>156</v>
      </c>
      <c r="D28" s="10" t="s">
        <v>157</v>
      </c>
      <c r="E28" s="10" t="s">
        <v>363</v>
      </c>
    </row>
    <row r="29" spans="1:7" ht="17.100000000000001" customHeight="1" thickBot="1" x14ac:dyDescent="0.25">
      <c r="A29" s="225" t="s">
        <v>258</v>
      </c>
      <c r="B29" s="227" t="s">
        <v>50</v>
      </c>
      <c r="C29" s="229">
        <v>0</v>
      </c>
      <c r="D29" s="229">
        <v>105000</v>
      </c>
      <c r="E29" s="229">
        <v>144000</v>
      </c>
    </row>
    <row r="30" spans="1:7" ht="17.100000000000001" customHeight="1" thickBot="1" x14ac:dyDescent="0.25">
      <c r="A30" s="491" t="s">
        <v>17</v>
      </c>
      <c r="B30" s="543"/>
      <c r="C30" s="228">
        <f>C29</f>
        <v>0</v>
      </c>
      <c r="D30" s="228">
        <f t="shared" ref="D30:E31" si="4">D29</f>
        <v>105000</v>
      </c>
      <c r="E30" s="228">
        <f t="shared" si="4"/>
        <v>144000</v>
      </c>
    </row>
    <row r="31" spans="1:7" ht="30" customHeight="1" thickBot="1" x14ac:dyDescent="0.25">
      <c r="A31" s="519" t="s">
        <v>1</v>
      </c>
      <c r="B31" s="520"/>
      <c r="C31" s="221">
        <f>C30</f>
        <v>0</v>
      </c>
      <c r="D31" s="221">
        <f t="shared" si="4"/>
        <v>105000</v>
      </c>
      <c r="E31" s="221">
        <f t="shared" si="4"/>
        <v>144000</v>
      </c>
    </row>
    <row r="32" spans="1:7" s="79" customFormat="1" ht="37.5" customHeight="1" x14ac:dyDescent="0.2">
      <c r="A32" s="20"/>
      <c r="B32" s="20"/>
      <c r="C32" s="20"/>
      <c r="D32" s="54"/>
      <c r="E32" s="54"/>
      <c r="F32" s="55"/>
      <c r="G32" s="55"/>
    </row>
  </sheetData>
  <mergeCells count="12">
    <mergeCell ref="A31:B31"/>
    <mergeCell ref="A28:B28"/>
    <mergeCell ref="A30:B30"/>
    <mergeCell ref="A25:B25"/>
    <mergeCell ref="A1:B1"/>
    <mergeCell ref="A4:B4"/>
    <mergeCell ref="A5:B5"/>
    <mergeCell ref="A7:B7"/>
    <mergeCell ref="A10:B10"/>
    <mergeCell ref="A12:B12"/>
    <mergeCell ref="A21:B21"/>
    <mergeCell ref="A26:B26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9" firstPageNumber="0" orientation="portrait" cellComments="asDisplayed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Layout" zoomScaleNormal="100" zoomScaleSheetLayoutView="100" workbookViewId="0">
      <selection activeCell="E13" sqref="E13"/>
    </sheetView>
  </sheetViews>
  <sheetFormatPr defaultRowHeight="12.75" x14ac:dyDescent="0.2"/>
  <cols>
    <col min="1" max="1" width="12.7109375" style="99" bestFit="1" customWidth="1"/>
    <col min="2" max="2" width="46" style="99" customWidth="1"/>
    <col min="3" max="3" width="14.85546875" style="99" customWidth="1"/>
    <col min="4" max="4" width="15.85546875" style="236" customWidth="1"/>
    <col min="5" max="5" width="12.85546875" style="117" customWidth="1"/>
    <col min="6" max="16384" width="9.140625" style="99"/>
  </cols>
  <sheetData>
    <row r="1" spans="1:5" ht="48" customHeight="1" thickBot="1" x14ac:dyDescent="0.25">
      <c r="A1" s="547" t="s">
        <v>270</v>
      </c>
      <c r="B1" s="548"/>
      <c r="C1" s="11" t="s">
        <v>156</v>
      </c>
      <c r="D1" s="11" t="s">
        <v>157</v>
      </c>
      <c r="E1" s="11" t="s">
        <v>363</v>
      </c>
    </row>
    <row r="2" spans="1:5" ht="17.100000000000001" customHeight="1" thickBot="1" x14ac:dyDescent="0.25">
      <c r="A2" s="146" t="s">
        <v>182</v>
      </c>
      <c r="B2" s="120" t="s">
        <v>101</v>
      </c>
      <c r="C2" s="238">
        <v>365000</v>
      </c>
      <c r="D2" s="238">
        <v>365000</v>
      </c>
      <c r="E2" s="238">
        <v>21000</v>
      </c>
    </row>
    <row r="3" spans="1:5" s="240" customFormat="1" ht="17.100000000000001" customHeight="1" thickBot="1" x14ac:dyDescent="0.25">
      <c r="A3" s="499" t="s">
        <v>25</v>
      </c>
      <c r="B3" s="500"/>
      <c r="C3" s="134">
        <f>SUM(C2:C2)</f>
        <v>365000</v>
      </c>
      <c r="D3" s="134">
        <f>SUM(D2)</f>
        <v>365000</v>
      </c>
      <c r="E3" s="134">
        <f>SUM(E2)</f>
        <v>21000</v>
      </c>
    </row>
    <row r="4" spans="1:5" ht="17.100000000000001" customHeight="1" thickBot="1" x14ac:dyDescent="0.25">
      <c r="A4" s="135" t="s">
        <v>188</v>
      </c>
      <c r="B4" s="121" t="s">
        <v>21</v>
      </c>
      <c r="C4" s="130">
        <v>105000</v>
      </c>
      <c r="D4" s="130">
        <v>105000</v>
      </c>
      <c r="E4" s="130">
        <v>6000</v>
      </c>
    </row>
    <row r="5" spans="1:5" s="240" customFormat="1" ht="17.100000000000001" customHeight="1" thickBot="1" x14ac:dyDescent="0.25">
      <c r="A5" s="499" t="s">
        <v>20</v>
      </c>
      <c r="B5" s="500"/>
      <c r="C5" s="134">
        <f>SUM(C4)</f>
        <v>105000</v>
      </c>
      <c r="D5" s="134">
        <f>SUM(D4)</f>
        <v>105000</v>
      </c>
      <c r="E5" s="134">
        <f>SUM(E4)</f>
        <v>6000</v>
      </c>
    </row>
    <row r="6" spans="1:5" ht="17.100000000000001" customHeight="1" x14ac:dyDescent="0.2">
      <c r="A6" s="122" t="s">
        <v>193</v>
      </c>
      <c r="B6" s="160" t="s">
        <v>98</v>
      </c>
      <c r="C6" s="200">
        <v>0</v>
      </c>
      <c r="D6" s="200">
        <v>5000</v>
      </c>
      <c r="E6" s="200">
        <v>0</v>
      </c>
    </row>
    <row r="7" spans="1:5" ht="17.100000000000001" customHeight="1" x14ac:dyDescent="0.2">
      <c r="A7" s="122" t="s">
        <v>168</v>
      </c>
      <c r="B7" s="123" t="s">
        <v>64</v>
      </c>
      <c r="C7" s="118">
        <v>17000</v>
      </c>
      <c r="D7" s="118">
        <v>21000</v>
      </c>
      <c r="E7" s="118">
        <v>25000</v>
      </c>
    </row>
    <row r="8" spans="1:5" ht="17.100000000000001" customHeight="1" x14ac:dyDescent="0.2">
      <c r="A8" s="100" t="s">
        <v>170</v>
      </c>
      <c r="B8" s="158" t="s">
        <v>66</v>
      </c>
      <c r="C8" s="118">
        <v>320000</v>
      </c>
      <c r="D8" s="118">
        <v>279000</v>
      </c>
      <c r="E8" s="118">
        <v>212000</v>
      </c>
    </row>
    <row r="9" spans="1:5" ht="17.100000000000001" customHeight="1" x14ac:dyDescent="0.2">
      <c r="A9" s="100" t="s">
        <v>161</v>
      </c>
      <c r="B9" s="101" t="s">
        <v>30</v>
      </c>
      <c r="C9" s="118">
        <v>20000</v>
      </c>
      <c r="D9" s="118">
        <v>20000</v>
      </c>
      <c r="E9" s="118">
        <v>20000</v>
      </c>
    </row>
    <row r="10" spans="1:5" ht="17.100000000000001" customHeight="1" x14ac:dyDescent="0.2">
      <c r="A10" s="100" t="s">
        <v>196</v>
      </c>
      <c r="B10" s="116" t="s">
        <v>96</v>
      </c>
      <c r="C10" s="118">
        <v>0</v>
      </c>
      <c r="D10" s="118">
        <v>5000</v>
      </c>
      <c r="E10" s="118">
        <v>0</v>
      </c>
    </row>
    <row r="11" spans="1:5" ht="17.100000000000001" customHeight="1" x14ac:dyDescent="0.2">
      <c r="A11" s="100" t="s">
        <v>171</v>
      </c>
      <c r="B11" s="116" t="s">
        <v>97</v>
      </c>
      <c r="C11" s="239">
        <v>45000</v>
      </c>
      <c r="D11" s="239">
        <v>67000</v>
      </c>
      <c r="E11" s="239">
        <v>108000</v>
      </c>
    </row>
    <row r="12" spans="1:5" ht="17.100000000000001" customHeight="1" x14ac:dyDescent="0.2">
      <c r="A12" s="100" t="s">
        <v>174</v>
      </c>
      <c r="B12" s="116" t="s">
        <v>105</v>
      </c>
      <c r="C12" s="118">
        <v>109000</v>
      </c>
      <c r="D12" s="118">
        <v>109000</v>
      </c>
      <c r="E12" s="118">
        <v>109000</v>
      </c>
    </row>
    <row r="13" spans="1:5" ht="17.100000000000001" customHeight="1" thickBot="1" x14ac:dyDescent="0.25">
      <c r="A13" s="125" t="s">
        <v>216</v>
      </c>
      <c r="B13" s="126" t="s">
        <v>70</v>
      </c>
      <c r="C13" s="118">
        <v>0</v>
      </c>
      <c r="D13" s="118">
        <v>5000</v>
      </c>
      <c r="E13" s="118">
        <v>0</v>
      </c>
    </row>
    <row r="14" spans="1:5" ht="17.100000000000001" customHeight="1" thickBot="1" x14ac:dyDescent="0.25">
      <c r="A14" s="499" t="s">
        <v>26</v>
      </c>
      <c r="B14" s="549"/>
      <c r="C14" s="237">
        <f>SUM(C6:C13)</f>
        <v>511000</v>
      </c>
      <c r="D14" s="237">
        <f>SUM(D6:D13)</f>
        <v>511000</v>
      </c>
      <c r="E14" s="237">
        <f>SUM(E6:E13)</f>
        <v>474000</v>
      </c>
    </row>
    <row r="15" spans="1:5" s="79" customFormat="1" ht="30" customHeight="1" thickBot="1" x14ac:dyDescent="0.25">
      <c r="A15" s="493" t="s">
        <v>12</v>
      </c>
      <c r="B15" s="494"/>
      <c r="C15" s="127">
        <f>C3+C5+C14</f>
        <v>981000</v>
      </c>
      <c r="D15" s="127">
        <f t="shared" ref="D15:E15" si="0">D3+D5+D14</f>
        <v>981000</v>
      </c>
      <c r="E15" s="127">
        <f t="shared" si="0"/>
        <v>501000</v>
      </c>
    </row>
    <row r="16" spans="1:5" ht="20.100000000000001" customHeight="1" thickBot="1" x14ac:dyDescent="0.25">
      <c r="D16" s="117"/>
    </row>
    <row r="17" spans="1:7" ht="48" customHeight="1" thickBot="1" x14ac:dyDescent="0.25">
      <c r="A17" s="545" t="s">
        <v>271</v>
      </c>
      <c r="B17" s="546"/>
      <c r="C17" s="217" t="s">
        <v>156</v>
      </c>
      <c r="D17" s="217" t="s">
        <v>157</v>
      </c>
      <c r="E17" s="217" t="s">
        <v>363</v>
      </c>
    </row>
    <row r="18" spans="1:7" ht="17.100000000000001" customHeight="1" thickBot="1" x14ac:dyDescent="0.25">
      <c r="A18" s="241" t="s">
        <v>237</v>
      </c>
      <c r="B18" s="334" t="s">
        <v>272</v>
      </c>
      <c r="C18" s="335">
        <v>574000</v>
      </c>
      <c r="D18" s="335">
        <v>574000</v>
      </c>
      <c r="E18" s="335">
        <v>0</v>
      </c>
    </row>
    <row r="19" spans="1:7" s="20" customFormat="1" ht="17.100000000000001" customHeight="1" thickBot="1" x14ac:dyDescent="0.25">
      <c r="A19" s="491" t="s">
        <v>17</v>
      </c>
      <c r="B19" s="543"/>
      <c r="C19" s="228">
        <f>C18</f>
        <v>574000</v>
      </c>
      <c r="D19" s="228">
        <f t="shared" ref="D19:E19" si="1">D18</f>
        <v>574000</v>
      </c>
      <c r="E19" s="228">
        <f t="shared" si="1"/>
        <v>0</v>
      </c>
      <c r="F19" s="54"/>
      <c r="G19" s="54"/>
    </row>
    <row r="20" spans="1:7" ht="30" customHeight="1" thickBot="1" x14ac:dyDescent="0.25">
      <c r="A20" s="519" t="s">
        <v>1</v>
      </c>
      <c r="B20" s="520"/>
      <c r="C20" s="142">
        <f>SUM(C18)</f>
        <v>574000</v>
      </c>
      <c r="D20" s="142">
        <f>SUM(D18)</f>
        <v>574000</v>
      </c>
      <c r="E20" s="142">
        <f>SUM(E18)</f>
        <v>0</v>
      </c>
    </row>
    <row r="21" spans="1:7" x14ac:dyDescent="0.2">
      <c r="D21" s="235"/>
    </row>
    <row r="22" spans="1:7" x14ac:dyDescent="0.2">
      <c r="D22" s="235"/>
    </row>
  </sheetData>
  <mergeCells count="8">
    <mergeCell ref="A17:B17"/>
    <mergeCell ref="A20:B20"/>
    <mergeCell ref="A1:B1"/>
    <mergeCell ref="A15:B15"/>
    <mergeCell ref="A14:B14"/>
    <mergeCell ref="A3:B3"/>
    <mergeCell ref="A5:B5"/>
    <mergeCell ref="A19:B19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5" firstPageNumber="0" orientation="portrait" cellComments="atEnd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view="pageLayout" zoomScaleNormal="100" zoomScaleSheetLayoutView="100" workbookViewId="0">
      <selection activeCell="E22" sqref="E22"/>
    </sheetView>
  </sheetViews>
  <sheetFormatPr defaultRowHeight="12.75" x14ac:dyDescent="0.2"/>
  <cols>
    <col min="1" max="1" width="14.28515625" style="99" customWidth="1"/>
    <col min="2" max="2" width="47.85546875" style="99" customWidth="1"/>
    <col min="3" max="3" width="14.5703125" style="99" bestFit="1" customWidth="1"/>
    <col min="4" max="4" width="15.42578125" style="117" bestFit="1" customWidth="1"/>
    <col min="5" max="5" width="11.28515625" style="117" bestFit="1" customWidth="1"/>
    <col min="6" max="6" width="15.28515625" style="245" bestFit="1" customWidth="1"/>
    <col min="7" max="7" width="9.140625" style="99"/>
    <col min="8" max="8" width="13.7109375" style="99" bestFit="1" customWidth="1"/>
    <col min="9" max="16384" width="9.140625" style="99"/>
  </cols>
  <sheetData>
    <row r="1" spans="1:8" s="216" customFormat="1" ht="48" customHeight="1" thickBot="1" x14ac:dyDescent="0.25">
      <c r="A1" s="503" t="s">
        <v>273</v>
      </c>
      <c r="B1" s="504"/>
      <c r="C1" s="11" t="s">
        <v>156</v>
      </c>
      <c r="D1" s="11" t="s">
        <v>157</v>
      </c>
      <c r="E1" s="11" t="s">
        <v>363</v>
      </c>
      <c r="F1" s="244"/>
    </row>
    <row r="2" spans="1:8" ht="17.100000000000001" customHeight="1" thickBot="1" x14ac:dyDescent="0.25">
      <c r="A2" s="146" t="s">
        <v>182</v>
      </c>
      <c r="B2" s="120" t="s">
        <v>101</v>
      </c>
      <c r="C2" s="238">
        <v>365000</v>
      </c>
      <c r="D2" s="238">
        <v>365000</v>
      </c>
      <c r="E2" s="238">
        <v>21000</v>
      </c>
    </row>
    <row r="3" spans="1:8" ht="17.100000000000001" customHeight="1" thickBot="1" x14ac:dyDescent="0.25">
      <c r="A3" s="553" t="s">
        <v>25</v>
      </c>
      <c r="B3" s="554"/>
      <c r="C3" s="248">
        <f>SUM(C2:C2)</f>
        <v>365000</v>
      </c>
      <c r="D3" s="248">
        <f>SUM(D2)</f>
        <v>365000</v>
      </c>
      <c r="E3" s="248">
        <f>SUM(E2)</f>
        <v>21000</v>
      </c>
    </row>
    <row r="4" spans="1:8" ht="17.100000000000001" customHeight="1" thickBot="1" x14ac:dyDescent="0.25">
      <c r="A4" s="135" t="s">
        <v>188</v>
      </c>
      <c r="B4" s="121" t="s">
        <v>21</v>
      </c>
      <c r="C4" s="239">
        <v>105000</v>
      </c>
      <c r="D4" s="239">
        <v>105000</v>
      </c>
      <c r="E4" s="239">
        <v>6000</v>
      </c>
    </row>
    <row r="5" spans="1:8" ht="17.100000000000001" customHeight="1" thickBot="1" x14ac:dyDescent="0.25">
      <c r="A5" s="499" t="s">
        <v>20</v>
      </c>
      <c r="B5" s="500"/>
      <c r="C5" s="248">
        <f>SUM(C4)</f>
        <v>105000</v>
      </c>
      <c r="D5" s="248">
        <f>SUM(D4)</f>
        <v>105000</v>
      </c>
      <c r="E5" s="248">
        <f>SUM(E4)</f>
        <v>6000</v>
      </c>
    </row>
    <row r="6" spans="1:8" ht="17.100000000000001" customHeight="1" x14ac:dyDescent="0.2">
      <c r="A6" s="122" t="s">
        <v>193</v>
      </c>
      <c r="B6" s="160" t="s">
        <v>98</v>
      </c>
      <c r="C6" s="200">
        <v>0</v>
      </c>
      <c r="D6" s="200">
        <v>5000</v>
      </c>
      <c r="E6" s="200">
        <v>0</v>
      </c>
    </row>
    <row r="7" spans="1:8" ht="17.100000000000001" customHeight="1" x14ac:dyDescent="0.2">
      <c r="A7" s="122" t="s">
        <v>168</v>
      </c>
      <c r="B7" s="123" t="s">
        <v>64</v>
      </c>
      <c r="C7" s="118">
        <v>15000</v>
      </c>
      <c r="D7" s="118">
        <v>15000</v>
      </c>
      <c r="E7" s="118">
        <v>25000</v>
      </c>
    </row>
    <row r="8" spans="1:8" ht="17.100000000000001" customHeight="1" x14ac:dyDescent="0.2">
      <c r="A8" s="100" t="s">
        <v>170</v>
      </c>
      <c r="B8" s="158" t="s">
        <v>66</v>
      </c>
      <c r="C8" s="118">
        <v>327000</v>
      </c>
      <c r="D8" s="118">
        <v>327000</v>
      </c>
      <c r="E8" s="118">
        <v>160000</v>
      </c>
    </row>
    <row r="9" spans="1:8" ht="17.100000000000001" customHeight="1" x14ac:dyDescent="0.2">
      <c r="A9" s="100" t="s">
        <v>161</v>
      </c>
      <c r="B9" s="101" t="s">
        <v>30</v>
      </c>
      <c r="C9" s="118">
        <v>20000</v>
      </c>
      <c r="D9" s="118">
        <v>10000</v>
      </c>
      <c r="E9" s="118">
        <v>10000</v>
      </c>
    </row>
    <row r="10" spans="1:8" ht="17.100000000000001" customHeight="1" x14ac:dyDescent="0.2">
      <c r="A10" s="100" t="s">
        <v>196</v>
      </c>
      <c r="B10" s="116" t="s">
        <v>96</v>
      </c>
      <c r="C10" s="118">
        <v>0</v>
      </c>
      <c r="D10" s="118">
        <v>5000</v>
      </c>
      <c r="E10" s="118">
        <v>0</v>
      </c>
      <c r="H10" s="246"/>
    </row>
    <row r="11" spans="1:8" ht="17.100000000000001" customHeight="1" x14ac:dyDescent="0.2">
      <c r="A11" s="100" t="s">
        <v>171</v>
      </c>
      <c r="B11" s="116" t="s">
        <v>97</v>
      </c>
      <c r="C11" s="118">
        <v>62000</v>
      </c>
      <c r="D11" s="118">
        <v>62000</v>
      </c>
      <c r="E11" s="118">
        <v>92000</v>
      </c>
    </row>
    <row r="12" spans="1:8" ht="17.100000000000001" customHeight="1" thickBot="1" x14ac:dyDescent="0.25">
      <c r="A12" s="100" t="s">
        <v>174</v>
      </c>
      <c r="B12" s="116" t="s">
        <v>105</v>
      </c>
      <c r="C12" s="118">
        <v>114000</v>
      </c>
      <c r="D12" s="118">
        <v>114000</v>
      </c>
      <c r="E12" s="118">
        <v>114000</v>
      </c>
    </row>
    <row r="13" spans="1:8" ht="17.100000000000001" customHeight="1" thickBot="1" x14ac:dyDescent="0.25">
      <c r="A13" s="499" t="s">
        <v>26</v>
      </c>
      <c r="B13" s="549"/>
      <c r="C13" s="237">
        <f>SUM(C6:C12)</f>
        <v>538000</v>
      </c>
      <c r="D13" s="237">
        <f>SUM(D6:D12)</f>
        <v>538000</v>
      </c>
      <c r="E13" s="237">
        <f>SUM(E6:E12)</f>
        <v>401000</v>
      </c>
    </row>
    <row r="14" spans="1:8" s="79" customFormat="1" ht="30" customHeight="1" thickBot="1" x14ac:dyDescent="0.25">
      <c r="A14" s="493" t="s">
        <v>12</v>
      </c>
      <c r="B14" s="494"/>
      <c r="C14" s="127">
        <f>C3+C5+C13</f>
        <v>1008000</v>
      </c>
      <c r="D14" s="127">
        <f t="shared" ref="D14:E14" si="0">D3+D5+D13</f>
        <v>1008000</v>
      </c>
      <c r="E14" s="127">
        <f t="shared" si="0"/>
        <v>428000</v>
      </c>
      <c r="F14" s="51"/>
    </row>
    <row r="15" spans="1:8" ht="20.100000000000001" customHeight="1" thickBot="1" x14ac:dyDescent="0.25">
      <c r="A15" s="247"/>
      <c r="B15" s="247"/>
      <c r="C15" s="247"/>
    </row>
    <row r="16" spans="1:8" ht="48" customHeight="1" thickBot="1" x14ac:dyDescent="0.25">
      <c r="A16" s="545" t="s">
        <v>273</v>
      </c>
      <c r="B16" s="552"/>
      <c r="C16" s="234" t="s">
        <v>156</v>
      </c>
      <c r="D16" s="234" t="s">
        <v>157</v>
      </c>
      <c r="E16" s="234" t="s">
        <v>363</v>
      </c>
    </row>
    <row r="17" spans="1:6" ht="17.100000000000001" customHeight="1" thickBot="1" x14ac:dyDescent="0.25">
      <c r="A17" s="241" t="s">
        <v>233</v>
      </c>
      <c r="B17" s="242" t="s">
        <v>234</v>
      </c>
      <c r="C17" s="243">
        <v>370000</v>
      </c>
      <c r="D17" s="243">
        <v>370000</v>
      </c>
      <c r="E17" s="243">
        <v>123000</v>
      </c>
    </row>
    <row r="18" spans="1:6" ht="17.100000000000001" customHeight="1" thickBot="1" x14ac:dyDescent="0.25">
      <c r="A18" s="501" t="s">
        <v>178</v>
      </c>
      <c r="B18" s="502"/>
      <c r="C18" s="42">
        <f>C17</f>
        <v>370000</v>
      </c>
      <c r="D18" s="42">
        <f t="shared" ref="D18:E19" si="1">D17</f>
        <v>370000</v>
      </c>
      <c r="E18" s="42">
        <f t="shared" si="1"/>
        <v>123000</v>
      </c>
    </row>
    <row r="19" spans="1:6" s="79" customFormat="1" ht="30" customHeight="1" thickBot="1" x14ac:dyDescent="0.25">
      <c r="A19" s="519" t="s">
        <v>1</v>
      </c>
      <c r="B19" s="520"/>
      <c r="C19" s="142">
        <f>C18</f>
        <v>370000</v>
      </c>
      <c r="D19" s="142">
        <f t="shared" si="1"/>
        <v>370000</v>
      </c>
      <c r="E19" s="142">
        <f t="shared" si="1"/>
        <v>123000</v>
      </c>
      <c r="F19" s="51"/>
    </row>
    <row r="20" spans="1:6" ht="20.100000000000001" customHeight="1" thickBot="1" x14ac:dyDescent="0.25"/>
    <row r="21" spans="1:6" ht="48" customHeight="1" thickBot="1" x14ac:dyDescent="0.25">
      <c r="A21" s="550" t="s">
        <v>274</v>
      </c>
      <c r="B21" s="551"/>
      <c r="C21" s="234" t="s">
        <v>156</v>
      </c>
      <c r="D21" s="234" t="s">
        <v>157</v>
      </c>
      <c r="E21" s="234" t="s">
        <v>363</v>
      </c>
    </row>
    <row r="22" spans="1:6" ht="17.100000000000001" customHeight="1" thickBot="1" x14ac:dyDescent="0.25">
      <c r="A22" s="241" t="s">
        <v>233</v>
      </c>
      <c r="B22" s="242" t="s">
        <v>234</v>
      </c>
      <c r="C22" s="243">
        <v>0</v>
      </c>
      <c r="D22" s="243">
        <v>287000</v>
      </c>
      <c r="E22" s="243">
        <v>368000</v>
      </c>
    </row>
    <row r="23" spans="1:6" ht="17.100000000000001" customHeight="1" thickBot="1" x14ac:dyDescent="0.25">
      <c r="A23" s="501" t="s">
        <v>178</v>
      </c>
      <c r="B23" s="502"/>
      <c r="C23" s="42">
        <f>C22</f>
        <v>0</v>
      </c>
      <c r="D23" s="42">
        <f t="shared" ref="D23:E24" si="2">D22</f>
        <v>287000</v>
      </c>
      <c r="E23" s="42">
        <f t="shared" si="2"/>
        <v>368000</v>
      </c>
    </row>
    <row r="24" spans="1:6" ht="30" customHeight="1" thickBot="1" x14ac:dyDescent="0.25">
      <c r="A24" s="538" t="s">
        <v>1</v>
      </c>
      <c r="B24" s="539"/>
      <c r="C24" s="142">
        <f>C23</f>
        <v>0</v>
      </c>
      <c r="D24" s="142">
        <f t="shared" si="2"/>
        <v>287000</v>
      </c>
      <c r="E24" s="142">
        <f t="shared" si="2"/>
        <v>368000</v>
      </c>
    </row>
  </sheetData>
  <mergeCells count="11">
    <mergeCell ref="A1:B1"/>
    <mergeCell ref="A13:B13"/>
    <mergeCell ref="A14:B14"/>
    <mergeCell ref="A3:B3"/>
    <mergeCell ref="A5:B5"/>
    <mergeCell ref="A21:B21"/>
    <mergeCell ref="A23:B23"/>
    <mergeCell ref="A24:B24"/>
    <mergeCell ref="A19:B19"/>
    <mergeCell ref="A16:B16"/>
    <mergeCell ref="A18:B18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71" firstPageNumber="0" orientation="portrait" cellComments="atEnd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G31"/>
  <sheetViews>
    <sheetView view="pageLayout" zoomScaleNormal="100" zoomScaleSheetLayoutView="100" workbookViewId="0">
      <selection activeCell="E27" sqref="E27"/>
    </sheetView>
  </sheetViews>
  <sheetFormatPr defaultRowHeight="12.75" x14ac:dyDescent="0.2"/>
  <cols>
    <col min="1" max="1" width="12.7109375" style="138" bestFit="1" customWidth="1"/>
    <col min="2" max="2" width="52" style="138" customWidth="1"/>
    <col min="3" max="3" width="15.140625" style="99" customWidth="1"/>
    <col min="4" max="4" width="15" style="232" customWidth="1"/>
    <col min="5" max="5" width="13.28515625" style="232" customWidth="1"/>
    <col min="6" max="16384" width="9.140625" style="138"/>
  </cols>
  <sheetData>
    <row r="1" spans="1:5" s="216" customFormat="1" ht="48" customHeight="1" thickBot="1" x14ac:dyDescent="0.25">
      <c r="A1" s="503" t="s">
        <v>275</v>
      </c>
      <c r="B1" s="504"/>
      <c r="C1" s="11" t="s">
        <v>156</v>
      </c>
      <c r="D1" s="11" t="s">
        <v>157</v>
      </c>
      <c r="E1" s="11" t="s">
        <v>363</v>
      </c>
    </row>
    <row r="2" spans="1:5" ht="17.100000000000001" customHeight="1" x14ac:dyDescent="0.2">
      <c r="A2" s="146" t="s">
        <v>182</v>
      </c>
      <c r="B2" s="120" t="s">
        <v>101</v>
      </c>
      <c r="C2" s="213">
        <v>1279000</v>
      </c>
      <c r="D2" s="213">
        <v>2610000</v>
      </c>
      <c r="E2" s="213">
        <v>2615000</v>
      </c>
    </row>
    <row r="3" spans="1:5" ht="17.100000000000001" customHeight="1" x14ac:dyDescent="0.2">
      <c r="A3" s="146" t="s">
        <v>197</v>
      </c>
      <c r="B3" s="15" t="s">
        <v>57</v>
      </c>
      <c r="C3" s="213">
        <v>29000</v>
      </c>
      <c r="D3" s="213">
        <v>60000</v>
      </c>
      <c r="E3" s="213">
        <v>0</v>
      </c>
    </row>
    <row r="4" spans="1:5" ht="17.100000000000001" customHeight="1" thickBot="1" x14ac:dyDescent="0.25">
      <c r="A4" s="146" t="s">
        <v>184</v>
      </c>
      <c r="B4" s="15" t="s">
        <v>59</v>
      </c>
      <c r="C4" s="213">
        <v>0</v>
      </c>
      <c r="D4" s="213">
        <v>40000</v>
      </c>
      <c r="E4" s="213">
        <v>17000</v>
      </c>
    </row>
    <row r="5" spans="1:5" ht="17.100000000000001" customHeight="1" thickBot="1" x14ac:dyDescent="0.25">
      <c r="A5" s="555" t="s">
        <v>25</v>
      </c>
      <c r="B5" s="556"/>
      <c r="C5" s="250">
        <f>SUM(C2:C4)</f>
        <v>1308000</v>
      </c>
      <c r="D5" s="250">
        <f>SUM(D2:D4)</f>
        <v>2710000</v>
      </c>
      <c r="E5" s="250">
        <f>SUM(E2:E4)</f>
        <v>2632000</v>
      </c>
    </row>
    <row r="6" spans="1:5" ht="17.100000000000001" customHeight="1" thickBot="1" x14ac:dyDescent="0.25">
      <c r="A6" s="15" t="s">
        <v>188</v>
      </c>
      <c r="B6" s="256" t="s">
        <v>21</v>
      </c>
      <c r="C6" s="213">
        <v>361000</v>
      </c>
      <c r="D6" s="213">
        <v>748000</v>
      </c>
      <c r="E6" s="213">
        <v>706000</v>
      </c>
    </row>
    <row r="7" spans="1:5" ht="17.100000000000001" customHeight="1" thickBot="1" x14ac:dyDescent="0.25">
      <c r="A7" s="499" t="s">
        <v>20</v>
      </c>
      <c r="B7" s="500"/>
      <c r="C7" s="134">
        <f>SUM(C6)</f>
        <v>361000</v>
      </c>
      <c r="D7" s="134">
        <f>SUM(D6)</f>
        <v>748000</v>
      </c>
      <c r="E7" s="134">
        <f>SUM(E6)</f>
        <v>706000</v>
      </c>
    </row>
    <row r="8" spans="1:5" ht="17.100000000000001" customHeight="1" x14ac:dyDescent="0.2">
      <c r="A8" s="122" t="s">
        <v>193</v>
      </c>
      <c r="B8" s="160" t="s">
        <v>98</v>
      </c>
      <c r="C8" s="200">
        <v>9000</v>
      </c>
      <c r="D8" s="200">
        <v>18000</v>
      </c>
      <c r="E8" s="200">
        <v>18000</v>
      </c>
    </row>
    <row r="9" spans="1:5" ht="17.100000000000001" customHeight="1" x14ac:dyDescent="0.2">
      <c r="A9" s="122" t="s">
        <v>168</v>
      </c>
      <c r="B9" s="123" t="s">
        <v>64</v>
      </c>
      <c r="C9" s="118">
        <v>69000</v>
      </c>
      <c r="D9" s="118">
        <v>121000</v>
      </c>
      <c r="E9" s="118">
        <v>121000</v>
      </c>
    </row>
    <row r="10" spans="1:5" ht="17.100000000000001" customHeight="1" x14ac:dyDescent="0.2">
      <c r="A10" s="100" t="s">
        <v>194</v>
      </c>
      <c r="B10" s="158" t="s">
        <v>65</v>
      </c>
      <c r="C10" s="118">
        <v>21000</v>
      </c>
      <c r="D10" s="118">
        <v>43000</v>
      </c>
      <c r="E10" s="118">
        <v>58000</v>
      </c>
    </row>
    <row r="11" spans="1:5" ht="17.100000000000001" customHeight="1" x14ac:dyDescent="0.2">
      <c r="A11" s="100" t="s">
        <v>195</v>
      </c>
      <c r="B11" s="158" t="s">
        <v>99</v>
      </c>
      <c r="C11" s="213">
        <v>40000</v>
      </c>
      <c r="D11" s="213">
        <v>81000</v>
      </c>
      <c r="E11" s="213">
        <v>80000</v>
      </c>
    </row>
    <row r="12" spans="1:5" ht="17.100000000000001" customHeight="1" x14ac:dyDescent="0.2">
      <c r="A12" s="100" t="s">
        <v>170</v>
      </c>
      <c r="B12" s="158" t="s">
        <v>66</v>
      </c>
      <c r="C12" s="213">
        <v>159000</v>
      </c>
      <c r="D12" s="213">
        <v>326000</v>
      </c>
      <c r="E12" s="213">
        <v>300000</v>
      </c>
    </row>
    <row r="13" spans="1:5" ht="17.100000000000001" customHeight="1" x14ac:dyDescent="0.2">
      <c r="A13" s="100" t="s">
        <v>161</v>
      </c>
      <c r="B13" s="101" t="s">
        <v>30</v>
      </c>
      <c r="C13" s="213">
        <v>10000</v>
      </c>
      <c r="D13" s="213">
        <v>21000</v>
      </c>
      <c r="E13" s="213">
        <v>21000</v>
      </c>
    </row>
    <row r="14" spans="1:5" ht="17.100000000000001" customHeight="1" x14ac:dyDescent="0.2">
      <c r="A14" s="100" t="s">
        <v>196</v>
      </c>
      <c r="B14" s="116" t="s">
        <v>96</v>
      </c>
      <c r="C14" s="213">
        <v>0</v>
      </c>
      <c r="D14" s="213">
        <v>9000</v>
      </c>
      <c r="E14" s="213">
        <v>21000</v>
      </c>
    </row>
    <row r="15" spans="1:5" ht="17.100000000000001" customHeight="1" x14ac:dyDescent="0.2">
      <c r="A15" s="100" t="s">
        <v>171</v>
      </c>
      <c r="B15" s="116" t="s">
        <v>97</v>
      </c>
      <c r="C15" s="213">
        <v>29000</v>
      </c>
      <c r="D15" s="213">
        <v>59000</v>
      </c>
      <c r="E15" s="213">
        <v>65000</v>
      </c>
    </row>
    <row r="16" spans="1:5" ht="17.100000000000001" customHeight="1" x14ac:dyDescent="0.2">
      <c r="A16" s="86" t="s">
        <v>212</v>
      </c>
      <c r="B16" s="145" t="s">
        <v>100</v>
      </c>
      <c r="C16" s="213">
        <v>0</v>
      </c>
      <c r="D16" s="213">
        <v>27000</v>
      </c>
      <c r="E16" s="213">
        <v>49000</v>
      </c>
    </row>
    <row r="17" spans="1:7" ht="17.100000000000001" customHeight="1" x14ac:dyDescent="0.2">
      <c r="A17" s="122" t="s">
        <v>174</v>
      </c>
      <c r="B17" s="257" t="s">
        <v>105</v>
      </c>
      <c r="C17" s="118">
        <v>88000</v>
      </c>
      <c r="D17" s="118">
        <v>181000</v>
      </c>
      <c r="E17" s="118">
        <v>126000</v>
      </c>
    </row>
    <row r="18" spans="1:7" ht="17.100000000000001" customHeight="1" thickBot="1" x14ac:dyDescent="0.25">
      <c r="A18" s="100" t="s">
        <v>216</v>
      </c>
      <c r="B18" s="191" t="s">
        <v>70</v>
      </c>
      <c r="C18" s="253">
        <v>0</v>
      </c>
      <c r="D18" s="253">
        <v>3000</v>
      </c>
      <c r="E18" s="253">
        <v>4000</v>
      </c>
    </row>
    <row r="19" spans="1:7" ht="17.100000000000001" customHeight="1" thickBot="1" x14ac:dyDescent="0.25">
      <c r="A19" s="507" t="s">
        <v>26</v>
      </c>
      <c r="B19" s="528"/>
      <c r="C19" s="250">
        <f t="shared" ref="C19:D19" si="0">SUM(C8:C18)</f>
        <v>425000</v>
      </c>
      <c r="D19" s="250">
        <f t="shared" si="0"/>
        <v>889000</v>
      </c>
      <c r="E19" s="250">
        <f>SUM(E8:E18)</f>
        <v>863000</v>
      </c>
    </row>
    <row r="20" spans="1:7" s="99" customFormat="1" ht="17.100000000000001" customHeight="1" x14ac:dyDescent="0.2">
      <c r="A20" s="135" t="s">
        <v>223</v>
      </c>
      <c r="B20" s="124" t="s">
        <v>73</v>
      </c>
      <c r="C20" s="129">
        <v>0</v>
      </c>
      <c r="D20" s="102">
        <v>0</v>
      </c>
      <c r="E20" s="102">
        <v>2000</v>
      </c>
    </row>
    <row r="21" spans="1:7" s="99" customFormat="1" ht="17.100000000000001" customHeight="1" x14ac:dyDescent="0.2">
      <c r="A21" s="122" t="s">
        <v>198</v>
      </c>
      <c r="B21" s="124" t="s">
        <v>75</v>
      </c>
      <c r="C21" s="130">
        <v>13000</v>
      </c>
      <c r="D21" s="103">
        <v>26000</v>
      </c>
      <c r="E21" s="103">
        <v>21000</v>
      </c>
    </row>
    <row r="22" spans="1:7" s="99" customFormat="1" ht="17.100000000000001" customHeight="1" thickBot="1" x14ac:dyDescent="0.25">
      <c r="A22" s="122" t="s">
        <v>232</v>
      </c>
      <c r="B22" s="124" t="s">
        <v>231</v>
      </c>
      <c r="C22" s="130">
        <v>0</v>
      </c>
      <c r="D22" s="103">
        <v>0</v>
      </c>
      <c r="E22" s="103">
        <v>3000</v>
      </c>
    </row>
    <row r="23" spans="1:7" ht="17.100000000000001" customHeight="1" thickBot="1" x14ac:dyDescent="0.25">
      <c r="A23" s="499" t="s">
        <v>27</v>
      </c>
      <c r="B23" s="500" t="s">
        <v>119</v>
      </c>
      <c r="C23" s="250">
        <f>SUM(C20:C22)</f>
        <v>13000</v>
      </c>
      <c r="D23" s="250">
        <f t="shared" ref="D23:E23" si="1">SUM(D20:D22)</f>
        <v>26000</v>
      </c>
      <c r="E23" s="250">
        <f t="shared" si="1"/>
        <v>26000</v>
      </c>
    </row>
    <row r="24" spans="1:7" s="79" customFormat="1" ht="30" customHeight="1" thickBot="1" x14ac:dyDescent="0.25">
      <c r="A24" s="493" t="s">
        <v>12</v>
      </c>
      <c r="B24" s="494"/>
      <c r="C24" s="251">
        <f>C5+C7+C19+C23</f>
        <v>2107000</v>
      </c>
      <c r="D24" s="251">
        <f t="shared" ref="D24:E24" si="2">D5+D7+D19+D23</f>
        <v>4373000</v>
      </c>
      <c r="E24" s="251">
        <f t="shared" si="2"/>
        <v>4227000</v>
      </c>
    </row>
    <row r="25" spans="1:7" s="3" customFormat="1" ht="20.100000000000001" customHeight="1" thickBot="1" x14ac:dyDescent="0.25">
      <c r="A25" s="4"/>
      <c r="B25" s="5"/>
      <c r="C25" s="6"/>
      <c r="D25" s="55"/>
      <c r="E25" s="55"/>
    </row>
    <row r="26" spans="1:7" s="216" customFormat="1" ht="48" customHeight="1" thickBot="1" x14ac:dyDescent="0.25">
      <c r="A26" s="557" t="s">
        <v>276</v>
      </c>
      <c r="B26" s="558"/>
      <c r="C26" s="9" t="s">
        <v>156</v>
      </c>
      <c r="D26" s="9" t="s">
        <v>157</v>
      </c>
      <c r="E26" s="9" t="s">
        <v>363</v>
      </c>
      <c r="G26" s="249"/>
    </row>
    <row r="27" spans="1:7" ht="17.100000000000001" customHeight="1" thickBot="1" x14ac:dyDescent="0.25">
      <c r="A27" s="16" t="s">
        <v>233</v>
      </c>
      <c r="B27" s="17" t="s">
        <v>234</v>
      </c>
      <c r="C27" s="254">
        <v>2099000</v>
      </c>
      <c r="D27" s="254">
        <v>2184000</v>
      </c>
      <c r="E27" s="254">
        <v>4278000</v>
      </c>
    </row>
    <row r="28" spans="1:7" ht="17.100000000000001" customHeight="1" thickBot="1" x14ac:dyDescent="0.25">
      <c r="A28" s="501" t="s">
        <v>178</v>
      </c>
      <c r="B28" s="502"/>
      <c r="C28" s="42">
        <f>C27</f>
        <v>2099000</v>
      </c>
      <c r="D28" s="42">
        <f t="shared" ref="D28:E28" si="3">D27</f>
        <v>2184000</v>
      </c>
      <c r="E28" s="42">
        <f t="shared" si="3"/>
        <v>4278000</v>
      </c>
    </row>
    <row r="29" spans="1:7" ht="17.100000000000001" customHeight="1" thickBot="1" x14ac:dyDescent="0.25">
      <c r="A29" s="16" t="s">
        <v>277</v>
      </c>
      <c r="B29" s="17" t="s">
        <v>86</v>
      </c>
      <c r="C29" s="255">
        <v>0</v>
      </c>
      <c r="D29" s="255">
        <v>713000</v>
      </c>
      <c r="E29" s="255">
        <v>0</v>
      </c>
    </row>
    <row r="30" spans="1:7" ht="17.100000000000001" customHeight="1" thickBot="1" x14ac:dyDescent="0.25">
      <c r="A30" s="491" t="s">
        <v>17</v>
      </c>
      <c r="B30" s="492"/>
      <c r="C30" s="42">
        <f t="shared" ref="C30:E30" si="4">C29</f>
        <v>0</v>
      </c>
      <c r="D30" s="42">
        <f t="shared" si="4"/>
        <v>713000</v>
      </c>
      <c r="E30" s="42">
        <f t="shared" si="4"/>
        <v>0</v>
      </c>
    </row>
    <row r="31" spans="1:7" s="79" customFormat="1" ht="30" customHeight="1" thickBot="1" x14ac:dyDescent="0.25">
      <c r="A31" s="519" t="s">
        <v>1</v>
      </c>
      <c r="B31" s="520"/>
      <c r="C31" s="252">
        <f>C28+C30</f>
        <v>2099000</v>
      </c>
      <c r="D31" s="252">
        <f t="shared" ref="D31:E31" si="5">D28+D30</f>
        <v>2897000</v>
      </c>
      <c r="E31" s="252">
        <f t="shared" si="5"/>
        <v>4278000</v>
      </c>
    </row>
  </sheetData>
  <mergeCells count="10">
    <mergeCell ref="A30:B30"/>
    <mergeCell ref="A31:B31"/>
    <mergeCell ref="A1:B1"/>
    <mergeCell ref="A5:B5"/>
    <mergeCell ref="A26:B26"/>
    <mergeCell ref="A7:B7"/>
    <mergeCell ref="A19:B19"/>
    <mergeCell ref="A24:B24"/>
    <mergeCell ref="A28:B28"/>
    <mergeCell ref="A23:B23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</sheetPr>
  <dimension ref="A1:F24"/>
  <sheetViews>
    <sheetView view="pageLayout" zoomScaleNormal="100" zoomScaleSheetLayoutView="100" workbookViewId="0">
      <selection activeCell="E2" sqref="E2"/>
    </sheetView>
  </sheetViews>
  <sheetFormatPr defaultRowHeight="12.75" x14ac:dyDescent="0.2"/>
  <cols>
    <col min="1" max="1" width="12.7109375" style="99" bestFit="1" customWidth="1"/>
    <col min="2" max="2" width="46.42578125" style="99" customWidth="1"/>
    <col min="3" max="3" width="15.140625" style="99" customWidth="1"/>
    <col min="4" max="4" width="15.42578125" style="232" bestFit="1" customWidth="1"/>
    <col min="5" max="5" width="11.28515625" style="140" bestFit="1" customWidth="1"/>
    <col min="6" max="16384" width="9.140625" style="99"/>
  </cols>
  <sheetData>
    <row r="1" spans="1:6" ht="48" customHeight="1" thickBot="1" x14ac:dyDescent="0.25">
      <c r="A1" s="503" t="s">
        <v>44</v>
      </c>
      <c r="B1" s="504"/>
      <c r="C1" s="11" t="s">
        <v>156</v>
      </c>
      <c r="D1" s="11" t="s">
        <v>157</v>
      </c>
      <c r="E1" s="11" t="s">
        <v>363</v>
      </c>
    </row>
    <row r="2" spans="1:6" ht="17.100000000000001" customHeight="1" x14ac:dyDescent="0.2">
      <c r="A2" s="146" t="s">
        <v>182</v>
      </c>
      <c r="B2" s="120" t="s">
        <v>101</v>
      </c>
      <c r="C2" s="213">
        <v>1331000</v>
      </c>
      <c r="D2" s="213">
        <v>0</v>
      </c>
      <c r="E2" s="213">
        <v>0</v>
      </c>
      <c r="F2" s="233"/>
    </row>
    <row r="3" spans="1:6" ht="17.100000000000001" customHeight="1" x14ac:dyDescent="0.2">
      <c r="A3" s="146" t="s">
        <v>197</v>
      </c>
      <c r="B3" s="15" t="s">
        <v>57</v>
      </c>
      <c r="C3" s="213">
        <v>31000</v>
      </c>
      <c r="D3" s="213">
        <v>0</v>
      </c>
      <c r="E3" s="213">
        <v>0</v>
      </c>
    </row>
    <row r="4" spans="1:6" ht="17.100000000000001" customHeight="1" thickBot="1" x14ac:dyDescent="0.25">
      <c r="A4" s="146" t="s">
        <v>184</v>
      </c>
      <c r="B4" s="15" t="s">
        <v>59</v>
      </c>
      <c r="C4" s="213">
        <v>40000</v>
      </c>
      <c r="D4" s="213">
        <v>0</v>
      </c>
      <c r="E4" s="213">
        <v>0</v>
      </c>
    </row>
    <row r="5" spans="1:6" ht="17.100000000000001" customHeight="1" thickBot="1" x14ac:dyDescent="0.25">
      <c r="A5" s="555" t="s">
        <v>25</v>
      </c>
      <c r="B5" s="556"/>
      <c r="C5" s="250">
        <f>SUM(C2:C4)</f>
        <v>1402000</v>
      </c>
      <c r="D5" s="250">
        <f t="shared" ref="D5:E5" si="0">SUM(D2:D4)</f>
        <v>0</v>
      </c>
      <c r="E5" s="250">
        <f t="shared" si="0"/>
        <v>0</v>
      </c>
    </row>
    <row r="6" spans="1:6" ht="17.100000000000001" customHeight="1" thickBot="1" x14ac:dyDescent="0.25">
      <c r="A6" s="15" t="s">
        <v>188</v>
      </c>
      <c r="B6" s="256" t="s">
        <v>21</v>
      </c>
      <c r="C6" s="213">
        <v>387000</v>
      </c>
      <c r="D6" s="213">
        <v>0</v>
      </c>
      <c r="E6" s="213">
        <v>0</v>
      </c>
    </row>
    <row r="7" spans="1:6" ht="17.100000000000001" customHeight="1" thickBot="1" x14ac:dyDescent="0.25">
      <c r="A7" s="499" t="s">
        <v>20</v>
      </c>
      <c r="B7" s="500"/>
      <c r="C7" s="134">
        <f>C6</f>
        <v>387000</v>
      </c>
      <c r="D7" s="134">
        <f t="shared" ref="D7:E7" si="1">D6</f>
        <v>0</v>
      </c>
      <c r="E7" s="134">
        <f t="shared" si="1"/>
        <v>0</v>
      </c>
    </row>
    <row r="8" spans="1:6" ht="17.100000000000001" customHeight="1" x14ac:dyDescent="0.2">
      <c r="A8" s="122" t="s">
        <v>193</v>
      </c>
      <c r="B8" s="160" t="s">
        <v>98</v>
      </c>
      <c r="C8" s="212">
        <v>9000</v>
      </c>
      <c r="D8" s="212">
        <v>0</v>
      </c>
      <c r="E8" s="212">
        <v>0</v>
      </c>
    </row>
    <row r="9" spans="1:6" ht="17.100000000000001" customHeight="1" x14ac:dyDescent="0.2">
      <c r="A9" s="122" t="s">
        <v>168</v>
      </c>
      <c r="B9" s="123" t="s">
        <v>64</v>
      </c>
      <c r="C9" s="213">
        <v>72000</v>
      </c>
      <c r="D9" s="213">
        <v>0</v>
      </c>
      <c r="E9" s="213">
        <v>0</v>
      </c>
    </row>
    <row r="10" spans="1:6" ht="17.100000000000001" customHeight="1" x14ac:dyDescent="0.2">
      <c r="A10" s="100" t="s">
        <v>194</v>
      </c>
      <c r="B10" s="158" t="s">
        <v>65</v>
      </c>
      <c r="C10" s="213">
        <v>21000</v>
      </c>
      <c r="D10" s="213">
        <v>0</v>
      </c>
      <c r="E10" s="213">
        <v>0</v>
      </c>
    </row>
    <row r="11" spans="1:6" ht="17.100000000000001" customHeight="1" x14ac:dyDescent="0.2">
      <c r="A11" s="100" t="s">
        <v>195</v>
      </c>
      <c r="B11" s="158" t="s">
        <v>99</v>
      </c>
      <c r="C11" s="130">
        <v>41000</v>
      </c>
      <c r="D11" s="130">
        <v>0</v>
      </c>
      <c r="E11" s="130">
        <v>0</v>
      </c>
    </row>
    <row r="12" spans="1:6" ht="17.100000000000001" customHeight="1" x14ac:dyDescent="0.2">
      <c r="A12" s="100" t="s">
        <v>170</v>
      </c>
      <c r="B12" s="158" t="s">
        <v>66</v>
      </c>
      <c r="C12" s="130">
        <v>167000</v>
      </c>
      <c r="D12" s="130">
        <v>0</v>
      </c>
      <c r="E12" s="130">
        <v>0</v>
      </c>
    </row>
    <row r="13" spans="1:6" ht="17.100000000000001" customHeight="1" x14ac:dyDescent="0.2">
      <c r="A13" s="100" t="s">
        <v>161</v>
      </c>
      <c r="B13" s="101" t="s">
        <v>30</v>
      </c>
      <c r="C13" s="130">
        <v>11000</v>
      </c>
      <c r="D13" s="130">
        <v>0</v>
      </c>
      <c r="E13" s="130">
        <v>0</v>
      </c>
    </row>
    <row r="14" spans="1:6" ht="17.100000000000001" customHeight="1" x14ac:dyDescent="0.2">
      <c r="A14" s="100" t="s">
        <v>171</v>
      </c>
      <c r="B14" s="116" t="s">
        <v>97</v>
      </c>
      <c r="C14" s="130">
        <v>30000</v>
      </c>
      <c r="D14" s="130">
        <v>0</v>
      </c>
      <c r="E14" s="130">
        <v>0</v>
      </c>
    </row>
    <row r="15" spans="1:6" ht="17.100000000000001" customHeight="1" thickBot="1" x14ac:dyDescent="0.25">
      <c r="A15" s="125" t="s">
        <v>174</v>
      </c>
      <c r="B15" s="258" t="s">
        <v>105</v>
      </c>
      <c r="C15" s="213">
        <v>93000</v>
      </c>
      <c r="D15" s="213">
        <v>0</v>
      </c>
      <c r="E15" s="213">
        <v>0</v>
      </c>
    </row>
    <row r="16" spans="1:6" ht="17.100000000000001" customHeight="1" thickBot="1" x14ac:dyDescent="0.25">
      <c r="A16" s="507" t="s">
        <v>26</v>
      </c>
      <c r="B16" s="528"/>
      <c r="C16" s="250">
        <f>SUM(C8:C15)</f>
        <v>444000</v>
      </c>
      <c r="D16" s="250">
        <f t="shared" ref="D16:E16" si="2">SUM(D8:D15)</f>
        <v>0</v>
      </c>
      <c r="E16" s="250">
        <f t="shared" si="2"/>
        <v>0</v>
      </c>
    </row>
    <row r="17" spans="1:5" ht="17.100000000000001" customHeight="1" thickBot="1" x14ac:dyDescent="0.25">
      <c r="A17" s="122" t="s">
        <v>74</v>
      </c>
      <c r="B17" s="124" t="s">
        <v>102</v>
      </c>
      <c r="C17" s="130">
        <v>13000</v>
      </c>
      <c r="D17" s="103">
        <v>0</v>
      </c>
      <c r="E17" s="103">
        <v>0</v>
      </c>
    </row>
    <row r="18" spans="1:5" ht="17.100000000000001" customHeight="1" thickBot="1" x14ac:dyDescent="0.25">
      <c r="A18" s="499" t="s">
        <v>27</v>
      </c>
      <c r="B18" s="500" t="s">
        <v>119</v>
      </c>
      <c r="C18" s="250">
        <f>C17</f>
        <v>13000</v>
      </c>
      <c r="D18" s="250">
        <f t="shared" ref="D18:E18" si="3">D17</f>
        <v>0</v>
      </c>
      <c r="E18" s="250">
        <f t="shared" si="3"/>
        <v>0</v>
      </c>
    </row>
    <row r="19" spans="1:5" s="79" customFormat="1" ht="30" customHeight="1" thickBot="1" x14ac:dyDescent="0.25">
      <c r="A19" s="493" t="s">
        <v>12</v>
      </c>
      <c r="B19" s="494"/>
      <c r="C19" s="251">
        <f>C5+C7+C16+C18</f>
        <v>2246000</v>
      </c>
      <c r="D19" s="251">
        <f t="shared" ref="D19:E19" si="4">D5+D7+D16+D18</f>
        <v>0</v>
      </c>
      <c r="E19" s="251">
        <f t="shared" si="4"/>
        <v>0</v>
      </c>
    </row>
    <row r="20" spans="1:5" s="79" customFormat="1" ht="20.100000000000001" customHeight="1" thickBot="1" x14ac:dyDescent="0.25">
      <c r="A20" s="4"/>
      <c r="B20" s="259"/>
      <c r="C20" s="6"/>
      <c r="D20" s="55"/>
      <c r="E20" s="230"/>
    </row>
    <row r="21" spans="1:5" ht="48" customHeight="1" thickBot="1" x14ac:dyDescent="0.25">
      <c r="A21" s="559" t="s">
        <v>44</v>
      </c>
      <c r="B21" s="560"/>
      <c r="C21" s="14" t="s">
        <v>35</v>
      </c>
      <c r="D21" s="14" t="s">
        <v>48</v>
      </c>
      <c r="E21" s="14" t="s">
        <v>363</v>
      </c>
    </row>
    <row r="22" spans="1:5" ht="17.100000000000001" customHeight="1" thickBot="1" x14ac:dyDescent="0.25">
      <c r="A22" s="16" t="s">
        <v>233</v>
      </c>
      <c r="B22" s="17" t="s">
        <v>234</v>
      </c>
      <c r="C22" s="260">
        <v>2185000</v>
      </c>
      <c r="D22" s="260">
        <v>1100000</v>
      </c>
      <c r="E22" s="260">
        <v>0</v>
      </c>
    </row>
    <row r="23" spans="1:5" ht="17.100000000000001" customHeight="1" thickBot="1" x14ac:dyDescent="0.25">
      <c r="A23" s="501" t="s">
        <v>178</v>
      </c>
      <c r="B23" s="502"/>
      <c r="C23" s="42">
        <f>C22</f>
        <v>2185000</v>
      </c>
      <c r="D23" s="42">
        <f t="shared" ref="D23:E24" si="5">D22</f>
        <v>1100000</v>
      </c>
      <c r="E23" s="42">
        <f t="shared" si="5"/>
        <v>0</v>
      </c>
    </row>
    <row r="24" spans="1:5" s="79" customFormat="1" ht="30" customHeight="1" thickBot="1" x14ac:dyDescent="0.25">
      <c r="A24" s="519" t="s">
        <v>1</v>
      </c>
      <c r="B24" s="520"/>
      <c r="C24" s="252">
        <f>C23</f>
        <v>2185000</v>
      </c>
      <c r="D24" s="252">
        <f t="shared" si="5"/>
        <v>1100000</v>
      </c>
      <c r="E24" s="252">
        <f t="shared" si="5"/>
        <v>0</v>
      </c>
    </row>
  </sheetData>
  <mergeCells count="9">
    <mergeCell ref="A21:B21"/>
    <mergeCell ref="A23:B23"/>
    <mergeCell ref="A24:B24"/>
    <mergeCell ref="A1:B1"/>
    <mergeCell ref="A5:B5"/>
    <mergeCell ref="A19:B19"/>
    <mergeCell ref="A7:B7"/>
    <mergeCell ref="A16:B16"/>
    <mergeCell ref="A18:B18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Layout" topLeftCell="A47" zoomScaleNormal="80" zoomScaleSheetLayoutView="100" workbookViewId="0">
      <selection activeCell="E24" sqref="E24"/>
    </sheetView>
  </sheetViews>
  <sheetFormatPr defaultRowHeight="12.75" x14ac:dyDescent="0.2"/>
  <cols>
    <col min="1" max="1" width="12.7109375" style="99" bestFit="1" customWidth="1"/>
    <col min="2" max="2" width="52.140625" style="99" bestFit="1" customWidth="1"/>
    <col min="3" max="3" width="17.85546875" style="99" customWidth="1"/>
    <col min="4" max="4" width="15.42578125" style="140" bestFit="1" customWidth="1"/>
    <col min="5" max="5" width="14.85546875" style="288" customWidth="1"/>
    <col min="6" max="16384" width="9.140625" style="99"/>
  </cols>
  <sheetData>
    <row r="1" spans="1:5" ht="48" customHeight="1" thickBot="1" x14ac:dyDescent="0.25">
      <c r="A1" s="531" t="s">
        <v>45</v>
      </c>
      <c r="B1" s="532"/>
      <c r="C1" s="11" t="s">
        <v>156</v>
      </c>
      <c r="D1" s="11" t="s">
        <v>157</v>
      </c>
      <c r="E1" s="11" t="s">
        <v>363</v>
      </c>
    </row>
    <row r="2" spans="1:5" ht="17.100000000000001" customHeight="1" x14ac:dyDescent="0.2">
      <c r="A2" s="146" t="s">
        <v>182</v>
      </c>
      <c r="B2" s="120" t="s">
        <v>101</v>
      </c>
      <c r="C2" s="285">
        <v>0</v>
      </c>
      <c r="D2" s="285">
        <v>2599000</v>
      </c>
      <c r="E2" s="285">
        <v>3325000</v>
      </c>
    </row>
    <row r="3" spans="1:5" ht="17.100000000000001" customHeight="1" x14ac:dyDescent="0.2">
      <c r="A3" s="86" t="s">
        <v>183</v>
      </c>
      <c r="B3" s="15" t="s">
        <v>58</v>
      </c>
      <c r="C3" s="285">
        <v>0</v>
      </c>
      <c r="D3" s="285">
        <v>10000</v>
      </c>
      <c r="E3" s="285">
        <v>10000</v>
      </c>
    </row>
    <row r="4" spans="1:5" ht="17.100000000000001" customHeight="1" x14ac:dyDescent="0.2">
      <c r="A4" s="86" t="s">
        <v>185</v>
      </c>
      <c r="B4" s="15" t="s">
        <v>61</v>
      </c>
      <c r="C4" s="285">
        <v>0</v>
      </c>
      <c r="D4" s="285">
        <v>1546000</v>
      </c>
      <c r="E4" s="285">
        <v>1692000</v>
      </c>
    </row>
    <row r="5" spans="1:5" ht="17.100000000000001" customHeight="1" thickBot="1" x14ac:dyDescent="0.25">
      <c r="A5" s="47" t="s">
        <v>186</v>
      </c>
      <c r="B5" s="287" t="s">
        <v>187</v>
      </c>
      <c r="C5" s="285">
        <v>1746000</v>
      </c>
      <c r="D5" s="285">
        <v>0</v>
      </c>
      <c r="E5" s="285">
        <v>0</v>
      </c>
    </row>
    <row r="6" spans="1:5" ht="17.100000000000001" customHeight="1" thickBot="1" x14ac:dyDescent="0.25">
      <c r="A6" s="561" t="s">
        <v>25</v>
      </c>
      <c r="B6" s="562"/>
      <c r="C6" s="275">
        <f>SUM(C2:C5)</f>
        <v>1746000</v>
      </c>
      <c r="D6" s="275">
        <f>SUM(D2:D5)</f>
        <v>4155000</v>
      </c>
      <c r="E6" s="275">
        <f>SUM(E2:E5)</f>
        <v>5027000</v>
      </c>
    </row>
    <row r="7" spans="1:5" ht="17.100000000000001" customHeight="1" x14ac:dyDescent="0.2">
      <c r="A7" s="135" t="s">
        <v>188</v>
      </c>
      <c r="B7" s="120" t="s">
        <v>21</v>
      </c>
      <c r="C7" s="285">
        <v>471000</v>
      </c>
      <c r="D7" s="286">
        <v>771000</v>
      </c>
      <c r="E7" s="286">
        <v>966000</v>
      </c>
    </row>
    <row r="8" spans="1:5" ht="17.100000000000001" customHeight="1" x14ac:dyDescent="0.2">
      <c r="A8" s="122" t="s">
        <v>189</v>
      </c>
      <c r="B8" s="15" t="s">
        <v>63</v>
      </c>
      <c r="C8" s="285">
        <v>0</v>
      </c>
      <c r="D8" s="128">
        <v>0</v>
      </c>
      <c r="E8" s="128">
        <v>3000</v>
      </c>
    </row>
    <row r="9" spans="1:5" ht="17.100000000000001" customHeight="1" thickBot="1" x14ac:dyDescent="0.25">
      <c r="A9" s="136" t="s">
        <v>191</v>
      </c>
      <c r="B9" s="15" t="s">
        <v>192</v>
      </c>
      <c r="C9" s="285">
        <v>0</v>
      </c>
      <c r="D9" s="128">
        <v>0</v>
      </c>
      <c r="E9" s="128">
        <v>2000</v>
      </c>
    </row>
    <row r="10" spans="1:5" ht="17.100000000000001" customHeight="1" thickBot="1" x14ac:dyDescent="0.25">
      <c r="A10" s="499" t="s">
        <v>20</v>
      </c>
      <c r="B10" s="500"/>
      <c r="C10" s="196">
        <f>SUM(C7:C9)</f>
        <v>471000</v>
      </c>
      <c r="D10" s="196">
        <f t="shared" ref="D10:E10" si="0">SUM(D7:D9)</f>
        <v>771000</v>
      </c>
      <c r="E10" s="196">
        <f t="shared" si="0"/>
        <v>971000</v>
      </c>
    </row>
    <row r="11" spans="1:5" ht="17.100000000000001" customHeight="1" x14ac:dyDescent="0.2">
      <c r="A11" s="122" t="s">
        <v>168</v>
      </c>
      <c r="B11" s="123" t="s">
        <v>64</v>
      </c>
      <c r="C11" s="118">
        <v>189000</v>
      </c>
      <c r="D11" s="118">
        <v>189000</v>
      </c>
      <c r="E11" s="118">
        <v>225000</v>
      </c>
    </row>
    <row r="12" spans="1:5" ht="17.100000000000001" customHeight="1" x14ac:dyDescent="0.2">
      <c r="A12" s="100" t="s">
        <v>194</v>
      </c>
      <c r="B12" s="158" t="s">
        <v>65</v>
      </c>
      <c r="C12" s="118">
        <v>105000</v>
      </c>
      <c r="D12" s="118">
        <v>105000</v>
      </c>
      <c r="E12" s="118">
        <v>96000</v>
      </c>
    </row>
    <row r="13" spans="1:5" ht="17.100000000000001" customHeight="1" x14ac:dyDescent="0.2">
      <c r="A13" s="100" t="s">
        <v>195</v>
      </c>
      <c r="B13" s="158" t="s">
        <v>99</v>
      </c>
      <c r="C13" s="118">
        <v>152000</v>
      </c>
      <c r="D13" s="118">
        <v>152000</v>
      </c>
      <c r="E13" s="118">
        <v>23000</v>
      </c>
    </row>
    <row r="14" spans="1:5" ht="17.100000000000001" customHeight="1" x14ac:dyDescent="0.2">
      <c r="A14" s="100" t="s">
        <v>170</v>
      </c>
      <c r="B14" s="158" t="s">
        <v>66</v>
      </c>
      <c r="C14" s="118">
        <v>4148000</v>
      </c>
      <c r="D14" s="118">
        <v>4148000</v>
      </c>
      <c r="E14" s="118">
        <v>3722000</v>
      </c>
    </row>
    <row r="15" spans="1:5" ht="17.100000000000001" customHeight="1" x14ac:dyDescent="0.2">
      <c r="A15" s="100" t="s">
        <v>161</v>
      </c>
      <c r="B15" s="101" t="s">
        <v>30</v>
      </c>
      <c r="C15" s="118">
        <v>157000</v>
      </c>
      <c r="D15" s="118">
        <v>157000</v>
      </c>
      <c r="E15" s="118">
        <v>132000</v>
      </c>
    </row>
    <row r="16" spans="1:5" ht="17.100000000000001" customHeight="1" x14ac:dyDescent="0.2">
      <c r="A16" s="100" t="s">
        <v>196</v>
      </c>
      <c r="B16" s="116" t="s">
        <v>96</v>
      </c>
      <c r="C16" s="118">
        <v>0</v>
      </c>
      <c r="D16" s="118">
        <v>0</v>
      </c>
      <c r="E16" s="118">
        <v>120000</v>
      </c>
    </row>
    <row r="17" spans="1:5" ht="17.100000000000001" customHeight="1" x14ac:dyDescent="0.2">
      <c r="A17" s="100" t="s">
        <v>171</v>
      </c>
      <c r="B17" s="116" t="s">
        <v>97</v>
      </c>
      <c r="C17" s="118">
        <v>541000</v>
      </c>
      <c r="D17" s="118">
        <v>541000</v>
      </c>
      <c r="E17" s="118">
        <v>556000</v>
      </c>
    </row>
    <row r="18" spans="1:5" ht="17.100000000000001" customHeight="1" x14ac:dyDescent="0.2">
      <c r="A18" s="100" t="s">
        <v>174</v>
      </c>
      <c r="B18" s="15" t="s">
        <v>105</v>
      </c>
      <c r="C18" s="118">
        <v>1429000</v>
      </c>
      <c r="D18" s="118">
        <v>1429000</v>
      </c>
      <c r="E18" s="118">
        <v>1289000</v>
      </c>
    </row>
    <row r="19" spans="1:5" ht="17.100000000000001" customHeight="1" thickBot="1" x14ac:dyDescent="0.25">
      <c r="A19" s="100" t="s">
        <v>216</v>
      </c>
      <c r="B19" s="191" t="s">
        <v>70</v>
      </c>
      <c r="C19" s="118">
        <v>0</v>
      </c>
      <c r="D19" s="118">
        <v>3000</v>
      </c>
      <c r="E19" s="118">
        <v>3000</v>
      </c>
    </row>
    <row r="20" spans="1:5" ht="17.100000000000001" customHeight="1" thickBot="1" x14ac:dyDescent="0.25">
      <c r="A20" s="563" t="s">
        <v>26</v>
      </c>
      <c r="B20" s="564"/>
      <c r="C20" s="133">
        <f>SUM(C11:C19)</f>
        <v>6721000</v>
      </c>
      <c r="D20" s="133">
        <f>SUM(D11:D18)</f>
        <v>6721000</v>
      </c>
      <c r="E20" s="133">
        <f>SUM(E11:E19)</f>
        <v>6166000</v>
      </c>
    </row>
    <row r="21" spans="1:5" s="79" customFormat="1" ht="30" customHeight="1" thickBot="1" x14ac:dyDescent="0.25">
      <c r="A21" s="509" t="s">
        <v>12</v>
      </c>
      <c r="B21" s="510"/>
      <c r="C21" s="277">
        <f>C6+C10+C20</f>
        <v>8938000</v>
      </c>
      <c r="D21" s="277">
        <f t="shared" ref="D21:E21" si="1">D6+D10+D20</f>
        <v>11647000</v>
      </c>
      <c r="E21" s="277">
        <f t="shared" si="1"/>
        <v>12164000</v>
      </c>
    </row>
    <row r="22" spans="1:5" s="79" customFormat="1" ht="20.100000000000001" customHeight="1" thickBot="1" x14ac:dyDescent="0.25">
      <c r="A22" s="4"/>
      <c r="B22" s="7"/>
      <c r="C22" s="8"/>
      <c r="D22" s="230"/>
      <c r="E22" s="283"/>
    </row>
    <row r="23" spans="1:5" ht="48" customHeight="1" thickBot="1" x14ac:dyDescent="0.25">
      <c r="A23" s="524" t="s">
        <v>46</v>
      </c>
      <c r="B23" s="525"/>
      <c r="C23" s="9" t="s">
        <v>156</v>
      </c>
      <c r="D23" s="9" t="s">
        <v>157</v>
      </c>
      <c r="E23" s="9" t="s">
        <v>363</v>
      </c>
    </row>
    <row r="24" spans="1:5" ht="17.100000000000001" customHeight="1" x14ac:dyDescent="0.2">
      <c r="A24" s="289" t="s">
        <v>164</v>
      </c>
      <c r="B24" s="290" t="s">
        <v>50</v>
      </c>
      <c r="C24" s="129">
        <v>5130000</v>
      </c>
      <c r="D24" s="286">
        <v>4874000</v>
      </c>
      <c r="E24" s="286">
        <v>3546000</v>
      </c>
    </row>
    <row r="25" spans="1:5" ht="17.100000000000001" customHeight="1" x14ac:dyDescent="0.2">
      <c r="A25" s="207" t="s">
        <v>237</v>
      </c>
      <c r="B25" s="204" t="s">
        <v>14</v>
      </c>
      <c r="C25" s="291">
        <v>110000</v>
      </c>
      <c r="D25" s="291">
        <v>110000</v>
      </c>
      <c r="E25" s="128">
        <v>0</v>
      </c>
    </row>
    <row r="26" spans="1:5" ht="17.100000000000001" customHeight="1" thickBot="1" x14ac:dyDescent="0.25">
      <c r="A26" s="292" t="s">
        <v>165</v>
      </c>
      <c r="B26" s="293" t="s">
        <v>205</v>
      </c>
      <c r="C26" s="130">
        <v>0</v>
      </c>
      <c r="D26" s="128">
        <v>0</v>
      </c>
      <c r="E26" s="128">
        <v>1030000</v>
      </c>
    </row>
    <row r="27" spans="1:5" ht="17.100000000000001" customHeight="1" thickBot="1" x14ac:dyDescent="0.25">
      <c r="A27" s="501" t="s">
        <v>180</v>
      </c>
      <c r="B27" s="502"/>
      <c r="C27" s="163">
        <f>SUM(C24:C26)</f>
        <v>5240000</v>
      </c>
      <c r="D27" s="163">
        <f t="shared" ref="D27:E27" si="2">SUM(D24:D26)</f>
        <v>4984000</v>
      </c>
      <c r="E27" s="163">
        <f t="shared" si="2"/>
        <v>4576000</v>
      </c>
    </row>
    <row r="28" spans="1:5" ht="30" customHeight="1" thickBot="1" x14ac:dyDescent="0.25">
      <c r="A28" s="497" t="s">
        <v>1</v>
      </c>
      <c r="B28" s="498"/>
      <c r="C28" s="284">
        <f>C27</f>
        <v>5240000</v>
      </c>
      <c r="D28" s="284">
        <f t="shared" ref="D28:E28" si="3">D27</f>
        <v>4984000</v>
      </c>
      <c r="E28" s="284">
        <f t="shared" si="3"/>
        <v>4576000</v>
      </c>
    </row>
    <row r="29" spans="1:5" x14ac:dyDescent="0.2">
      <c r="C29" s="137"/>
    </row>
    <row r="30" spans="1:5" x14ac:dyDescent="0.2">
      <c r="C30" s="137"/>
    </row>
    <row r="31" spans="1:5" x14ac:dyDescent="0.2">
      <c r="C31" s="137"/>
    </row>
  </sheetData>
  <mergeCells count="8">
    <mergeCell ref="A21:B21"/>
    <mergeCell ref="A28:B28"/>
    <mergeCell ref="A23:B23"/>
    <mergeCell ref="A27:B27"/>
    <mergeCell ref="A1:B1"/>
    <mergeCell ref="A6:B6"/>
    <mergeCell ref="A10:B10"/>
    <mergeCell ref="A20:B20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67" firstPageNumber="0" orientation="portrait" cellComments="atEnd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Layout" zoomScaleNormal="100" zoomScaleSheetLayoutView="100" workbookViewId="0">
      <selection activeCell="C15" sqref="C15"/>
    </sheetView>
  </sheetViews>
  <sheetFormatPr defaultRowHeight="12.75" x14ac:dyDescent="0.2"/>
  <cols>
    <col min="1" max="1" width="11" style="99" bestFit="1" customWidth="1"/>
    <col min="2" max="2" width="41.140625" style="99" customWidth="1"/>
    <col min="3" max="4" width="15.42578125" style="99" customWidth="1"/>
    <col min="5" max="5" width="14.28515625" style="99" customWidth="1"/>
    <col min="6" max="16384" width="9.140625" style="99"/>
  </cols>
  <sheetData>
    <row r="1" spans="1:5" ht="48" customHeight="1" thickBot="1" x14ac:dyDescent="0.25">
      <c r="A1" s="503" t="s">
        <v>107</v>
      </c>
      <c r="B1" s="504"/>
      <c r="C1" s="11" t="s">
        <v>156</v>
      </c>
      <c r="D1" s="11" t="s">
        <v>157</v>
      </c>
      <c r="E1" s="11" t="s">
        <v>363</v>
      </c>
    </row>
    <row r="2" spans="1:5" ht="17.100000000000001" customHeight="1" x14ac:dyDescent="0.2">
      <c r="A2" s="122" t="s">
        <v>168</v>
      </c>
      <c r="B2" s="123" t="s">
        <v>64</v>
      </c>
      <c r="C2" s="129">
        <v>0</v>
      </c>
      <c r="D2" s="129">
        <v>154000</v>
      </c>
      <c r="E2" s="129">
        <v>0</v>
      </c>
    </row>
    <row r="3" spans="1:5" ht="17.100000000000001" customHeight="1" x14ac:dyDescent="0.2">
      <c r="A3" s="100" t="s">
        <v>194</v>
      </c>
      <c r="B3" s="158" t="s">
        <v>65</v>
      </c>
      <c r="C3" s="130">
        <v>0</v>
      </c>
      <c r="D3" s="130">
        <v>18000</v>
      </c>
      <c r="E3" s="130">
        <v>0</v>
      </c>
    </row>
    <row r="4" spans="1:5" ht="17.100000000000001" customHeight="1" x14ac:dyDescent="0.2">
      <c r="A4" s="100" t="s">
        <v>170</v>
      </c>
      <c r="B4" s="158" t="s">
        <v>66</v>
      </c>
      <c r="C4" s="130">
        <v>0</v>
      </c>
      <c r="D4" s="130">
        <v>63000</v>
      </c>
      <c r="E4" s="130">
        <v>0</v>
      </c>
    </row>
    <row r="5" spans="1:5" ht="17.100000000000001" customHeight="1" x14ac:dyDescent="0.2">
      <c r="A5" s="100" t="s">
        <v>161</v>
      </c>
      <c r="B5" s="101" t="s">
        <v>30</v>
      </c>
      <c r="C5" s="130">
        <v>0</v>
      </c>
      <c r="D5" s="130">
        <v>83000</v>
      </c>
      <c r="E5" s="130">
        <v>0</v>
      </c>
    </row>
    <row r="6" spans="1:5" ht="17.100000000000001" customHeight="1" x14ac:dyDescent="0.2">
      <c r="A6" s="100" t="s">
        <v>196</v>
      </c>
      <c r="B6" s="116" t="s">
        <v>96</v>
      </c>
      <c r="C6" s="130">
        <v>0</v>
      </c>
      <c r="D6" s="130">
        <v>55000</v>
      </c>
      <c r="E6" s="130">
        <v>0</v>
      </c>
    </row>
    <row r="7" spans="1:5" ht="17.100000000000001" customHeight="1" x14ac:dyDescent="0.2">
      <c r="A7" s="100" t="s">
        <v>171</v>
      </c>
      <c r="B7" s="116" t="s">
        <v>97</v>
      </c>
      <c r="C7" s="130">
        <v>0</v>
      </c>
      <c r="D7" s="130">
        <v>11000</v>
      </c>
      <c r="E7" s="130">
        <v>0</v>
      </c>
    </row>
    <row r="8" spans="1:5" ht="17.100000000000001" customHeight="1" thickBot="1" x14ac:dyDescent="0.25">
      <c r="A8" s="125" t="s">
        <v>174</v>
      </c>
      <c r="B8" s="126" t="s">
        <v>105</v>
      </c>
      <c r="C8" s="131">
        <v>0</v>
      </c>
      <c r="D8" s="131">
        <v>96000</v>
      </c>
      <c r="E8" s="131">
        <v>0</v>
      </c>
    </row>
    <row r="9" spans="1:5" ht="17.100000000000001" customHeight="1" thickBot="1" x14ac:dyDescent="0.25">
      <c r="A9" s="565" t="s">
        <v>26</v>
      </c>
      <c r="B9" s="566"/>
      <c r="C9" s="132">
        <f>SUM(C3:C8)</f>
        <v>0</v>
      </c>
      <c r="D9" s="132">
        <f>SUM(D2:D8)</f>
        <v>480000</v>
      </c>
      <c r="E9" s="132">
        <f>SUM(E2:E8)</f>
        <v>0</v>
      </c>
    </row>
    <row r="10" spans="1:5" ht="30" customHeight="1" thickBot="1" x14ac:dyDescent="0.25">
      <c r="A10" s="509" t="s">
        <v>12</v>
      </c>
      <c r="B10" s="510"/>
      <c r="C10" s="231">
        <f>C9</f>
        <v>0</v>
      </c>
      <c r="D10" s="231">
        <f t="shared" ref="D10:E10" si="0">D9</f>
        <v>480000</v>
      </c>
      <c r="E10" s="231">
        <f t="shared" si="0"/>
        <v>0</v>
      </c>
    </row>
    <row r="11" spans="1:5" ht="20.100000000000001" customHeight="1" thickBot="1" x14ac:dyDescent="0.25"/>
    <row r="12" spans="1:5" ht="48" customHeight="1" thickBot="1" x14ac:dyDescent="0.25">
      <c r="A12" s="517" t="s">
        <v>138</v>
      </c>
      <c r="B12" s="518"/>
      <c r="C12" s="9" t="s">
        <v>35</v>
      </c>
      <c r="D12" s="9" t="s">
        <v>48</v>
      </c>
      <c r="E12" s="9" t="s">
        <v>363</v>
      </c>
    </row>
    <row r="13" spans="1:5" ht="17.100000000000001" customHeight="1" thickBot="1" x14ac:dyDescent="0.25">
      <c r="A13" s="308" t="s">
        <v>265</v>
      </c>
      <c r="B13" s="309" t="s">
        <v>264</v>
      </c>
      <c r="C13" s="243">
        <v>0</v>
      </c>
      <c r="D13" s="243">
        <v>1874000</v>
      </c>
      <c r="E13" s="243">
        <v>0</v>
      </c>
    </row>
    <row r="14" spans="1:5" ht="17.100000000000001" customHeight="1" thickBot="1" x14ac:dyDescent="0.25">
      <c r="A14" s="501" t="s">
        <v>178</v>
      </c>
      <c r="B14" s="502"/>
      <c r="C14" s="261">
        <f t="shared" ref="C14:E15" si="1">SUM(C13)</f>
        <v>0</v>
      </c>
      <c r="D14" s="261">
        <f t="shared" si="1"/>
        <v>1874000</v>
      </c>
      <c r="E14" s="261">
        <f t="shared" si="1"/>
        <v>0</v>
      </c>
    </row>
    <row r="15" spans="1:5" ht="30" customHeight="1" thickBot="1" x14ac:dyDescent="0.25">
      <c r="A15" s="497" t="s">
        <v>1</v>
      </c>
      <c r="B15" s="498"/>
      <c r="C15" s="199">
        <f t="shared" si="1"/>
        <v>0</v>
      </c>
      <c r="D15" s="199">
        <f t="shared" si="1"/>
        <v>1874000</v>
      </c>
      <c r="E15" s="199">
        <f t="shared" si="1"/>
        <v>0</v>
      </c>
    </row>
  </sheetData>
  <mergeCells count="6">
    <mergeCell ref="A12:B12"/>
    <mergeCell ref="A15:B15"/>
    <mergeCell ref="A14:B14"/>
    <mergeCell ref="A10:B10"/>
    <mergeCell ref="A1:B1"/>
    <mergeCell ref="A9:B9"/>
  </mergeCells>
  <pageMargins left="0.7" right="0.7" top="0.75" bottom="0.75" header="0.3" footer="0.3"/>
  <pageSetup paperSize="9" scale="9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view="pageLayout" topLeftCell="A37" zoomScaleNormal="100" zoomScaleSheetLayoutView="100" workbookViewId="0">
      <selection activeCell="C12" sqref="C12"/>
    </sheetView>
  </sheetViews>
  <sheetFormatPr defaultRowHeight="12.75" x14ac:dyDescent="0.2"/>
  <cols>
    <col min="1" max="1" width="12.7109375" style="138" bestFit="1" customWidth="1"/>
    <col min="2" max="2" width="47.42578125" style="138" customWidth="1"/>
    <col min="3" max="4" width="15.140625" style="138" customWidth="1"/>
    <col min="5" max="5" width="12.7109375" style="138" customWidth="1"/>
    <col min="6" max="16384" width="9.140625" style="138"/>
  </cols>
  <sheetData>
    <row r="1" spans="1:5" ht="48" customHeight="1" thickBot="1" x14ac:dyDescent="0.25">
      <c r="A1" s="513" t="s">
        <v>287</v>
      </c>
      <c r="B1" s="514"/>
      <c r="C1" s="11" t="s">
        <v>156</v>
      </c>
      <c r="D1" s="11" t="s">
        <v>157</v>
      </c>
      <c r="E1" s="11" t="s">
        <v>363</v>
      </c>
    </row>
    <row r="2" spans="1:5" ht="17.100000000000001" customHeight="1" thickBot="1" x14ac:dyDescent="0.25">
      <c r="A2" s="86" t="s">
        <v>182</v>
      </c>
      <c r="B2" s="122" t="s">
        <v>101</v>
      </c>
      <c r="C2" s="130">
        <v>0</v>
      </c>
      <c r="D2" s="130">
        <v>2160000</v>
      </c>
      <c r="E2" s="130">
        <v>0</v>
      </c>
    </row>
    <row r="3" spans="1:5" ht="17.100000000000001" customHeight="1" thickBot="1" x14ac:dyDescent="0.25">
      <c r="A3" s="555" t="s">
        <v>25</v>
      </c>
      <c r="B3" s="567"/>
      <c r="C3" s="195">
        <f>SUM(C2:C2)</f>
        <v>0</v>
      </c>
      <c r="D3" s="195">
        <f>SUM(D2:D2)</f>
        <v>2160000</v>
      </c>
      <c r="E3" s="195">
        <f>SUM(E2:E2)</f>
        <v>0</v>
      </c>
    </row>
    <row r="4" spans="1:5" ht="17.100000000000001" customHeight="1" thickBot="1" x14ac:dyDescent="0.25">
      <c r="A4" s="100" t="s">
        <v>188</v>
      </c>
      <c r="B4" s="158" t="s">
        <v>21</v>
      </c>
      <c r="C4" s="298">
        <v>0</v>
      </c>
      <c r="D4" s="298">
        <v>599000</v>
      </c>
      <c r="E4" s="298">
        <v>0</v>
      </c>
    </row>
    <row r="5" spans="1:5" ht="17.100000000000001" customHeight="1" thickBot="1" x14ac:dyDescent="0.25">
      <c r="A5" s="499" t="s">
        <v>20</v>
      </c>
      <c r="B5" s="500"/>
      <c r="C5" s="296">
        <f>SUM(C4:C4)</f>
        <v>0</v>
      </c>
      <c r="D5" s="296">
        <f>SUM(D4)</f>
        <v>599000</v>
      </c>
      <c r="E5" s="296">
        <f>SUM(E4)</f>
        <v>0</v>
      </c>
    </row>
    <row r="6" spans="1:5" ht="17.100000000000001" customHeight="1" x14ac:dyDescent="0.2">
      <c r="A6" s="210" t="s">
        <v>194</v>
      </c>
      <c r="B6" s="158" t="s">
        <v>65</v>
      </c>
      <c r="C6" s="129">
        <v>0</v>
      </c>
      <c r="D6" s="129">
        <v>18000</v>
      </c>
      <c r="E6" s="129">
        <v>0</v>
      </c>
    </row>
    <row r="7" spans="1:5" ht="17.100000000000001" customHeight="1" x14ac:dyDescent="0.2">
      <c r="A7" s="100" t="s">
        <v>170</v>
      </c>
      <c r="B7" s="158" t="s">
        <v>66</v>
      </c>
      <c r="C7" s="130">
        <v>0</v>
      </c>
      <c r="D7" s="130">
        <v>289000</v>
      </c>
      <c r="E7" s="130">
        <v>0</v>
      </c>
    </row>
    <row r="8" spans="1:5" ht="17.100000000000001" customHeight="1" x14ac:dyDescent="0.2">
      <c r="A8" s="100" t="s">
        <v>161</v>
      </c>
      <c r="B8" s="101" t="s">
        <v>30</v>
      </c>
      <c r="C8" s="130">
        <v>0</v>
      </c>
      <c r="D8" s="130">
        <v>42000</v>
      </c>
      <c r="E8" s="130">
        <v>0</v>
      </c>
    </row>
    <row r="9" spans="1:5" ht="17.100000000000001" customHeight="1" x14ac:dyDescent="0.2">
      <c r="A9" s="86" t="s">
        <v>212</v>
      </c>
      <c r="B9" s="145" t="s">
        <v>100</v>
      </c>
      <c r="C9" s="130">
        <v>0</v>
      </c>
      <c r="D9" s="130">
        <v>9000</v>
      </c>
      <c r="E9" s="130">
        <v>0</v>
      </c>
    </row>
    <row r="10" spans="1:5" ht="17.100000000000001" customHeight="1" thickBot="1" x14ac:dyDescent="0.25">
      <c r="A10" s="125" t="s">
        <v>174</v>
      </c>
      <c r="B10" s="126" t="s">
        <v>105</v>
      </c>
      <c r="C10" s="131">
        <v>0</v>
      </c>
      <c r="D10" s="131">
        <v>94000</v>
      </c>
      <c r="E10" s="131">
        <v>0</v>
      </c>
    </row>
    <row r="11" spans="1:5" ht="17.100000000000001" customHeight="1" thickBot="1" x14ac:dyDescent="0.25">
      <c r="A11" s="565" t="s">
        <v>26</v>
      </c>
      <c r="B11" s="566"/>
      <c r="C11" s="132">
        <f>SUM(C6:C10)</f>
        <v>0</v>
      </c>
      <c r="D11" s="132">
        <f>SUM(D6:D10)</f>
        <v>452000</v>
      </c>
      <c r="E11" s="132">
        <f>SUM(E6:E10)</f>
        <v>0</v>
      </c>
    </row>
    <row r="12" spans="1:5" ht="30" customHeight="1" thickBot="1" x14ac:dyDescent="0.25">
      <c r="A12" s="509" t="s">
        <v>12</v>
      </c>
      <c r="B12" s="510"/>
      <c r="C12" s="231">
        <f>C3+C5+C11</f>
        <v>0</v>
      </c>
      <c r="D12" s="231">
        <f t="shared" ref="D12:E12" si="0">D3+D5+D11</f>
        <v>3211000</v>
      </c>
      <c r="E12" s="231">
        <f t="shared" si="0"/>
        <v>0</v>
      </c>
    </row>
  </sheetData>
  <mergeCells count="5">
    <mergeCell ref="A12:B12"/>
    <mergeCell ref="A1:B1"/>
    <mergeCell ref="A3:B3"/>
    <mergeCell ref="A5:B5"/>
    <mergeCell ref="A11:B11"/>
  </mergeCell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zoomScaleNormal="100" zoomScaleSheetLayoutView="100" workbookViewId="0">
      <selection activeCell="C45" sqref="C45"/>
    </sheetView>
  </sheetViews>
  <sheetFormatPr defaultRowHeight="12.75" customHeight="1" x14ac:dyDescent="0.2"/>
  <cols>
    <col min="1" max="1" width="12.7109375" style="20" bestFit="1" customWidth="1"/>
    <col min="2" max="2" width="47.7109375" style="20" customWidth="1"/>
    <col min="3" max="3" width="16.42578125" style="20" customWidth="1"/>
    <col min="4" max="4" width="15.7109375" style="56" customWidth="1"/>
    <col min="5" max="5" width="11.28515625" style="56" bestFit="1" customWidth="1"/>
    <col min="6" max="6" width="9.140625" style="20"/>
    <col min="7" max="8" width="16.28515625" style="52" customWidth="1"/>
    <col min="9" max="16384" width="9.140625" style="20"/>
  </cols>
  <sheetData>
    <row r="1" spans="1:5" ht="48" customHeight="1" thickBot="1" x14ac:dyDescent="0.25">
      <c r="A1" s="513" t="s">
        <v>280</v>
      </c>
      <c r="B1" s="514"/>
      <c r="C1" s="11" t="s">
        <v>156</v>
      </c>
      <c r="D1" s="11" t="s">
        <v>157</v>
      </c>
      <c r="E1" s="11" t="s">
        <v>363</v>
      </c>
    </row>
    <row r="2" spans="1:5" ht="17.100000000000001" customHeight="1" x14ac:dyDescent="0.2">
      <c r="A2" s="146" t="s">
        <v>182</v>
      </c>
      <c r="B2" s="120" t="s">
        <v>101</v>
      </c>
      <c r="C2" s="130">
        <v>2160000</v>
      </c>
      <c r="D2" s="130">
        <v>0</v>
      </c>
      <c r="E2" s="130">
        <v>2160000</v>
      </c>
    </row>
    <row r="3" spans="1:5" ht="17.100000000000001" customHeight="1" thickBot="1" x14ac:dyDescent="0.25">
      <c r="A3" s="136" t="s">
        <v>209</v>
      </c>
      <c r="B3" s="136" t="s">
        <v>144</v>
      </c>
      <c r="C3" s="130">
        <v>5000</v>
      </c>
      <c r="D3" s="130">
        <v>0</v>
      </c>
      <c r="E3" s="130">
        <v>0</v>
      </c>
    </row>
    <row r="4" spans="1:5" ht="17.100000000000001" customHeight="1" thickBot="1" x14ac:dyDescent="0.25">
      <c r="A4" s="555" t="s">
        <v>25</v>
      </c>
      <c r="B4" s="567"/>
      <c r="C4" s="295">
        <f>SUM(C2:C3)</f>
        <v>2165000</v>
      </c>
      <c r="D4" s="295">
        <f t="shared" ref="D4:E4" si="0">SUM(D2:D3)</f>
        <v>0</v>
      </c>
      <c r="E4" s="295">
        <f t="shared" si="0"/>
        <v>2160000</v>
      </c>
    </row>
    <row r="5" spans="1:5" ht="17.100000000000001" customHeight="1" thickBot="1" x14ac:dyDescent="0.25">
      <c r="A5" s="100" t="s">
        <v>188</v>
      </c>
      <c r="B5" s="158" t="s">
        <v>21</v>
      </c>
      <c r="C5" s="298">
        <v>599000</v>
      </c>
      <c r="D5" s="298">
        <v>0</v>
      </c>
      <c r="E5" s="298">
        <v>569000</v>
      </c>
    </row>
    <row r="6" spans="1:5" ht="17.100000000000001" customHeight="1" thickBot="1" x14ac:dyDescent="0.25">
      <c r="A6" s="499" t="s">
        <v>20</v>
      </c>
      <c r="B6" s="500"/>
      <c r="C6" s="296">
        <f>C5</f>
        <v>599000</v>
      </c>
      <c r="D6" s="296">
        <f t="shared" ref="D6:E6" si="1">D5</f>
        <v>0</v>
      </c>
      <c r="E6" s="296">
        <f t="shared" si="1"/>
        <v>569000</v>
      </c>
    </row>
    <row r="7" spans="1:5" ht="17.100000000000001" customHeight="1" x14ac:dyDescent="0.2">
      <c r="A7" s="122" t="s">
        <v>193</v>
      </c>
      <c r="B7" s="160" t="s">
        <v>98</v>
      </c>
      <c r="C7" s="129">
        <v>31000</v>
      </c>
      <c r="D7" s="129">
        <v>188000</v>
      </c>
      <c r="E7" s="129">
        <v>227000</v>
      </c>
    </row>
    <row r="8" spans="1:5" ht="17.100000000000001" customHeight="1" x14ac:dyDescent="0.2">
      <c r="A8" s="122" t="s">
        <v>168</v>
      </c>
      <c r="B8" s="123" t="s">
        <v>64</v>
      </c>
      <c r="C8" s="130">
        <v>116000</v>
      </c>
      <c r="D8" s="130">
        <v>168000</v>
      </c>
      <c r="E8" s="130">
        <v>343000</v>
      </c>
    </row>
    <row r="9" spans="1:5" ht="17.100000000000001" customHeight="1" x14ac:dyDescent="0.2">
      <c r="A9" s="100" t="s">
        <v>194</v>
      </c>
      <c r="B9" s="158" t="s">
        <v>65</v>
      </c>
      <c r="C9" s="130">
        <v>105000</v>
      </c>
      <c r="D9" s="130">
        <v>87000</v>
      </c>
      <c r="E9" s="130">
        <v>75000</v>
      </c>
    </row>
    <row r="10" spans="1:5" ht="17.100000000000001" customHeight="1" x14ac:dyDescent="0.2">
      <c r="A10" s="100" t="s">
        <v>195</v>
      </c>
      <c r="B10" s="158" t="s">
        <v>99</v>
      </c>
      <c r="C10" s="130">
        <v>21000</v>
      </c>
      <c r="D10" s="130">
        <v>21000</v>
      </c>
      <c r="E10" s="130">
        <v>2000</v>
      </c>
    </row>
    <row r="11" spans="1:5" ht="17.100000000000001" customHeight="1" x14ac:dyDescent="0.2">
      <c r="A11" s="100" t="s">
        <v>170</v>
      </c>
      <c r="B11" s="158" t="s">
        <v>66</v>
      </c>
      <c r="C11" s="130">
        <v>1578000</v>
      </c>
      <c r="D11" s="130">
        <v>653000</v>
      </c>
      <c r="E11" s="130">
        <v>462000</v>
      </c>
    </row>
    <row r="12" spans="1:5" ht="17.100000000000001" customHeight="1" x14ac:dyDescent="0.2">
      <c r="A12" s="100" t="s">
        <v>172</v>
      </c>
      <c r="B12" s="158" t="s">
        <v>203</v>
      </c>
      <c r="C12" s="130">
        <v>0</v>
      </c>
      <c r="D12" s="130">
        <v>3000</v>
      </c>
      <c r="E12" s="130">
        <v>9000</v>
      </c>
    </row>
    <row r="13" spans="1:5" ht="17.100000000000001" customHeight="1" x14ac:dyDescent="0.2">
      <c r="A13" s="100" t="s">
        <v>161</v>
      </c>
      <c r="B13" s="101" t="s">
        <v>30</v>
      </c>
      <c r="C13" s="130">
        <v>52000</v>
      </c>
      <c r="D13" s="130">
        <v>77000</v>
      </c>
      <c r="E13" s="130">
        <v>167000</v>
      </c>
    </row>
    <row r="14" spans="1:5" ht="17.100000000000001" customHeight="1" x14ac:dyDescent="0.2">
      <c r="A14" s="100" t="s">
        <v>196</v>
      </c>
      <c r="B14" s="116" t="s">
        <v>96</v>
      </c>
      <c r="C14" s="130">
        <v>0</v>
      </c>
      <c r="D14" s="130">
        <v>45000</v>
      </c>
      <c r="E14" s="130">
        <v>209000</v>
      </c>
    </row>
    <row r="15" spans="1:5" ht="17.100000000000001" customHeight="1" x14ac:dyDescent="0.2">
      <c r="A15" s="100" t="s">
        <v>171</v>
      </c>
      <c r="B15" s="116" t="s">
        <v>97</v>
      </c>
      <c r="C15" s="130">
        <v>5000</v>
      </c>
      <c r="D15" s="130">
        <v>704000</v>
      </c>
      <c r="E15" s="130">
        <v>355000</v>
      </c>
    </row>
    <row r="16" spans="1:5" ht="17.100000000000001" customHeight="1" x14ac:dyDescent="0.2">
      <c r="A16" s="86" t="s">
        <v>212</v>
      </c>
      <c r="B16" s="145" t="s">
        <v>100</v>
      </c>
      <c r="C16" s="130">
        <v>0</v>
      </c>
      <c r="D16" s="130">
        <v>0</v>
      </c>
      <c r="E16" s="130">
        <v>10000</v>
      </c>
    </row>
    <row r="17" spans="1:8" ht="17.100000000000001" customHeight="1" x14ac:dyDescent="0.2">
      <c r="A17" s="86" t="s">
        <v>213</v>
      </c>
      <c r="B17" s="189" t="s">
        <v>68</v>
      </c>
      <c r="C17" s="130">
        <v>0</v>
      </c>
      <c r="D17" s="130">
        <v>0</v>
      </c>
      <c r="E17" s="130">
        <v>868000</v>
      </c>
    </row>
    <row r="18" spans="1:8" ht="17.100000000000001" customHeight="1" x14ac:dyDescent="0.2">
      <c r="A18" s="100" t="s">
        <v>174</v>
      </c>
      <c r="B18" s="116" t="s">
        <v>105</v>
      </c>
      <c r="C18" s="130">
        <v>517000</v>
      </c>
      <c r="D18" s="130">
        <v>428000</v>
      </c>
      <c r="E18" s="130">
        <v>625000</v>
      </c>
    </row>
    <row r="19" spans="1:8" ht="17.100000000000001" customHeight="1" x14ac:dyDescent="0.2">
      <c r="A19" s="100" t="s">
        <v>214</v>
      </c>
      <c r="B19" s="116" t="s">
        <v>69</v>
      </c>
      <c r="C19" s="130">
        <v>0</v>
      </c>
      <c r="D19" s="130">
        <v>0</v>
      </c>
      <c r="E19" s="130">
        <v>0</v>
      </c>
    </row>
    <row r="20" spans="1:8" ht="17.100000000000001" customHeight="1" thickBot="1" x14ac:dyDescent="0.25">
      <c r="A20" s="100" t="s">
        <v>216</v>
      </c>
      <c r="B20" s="191" t="s">
        <v>70</v>
      </c>
      <c r="C20" s="130">
        <v>0</v>
      </c>
      <c r="D20" s="130">
        <v>97000</v>
      </c>
      <c r="E20" s="130">
        <v>2000</v>
      </c>
    </row>
    <row r="21" spans="1:8" ht="17.100000000000001" customHeight="1" thickBot="1" x14ac:dyDescent="0.25">
      <c r="A21" s="565" t="s">
        <v>26</v>
      </c>
      <c r="B21" s="566"/>
      <c r="C21" s="154">
        <f>SUM(C7:C20)</f>
        <v>2425000</v>
      </c>
      <c r="D21" s="154">
        <f t="shared" ref="D21:E21" si="2">SUM(D7:D20)</f>
        <v>2471000</v>
      </c>
      <c r="E21" s="154">
        <f t="shared" si="2"/>
        <v>3354000</v>
      </c>
    </row>
    <row r="22" spans="1:8" ht="17.100000000000001" customHeight="1" x14ac:dyDescent="0.2">
      <c r="A22" s="122" t="s">
        <v>198</v>
      </c>
      <c r="B22" s="124" t="s">
        <v>75</v>
      </c>
      <c r="C22" s="130">
        <v>0</v>
      </c>
      <c r="D22" s="103">
        <v>0</v>
      </c>
      <c r="E22" s="103">
        <v>181000</v>
      </c>
    </row>
    <row r="23" spans="1:8" ht="17.100000000000001" customHeight="1" thickBot="1" x14ac:dyDescent="0.25">
      <c r="A23" s="122" t="s">
        <v>232</v>
      </c>
      <c r="B23" s="124" t="s">
        <v>231</v>
      </c>
      <c r="C23" s="130">
        <v>0</v>
      </c>
      <c r="D23" s="103">
        <v>0</v>
      </c>
      <c r="E23" s="103">
        <v>49000</v>
      </c>
    </row>
    <row r="24" spans="1:8" ht="17.100000000000001" customHeight="1" thickBot="1" x14ac:dyDescent="0.25">
      <c r="A24" s="499" t="s">
        <v>27</v>
      </c>
      <c r="B24" s="500" t="s">
        <v>119</v>
      </c>
      <c r="C24" s="250">
        <f>SUM(C22:C23)</f>
        <v>0</v>
      </c>
      <c r="D24" s="250">
        <f t="shared" ref="D24:E24" si="3">SUM(D22:D23)</f>
        <v>0</v>
      </c>
      <c r="E24" s="250">
        <f t="shared" si="3"/>
        <v>230000</v>
      </c>
    </row>
    <row r="25" spans="1:8" s="79" customFormat="1" ht="17.100000000000001" customHeight="1" x14ac:dyDescent="0.2">
      <c r="A25" s="143" t="s">
        <v>162</v>
      </c>
      <c r="B25" s="300" t="s">
        <v>106</v>
      </c>
      <c r="C25" s="299">
        <v>59720000</v>
      </c>
      <c r="D25" s="299">
        <v>59433000</v>
      </c>
      <c r="E25" s="299">
        <v>59433000</v>
      </c>
      <c r="G25" s="53"/>
      <c r="H25" s="53"/>
    </row>
    <row r="26" spans="1:8" ht="17.100000000000001" customHeight="1" thickBot="1" x14ac:dyDescent="0.25">
      <c r="A26" s="189" t="s">
        <v>163</v>
      </c>
      <c r="B26" s="301" t="s">
        <v>175</v>
      </c>
      <c r="C26" s="243">
        <v>16124000</v>
      </c>
      <c r="D26" s="243">
        <v>4501000</v>
      </c>
      <c r="E26" s="243">
        <v>4501000</v>
      </c>
    </row>
    <row r="27" spans="1:8" ht="17.100000000000001" customHeight="1" thickBot="1" x14ac:dyDescent="0.25">
      <c r="A27" s="568" t="s">
        <v>28</v>
      </c>
      <c r="B27" s="569"/>
      <c r="C27" s="297">
        <f t="shared" ref="C27:E27" si="4">SUM(C25:C26)</f>
        <v>75844000</v>
      </c>
      <c r="D27" s="297">
        <f t="shared" si="4"/>
        <v>63934000</v>
      </c>
      <c r="E27" s="297">
        <f t="shared" si="4"/>
        <v>63934000</v>
      </c>
    </row>
    <row r="28" spans="1:8" ht="30" customHeight="1" thickBot="1" x14ac:dyDescent="0.25">
      <c r="A28" s="509" t="s">
        <v>12</v>
      </c>
      <c r="B28" s="510"/>
      <c r="C28" s="231">
        <f>C4+C6+C21+C24+C27</f>
        <v>81033000</v>
      </c>
      <c r="D28" s="231">
        <f t="shared" ref="D28:E28" si="5">D4+D6+D21+D24+D27</f>
        <v>66405000</v>
      </c>
      <c r="E28" s="231">
        <f t="shared" si="5"/>
        <v>70247000</v>
      </c>
    </row>
    <row r="29" spans="1:8" ht="20.100000000000001" customHeight="1" thickBot="1" x14ac:dyDescent="0.25">
      <c r="C29" s="294"/>
    </row>
    <row r="30" spans="1:8" ht="48" customHeight="1" thickBot="1" x14ac:dyDescent="0.25">
      <c r="A30" s="524" t="s">
        <v>280</v>
      </c>
      <c r="B30" s="525"/>
      <c r="C30" s="9" t="s">
        <v>36</v>
      </c>
      <c r="D30" s="9" t="s">
        <v>48</v>
      </c>
      <c r="E30" s="9" t="s">
        <v>363</v>
      </c>
    </row>
    <row r="31" spans="1:8" ht="17.100000000000001" customHeight="1" thickBot="1" x14ac:dyDescent="0.25">
      <c r="A31" s="143" t="s">
        <v>282</v>
      </c>
      <c r="B31" s="302" t="s">
        <v>283</v>
      </c>
      <c r="C31" s="299">
        <v>42385000</v>
      </c>
      <c r="D31" s="299">
        <v>42385000</v>
      </c>
      <c r="E31" s="299">
        <v>0</v>
      </c>
    </row>
    <row r="32" spans="1:8" s="99" customFormat="1" ht="17.100000000000001" customHeight="1" thickBot="1" x14ac:dyDescent="0.25">
      <c r="A32" s="501" t="s">
        <v>286</v>
      </c>
      <c r="B32" s="502"/>
      <c r="C32" s="42">
        <f>C31</f>
        <v>42385000</v>
      </c>
      <c r="D32" s="42">
        <f t="shared" ref="D32:E32" si="6">D31</f>
        <v>42385000</v>
      </c>
      <c r="E32" s="42">
        <f t="shared" si="6"/>
        <v>0</v>
      </c>
    </row>
    <row r="33" spans="1:8" s="79" customFormat="1" ht="17.100000000000001" customHeight="1" x14ac:dyDescent="0.2">
      <c r="A33" s="306" t="s">
        <v>164</v>
      </c>
      <c r="B33" s="159" t="s">
        <v>50</v>
      </c>
      <c r="C33" s="299">
        <v>260000</v>
      </c>
      <c r="D33" s="299">
        <v>260000</v>
      </c>
      <c r="E33" s="299">
        <v>347000</v>
      </c>
      <c r="G33" s="53"/>
      <c r="H33" s="53"/>
    </row>
    <row r="34" spans="1:8" s="79" customFormat="1" ht="17.100000000000001" customHeight="1" x14ac:dyDescent="0.2">
      <c r="A34" s="85" t="s">
        <v>237</v>
      </c>
      <c r="B34" s="48" t="s">
        <v>279</v>
      </c>
      <c r="C34" s="243">
        <v>0</v>
      </c>
      <c r="D34" s="243">
        <v>0</v>
      </c>
      <c r="E34" s="243">
        <v>2000</v>
      </c>
      <c r="G34" s="53"/>
      <c r="H34" s="53"/>
    </row>
    <row r="35" spans="1:8" s="79" customFormat="1" ht="17.100000000000001" customHeight="1" thickBot="1" x14ac:dyDescent="0.25">
      <c r="A35" s="303" t="s">
        <v>243</v>
      </c>
      <c r="B35" s="307" t="s">
        <v>85</v>
      </c>
      <c r="C35" s="305">
        <v>0</v>
      </c>
      <c r="D35" s="305">
        <v>0</v>
      </c>
      <c r="E35" s="305">
        <v>9000</v>
      </c>
      <c r="G35" s="53"/>
      <c r="H35" s="53"/>
    </row>
    <row r="36" spans="1:8" ht="17.100000000000001" customHeight="1" thickBot="1" x14ac:dyDescent="0.25">
      <c r="A36" s="570" t="s">
        <v>180</v>
      </c>
      <c r="B36" s="571"/>
      <c r="C36" s="304">
        <f>SUM(C33:C35)</f>
        <v>260000</v>
      </c>
      <c r="D36" s="304">
        <f t="shared" ref="D36:E36" si="7">SUM(D33:D35)</f>
        <v>260000</v>
      </c>
      <c r="E36" s="304">
        <f t="shared" si="7"/>
        <v>358000</v>
      </c>
    </row>
    <row r="37" spans="1:8" ht="17.100000000000001" customHeight="1" thickBot="1" x14ac:dyDescent="0.25">
      <c r="A37" s="143" t="s">
        <v>284</v>
      </c>
      <c r="B37" s="302" t="s">
        <v>281</v>
      </c>
      <c r="C37" s="299">
        <v>0</v>
      </c>
      <c r="D37" s="299">
        <v>0</v>
      </c>
      <c r="E37" s="299">
        <v>798000</v>
      </c>
    </row>
    <row r="38" spans="1:8" s="99" customFormat="1" ht="17.100000000000001" customHeight="1" thickBot="1" x14ac:dyDescent="0.25">
      <c r="A38" s="501" t="s">
        <v>285</v>
      </c>
      <c r="B38" s="502"/>
      <c r="C38" s="42">
        <f>C37</f>
        <v>0</v>
      </c>
      <c r="D38" s="42">
        <f t="shared" ref="D38:E38" si="8">D37</f>
        <v>0</v>
      </c>
      <c r="E38" s="42">
        <f t="shared" si="8"/>
        <v>798000</v>
      </c>
    </row>
    <row r="39" spans="1:8" ht="30" customHeight="1" thickBot="1" x14ac:dyDescent="0.25">
      <c r="A39" s="497" t="s">
        <v>1</v>
      </c>
      <c r="B39" s="498"/>
      <c r="C39" s="221">
        <f>C32+C36+C38</f>
        <v>42645000</v>
      </c>
      <c r="D39" s="221">
        <f t="shared" ref="D39:E39" si="9">D32+D36+D38</f>
        <v>42645000</v>
      </c>
      <c r="E39" s="221">
        <f t="shared" si="9"/>
        <v>1156000</v>
      </c>
    </row>
  </sheetData>
  <mergeCells count="12">
    <mergeCell ref="A28:B28"/>
    <mergeCell ref="A39:B39"/>
    <mergeCell ref="A30:B30"/>
    <mergeCell ref="A36:B36"/>
    <mergeCell ref="A32:B32"/>
    <mergeCell ref="A38:B38"/>
    <mergeCell ref="A27:B27"/>
    <mergeCell ref="A1:B1"/>
    <mergeCell ref="A4:B4"/>
    <mergeCell ref="A6:B6"/>
    <mergeCell ref="A21:B21"/>
    <mergeCell ref="A24:B24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0"/>
  <sheetViews>
    <sheetView view="pageLayout" topLeftCell="A55" zoomScaleNormal="110" zoomScaleSheetLayoutView="100" workbookViewId="0">
      <selection activeCell="G4" sqref="G4"/>
    </sheetView>
  </sheetViews>
  <sheetFormatPr defaultColWidth="9.140625" defaultRowHeight="12.75" x14ac:dyDescent="0.2"/>
  <cols>
    <col min="1" max="1" width="9.140625" style="20"/>
    <col min="2" max="2" width="9.140625" style="20" customWidth="1"/>
    <col min="3" max="3" width="22.5703125" style="20" bestFit="1" customWidth="1"/>
    <col min="4" max="4" width="16.28515625" style="20" customWidth="1"/>
    <col min="5" max="5" width="17.5703125" style="20" bestFit="1" customWidth="1"/>
    <col min="6" max="6" width="11.42578125" style="20" bestFit="1" customWidth="1"/>
    <col min="7" max="7" width="14.42578125" style="20" bestFit="1" customWidth="1"/>
    <col min="8" max="8" width="13.28515625" style="20" customWidth="1"/>
    <col min="9" max="9" width="15.140625" style="20" bestFit="1" customWidth="1"/>
    <col min="10" max="10" width="13.85546875" style="20" customWidth="1"/>
    <col min="11" max="11" width="14" style="20" customWidth="1"/>
    <col min="12" max="12" width="12.28515625" style="20" customWidth="1"/>
    <col min="13" max="16384" width="9.140625" style="20"/>
  </cols>
  <sheetData>
    <row r="1" spans="1:16" ht="22.5" customHeight="1" x14ac:dyDescent="0.25">
      <c r="A1" s="451"/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18"/>
      <c r="N1" s="18"/>
      <c r="O1" s="18"/>
      <c r="P1" s="19"/>
    </row>
    <row r="2" spans="1:16" ht="40.5" customHeight="1" x14ac:dyDescent="0.3">
      <c r="A2" s="453" t="s">
        <v>33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6"/>
      <c r="N2" s="456"/>
      <c r="O2" s="456"/>
      <c r="P2" s="456"/>
    </row>
    <row r="3" spans="1:16" ht="15" customHeight="1" thickBo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386" t="s">
        <v>358</v>
      </c>
      <c r="M3" s="22"/>
      <c r="N3" s="22"/>
      <c r="O3" s="22"/>
    </row>
    <row r="4" spans="1:16" ht="13.5" customHeight="1" thickBot="1" x14ac:dyDescent="0.25">
      <c r="A4" s="457" t="s">
        <v>311</v>
      </c>
      <c r="B4" s="458"/>
      <c r="C4" s="62"/>
      <c r="D4" s="62"/>
      <c r="E4" s="62"/>
      <c r="F4" s="62"/>
      <c r="G4" s="63" t="s">
        <v>4</v>
      </c>
      <c r="H4" s="63"/>
      <c r="I4" s="63"/>
      <c r="J4" s="63"/>
      <c r="K4" s="63"/>
      <c r="L4" s="454" t="s">
        <v>5</v>
      </c>
      <c r="M4" s="22"/>
      <c r="N4" s="22"/>
      <c r="O4" s="22"/>
    </row>
    <row r="5" spans="1:16" ht="67.900000000000006" customHeight="1" thickBot="1" x14ac:dyDescent="0.25">
      <c r="A5" s="459"/>
      <c r="B5" s="460"/>
      <c r="C5" s="342" t="s">
        <v>3</v>
      </c>
      <c r="D5" s="343" t="s">
        <v>146</v>
      </c>
      <c r="E5" s="343" t="s">
        <v>147</v>
      </c>
      <c r="F5" s="343" t="s">
        <v>145</v>
      </c>
      <c r="G5" s="343" t="s">
        <v>151</v>
      </c>
      <c r="H5" s="343" t="s">
        <v>143</v>
      </c>
      <c r="I5" s="343" t="s">
        <v>148</v>
      </c>
      <c r="J5" s="343" t="s">
        <v>149</v>
      </c>
      <c r="K5" s="343" t="s">
        <v>150</v>
      </c>
      <c r="L5" s="455"/>
      <c r="M5" s="22"/>
      <c r="N5" s="22"/>
      <c r="O5" s="22"/>
    </row>
    <row r="6" spans="1:16" ht="19.5" customHeight="1" x14ac:dyDescent="0.2">
      <c r="A6" s="445" t="s">
        <v>314</v>
      </c>
      <c r="B6" s="431"/>
      <c r="C6" s="65" t="s">
        <v>156</v>
      </c>
      <c r="D6" s="58"/>
      <c r="E6" s="58"/>
      <c r="F6" s="58">
        <f>'011130'!C53/1000</f>
        <v>50</v>
      </c>
      <c r="G6" s="58">
        <f>'011130'!C62/1000</f>
        <v>2941</v>
      </c>
      <c r="H6" s="58"/>
      <c r="I6" s="59">
        <f>'011130'!C66/1000</f>
        <v>4921</v>
      </c>
      <c r="J6" s="59"/>
      <c r="K6" s="60">
        <f>'011130'!C70/1000</f>
        <v>84000</v>
      </c>
      <c r="L6" s="61">
        <f t="shared" ref="L6:L16" si="0">SUM(D6:K6)</f>
        <v>91912</v>
      </c>
      <c r="M6" s="22"/>
      <c r="N6" s="22"/>
      <c r="O6" s="22"/>
    </row>
    <row r="7" spans="1:16" ht="19.5" customHeight="1" x14ac:dyDescent="0.2">
      <c r="A7" s="432"/>
      <c r="B7" s="433"/>
      <c r="C7" s="23" t="s">
        <v>157</v>
      </c>
      <c r="D7" s="38">
        <f>'011130'!D51/1000</f>
        <v>10420</v>
      </c>
      <c r="E7" s="38"/>
      <c r="F7" s="38">
        <f>'011130'!D53/1000</f>
        <v>50</v>
      </c>
      <c r="G7" s="38">
        <f>'011130'!D62/1000</f>
        <v>4995</v>
      </c>
      <c r="H7" s="38">
        <f>'011130'!D64/1000</f>
        <v>1094</v>
      </c>
      <c r="I7" s="46"/>
      <c r="J7" s="46"/>
      <c r="K7" s="40">
        <f>'011130'!D70/1000</f>
        <v>60000</v>
      </c>
      <c r="L7" s="41">
        <f t="shared" si="0"/>
        <v>76559</v>
      </c>
      <c r="M7" s="22"/>
      <c r="N7" s="22"/>
      <c r="O7" s="22"/>
    </row>
    <row r="8" spans="1:16" ht="19.5" customHeight="1" thickBot="1" x14ac:dyDescent="0.25">
      <c r="A8" s="434"/>
      <c r="B8" s="435"/>
      <c r="C8" s="339" t="s">
        <v>363</v>
      </c>
      <c r="D8" s="43">
        <f>'011130'!E51/1000</f>
        <v>39049</v>
      </c>
      <c r="E8" s="43"/>
      <c r="F8" s="43">
        <f>'011130'!E53/1000</f>
        <v>151</v>
      </c>
      <c r="G8" s="43">
        <f>'011130'!E62/1000</f>
        <v>6800</v>
      </c>
      <c r="H8" s="43">
        <f>'011130'!E64/1000</f>
        <v>1500</v>
      </c>
      <c r="I8" s="45">
        <f>'011130'!E66/1000</f>
        <v>5175</v>
      </c>
      <c r="J8" s="45"/>
      <c r="K8" s="44"/>
      <c r="L8" s="39">
        <f t="shared" si="0"/>
        <v>52675</v>
      </c>
      <c r="M8" s="22"/>
      <c r="N8" s="22"/>
      <c r="O8" s="22"/>
    </row>
    <row r="9" spans="1:16" ht="18" customHeight="1" x14ac:dyDescent="0.2">
      <c r="A9" s="445" t="s">
        <v>313</v>
      </c>
      <c r="B9" s="431"/>
      <c r="C9" s="65" t="s">
        <v>156</v>
      </c>
      <c r="D9" s="58"/>
      <c r="E9" s="58"/>
      <c r="F9" s="58">
        <f>'011220'!C16/1000</f>
        <v>29100</v>
      </c>
      <c r="G9" s="58"/>
      <c r="H9" s="58"/>
      <c r="I9" s="59"/>
      <c r="J9" s="59"/>
      <c r="K9" s="60"/>
      <c r="L9" s="61">
        <f t="shared" si="0"/>
        <v>29100</v>
      </c>
      <c r="M9" s="22"/>
      <c r="N9" s="22"/>
      <c r="O9" s="22"/>
    </row>
    <row r="10" spans="1:16" ht="18" customHeight="1" x14ac:dyDescent="0.2">
      <c r="A10" s="432"/>
      <c r="B10" s="433"/>
      <c r="C10" s="23" t="s">
        <v>157</v>
      </c>
      <c r="D10" s="38"/>
      <c r="E10" s="38"/>
      <c r="F10" s="38">
        <f>'011220'!D16/1000</f>
        <v>34200</v>
      </c>
      <c r="G10" s="38"/>
      <c r="H10" s="38"/>
      <c r="I10" s="46"/>
      <c r="J10" s="46"/>
      <c r="K10" s="40"/>
      <c r="L10" s="41">
        <f t="shared" si="0"/>
        <v>34200</v>
      </c>
      <c r="M10" s="22"/>
      <c r="N10" s="22"/>
      <c r="O10" s="22"/>
    </row>
    <row r="11" spans="1:16" ht="18" customHeight="1" thickBot="1" x14ac:dyDescent="0.25">
      <c r="A11" s="434"/>
      <c r="B11" s="435"/>
      <c r="C11" s="339" t="s">
        <v>363</v>
      </c>
      <c r="D11" s="43"/>
      <c r="E11" s="43"/>
      <c r="F11" s="43"/>
      <c r="G11" s="43"/>
      <c r="H11" s="43"/>
      <c r="I11" s="45"/>
      <c r="J11" s="45"/>
      <c r="K11" s="44"/>
      <c r="L11" s="39">
        <f t="shared" si="0"/>
        <v>0</v>
      </c>
      <c r="M11" s="22"/>
      <c r="N11" s="22"/>
      <c r="O11" s="22"/>
    </row>
    <row r="12" spans="1:16" ht="18" customHeight="1" x14ac:dyDescent="0.2">
      <c r="A12" s="445" t="s">
        <v>315</v>
      </c>
      <c r="B12" s="431"/>
      <c r="C12" s="65" t="s">
        <v>156</v>
      </c>
      <c r="D12" s="38"/>
      <c r="E12" s="38"/>
      <c r="F12" s="38"/>
      <c r="G12" s="58">
        <f>'013320-50'!C12/1000</f>
        <v>84</v>
      </c>
      <c r="H12" s="58"/>
      <c r="I12" s="58"/>
      <c r="J12" s="58"/>
      <c r="K12" s="60"/>
      <c r="L12" s="61">
        <f t="shared" si="0"/>
        <v>84</v>
      </c>
      <c r="M12" s="22"/>
      <c r="N12" s="22"/>
      <c r="O12" s="22"/>
    </row>
    <row r="13" spans="1:16" ht="18" customHeight="1" x14ac:dyDescent="0.2">
      <c r="A13" s="432"/>
      <c r="B13" s="433"/>
      <c r="C13" s="23" t="s">
        <v>157</v>
      </c>
      <c r="D13" s="38"/>
      <c r="E13" s="38"/>
      <c r="F13" s="38"/>
      <c r="G13" s="38">
        <f>'013320-50'!D13/1000</f>
        <v>84</v>
      </c>
      <c r="H13" s="38"/>
      <c r="I13" s="38"/>
      <c r="J13" s="38"/>
      <c r="K13" s="40"/>
      <c r="L13" s="41">
        <f t="shared" si="0"/>
        <v>84</v>
      </c>
      <c r="M13" s="22"/>
      <c r="N13" s="22"/>
      <c r="O13" s="22"/>
    </row>
    <row r="14" spans="1:16" ht="18" customHeight="1" thickBot="1" x14ac:dyDescent="0.25">
      <c r="A14" s="432"/>
      <c r="B14" s="433"/>
      <c r="C14" s="340" t="s">
        <v>363</v>
      </c>
      <c r="D14" s="38"/>
      <c r="E14" s="38"/>
      <c r="F14" s="38"/>
      <c r="G14" s="38">
        <f>'013320-50'!E13/1000</f>
        <v>125</v>
      </c>
      <c r="H14" s="38"/>
      <c r="I14" s="38"/>
      <c r="J14" s="38"/>
      <c r="K14" s="40"/>
      <c r="L14" s="41">
        <f t="shared" si="0"/>
        <v>125</v>
      </c>
      <c r="M14" s="22"/>
      <c r="N14" s="22"/>
      <c r="O14" s="22"/>
    </row>
    <row r="15" spans="1:16" ht="20.25" customHeight="1" x14ac:dyDescent="0.2">
      <c r="A15" s="445" t="s">
        <v>316</v>
      </c>
      <c r="B15" s="431"/>
      <c r="C15" s="65" t="s">
        <v>156</v>
      </c>
      <c r="D15" s="58"/>
      <c r="E15" s="58"/>
      <c r="F15" s="58"/>
      <c r="G15" s="58">
        <f>'013320-50'!C26/1000</f>
        <v>1000</v>
      </c>
      <c r="H15" s="58">
        <f>'013320-50'!C29/1000</f>
        <v>10000</v>
      </c>
      <c r="I15" s="58"/>
      <c r="J15" s="58"/>
      <c r="K15" s="60"/>
      <c r="L15" s="61">
        <f t="shared" si="0"/>
        <v>11000</v>
      </c>
      <c r="M15" s="22"/>
      <c r="N15" s="22"/>
      <c r="O15" s="22"/>
    </row>
    <row r="16" spans="1:16" ht="20.25" customHeight="1" x14ac:dyDescent="0.2">
      <c r="A16" s="432"/>
      <c r="B16" s="433"/>
      <c r="C16" s="23" t="s">
        <v>157</v>
      </c>
      <c r="D16" s="38"/>
      <c r="E16" s="38"/>
      <c r="F16" s="38"/>
      <c r="G16" s="38">
        <f>'013320-50'!D26/1000</f>
        <v>1256</v>
      </c>
      <c r="H16" s="38"/>
      <c r="I16" s="38"/>
      <c r="J16" s="38"/>
      <c r="K16" s="40"/>
      <c r="L16" s="41">
        <f t="shared" si="0"/>
        <v>1256</v>
      </c>
      <c r="M16" s="22"/>
      <c r="N16" s="22"/>
      <c r="O16" s="22"/>
    </row>
    <row r="17" spans="1:15" ht="20.25" customHeight="1" thickBot="1" x14ac:dyDescent="0.25">
      <c r="A17" s="434"/>
      <c r="B17" s="435"/>
      <c r="C17" s="339" t="s">
        <v>363</v>
      </c>
      <c r="D17" s="43"/>
      <c r="E17" s="43"/>
      <c r="F17" s="43"/>
      <c r="G17" s="43">
        <f>'013320-50'!E26/1000</f>
        <v>2841</v>
      </c>
      <c r="H17" s="43"/>
      <c r="I17" s="43"/>
      <c r="J17" s="43"/>
      <c r="K17" s="44"/>
      <c r="L17" s="39">
        <f>SUM(G17:K17)</f>
        <v>2841</v>
      </c>
      <c r="M17" s="22"/>
      <c r="N17" s="22"/>
      <c r="O17" s="22"/>
    </row>
    <row r="18" spans="1:15" ht="18" customHeight="1" x14ac:dyDescent="0.2">
      <c r="A18" s="445" t="s">
        <v>317</v>
      </c>
      <c r="B18" s="431"/>
      <c r="C18" s="65" t="s">
        <v>156</v>
      </c>
      <c r="D18" s="58">
        <f>'018010-30'!C15/1000</f>
        <v>122458</v>
      </c>
      <c r="E18" s="58"/>
      <c r="F18" s="58">
        <f>'018010-30'!C17/1000</f>
        <v>5100</v>
      </c>
      <c r="G18" s="58"/>
      <c r="H18" s="58"/>
      <c r="I18" s="58"/>
      <c r="J18" s="58"/>
      <c r="K18" s="60"/>
      <c r="L18" s="61">
        <f t="shared" ref="L18:L70" si="1">SUM(D18:K18)</f>
        <v>127558</v>
      </c>
      <c r="M18" s="22"/>
      <c r="N18" s="22"/>
      <c r="O18" s="22"/>
    </row>
    <row r="19" spans="1:15" ht="18" customHeight="1" x14ac:dyDescent="0.2">
      <c r="A19" s="432"/>
      <c r="B19" s="433"/>
      <c r="C19" s="23" t="s">
        <v>157</v>
      </c>
      <c r="D19" s="38">
        <f>'018010-30'!D15/1000</f>
        <v>48628</v>
      </c>
      <c r="E19" s="38"/>
      <c r="F19" s="38"/>
      <c r="G19" s="38"/>
      <c r="H19" s="38"/>
      <c r="I19" s="38"/>
      <c r="J19" s="38"/>
      <c r="K19" s="40"/>
      <c r="L19" s="41">
        <f t="shared" si="1"/>
        <v>48628</v>
      </c>
      <c r="M19" s="22"/>
      <c r="N19" s="22"/>
      <c r="O19" s="22"/>
    </row>
    <row r="20" spans="1:15" ht="18" customHeight="1" thickBot="1" x14ac:dyDescent="0.25">
      <c r="A20" s="434"/>
      <c r="B20" s="435"/>
      <c r="C20" s="339" t="s">
        <v>363</v>
      </c>
      <c r="D20" s="43">
        <f>'018010-30'!E15/1000</f>
        <v>125947</v>
      </c>
      <c r="E20" s="43"/>
      <c r="F20" s="43"/>
      <c r="G20" s="43"/>
      <c r="H20" s="43"/>
      <c r="I20" s="43"/>
      <c r="J20" s="43"/>
      <c r="K20" s="44">
        <f>'018010-30'!E19/1000</f>
        <v>0</v>
      </c>
      <c r="L20" s="39">
        <f t="shared" si="1"/>
        <v>125947</v>
      </c>
      <c r="M20" s="22"/>
      <c r="N20" s="22"/>
      <c r="O20" s="22"/>
    </row>
    <row r="21" spans="1:15" ht="18" customHeight="1" x14ac:dyDescent="0.2">
      <c r="A21" s="436" t="s">
        <v>318</v>
      </c>
      <c r="B21" s="437"/>
      <c r="C21" s="65" t="s">
        <v>156</v>
      </c>
      <c r="D21" s="38"/>
      <c r="E21" s="38"/>
      <c r="F21" s="38"/>
      <c r="G21" s="58"/>
      <c r="H21" s="58"/>
      <c r="I21" s="58"/>
      <c r="J21" s="58"/>
      <c r="K21" s="60"/>
      <c r="L21" s="61">
        <f t="shared" si="1"/>
        <v>0</v>
      </c>
      <c r="M21" s="22"/>
      <c r="N21" s="22"/>
      <c r="O21" s="22"/>
    </row>
    <row r="22" spans="1:15" ht="18" customHeight="1" x14ac:dyDescent="0.2">
      <c r="A22" s="432"/>
      <c r="B22" s="433"/>
      <c r="C22" s="23" t="s">
        <v>157</v>
      </c>
      <c r="D22" s="38"/>
      <c r="E22" s="38"/>
      <c r="F22" s="38"/>
      <c r="G22" s="38"/>
      <c r="H22" s="38"/>
      <c r="I22" s="38"/>
      <c r="J22" s="38"/>
      <c r="K22" s="40">
        <f>'018010-30'!D29/1000</f>
        <v>24000</v>
      </c>
      <c r="L22" s="41">
        <f t="shared" si="1"/>
        <v>24000</v>
      </c>
      <c r="M22" s="22"/>
      <c r="N22" s="22"/>
      <c r="O22" s="22"/>
    </row>
    <row r="23" spans="1:15" ht="18" customHeight="1" thickBot="1" x14ac:dyDescent="0.25">
      <c r="A23" s="438"/>
      <c r="B23" s="439"/>
      <c r="C23" s="64" t="s">
        <v>363</v>
      </c>
      <c r="D23" s="43"/>
      <c r="E23" s="43"/>
      <c r="F23" s="43"/>
      <c r="G23" s="43"/>
      <c r="H23" s="43"/>
      <c r="I23" s="43"/>
      <c r="J23" s="43"/>
      <c r="K23" s="44">
        <f>'018010-30'!E29/1000</f>
        <v>23941</v>
      </c>
      <c r="L23" s="39">
        <f t="shared" si="1"/>
        <v>23941</v>
      </c>
      <c r="M23" s="22"/>
      <c r="N23" s="22"/>
      <c r="O23" s="22"/>
    </row>
    <row r="24" spans="1:15" ht="18" customHeight="1" x14ac:dyDescent="0.2">
      <c r="A24" s="436" t="s">
        <v>319</v>
      </c>
      <c r="B24" s="437"/>
      <c r="C24" s="65" t="s">
        <v>156</v>
      </c>
      <c r="D24" s="38"/>
      <c r="E24" s="38"/>
      <c r="F24" s="38"/>
      <c r="G24" s="38"/>
      <c r="H24" s="60"/>
      <c r="I24" s="58"/>
      <c r="J24" s="59"/>
      <c r="K24" s="60"/>
      <c r="L24" s="61">
        <f t="shared" si="1"/>
        <v>0</v>
      </c>
      <c r="M24" s="22"/>
      <c r="N24" s="22"/>
      <c r="O24" s="22"/>
    </row>
    <row r="25" spans="1:15" ht="18" customHeight="1" x14ac:dyDescent="0.2">
      <c r="A25" s="432"/>
      <c r="B25" s="433"/>
      <c r="C25" s="23" t="s">
        <v>157</v>
      </c>
      <c r="D25" s="38">
        <f>'041232-3'!D3/1000</f>
        <v>252</v>
      </c>
      <c r="E25" s="38"/>
      <c r="F25" s="38"/>
      <c r="G25" s="38">
        <f>'041232-3'!D5/1000</f>
        <v>2</v>
      </c>
      <c r="H25" s="40"/>
      <c r="I25" s="38"/>
      <c r="J25" s="46"/>
      <c r="K25" s="40"/>
      <c r="L25" s="41">
        <f t="shared" si="1"/>
        <v>254</v>
      </c>
      <c r="M25" s="22"/>
      <c r="N25" s="22"/>
      <c r="O25" s="22"/>
    </row>
    <row r="26" spans="1:15" ht="18" customHeight="1" x14ac:dyDescent="0.2">
      <c r="A26" s="440"/>
      <c r="B26" s="441"/>
      <c r="C26" s="70" t="s">
        <v>363</v>
      </c>
      <c r="D26" s="71">
        <f>'041232-3'!E3/1000</f>
        <v>252</v>
      </c>
      <c r="E26" s="71"/>
      <c r="F26" s="71"/>
      <c r="G26" s="71">
        <f>'041232-3'!E5/1000</f>
        <v>2</v>
      </c>
      <c r="H26" s="73"/>
      <c r="I26" s="71"/>
      <c r="J26" s="72"/>
      <c r="K26" s="73"/>
      <c r="L26" s="74">
        <f t="shared" si="1"/>
        <v>254</v>
      </c>
      <c r="M26" s="22"/>
      <c r="N26" s="22"/>
      <c r="O26" s="22"/>
    </row>
    <row r="27" spans="1:15" ht="18" customHeight="1" x14ac:dyDescent="0.2">
      <c r="A27" s="442" t="s">
        <v>320</v>
      </c>
      <c r="B27" s="443"/>
      <c r="C27" s="75" t="s">
        <v>156</v>
      </c>
      <c r="D27" s="76">
        <f>'041232-3'!C20/1000</f>
        <v>6492</v>
      </c>
      <c r="E27" s="76"/>
      <c r="F27" s="76"/>
      <c r="G27" s="76"/>
      <c r="H27" s="76"/>
      <c r="I27" s="76"/>
      <c r="J27" s="76"/>
      <c r="K27" s="77"/>
      <c r="L27" s="78">
        <f t="shared" si="1"/>
        <v>6492</v>
      </c>
      <c r="M27" s="22"/>
      <c r="N27" s="22"/>
      <c r="O27" s="22"/>
    </row>
    <row r="28" spans="1:15" ht="18" customHeight="1" x14ac:dyDescent="0.2">
      <c r="A28" s="432"/>
      <c r="B28" s="433"/>
      <c r="C28" s="23" t="s">
        <v>157</v>
      </c>
      <c r="D28" s="38">
        <f>'041232-3'!D20/1000</f>
        <v>6238</v>
      </c>
      <c r="E28" s="38"/>
      <c r="F28" s="38"/>
      <c r="G28" s="38"/>
      <c r="H28" s="40"/>
      <c r="I28" s="38"/>
      <c r="J28" s="46"/>
      <c r="K28" s="40"/>
      <c r="L28" s="41">
        <f t="shared" si="1"/>
        <v>6238</v>
      </c>
      <c r="M28" s="22"/>
      <c r="N28" s="22"/>
      <c r="O28" s="22"/>
    </row>
    <row r="29" spans="1:15" ht="18" customHeight="1" thickBot="1" x14ac:dyDescent="0.25">
      <c r="A29" s="432"/>
      <c r="B29" s="433"/>
      <c r="C29" s="340" t="s">
        <v>363</v>
      </c>
      <c r="D29" s="38">
        <f>'041232-3'!E20/1000</f>
        <v>1461</v>
      </c>
      <c r="E29" s="38"/>
      <c r="F29" s="38"/>
      <c r="G29" s="38"/>
      <c r="H29" s="40"/>
      <c r="I29" s="38"/>
      <c r="J29" s="46"/>
      <c r="K29" s="40"/>
      <c r="L29" s="41">
        <f t="shared" si="1"/>
        <v>1461</v>
      </c>
      <c r="M29" s="22"/>
      <c r="N29" s="22"/>
      <c r="O29" s="22"/>
    </row>
    <row r="30" spans="1:15" ht="18" customHeight="1" x14ac:dyDescent="0.2">
      <c r="A30" s="445" t="s">
        <v>321</v>
      </c>
      <c r="B30" s="431"/>
      <c r="C30" s="65" t="s">
        <v>156</v>
      </c>
      <c r="D30" s="58"/>
      <c r="E30" s="58"/>
      <c r="F30" s="58"/>
      <c r="G30" s="58"/>
      <c r="H30" s="58"/>
      <c r="I30" s="58"/>
      <c r="J30" s="58"/>
      <c r="K30" s="60"/>
      <c r="L30" s="61">
        <f t="shared" si="1"/>
        <v>0</v>
      </c>
      <c r="M30" s="22"/>
      <c r="N30" s="22"/>
      <c r="O30" s="22"/>
    </row>
    <row r="31" spans="1:15" ht="18" customHeight="1" x14ac:dyDescent="0.2">
      <c r="A31" s="432"/>
      <c r="B31" s="433"/>
      <c r="C31" s="23" t="s">
        <v>157</v>
      </c>
      <c r="D31" s="38"/>
      <c r="E31" s="38"/>
      <c r="F31" s="38"/>
      <c r="G31" s="38"/>
      <c r="H31" s="40"/>
      <c r="I31" s="38"/>
      <c r="J31" s="46"/>
      <c r="K31" s="40"/>
      <c r="L31" s="41">
        <f t="shared" si="1"/>
        <v>0</v>
      </c>
      <c r="M31" s="22"/>
      <c r="N31" s="22"/>
      <c r="O31" s="22"/>
    </row>
    <row r="32" spans="1:15" ht="18" customHeight="1" thickBot="1" x14ac:dyDescent="0.25">
      <c r="A32" s="434"/>
      <c r="B32" s="435"/>
      <c r="C32" s="339" t="s">
        <v>363</v>
      </c>
      <c r="D32" s="43"/>
      <c r="E32" s="43"/>
      <c r="F32" s="43"/>
      <c r="G32" s="43">
        <f>'051030-052020'!E3/1000</f>
        <v>46</v>
      </c>
      <c r="H32" s="44"/>
      <c r="I32" s="43"/>
      <c r="J32" s="45"/>
      <c r="K32" s="44"/>
      <c r="L32" s="39">
        <f t="shared" si="1"/>
        <v>46</v>
      </c>
      <c r="M32" s="22"/>
      <c r="N32" s="22"/>
      <c r="O32" s="22"/>
    </row>
    <row r="33" spans="1:15" ht="18" customHeight="1" x14ac:dyDescent="0.2">
      <c r="A33" s="449" t="s">
        <v>322</v>
      </c>
      <c r="B33" s="447"/>
      <c r="C33" s="23" t="s">
        <v>156</v>
      </c>
      <c r="D33" s="38"/>
      <c r="E33" s="38"/>
      <c r="F33" s="38"/>
      <c r="G33" s="38">
        <f>'051030-052020'!C19/1000</f>
        <v>4445</v>
      </c>
      <c r="H33" s="38"/>
      <c r="I33" s="38"/>
      <c r="J33" s="38"/>
      <c r="K33" s="40"/>
      <c r="L33" s="41">
        <f t="shared" si="1"/>
        <v>4445</v>
      </c>
      <c r="M33" s="22"/>
      <c r="N33" s="22"/>
      <c r="O33" s="22"/>
    </row>
    <row r="34" spans="1:15" ht="13.15" customHeight="1" x14ac:dyDescent="0.2">
      <c r="A34" s="432"/>
      <c r="B34" s="447"/>
      <c r="C34" s="23" t="s">
        <v>157</v>
      </c>
      <c r="D34" s="38"/>
      <c r="E34" s="38"/>
      <c r="F34" s="38"/>
      <c r="G34" s="38">
        <f>'051030-052020'!D19/1000</f>
        <v>4340</v>
      </c>
      <c r="H34" s="38"/>
      <c r="I34" s="38"/>
      <c r="J34" s="38"/>
      <c r="K34" s="40"/>
      <c r="L34" s="41">
        <f t="shared" si="1"/>
        <v>4340</v>
      </c>
      <c r="M34" s="22"/>
      <c r="N34" s="22"/>
      <c r="O34" s="22"/>
    </row>
    <row r="35" spans="1:15" ht="16.899999999999999" customHeight="1" thickBot="1" x14ac:dyDescent="0.25">
      <c r="A35" s="438"/>
      <c r="B35" s="450"/>
      <c r="C35" s="64" t="s">
        <v>363</v>
      </c>
      <c r="D35" s="43"/>
      <c r="E35" s="43"/>
      <c r="F35" s="43"/>
      <c r="G35" s="38">
        <f>'051030-052020'!E19/1000</f>
        <v>3712</v>
      </c>
      <c r="H35" s="38"/>
      <c r="I35" s="38"/>
      <c r="J35" s="38"/>
      <c r="K35" s="40"/>
      <c r="L35" s="41">
        <f t="shared" si="1"/>
        <v>3712</v>
      </c>
      <c r="M35" s="22"/>
      <c r="N35" s="22"/>
      <c r="O35" s="22"/>
    </row>
    <row r="36" spans="1:15" ht="18" customHeight="1" x14ac:dyDescent="0.25">
      <c r="A36" s="436" t="s">
        <v>323</v>
      </c>
      <c r="B36" s="437"/>
      <c r="C36" s="65" t="s">
        <v>156</v>
      </c>
      <c r="D36" s="38"/>
      <c r="E36" s="38"/>
      <c r="F36" s="38"/>
      <c r="G36" s="58"/>
      <c r="H36" s="58"/>
      <c r="I36" s="58"/>
      <c r="J36" s="58"/>
      <c r="K36" s="60"/>
      <c r="L36" s="61"/>
      <c r="M36" s="24"/>
      <c r="N36" s="22"/>
      <c r="O36" s="22"/>
    </row>
    <row r="37" spans="1:15" ht="18" customHeight="1" x14ac:dyDescent="0.2">
      <c r="A37" s="432"/>
      <c r="B37" s="433"/>
      <c r="C37" s="23" t="s">
        <v>157</v>
      </c>
      <c r="D37" s="38"/>
      <c r="E37" s="38"/>
      <c r="F37" s="38"/>
      <c r="G37" s="38">
        <f>'064010-066020'!D30/1000</f>
        <v>105</v>
      </c>
      <c r="H37" s="38"/>
      <c r="I37" s="38"/>
      <c r="J37" s="38"/>
      <c r="K37" s="40"/>
      <c r="L37" s="41">
        <f t="shared" ref="L37:L68" si="2">SUM(D37:K37)</f>
        <v>105</v>
      </c>
      <c r="M37" s="25"/>
      <c r="N37" s="22"/>
      <c r="O37" s="22"/>
    </row>
    <row r="38" spans="1:15" ht="18" customHeight="1" thickBot="1" x14ac:dyDescent="0.25">
      <c r="A38" s="438"/>
      <c r="B38" s="439"/>
      <c r="C38" s="64" t="s">
        <v>363</v>
      </c>
      <c r="D38" s="43"/>
      <c r="E38" s="43"/>
      <c r="F38" s="43"/>
      <c r="G38" s="38">
        <f>'064010-066020'!E31/1000</f>
        <v>144</v>
      </c>
      <c r="H38" s="38"/>
      <c r="I38" s="38"/>
      <c r="J38" s="38"/>
      <c r="K38" s="40"/>
      <c r="L38" s="41">
        <f t="shared" si="2"/>
        <v>144</v>
      </c>
      <c r="M38" s="25"/>
      <c r="N38" s="22"/>
      <c r="O38" s="22"/>
    </row>
    <row r="39" spans="1:15" ht="18" customHeight="1" x14ac:dyDescent="0.2">
      <c r="A39" s="445" t="s">
        <v>325</v>
      </c>
      <c r="B39" s="431"/>
      <c r="C39" s="65" t="s">
        <v>156</v>
      </c>
      <c r="D39" s="38"/>
      <c r="E39" s="38"/>
      <c r="F39" s="38"/>
      <c r="G39" s="60">
        <f>'072111'!C19/1000</f>
        <v>574</v>
      </c>
      <c r="H39" s="58"/>
      <c r="I39" s="58"/>
      <c r="J39" s="58"/>
      <c r="K39" s="60"/>
      <c r="L39" s="61">
        <f t="shared" ref="L39:L41" si="3">SUM(D39:K39)</f>
        <v>574</v>
      </c>
      <c r="M39" s="22"/>
      <c r="N39" s="22"/>
      <c r="O39" s="22"/>
    </row>
    <row r="40" spans="1:15" ht="18" customHeight="1" x14ac:dyDescent="0.2">
      <c r="A40" s="432"/>
      <c r="B40" s="433"/>
      <c r="C40" s="23" t="s">
        <v>157</v>
      </c>
      <c r="D40" s="38"/>
      <c r="E40" s="38"/>
      <c r="F40" s="38"/>
      <c r="G40" s="40">
        <f>'072111'!D19/1000</f>
        <v>574</v>
      </c>
      <c r="H40" s="38"/>
      <c r="I40" s="38"/>
      <c r="J40" s="38"/>
      <c r="K40" s="40"/>
      <c r="L40" s="41">
        <f t="shared" si="3"/>
        <v>574</v>
      </c>
      <c r="M40" s="22"/>
      <c r="N40" s="22"/>
      <c r="O40" s="22"/>
    </row>
    <row r="41" spans="1:15" ht="18" customHeight="1" thickBot="1" x14ac:dyDescent="0.25">
      <c r="A41" s="438"/>
      <c r="B41" s="439"/>
      <c r="C41" s="64" t="s">
        <v>363</v>
      </c>
      <c r="D41" s="43"/>
      <c r="E41" s="43"/>
      <c r="F41" s="43"/>
      <c r="G41" s="40"/>
      <c r="H41" s="38"/>
      <c r="I41" s="38"/>
      <c r="J41" s="38"/>
      <c r="K41" s="40"/>
      <c r="L41" s="41">
        <f t="shared" si="3"/>
        <v>0</v>
      </c>
      <c r="M41" s="22"/>
      <c r="N41" s="22"/>
      <c r="O41" s="22"/>
    </row>
    <row r="42" spans="1:15" ht="18" customHeight="1" x14ac:dyDescent="0.2">
      <c r="A42" s="445" t="s">
        <v>324</v>
      </c>
      <c r="B42" s="431"/>
      <c r="C42" s="65" t="s">
        <v>156</v>
      </c>
      <c r="D42" s="38">
        <f>'072311-2'!C18/1000</f>
        <v>370</v>
      </c>
      <c r="E42" s="38"/>
      <c r="F42" s="38"/>
      <c r="G42" s="58"/>
      <c r="H42" s="60"/>
      <c r="I42" s="58"/>
      <c r="J42" s="59"/>
      <c r="K42" s="58"/>
      <c r="L42" s="61">
        <f t="shared" si="2"/>
        <v>370</v>
      </c>
      <c r="M42" s="22"/>
      <c r="N42" s="22"/>
      <c r="O42" s="22"/>
    </row>
    <row r="43" spans="1:15" ht="18" customHeight="1" x14ac:dyDescent="0.2">
      <c r="A43" s="432"/>
      <c r="B43" s="433"/>
      <c r="C43" s="23" t="s">
        <v>157</v>
      </c>
      <c r="D43" s="38">
        <f>'072311-2'!D18/1000</f>
        <v>370</v>
      </c>
      <c r="E43" s="38"/>
      <c r="F43" s="38"/>
      <c r="G43" s="38"/>
      <c r="H43" s="40"/>
      <c r="I43" s="38"/>
      <c r="J43" s="46"/>
      <c r="K43" s="40"/>
      <c r="L43" s="41">
        <f t="shared" si="2"/>
        <v>370</v>
      </c>
      <c r="M43" s="22"/>
      <c r="N43" s="22"/>
      <c r="O43" s="22"/>
    </row>
    <row r="44" spans="1:15" ht="18" customHeight="1" thickBot="1" x14ac:dyDescent="0.25">
      <c r="A44" s="434"/>
      <c r="B44" s="435"/>
      <c r="C44" s="64" t="s">
        <v>363</v>
      </c>
      <c r="D44" s="43">
        <f>'072311-2'!E18/1000</f>
        <v>123</v>
      </c>
      <c r="E44" s="43"/>
      <c r="F44" s="43"/>
      <c r="G44" s="43"/>
      <c r="H44" s="44"/>
      <c r="I44" s="43"/>
      <c r="J44" s="45"/>
      <c r="K44" s="44"/>
      <c r="L44" s="41">
        <f t="shared" si="2"/>
        <v>123</v>
      </c>
      <c r="M44" s="22"/>
      <c r="N44" s="22"/>
      <c r="O44" s="22"/>
    </row>
    <row r="45" spans="1:15" ht="18" customHeight="1" x14ac:dyDescent="0.2">
      <c r="A45" s="436" t="s">
        <v>326</v>
      </c>
      <c r="B45" s="437"/>
      <c r="C45" s="65" t="s">
        <v>156</v>
      </c>
      <c r="D45" s="38"/>
      <c r="E45" s="38"/>
      <c r="F45" s="38"/>
      <c r="G45" s="58"/>
      <c r="H45" s="60"/>
      <c r="I45" s="58"/>
      <c r="J45" s="59"/>
      <c r="K45" s="60"/>
      <c r="L45" s="61">
        <f t="shared" si="2"/>
        <v>0</v>
      </c>
      <c r="M45" s="22"/>
      <c r="N45" s="22"/>
      <c r="O45" s="22"/>
    </row>
    <row r="46" spans="1:15" ht="14.45" customHeight="1" x14ac:dyDescent="0.2">
      <c r="A46" s="432"/>
      <c r="B46" s="433"/>
      <c r="C46" s="23" t="s">
        <v>157</v>
      </c>
      <c r="D46" s="38">
        <f>'072311-2'!D23/1000</f>
        <v>287</v>
      </c>
      <c r="E46" s="38"/>
      <c r="F46" s="38"/>
      <c r="G46" s="40"/>
      <c r="H46" s="40"/>
      <c r="I46" s="38"/>
      <c r="J46" s="46"/>
      <c r="K46" s="40"/>
      <c r="L46" s="41">
        <f t="shared" si="2"/>
        <v>287</v>
      </c>
      <c r="M46" s="22"/>
      <c r="N46" s="22"/>
      <c r="O46" s="22"/>
    </row>
    <row r="47" spans="1:15" ht="22.9" customHeight="1" thickBot="1" x14ac:dyDescent="0.25">
      <c r="A47" s="438"/>
      <c r="B47" s="439"/>
      <c r="C47" s="64" t="s">
        <v>363</v>
      </c>
      <c r="D47" s="43">
        <f>'072311-2'!E23/1000</f>
        <v>368</v>
      </c>
      <c r="E47" s="43"/>
      <c r="F47" s="43"/>
      <c r="G47" s="40"/>
      <c r="H47" s="40"/>
      <c r="I47" s="38"/>
      <c r="J47" s="46"/>
      <c r="K47" s="40"/>
      <c r="L47" s="41">
        <f t="shared" si="2"/>
        <v>368</v>
      </c>
      <c r="M47" s="22"/>
      <c r="N47" s="22"/>
      <c r="O47" s="22"/>
    </row>
    <row r="48" spans="1:15" ht="18" customHeight="1" x14ac:dyDescent="0.2">
      <c r="A48" s="436" t="s">
        <v>327</v>
      </c>
      <c r="B48" s="437"/>
      <c r="C48" s="65" t="s">
        <v>156</v>
      </c>
      <c r="D48" s="38">
        <f>'074031'!C28/1000</f>
        <v>2099</v>
      </c>
      <c r="E48" s="38"/>
      <c r="F48" s="38"/>
      <c r="G48" s="58"/>
      <c r="H48" s="60"/>
      <c r="I48" s="58"/>
      <c r="J48" s="59"/>
      <c r="K48" s="60"/>
      <c r="L48" s="61">
        <f t="shared" si="2"/>
        <v>2099</v>
      </c>
      <c r="M48" s="22"/>
      <c r="N48" s="22"/>
      <c r="O48" s="22"/>
    </row>
    <row r="49" spans="1:15" ht="18" customHeight="1" x14ac:dyDescent="0.2">
      <c r="A49" s="432"/>
      <c r="B49" s="433"/>
      <c r="C49" s="23" t="s">
        <v>157</v>
      </c>
      <c r="D49" s="38">
        <f>'074031'!D28/1000</f>
        <v>2184</v>
      </c>
      <c r="E49" s="38"/>
      <c r="F49" s="38"/>
      <c r="G49" s="38">
        <f>'074031'!D30/1000</f>
        <v>713</v>
      </c>
      <c r="H49" s="40"/>
      <c r="I49" s="38"/>
      <c r="J49" s="46"/>
      <c r="K49" s="40"/>
      <c r="L49" s="41">
        <f t="shared" si="2"/>
        <v>2897</v>
      </c>
      <c r="M49" s="22"/>
      <c r="N49" s="22"/>
      <c r="O49" s="22"/>
    </row>
    <row r="50" spans="1:15" ht="18" customHeight="1" thickBot="1" x14ac:dyDescent="0.25">
      <c r="A50" s="438"/>
      <c r="B50" s="439"/>
      <c r="C50" s="64" t="s">
        <v>363</v>
      </c>
      <c r="D50" s="43">
        <f>'074031'!E28/1000</f>
        <v>4278</v>
      </c>
      <c r="E50" s="43"/>
      <c r="F50" s="43"/>
      <c r="G50" s="38"/>
      <c r="H50" s="40"/>
      <c r="I50" s="43"/>
      <c r="J50" s="46"/>
      <c r="K50" s="40"/>
      <c r="L50" s="41">
        <f t="shared" si="2"/>
        <v>4278</v>
      </c>
      <c r="M50" s="22"/>
      <c r="N50" s="22"/>
      <c r="O50" s="22"/>
    </row>
    <row r="51" spans="1:15" ht="18" customHeight="1" x14ac:dyDescent="0.2">
      <c r="A51" s="436" t="s">
        <v>328</v>
      </c>
      <c r="B51" s="437"/>
      <c r="C51" s="65" t="s">
        <v>156</v>
      </c>
      <c r="D51" s="38">
        <f>'074032'!C23/1000</f>
        <v>2185</v>
      </c>
      <c r="E51" s="38"/>
      <c r="F51" s="38"/>
      <c r="G51" s="58"/>
      <c r="H51" s="58"/>
      <c r="I51" s="38"/>
      <c r="J51" s="58"/>
      <c r="K51" s="60"/>
      <c r="L51" s="61">
        <f t="shared" si="2"/>
        <v>2185</v>
      </c>
      <c r="M51" s="22"/>
      <c r="N51" s="22"/>
      <c r="O51" s="22"/>
    </row>
    <row r="52" spans="1:15" ht="18" customHeight="1" x14ac:dyDescent="0.2">
      <c r="A52" s="432"/>
      <c r="B52" s="433"/>
      <c r="C52" s="23" t="s">
        <v>157</v>
      </c>
      <c r="D52" s="38">
        <f>'074032'!D23/1000</f>
        <v>1100</v>
      </c>
      <c r="E52" s="38"/>
      <c r="F52" s="38"/>
      <c r="G52" s="38"/>
      <c r="H52" s="38"/>
      <c r="I52" s="38"/>
      <c r="J52" s="38"/>
      <c r="K52" s="40"/>
      <c r="L52" s="41">
        <f t="shared" si="2"/>
        <v>1100</v>
      </c>
      <c r="M52" s="22"/>
      <c r="N52" s="22"/>
      <c r="O52" s="22"/>
    </row>
    <row r="53" spans="1:15" ht="18" customHeight="1" thickBot="1" x14ac:dyDescent="0.25">
      <c r="A53" s="434"/>
      <c r="B53" s="435"/>
      <c r="C53" s="64" t="s">
        <v>363</v>
      </c>
      <c r="D53" s="43"/>
      <c r="E53" s="43"/>
      <c r="F53" s="43"/>
      <c r="G53" s="38"/>
      <c r="H53" s="43"/>
      <c r="I53" s="38"/>
      <c r="J53" s="43"/>
      <c r="K53" s="44"/>
      <c r="L53" s="41">
        <f t="shared" si="2"/>
        <v>0</v>
      </c>
      <c r="M53" s="22"/>
      <c r="N53" s="22"/>
      <c r="O53" s="22"/>
    </row>
    <row r="54" spans="1:15" ht="18" customHeight="1" x14ac:dyDescent="0.2">
      <c r="A54" s="436" t="s">
        <v>329</v>
      </c>
      <c r="B54" s="437"/>
      <c r="C54" s="65" t="s">
        <v>156</v>
      </c>
      <c r="D54" s="58"/>
      <c r="E54" s="58"/>
      <c r="F54" s="58"/>
      <c r="G54" s="58">
        <f>'081030'!C27/1000</f>
        <v>5240</v>
      </c>
      <c r="H54" s="58"/>
      <c r="I54" s="58"/>
      <c r="J54" s="58"/>
      <c r="K54" s="60"/>
      <c r="L54" s="61">
        <f t="shared" si="2"/>
        <v>5240</v>
      </c>
      <c r="M54" s="22"/>
      <c r="N54" s="22"/>
      <c r="O54" s="22"/>
    </row>
    <row r="55" spans="1:15" ht="18" customHeight="1" x14ac:dyDescent="0.2">
      <c r="A55" s="432"/>
      <c r="B55" s="433"/>
      <c r="C55" s="23" t="s">
        <v>157</v>
      </c>
      <c r="D55" s="38"/>
      <c r="E55" s="38"/>
      <c r="F55" s="38"/>
      <c r="G55" s="38">
        <f>'081030'!D27/1000</f>
        <v>4984</v>
      </c>
      <c r="H55" s="38"/>
      <c r="I55" s="38"/>
      <c r="J55" s="38"/>
      <c r="K55" s="40"/>
      <c r="L55" s="41">
        <f t="shared" si="2"/>
        <v>4984</v>
      </c>
      <c r="M55" s="22"/>
      <c r="N55" s="22"/>
      <c r="O55" s="22"/>
    </row>
    <row r="56" spans="1:15" ht="18" customHeight="1" thickBot="1" x14ac:dyDescent="0.25">
      <c r="A56" s="438"/>
      <c r="B56" s="439"/>
      <c r="C56" s="64" t="s">
        <v>363</v>
      </c>
      <c r="D56" s="43"/>
      <c r="E56" s="43"/>
      <c r="F56" s="43"/>
      <c r="G56" s="43">
        <f>'081030'!E27/1000</f>
        <v>4576</v>
      </c>
      <c r="H56" s="43"/>
      <c r="I56" s="43"/>
      <c r="J56" s="43"/>
      <c r="K56" s="44"/>
      <c r="L56" s="41">
        <f t="shared" si="2"/>
        <v>4576</v>
      </c>
      <c r="M56" s="22"/>
      <c r="N56" s="22"/>
      <c r="O56" s="22"/>
    </row>
    <row r="57" spans="1:15" ht="18" customHeight="1" x14ac:dyDescent="0.2">
      <c r="A57" s="436" t="s">
        <v>330</v>
      </c>
      <c r="B57" s="437"/>
      <c r="C57" s="65" t="s">
        <v>156</v>
      </c>
      <c r="D57" s="38"/>
      <c r="E57" s="38"/>
      <c r="F57" s="38"/>
      <c r="G57" s="40"/>
      <c r="H57" s="58"/>
      <c r="I57" s="58"/>
      <c r="J57" s="58"/>
      <c r="K57" s="60"/>
      <c r="L57" s="61">
        <f t="shared" si="2"/>
        <v>0</v>
      </c>
      <c r="M57" s="27"/>
      <c r="N57" s="22"/>
      <c r="O57" s="22"/>
    </row>
    <row r="58" spans="1:15" ht="18" customHeight="1" x14ac:dyDescent="0.2">
      <c r="A58" s="432"/>
      <c r="B58" s="433"/>
      <c r="C58" s="23" t="s">
        <v>157</v>
      </c>
      <c r="D58" s="38">
        <f>'082042'!D14/1000</f>
        <v>1874</v>
      </c>
      <c r="E58" s="38"/>
      <c r="F58" s="38"/>
      <c r="G58" s="40"/>
      <c r="H58" s="38"/>
      <c r="I58" s="38"/>
      <c r="J58" s="38"/>
      <c r="K58" s="40"/>
      <c r="L58" s="41">
        <f t="shared" si="2"/>
        <v>1874</v>
      </c>
      <c r="M58" s="22"/>
      <c r="N58" s="22"/>
      <c r="O58" s="22"/>
    </row>
    <row r="59" spans="1:15" ht="18" customHeight="1" thickBot="1" x14ac:dyDescent="0.25">
      <c r="A59" s="438"/>
      <c r="B59" s="439"/>
      <c r="C59" s="64" t="s">
        <v>363</v>
      </c>
      <c r="D59" s="43"/>
      <c r="E59" s="43"/>
      <c r="F59" s="43"/>
      <c r="G59" s="40"/>
      <c r="H59" s="38"/>
      <c r="I59" s="38"/>
      <c r="J59" s="38"/>
      <c r="K59" s="40"/>
      <c r="L59" s="41">
        <f t="shared" si="2"/>
        <v>0</v>
      </c>
      <c r="M59" s="22"/>
      <c r="N59" s="22"/>
      <c r="O59" s="22"/>
    </row>
    <row r="60" spans="1:15" ht="20.25" customHeight="1" x14ac:dyDescent="0.2">
      <c r="A60" s="436" t="s">
        <v>331</v>
      </c>
      <c r="B60" s="437"/>
      <c r="C60" s="65" t="s">
        <v>156</v>
      </c>
      <c r="D60" s="38"/>
      <c r="E60" s="38">
        <f>'082092'!C32/1000</f>
        <v>42385</v>
      </c>
      <c r="F60" s="38"/>
      <c r="G60" s="58">
        <f>'082092'!C36/1000</f>
        <v>260</v>
      </c>
      <c r="H60" s="58"/>
      <c r="I60" s="58"/>
      <c r="J60" s="58"/>
      <c r="K60" s="60"/>
      <c r="L60" s="61">
        <f t="shared" si="2"/>
        <v>42645</v>
      </c>
      <c r="M60" s="27"/>
      <c r="N60" s="22"/>
      <c r="O60" s="22"/>
    </row>
    <row r="61" spans="1:15" ht="20.25" customHeight="1" x14ac:dyDescent="0.2">
      <c r="A61" s="432"/>
      <c r="B61" s="433"/>
      <c r="C61" s="23" t="s">
        <v>157</v>
      </c>
      <c r="D61" s="38"/>
      <c r="E61" s="38">
        <f>'082092'!D32/1000</f>
        <v>42385</v>
      </c>
      <c r="F61" s="38"/>
      <c r="G61" s="40">
        <f>'082092'!D36/1000</f>
        <v>260</v>
      </c>
      <c r="H61" s="38"/>
      <c r="I61" s="38"/>
      <c r="J61" s="38"/>
      <c r="K61" s="40"/>
      <c r="L61" s="41">
        <f t="shared" si="2"/>
        <v>42645</v>
      </c>
      <c r="M61" s="22"/>
      <c r="N61" s="22"/>
      <c r="O61" s="22"/>
    </row>
    <row r="62" spans="1:15" ht="20.25" customHeight="1" thickBot="1" x14ac:dyDescent="0.25">
      <c r="A62" s="438"/>
      <c r="B62" s="439"/>
      <c r="C62" s="64" t="s">
        <v>363</v>
      </c>
      <c r="D62" s="43"/>
      <c r="E62" s="43"/>
      <c r="F62" s="43"/>
      <c r="G62" s="40">
        <f>'082092'!E36/1000</f>
        <v>358</v>
      </c>
      <c r="H62" s="38"/>
      <c r="I62" s="38"/>
      <c r="J62" s="38">
        <f>'082092'!E38/1000</f>
        <v>798</v>
      </c>
      <c r="K62" s="40"/>
      <c r="L62" s="41">
        <f t="shared" si="2"/>
        <v>1156</v>
      </c>
      <c r="M62" s="22"/>
      <c r="N62" s="22"/>
      <c r="O62" s="22"/>
    </row>
    <row r="63" spans="1:15" ht="18" customHeight="1" x14ac:dyDescent="0.2">
      <c r="A63" s="436" t="s">
        <v>332</v>
      </c>
      <c r="B63" s="437"/>
      <c r="C63" s="65" t="s">
        <v>156</v>
      </c>
      <c r="D63" s="38"/>
      <c r="E63" s="38"/>
      <c r="F63" s="38"/>
      <c r="G63" s="58"/>
      <c r="H63" s="58"/>
      <c r="I63" s="58"/>
      <c r="J63" s="58"/>
      <c r="K63" s="60"/>
      <c r="L63" s="61">
        <f t="shared" si="2"/>
        <v>0</v>
      </c>
      <c r="M63" s="27"/>
      <c r="N63" s="22"/>
      <c r="O63" s="22"/>
    </row>
    <row r="64" spans="1:15" ht="18" customHeight="1" x14ac:dyDescent="0.2">
      <c r="A64" s="432"/>
      <c r="B64" s="433"/>
      <c r="C64" s="23" t="s">
        <v>157</v>
      </c>
      <c r="D64" s="38">
        <f>'091110-40'!D3/1000</f>
        <v>36216</v>
      </c>
      <c r="E64" s="38"/>
      <c r="F64" s="38"/>
      <c r="G64" s="40"/>
      <c r="H64" s="38"/>
      <c r="I64" s="38"/>
      <c r="J64" s="38"/>
      <c r="K64" s="40"/>
      <c r="L64" s="41">
        <f t="shared" si="2"/>
        <v>36216</v>
      </c>
      <c r="M64" s="22"/>
      <c r="N64" s="22"/>
      <c r="O64" s="22"/>
    </row>
    <row r="65" spans="1:15" ht="18" customHeight="1" thickBot="1" x14ac:dyDescent="0.25">
      <c r="A65" s="438"/>
      <c r="B65" s="439"/>
      <c r="C65" s="64" t="s">
        <v>363</v>
      </c>
      <c r="D65" s="43"/>
      <c r="E65" s="43"/>
      <c r="F65" s="43"/>
      <c r="G65" s="40"/>
      <c r="H65" s="38"/>
      <c r="I65" s="38"/>
      <c r="J65" s="38"/>
      <c r="K65" s="40"/>
      <c r="L65" s="41">
        <f t="shared" si="2"/>
        <v>0</v>
      </c>
      <c r="M65" s="22"/>
      <c r="N65" s="22"/>
      <c r="O65" s="22"/>
    </row>
    <row r="66" spans="1:15" ht="18" customHeight="1" x14ac:dyDescent="0.2">
      <c r="A66" s="436" t="s">
        <v>333</v>
      </c>
      <c r="B66" s="437"/>
      <c r="C66" s="65" t="s">
        <v>156</v>
      </c>
      <c r="D66" s="38"/>
      <c r="E66" s="38"/>
      <c r="F66" s="38"/>
      <c r="G66" s="58"/>
      <c r="H66" s="58"/>
      <c r="I66" s="58"/>
      <c r="J66" s="58"/>
      <c r="K66" s="60"/>
      <c r="L66" s="61">
        <f t="shared" si="2"/>
        <v>0</v>
      </c>
      <c r="M66" s="27"/>
      <c r="N66" s="22"/>
      <c r="O66" s="22"/>
    </row>
    <row r="67" spans="1:15" ht="18" customHeight="1" x14ac:dyDescent="0.2">
      <c r="A67" s="432"/>
      <c r="B67" s="433"/>
      <c r="C67" s="23" t="s">
        <v>157</v>
      </c>
      <c r="D67" s="38">
        <f>'091110-40'!D16/1000</f>
        <v>4600</v>
      </c>
      <c r="E67" s="38"/>
      <c r="F67" s="38"/>
      <c r="G67" s="40"/>
      <c r="H67" s="38"/>
      <c r="I67" s="38"/>
      <c r="J67" s="38"/>
      <c r="K67" s="40"/>
      <c r="L67" s="41">
        <f t="shared" si="2"/>
        <v>4600</v>
      </c>
      <c r="M67" s="22"/>
      <c r="N67" s="22"/>
      <c r="O67" s="22"/>
    </row>
    <row r="68" spans="1:15" ht="18" customHeight="1" thickBot="1" x14ac:dyDescent="0.25">
      <c r="A68" s="438"/>
      <c r="B68" s="439"/>
      <c r="C68" s="64" t="s">
        <v>363</v>
      </c>
      <c r="D68" s="43"/>
      <c r="E68" s="43"/>
      <c r="F68" s="43"/>
      <c r="G68" s="40"/>
      <c r="H68" s="38"/>
      <c r="I68" s="38"/>
      <c r="J68" s="38"/>
      <c r="K68" s="40"/>
      <c r="L68" s="41">
        <f t="shared" si="2"/>
        <v>0</v>
      </c>
      <c r="M68" s="22"/>
      <c r="N68" s="22"/>
      <c r="O68" s="22"/>
    </row>
    <row r="69" spans="1:15" ht="18" customHeight="1" x14ac:dyDescent="0.2">
      <c r="A69" s="445" t="s">
        <v>334</v>
      </c>
      <c r="B69" s="446"/>
      <c r="C69" s="23" t="s">
        <v>156</v>
      </c>
      <c r="D69" s="38"/>
      <c r="E69" s="38"/>
      <c r="F69" s="38"/>
      <c r="G69" s="58">
        <f>'096010'!C25/1000</f>
        <v>5474</v>
      </c>
      <c r="H69" s="58"/>
      <c r="I69" s="58"/>
      <c r="J69" s="58"/>
      <c r="K69" s="60"/>
      <c r="L69" s="61">
        <f t="shared" si="1"/>
        <v>5474</v>
      </c>
      <c r="M69" s="22"/>
      <c r="N69" s="22"/>
      <c r="O69" s="22"/>
    </row>
    <row r="70" spans="1:15" ht="18" customHeight="1" x14ac:dyDescent="0.2">
      <c r="A70" s="432"/>
      <c r="B70" s="447"/>
      <c r="C70" s="23" t="s">
        <v>157</v>
      </c>
      <c r="D70" s="38"/>
      <c r="E70" s="38"/>
      <c r="F70" s="38"/>
      <c r="G70" s="38">
        <f>'096010'!D25/1000</f>
        <v>5474</v>
      </c>
      <c r="H70" s="38"/>
      <c r="I70" s="38"/>
      <c r="J70" s="38"/>
      <c r="K70" s="40"/>
      <c r="L70" s="41">
        <f t="shared" si="1"/>
        <v>5474</v>
      </c>
      <c r="M70" s="22"/>
      <c r="N70" s="22"/>
      <c r="O70" s="22"/>
    </row>
    <row r="71" spans="1:15" ht="22.15" customHeight="1" thickBot="1" x14ac:dyDescent="0.25">
      <c r="A71" s="434"/>
      <c r="B71" s="448"/>
      <c r="C71" s="64" t="s">
        <v>363</v>
      </c>
      <c r="D71" s="43"/>
      <c r="E71" s="43"/>
      <c r="F71" s="43"/>
      <c r="G71" s="43"/>
      <c r="H71" s="43"/>
      <c r="I71" s="43"/>
      <c r="J71" s="43"/>
      <c r="K71" s="44"/>
      <c r="L71" s="39">
        <f>SUM(G71:K71)</f>
        <v>0</v>
      </c>
      <c r="M71" s="22"/>
      <c r="N71" s="22"/>
      <c r="O71" s="22"/>
    </row>
    <row r="72" spans="1:15" ht="22.15" customHeight="1" x14ac:dyDescent="0.2">
      <c r="A72" s="445" t="s">
        <v>335</v>
      </c>
      <c r="B72" s="446"/>
      <c r="C72" s="23" t="s">
        <v>156</v>
      </c>
      <c r="D72" s="38"/>
      <c r="E72" s="38"/>
      <c r="F72" s="38"/>
      <c r="G72" s="58"/>
      <c r="H72" s="58"/>
      <c r="I72" s="58"/>
      <c r="J72" s="58"/>
      <c r="K72" s="60"/>
      <c r="L72" s="61">
        <f t="shared" ref="L72:L86" si="4">SUM(D72:K72)</f>
        <v>0</v>
      </c>
      <c r="M72" s="22"/>
      <c r="N72" s="22"/>
      <c r="O72" s="22"/>
    </row>
    <row r="73" spans="1:15" ht="22.15" customHeight="1" x14ac:dyDescent="0.2">
      <c r="A73" s="432"/>
      <c r="B73" s="447"/>
      <c r="C73" s="23" t="s">
        <v>157</v>
      </c>
      <c r="D73" s="38">
        <f>'096015'!D27/1000</f>
        <v>10903</v>
      </c>
      <c r="E73" s="38"/>
      <c r="F73" s="38"/>
      <c r="G73" s="38"/>
      <c r="H73" s="38"/>
      <c r="I73" s="38"/>
      <c r="J73" s="38"/>
      <c r="K73" s="40"/>
      <c r="L73" s="41">
        <f t="shared" si="4"/>
        <v>10903</v>
      </c>
      <c r="M73" s="22"/>
      <c r="N73" s="22"/>
      <c r="O73" s="22"/>
    </row>
    <row r="74" spans="1:15" ht="21.75" customHeight="1" thickBot="1" x14ac:dyDescent="0.25">
      <c r="A74" s="434"/>
      <c r="B74" s="448"/>
      <c r="C74" s="64" t="s">
        <v>363</v>
      </c>
      <c r="D74" s="43"/>
      <c r="E74" s="43"/>
      <c r="F74" s="43"/>
      <c r="G74" s="43">
        <f>'096015'!E30/1000</f>
        <v>8435</v>
      </c>
      <c r="H74" s="43"/>
      <c r="I74" s="43"/>
      <c r="J74" s="43"/>
      <c r="K74" s="44"/>
      <c r="L74" s="41">
        <f t="shared" si="4"/>
        <v>8435</v>
      </c>
      <c r="M74" s="22"/>
      <c r="N74" s="22"/>
      <c r="O74" s="22"/>
    </row>
    <row r="75" spans="1:15" ht="18" customHeight="1" x14ac:dyDescent="0.2">
      <c r="A75" s="445" t="s">
        <v>336</v>
      </c>
      <c r="B75" s="431"/>
      <c r="C75" s="23" t="s">
        <v>156</v>
      </c>
      <c r="D75" s="38"/>
      <c r="E75" s="38"/>
      <c r="F75" s="38"/>
      <c r="G75" s="58">
        <f>'096020'!C25/1000</f>
        <v>8051</v>
      </c>
      <c r="H75" s="58"/>
      <c r="I75" s="58"/>
      <c r="J75" s="58"/>
      <c r="K75" s="60"/>
      <c r="L75" s="61">
        <f t="shared" si="4"/>
        <v>8051</v>
      </c>
      <c r="M75" s="22"/>
      <c r="N75" s="22"/>
      <c r="O75" s="22"/>
    </row>
    <row r="76" spans="1:15" ht="18" customHeight="1" x14ac:dyDescent="0.2">
      <c r="A76" s="432"/>
      <c r="B76" s="433"/>
      <c r="C76" s="23" t="s">
        <v>157</v>
      </c>
      <c r="D76" s="38"/>
      <c r="E76" s="38"/>
      <c r="F76" s="38"/>
      <c r="G76" s="38">
        <f>'096020'!D25/1000</f>
        <v>8051</v>
      </c>
      <c r="H76" s="38"/>
      <c r="I76" s="38"/>
      <c r="J76" s="38"/>
      <c r="K76" s="40"/>
      <c r="L76" s="41">
        <f t="shared" si="4"/>
        <v>8051</v>
      </c>
      <c r="M76" s="22"/>
      <c r="N76" s="22"/>
      <c r="O76" s="22"/>
    </row>
    <row r="77" spans="1:15" ht="18" customHeight="1" thickBot="1" x14ac:dyDescent="0.25">
      <c r="A77" s="434"/>
      <c r="B77" s="435"/>
      <c r="C77" s="23" t="s">
        <v>363</v>
      </c>
      <c r="D77" s="43"/>
      <c r="E77" s="43"/>
      <c r="F77" s="43"/>
      <c r="G77" s="43"/>
      <c r="H77" s="43"/>
      <c r="I77" s="43"/>
      <c r="J77" s="43"/>
      <c r="K77" s="44"/>
      <c r="L77" s="41">
        <f t="shared" si="4"/>
        <v>0</v>
      </c>
      <c r="M77" s="22"/>
      <c r="N77" s="22"/>
      <c r="O77" s="22"/>
    </row>
    <row r="78" spans="1:15" ht="18" customHeight="1" x14ac:dyDescent="0.2">
      <c r="A78" s="445" t="s">
        <v>337</v>
      </c>
      <c r="B78" s="431"/>
      <c r="C78" s="65" t="s">
        <v>156</v>
      </c>
      <c r="D78" s="38"/>
      <c r="E78" s="38"/>
      <c r="F78" s="38"/>
      <c r="G78" s="58">
        <f>'096025'!C30/1000</f>
        <v>2431</v>
      </c>
      <c r="H78" s="58"/>
      <c r="I78" s="58"/>
      <c r="J78" s="58"/>
      <c r="K78" s="60"/>
      <c r="L78" s="61">
        <f t="shared" si="4"/>
        <v>2431</v>
      </c>
      <c r="M78" s="22"/>
      <c r="N78" s="22"/>
      <c r="O78" s="22"/>
    </row>
    <row r="79" spans="1:15" ht="18" customHeight="1" x14ac:dyDescent="0.2">
      <c r="A79" s="432"/>
      <c r="B79" s="433"/>
      <c r="C79" s="23" t="s">
        <v>157</v>
      </c>
      <c r="D79" s="38"/>
      <c r="E79" s="38"/>
      <c r="F79" s="38"/>
      <c r="G79" s="38">
        <f>'096025'!D30/1000</f>
        <v>2431</v>
      </c>
      <c r="H79" s="38"/>
      <c r="I79" s="38"/>
      <c r="J79" s="38"/>
      <c r="K79" s="40"/>
      <c r="L79" s="41">
        <f t="shared" si="4"/>
        <v>2431</v>
      </c>
      <c r="M79" s="22"/>
      <c r="N79" s="22"/>
      <c r="O79" s="22"/>
    </row>
    <row r="80" spans="1:15" ht="18" customHeight="1" thickBot="1" x14ac:dyDescent="0.25">
      <c r="A80" s="432"/>
      <c r="B80" s="433"/>
      <c r="C80" s="340" t="s">
        <v>363</v>
      </c>
      <c r="D80" s="38"/>
      <c r="E80" s="38"/>
      <c r="F80" s="38"/>
      <c r="G80" s="38">
        <f>'096025'!E30/1000</f>
        <v>603</v>
      </c>
      <c r="H80" s="38"/>
      <c r="I80" s="38"/>
      <c r="J80" s="38"/>
      <c r="K80" s="40"/>
      <c r="L80" s="41">
        <f t="shared" si="4"/>
        <v>603</v>
      </c>
      <c r="M80" s="22"/>
      <c r="N80" s="22"/>
      <c r="O80" s="22"/>
    </row>
    <row r="81" spans="1:16" ht="18" customHeight="1" x14ac:dyDescent="0.2">
      <c r="A81" s="445" t="s">
        <v>338</v>
      </c>
      <c r="B81" s="431"/>
      <c r="C81" s="65" t="s">
        <v>156</v>
      </c>
      <c r="D81" s="58"/>
      <c r="E81" s="58"/>
      <c r="F81" s="58"/>
      <c r="G81" s="58"/>
      <c r="H81" s="58"/>
      <c r="I81" s="58"/>
      <c r="J81" s="58"/>
      <c r="K81" s="60"/>
      <c r="L81" s="61">
        <f t="shared" si="4"/>
        <v>0</v>
      </c>
      <c r="M81" s="27"/>
      <c r="N81" s="22"/>
      <c r="O81" s="22"/>
    </row>
    <row r="82" spans="1:16" ht="18" customHeight="1" x14ac:dyDescent="0.2">
      <c r="A82" s="432"/>
      <c r="B82" s="433"/>
      <c r="C82" s="23" t="s">
        <v>157</v>
      </c>
      <c r="D82" s="38">
        <f>'106020-107060'!D19/1000</f>
        <v>20237</v>
      </c>
      <c r="E82" s="38"/>
      <c r="F82" s="38"/>
      <c r="G82" s="40"/>
      <c r="H82" s="38"/>
      <c r="I82" s="38"/>
      <c r="J82" s="38"/>
      <c r="K82" s="40"/>
      <c r="L82" s="41">
        <f t="shared" si="4"/>
        <v>20237</v>
      </c>
      <c r="M82" s="22"/>
      <c r="N82" s="22"/>
      <c r="O82" s="22"/>
    </row>
    <row r="83" spans="1:16" ht="18" customHeight="1" thickBot="1" x14ac:dyDescent="0.25">
      <c r="A83" s="434"/>
      <c r="B83" s="435"/>
      <c r="C83" s="339" t="s">
        <v>363</v>
      </c>
      <c r="D83" s="43"/>
      <c r="E83" s="43"/>
      <c r="F83" s="43"/>
      <c r="G83" s="44"/>
      <c r="H83" s="43"/>
      <c r="I83" s="43"/>
      <c r="J83" s="43"/>
      <c r="K83" s="44"/>
      <c r="L83" s="39">
        <f t="shared" si="4"/>
        <v>0</v>
      </c>
      <c r="M83" s="22"/>
      <c r="N83" s="22"/>
      <c r="O83" s="22"/>
    </row>
    <row r="84" spans="1:16" ht="18" customHeight="1" x14ac:dyDescent="0.2">
      <c r="A84" s="444" t="s">
        <v>339</v>
      </c>
      <c r="B84" s="433"/>
      <c r="C84" s="341" t="s">
        <v>156</v>
      </c>
      <c r="D84" s="38"/>
      <c r="E84" s="38"/>
      <c r="F84" s="38"/>
      <c r="G84" s="38"/>
      <c r="H84" s="38"/>
      <c r="I84" s="38"/>
      <c r="J84" s="38"/>
      <c r="K84" s="40"/>
      <c r="L84" s="41">
        <f t="shared" si="4"/>
        <v>0</v>
      </c>
      <c r="M84" s="22"/>
      <c r="N84" s="22"/>
      <c r="O84" s="22"/>
    </row>
    <row r="85" spans="1:16" ht="18" customHeight="1" x14ac:dyDescent="0.2">
      <c r="A85" s="432"/>
      <c r="B85" s="433"/>
      <c r="C85" s="23" t="s">
        <v>157</v>
      </c>
      <c r="D85" s="38"/>
      <c r="E85" s="38"/>
      <c r="F85" s="38"/>
      <c r="G85" s="38">
        <f>'900020-999999'!D13/1000</f>
        <v>1353</v>
      </c>
      <c r="H85" s="38"/>
      <c r="I85" s="38"/>
      <c r="J85" s="38"/>
      <c r="K85" s="40"/>
      <c r="L85" s="41">
        <f t="shared" si="4"/>
        <v>1353</v>
      </c>
      <c r="M85" s="22"/>
      <c r="N85" s="22"/>
      <c r="O85" s="22"/>
    </row>
    <row r="86" spans="1:16" ht="18" customHeight="1" thickBot="1" x14ac:dyDescent="0.25">
      <c r="A86" s="434"/>
      <c r="B86" s="435"/>
      <c r="C86" s="64" t="s">
        <v>363</v>
      </c>
      <c r="D86" s="43"/>
      <c r="E86" s="43"/>
      <c r="F86" s="43">
        <f>'900020-999999'!E18/1000</f>
        <v>35577</v>
      </c>
      <c r="G86" s="43"/>
      <c r="H86" s="43"/>
      <c r="I86" s="43"/>
      <c r="J86" s="43"/>
      <c r="K86" s="44"/>
      <c r="L86" s="39">
        <f t="shared" si="4"/>
        <v>35577</v>
      </c>
      <c r="M86" s="22"/>
      <c r="N86" s="22"/>
      <c r="O86" s="22"/>
    </row>
    <row r="87" spans="1:16" ht="18" customHeight="1" x14ac:dyDescent="0.2">
      <c r="A87" s="436" t="s">
        <v>340</v>
      </c>
      <c r="B87" s="437"/>
      <c r="C87" s="65" t="s">
        <v>156</v>
      </c>
      <c r="D87" s="38"/>
      <c r="E87" s="38"/>
      <c r="F87" s="38"/>
      <c r="G87" s="58"/>
      <c r="H87" s="58"/>
      <c r="I87" s="58"/>
      <c r="J87" s="58"/>
      <c r="K87" s="60"/>
      <c r="L87" s="61">
        <f t="shared" ref="L87:L92" si="5">SUM(D87:K87)</f>
        <v>0</v>
      </c>
      <c r="M87" s="27"/>
      <c r="N87" s="22"/>
      <c r="O87" s="22"/>
    </row>
    <row r="88" spans="1:16" ht="18" customHeight="1" x14ac:dyDescent="0.2">
      <c r="A88" s="432"/>
      <c r="B88" s="433"/>
      <c r="C88" s="23" t="s">
        <v>157</v>
      </c>
      <c r="D88" s="38"/>
      <c r="E88" s="38"/>
      <c r="F88" s="38"/>
      <c r="G88" s="40"/>
      <c r="H88" s="38"/>
      <c r="I88" s="38"/>
      <c r="J88" s="38"/>
      <c r="K88" s="40"/>
      <c r="L88" s="41">
        <f t="shared" si="5"/>
        <v>0</v>
      </c>
      <c r="M88" s="22"/>
      <c r="N88" s="22"/>
      <c r="O88" s="22"/>
    </row>
    <row r="89" spans="1:16" ht="18" customHeight="1" thickBot="1" x14ac:dyDescent="0.25">
      <c r="A89" s="438"/>
      <c r="B89" s="439"/>
      <c r="C89" s="64" t="s">
        <v>363</v>
      </c>
      <c r="D89" s="43"/>
      <c r="E89" s="43"/>
      <c r="F89" s="43"/>
      <c r="G89" s="40"/>
      <c r="H89" s="38"/>
      <c r="I89" s="38"/>
      <c r="J89" s="38"/>
      <c r="K89" s="40">
        <f>'900060'!E10/1000</f>
        <v>60000</v>
      </c>
      <c r="L89" s="41">
        <f t="shared" si="5"/>
        <v>60000</v>
      </c>
      <c r="M89" s="22"/>
      <c r="N89" s="22"/>
      <c r="O89" s="22"/>
    </row>
    <row r="90" spans="1:16" ht="18" customHeight="1" x14ac:dyDescent="0.2">
      <c r="A90" s="430" t="s">
        <v>6</v>
      </c>
      <c r="B90" s="431"/>
      <c r="C90" s="65" t="s">
        <v>156</v>
      </c>
      <c r="D90" s="66">
        <f>D6+D9+D12+D15+D18+D21+D24+D27+D30+D33+D36+D39+D42+D45+D48+D51+D54+D57+D60+D63+D66+D69+D72+D75+D78+D81+D84+D87</f>
        <v>133604</v>
      </c>
      <c r="E90" s="66">
        <f t="shared" ref="E90:K90" si="6">E6+E9+E12+E15+E18+E21+E24+E27+E30+E33+E36+E39+E42+E45+E48+E51+E54+E57+E60+E63+E66+E69+E72+E75+E78+E81+E84+E87</f>
        <v>42385</v>
      </c>
      <c r="F90" s="66">
        <f t="shared" si="6"/>
        <v>34250</v>
      </c>
      <c r="G90" s="66">
        <f t="shared" si="6"/>
        <v>30500</v>
      </c>
      <c r="H90" s="66">
        <f t="shared" si="6"/>
        <v>10000</v>
      </c>
      <c r="I90" s="66">
        <f t="shared" si="6"/>
        <v>4921</v>
      </c>
      <c r="J90" s="66">
        <f t="shared" si="6"/>
        <v>0</v>
      </c>
      <c r="K90" s="66">
        <f t="shared" si="6"/>
        <v>84000</v>
      </c>
      <c r="L90" s="61">
        <f t="shared" si="5"/>
        <v>339660</v>
      </c>
      <c r="M90" s="49"/>
      <c r="N90" s="22"/>
      <c r="O90" s="22"/>
      <c r="P90" s="28"/>
    </row>
    <row r="91" spans="1:16" ht="18" customHeight="1" x14ac:dyDescent="0.2">
      <c r="A91" s="432"/>
      <c r="B91" s="433"/>
      <c r="C91" s="23" t="s">
        <v>157</v>
      </c>
      <c r="D91" s="67">
        <f t="shared" ref="D91:K91" si="7">D7+D10+D13+D16+D19+D22+D25+D28+D31+D34+D37+D40+D43+D46+D49+D52+D55+D58+D61+D64+D67+D70+D73+D76+D79+D82+D85+D88</f>
        <v>143309</v>
      </c>
      <c r="E91" s="67">
        <f t="shared" si="7"/>
        <v>42385</v>
      </c>
      <c r="F91" s="67">
        <f t="shared" si="7"/>
        <v>34250</v>
      </c>
      <c r="G91" s="67">
        <f t="shared" si="7"/>
        <v>34622</v>
      </c>
      <c r="H91" s="67">
        <f t="shared" si="7"/>
        <v>1094</v>
      </c>
      <c r="I91" s="67">
        <f t="shared" si="7"/>
        <v>0</v>
      </c>
      <c r="J91" s="67">
        <f t="shared" si="7"/>
        <v>0</v>
      </c>
      <c r="K91" s="67">
        <f t="shared" si="7"/>
        <v>84000</v>
      </c>
      <c r="L91" s="41">
        <f t="shared" si="5"/>
        <v>339660</v>
      </c>
      <c r="M91" s="49"/>
      <c r="N91" s="27"/>
      <c r="O91" s="22"/>
      <c r="P91" s="28"/>
    </row>
    <row r="92" spans="1:16" ht="18" customHeight="1" thickBot="1" x14ac:dyDescent="0.25">
      <c r="A92" s="434"/>
      <c r="B92" s="435"/>
      <c r="C92" s="64" t="s">
        <v>363</v>
      </c>
      <c r="D92" s="68">
        <f t="shared" ref="D92:K92" si="8">D8+D11+D14+D17+D20+D23+D26+D29+D32+D35+D38+D41+D44+D47+D50+D53+D56+D59+D62+D65+D68+D71+D74+D77+D80+D83+D86+D89</f>
        <v>171478</v>
      </c>
      <c r="E92" s="68">
        <f t="shared" si="8"/>
        <v>0</v>
      </c>
      <c r="F92" s="68">
        <f t="shared" si="8"/>
        <v>35728</v>
      </c>
      <c r="G92" s="68">
        <f t="shared" si="8"/>
        <v>27642</v>
      </c>
      <c r="H92" s="68">
        <f t="shared" si="8"/>
        <v>1500</v>
      </c>
      <c r="I92" s="68">
        <f t="shared" si="8"/>
        <v>5175</v>
      </c>
      <c r="J92" s="68">
        <f t="shared" si="8"/>
        <v>798</v>
      </c>
      <c r="K92" s="68">
        <f t="shared" si="8"/>
        <v>83941</v>
      </c>
      <c r="L92" s="39">
        <f t="shared" si="5"/>
        <v>326262</v>
      </c>
      <c r="M92" s="49"/>
      <c r="N92" s="27"/>
      <c r="O92" s="22"/>
      <c r="P92" s="28"/>
    </row>
    <row r="93" spans="1:16" ht="18" customHeight="1" x14ac:dyDescent="0.2">
      <c r="A93" s="29"/>
      <c r="B93" s="29"/>
      <c r="C93" s="30"/>
      <c r="D93" s="30"/>
      <c r="E93" s="30"/>
      <c r="F93" s="30"/>
      <c r="G93" s="31"/>
      <c r="H93" s="31"/>
      <c r="I93" s="31"/>
      <c r="J93" s="31"/>
      <c r="K93" s="31"/>
      <c r="L93" s="31"/>
      <c r="M93" s="27"/>
      <c r="N93" s="27"/>
      <c r="O93" s="22"/>
      <c r="P93" s="28"/>
    </row>
    <row r="94" spans="1:16" ht="18" customHeight="1" x14ac:dyDescent="0.2"/>
    <row r="95" spans="1:16" ht="18" customHeight="1" x14ac:dyDescent="0.2"/>
    <row r="96" spans="1:16" ht="18" customHeight="1" x14ac:dyDescent="0.2"/>
    <row r="97" spans="4:5" ht="18" customHeight="1" x14ac:dyDescent="0.2"/>
    <row r="98" spans="4:5" ht="18" customHeight="1" x14ac:dyDescent="0.2">
      <c r="D98" s="28"/>
      <c r="E98" s="28"/>
    </row>
    <row r="99" spans="4:5" ht="18" customHeight="1" x14ac:dyDescent="0.2">
      <c r="D99" s="28"/>
      <c r="E99" s="28"/>
    </row>
    <row r="100" spans="4:5" ht="18" customHeight="1" x14ac:dyDescent="0.2">
      <c r="D100" s="28"/>
      <c r="E100" s="28"/>
    </row>
    <row r="101" spans="4:5" ht="18" customHeight="1" x14ac:dyDescent="0.2"/>
    <row r="102" spans="4:5" ht="18" customHeight="1" x14ac:dyDescent="0.2"/>
    <row r="103" spans="4:5" ht="18" customHeight="1" x14ac:dyDescent="0.2"/>
    <row r="104" spans="4:5" ht="18" customHeight="1" x14ac:dyDescent="0.2"/>
    <row r="105" spans="4:5" ht="18" customHeight="1" x14ac:dyDescent="0.2"/>
    <row r="106" spans="4:5" ht="18" customHeight="1" x14ac:dyDescent="0.2"/>
    <row r="107" spans="4:5" ht="18" customHeight="1" x14ac:dyDescent="0.2"/>
    <row r="108" spans="4:5" ht="18" customHeight="1" x14ac:dyDescent="0.2"/>
    <row r="109" spans="4:5" ht="18" customHeight="1" x14ac:dyDescent="0.2"/>
    <row r="110" spans="4:5" ht="18" customHeight="1" x14ac:dyDescent="0.2"/>
    <row r="111" spans="4:5" ht="18" customHeight="1" x14ac:dyDescent="0.2"/>
    <row r="112" spans="4:5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</sheetData>
  <mergeCells count="34">
    <mergeCell ref="A1:L1"/>
    <mergeCell ref="A2:L2"/>
    <mergeCell ref="L4:L5"/>
    <mergeCell ref="M2:P2"/>
    <mergeCell ref="A4:B5"/>
    <mergeCell ref="A69:B71"/>
    <mergeCell ref="A75:B77"/>
    <mergeCell ref="A54:B56"/>
    <mergeCell ref="A33:B35"/>
    <mergeCell ref="A6:B8"/>
    <mergeCell ref="A9:B11"/>
    <mergeCell ref="A12:B14"/>
    <mergeCell ref="A15:B17"/>
    <mergeCell ref="A18:B20"/>
    <mergeCell ref="A30:B32"/>
    <mergeCell ref="A36:B38"/>
    <mergeCell ref="A42:B44"/>
    <mergeCell ref="A39:B41"/>
    <mergeCell ref="A90:B92"/>
    <mergeCell ref="A87:B89"/>
    <mergeCell ref="A21:B23"/>
    <mergeCell ref="A24:B26"/>
    <mergeCell ref="A27:B29"/>
    <mergeCell ref="A84:B86"/>
    <mergeCell ref="A78:B80"/>
    <mergeCell ref="A72:B74"/>
    <mergeCell ref="A45:B47"/>
    <mergeCell ref="A48:B50"/>
    <mergeCell ref="A51:B53"/>
    <mergeCell ref="A57:B59"/>
    <mergeCell ref="A60:B62"/>
    <mergeCell ref="A63:B65"/>
    <mergeCell ref="A66:B68"/>
    <mergeCell ref="A81:B83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64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view="pageLayout" topLeftCell="A43" zoomScaleNormal="100" zoomScaleSheetLayoutView="100" workbookViewId="0">
      <selection activeCell="E2" sqref="E2"/>
    </sheetView>
  </sheetViews>
  <sheetFormatPr defaultRowHeight="12.75" x14ac:dyDescent="0.2"/>
  <cols>
    <col min="1" max="1" width="11" bestFit="1" customWidth="1"/>
    <col min="2" max="2" width="42.7109375" bestFit="1" customWidth="1"/>
    <col min="3" max="3" width="14.5703125" style="312" bestFit="1" customWidth="1"/>
    <col min="4" max="4" width="15.42578125" style="20" bestFit="1" customWidth="1"/>
    <col min="5" max="5" width="11.85546875" style="20" customWidth="1"/>
  </cols>
  <sheetData>
    <row r="1" spans="1:5" ht="40.5" customHeight="1" thickBot="1" x14ac:dyDescent="0.25">
      <c r="A1" s="503" t="s">
        <v>347</v>
      </c>
      <c r="B1" s="504"/>
      <c r="C1" s="11" t="s">
        <v>156</v>
      </c>
      <c r="D1" s="11" t="s">
        <v>157</v>
      </c>
      <c r="E1" s="11" t="s">
        <v>363</v>
      </c>
    </row>
    <row r="2" spans="1:5" ht="17.100000000000001" customHeight="1" thickBot="1" x14ac:dyDescent="0.25">
      <c r="A2" s="86" t="s">
        <v>218</v>
      </c>
      <c r="B2" s="122" t="s">
        <v>288</v>
      </c>
      <c r="C2" s="311">
        <v>0</v>
      </c>
      <c r="D2" s="311">
        <v>1320000</v>
      </c>
      <c r="E2" s="311">
        <v>1670000</v>
      </c>
    </row>
    <row r="3" spans="1:5" ht="17.100000000000001" customHeight="1" thickBot="1" x14ac:dyDescent="0.25">
      <c r="A3" s="507" t="s">
        <v>220</v>
      </c>
      <c r="B3" s="508"/>
      <c r="C3" s="310">
        <f>SUM(C2)</f>
        <v>0</v>
      </c>
      <c r="D3" s="310">
        <f t="shared" ref="D3:E3" si="0">SUM(D2)</f>
        <v>1320000</v>
      </c>
      <c r="E3" s="310">
        <f t="shared" si="0"/>
        <v>1670000</v>
      </c>
    </row>
    <row r="4" spans="1:5" s="79" customFormat="1" ht="30" customHeight="1" thickBot="1" x14ac:dyDescent="0.25">
      <c r="A4" s="509" t="s">
        <v>12</v>
      </c>
      <c r="B4" s="510"/>
      <c r="C4" s="127">
        <f>C3</f>
        <v>0</v>
      </c>
      <c r="D4" s="127">
        <f t="shared" ref="D4:E4" si="1">D3</f>
        <v>1320000</v>
      </c>
      <c r="E4" s="127">
        <f t="shared" si="1"/>
        <v>1670000</v>
      </c>
    </row>
  </sheetData>
  <mergeCells count="3">
    <mergeCell ref="A1:B1"/>
    <mergeCell ref="A3:B3"/>
    <mergeCell ref="A4:B4"/>
  </mergeCells>
  <pageMargins left="0.7" right="0.7" top="0.75" bottom="0.75" header="0.3" footer="0.3"/>
  <pageSetup paperSize="9" scale="9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Layout" topLeftCell="A25" zoomScaleNormal="100" zoomScaleSheetLayoutView="100" workbookViewId="0">
      <selection activeCell="E15" sqref="E15"/>
    </sheetView>
  </sheetViews>
  <sheetFormatPr defaultRowHeight="12.75" x14ac:dyDescent="0.2"/>
  <cols>
    <col min="1" max="1" width="11" style="99" bestFit="1" customWidth="1"/>
    <col min="2" max="2" width="39.85546875" style="99" customWidth="1"/>
    <col min="3" max="3" width="14.5703125" style="99" bestFit="1" customWidth="1"/>
    <col min="4" max="4" width="15.42578125" style="99" bestFit="1" customWidth="1"/>
    <col min="5" max="5" width="11.5703125" style="99" customWidth="1"/>
    <col min="6" max="16384" width="9.140625" style="99"/>
  </cols>
  <sheetData>
    <row r="1" spans="1:5" ht="48" customHeight="1" thickBot="1" x14ac:dyDescent="0.25">
      <c r="A1" s="524" t="s">
        <v>142</v>
      </c>
      <c r="B1" s="525"/>
      <c r="C1" s="9" t="s">
        <v>156</v>
      </c>
      <c r="D1" s="9" t="s">
        <v>157</v>
      </c>
      <c r="E1" s="9" t="s">
        <v>363</v>
      </c>
    </row>
    <row r="2" spans="1:5" ht="17.100000000000001" customHeight="1" thickBot="1" x14ac:dyDescent="0.25">
      <c r="A2" s="122" t="s">
        <v>263</v>
      </c>
      <c r="B2" s="122" t="s">
        <v>92</v>
      </c>
      <c r="C2" s="314">
        <v>0</v>
      </c>
      <c r="D2" s="314">
        <v>36216000</v>
      </c>
      <c r="E2" s="314">
        <v>0</v>
      </c>
    </row>
    <row r="3" spans="1:5" ht="17.100000000000001" customHeight="1" thickBot="1" x14ac:dyDescent="0.25">
      <c r="A3" s="501" t="s">
        <v>178</v>
      </c>
      <c r="B3" s="502"/>
      <c r="C3" s="329">
        <f t="shared" ref="C3:D3" si="0">SUM(C2)</f>
        <v>0</v>
      </c>
      <c r="D3" s="329">
        <f t="shared" si="0"/>
        <v>36216000</v>
      </c>
      <c r="E3" s="329">
        <f>SUM(E2)</f>
        <v>0</v>
      </c>
    </row>
    <row r="4" spans="1:5" ht="30" customHeight="1" thickBot="1" x14ac:dyDescent="0.25">
      <c r="A4" s="497" t="s">
        <v>1</v>
      </c>
      <c r="B4" s="498"/>
      <c r="C4" s="164">
        <f>SUM(C3)</f>
        <v>0</v>
      </c>
      <c r="D4" s="164">
        <f>SUM((D3))</f>
        <v>36216000</v>
      </c>
      <c r="E4" s="164">
        <f>SUM(E3)</f>
        <v>0</v>
      </c>
    </row>
    <row r="5" spans="1:5" ht="20.100000000000001" customHeight="1" thickBot="1" x14ac:dyDescent="0.25"/>
    <row r="6" spans="1:5" ht="48" customHeight="1" thickBot="1" x14ac:dyDescent="0.25">
      <c r="A6" s="503" t="s">
        <v>113</v>
      </c>
      <c r="B6" s="504"/>
      <c r="C6" s="11" t="s">
        <v>156</v>
      </c>
      <c r="D6" s="11" t="s">
        <v>157</v>
      </c>
      <c r="E6" s="11" t="s">
        <v>363</v>
      </c>
    </row>
    <row r="7" spans="1:5" ht="17.100000000000001" customHeight="1" x14ac:dyDescent="0.2">
      <c r="A7" s="100" t="s">
        <v>170</v>
      </c>
      <c r="B7" s="158" t="s">
        <v>66</v>
      </c>
      <c r="C7" s="130">
        <v>0</v>
      </c>
      <c r="D7" s="130">
        <v>626000</v>
      </c>
      <c r="E7" s="130">
        <v>511000</v>
      </c>
    </row>
    <row r="8" spans="1:5" ht="17.100000000000001" customHeight="1" x14ac:dyDescent="0.2">
      <c r="A8" s="122" t="s">
        <v>171</v>
      </c>
      <c r="B8" s="124" t="s">
        <v>97</v>
      </c>
      <c r="C8" s="130">
        <v>0</v>
      </c>
      <c r="D8" s="130">
        <v>35000</v>
      </c>
      <c r="E8" s="130">
        <v>97000</v>
      </c>
    </row>
    <row r="9" spans="1:5" ht="17.100000000000001" customHeight="1" x14ac:dyDescent="0.2">
      <c r="A9" s="122" t="s">
        <v>174</v>
      </c>
      <c r="B9" s="123" t="s">
        <v>105</v>
      </c>
      <c r="C9" s="130">
        <v>0</v>
      </c>
      <c r="D9" s="130">
        <v>170000</v>
      </c>
      <c r="E9" s="130">
        <v>164000</v>
      </c>
    </row>
    <row r="10" spans="1:5" ht="17.100000000000001" customHeight="1" thickBot="1" x14ac:dyDescent="0.25">
      <c r="A10" s="100" t="s">
        <v>216</v>
      </c>
      <c r="B10" s="191" t="s">
        <v>70</v>
      </c>
      <c r="C10" s="130">
        <v>0</v>
      </c>
      <c r="D10" s="130">
        <v>2000</v>
      </c>
      <c r="E10" s="130">
        <v>2000</v>
      </c>
    </row>
    <row r="11" spans="1:5" ht="17.100000000000001" customHeight="1" thickBot="1" x14ac:dyDescent="0.25">
      <c r="A11" s="565" t="s">
        <v>26</v>
      </c>
      <c r="B11" s="566"/>
      <c r="C11" s="154">
        <f>SUM(C7:C10)</f>
        <v>0</v>
      </c>
      <c r="D11" s="154">
        <f t="shared" ref="D11:E11" si="1">SUM(D7:D10)</f>
        <v>833000</v>
      </c>
      <c r="E11" s="154">
        <f t="shared" si="1"/>
        <v>774000</v>
      </c>
    </row>
    <row r="12" spans="1:5" ht="30" customHeight="1" thickBot="1" x14ac:dyDescent="0.25">
      <c r="A12" s="509" t="s">
        <v>12</v>
      </c>
      <c r="B12" s="510"/>
      <c r="C12" s="127">
        <f>C11</f>
        <v>0</v>
      </c>
      <c r="D12" s="127">
        <f t="shared" ref="D12:E12" si="2">D11</f>
        <v>833000</v>
      </c>
      <c r="E12" s="127">
        <f t="shared" si="2"/>
        <v>774000</v>
      </c>
    </row>
    <row r="13" spans="1:5" ht="20.100000000000001" customHeight="1" thickBot="1" x14ac:dyDescent="0.25"/>
    <row r="14" spans="1:5" ht="48" customHeight="1" thickBot="1" x14ac:dyDescent="0.25">
      <c r="A14" s="524" t="s">
        <v>141</v>
      </c>
      <c r="B14" s="525"/>
      <c r="C14" s="9" t="s">
        <v>156</v>
      </c>
      <c r="D14" s="9" t="s">
        <v>157</v>
      </c>
      <c r="E14" s="9" t="s">
        <v>363</v>
      </c>
    </row>
    <row r="15" spans="1:5" ht="17.100000000000001" customHeight="1" thickBot="1" x14ac:dyDescent="0.25">
      <c r="A15" s="122" t="s">
        <v>263</v>
      </c>
      <c r="B15" s="122" t="s">
        <v>92</v>
      </c>
      <c r="C15" s="314">
        <v>0</v>
      </c>
      <c r="D15" s="314">
        <v>4600000</v>
      </c>
      <c r="E15" s="314">
        <v>0</v>
      </c>
    </row>
    <row r="16" spans="1:5" ht="17.100000000000001" customHeight="1" thickBot="1" x14ac:dyDescent="0.25">
      <c r="A16" s="501" t="s">
        <v>178</v>
      </c>
      <c r="B16" s="502"/>
      <c r="C16" s="329">
        <f t="shared" ref="C16:D16" si="3">SUM(C15)</f>
        <v>0</v>
      </c>
      <c r="D16" s="329">
        <f t="shared" si="3"/>
        <v>4600000</v>
      </c>
      <c r="E16" s="329">
        <f>SUM(E15)</f>
        <v>0</v>
      </c>
    </row>
    <row r="17" spans="1:5" ht="30" customHeight="1" thickBot="1" x14ac:dyDescent="0.25">
      <c r="A17" s="497" t="s">
        <v>1</v>
      </c>
      <c r="B17" s="498"/>
      <c r="C17" s="164">
        <f>SUM(C16)</f>
        <v>0</v>
      </c>
      <c r="D17" s="164">
        <f>SUM((D16))</f>
        <v>4600000</v>
      </c>
      <c r="E17" s="164">
        <f>SUM(E16)</f>
        <v>0</v>
      </c>
    </row>
  </sheetData>
  <mergeCells count="9">
    <mergeCell ref="A12:B12"/>
    <mergeCell ref="A14:B14"/>
    <mergeCell ref="A16:B16"/>
    <mergeCell ref="A17:B17"/>
    <mergeCell ref="A1:B1"/>
    <mergeCell ref="A3:B3"/>
    <mergeCell ref="A4:B4"/>
    <mergeCell ref="A6:B6"/>
    <mergeCell ref="A11:B11"/>
  </mergeCells>
  <pageMargins left="0.7" right="0.7" top="0.75" bottom="0.75" header="0.3" footer="0.3"/>
  <pageSetup paperSize="9" scale="9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26"/>
  <sheetViews>
    <sheetView view="pageLayout" topLeftCell="A29" zoomScaleNormal="100" zoomScaleSheetLayoutView="100" workbookViewId="0">
      <selection activeCell="E2" sqref="E2"/>
    </sheetView>
  </sheetViews>
  <sheetFormatPr defaultRowHeight="12.75" x14ac:dyDescent="0.2"/>
  <cols>
    <col min="1" max="1" width="13" style="151" customWidth="1"/>
    <col min="2" max="2" width="46.42578125" style="99" customWidth="1"/>
    <col min="3" max="3" width="15.140625" style="99" customWidth="1"/>
    <col min="4" max="4" width="15.28515625" style="117" customWidth="1"/>
    <col min="5" max="5" width="11.7109375" style="117" customWidth="1"/>
    <col min="6" max="256" width="9.140625" style="99"/>
    <col min="257" max="257" width="11.7109375" style="99" customWidth="1"/>
    <col min="258" max="258" width="66.28515625" style="99" customWidth="1"/>
    <col min="259" max="259" width="15.140625" style="99" customWidth="1"/>
    <col min="260" max="260" width="12.5703125" style="99" bestFit="1" customWidth="1"/>
    <col min="261" max="512" width="9.140625" style="99"/>
    <col min="513" max="513" width="11.7109375" style="99" customWidth="1"/>
    <col min="514" max="514" width="66.28515625" style="99" customWidth="1"/>
    <col min="515" max="515" width="15.140625" style="99" customWidth="1"/>
    <col min="516" max="516" width="12.5703125" style="99" bestFit="1" customWidth="1"/>
    <col min="517" max="768" width="9.140625" style="99"/>
    <col min="769" max="769" width="11.7109375" style="99" customWidth="1"/>
    <col min="770" max="770" width="66.28515625" style="99" customWidth="1"/>
    <col min="771" max="771" width="15.140625" style="99" customWidth="1"/>
    <col min="772" max="772" width="12.5703125" style="99" bestFit="1" customWidth="1"/>
    <col min="773" max="1024" width="9.140625" style="99"/>
    <col min="1025" max="1025" width="11.7109375" style="99" customWidth="1"/>
    <col min="1026" max="1026" width="66.28515625" style="99" customWidth="1"/>
    <col min="1027" max="1027" width="15.140625" style="99" customWidth="1"/>
    <col min="1028" max="1028" width="12.5703125" style="99" bestFit="1" customWidth="1"/>
    <col min="1029" max="1280" width="9.140625" style="99"/>
    <col min="1281" max="1281" width="11.7109375" style="99" customWidth="1"/>
    <col min="1282" max="1282" width="66.28515625" style="99" customWidth="1"/>
    <col min="1283" max="1283" width="15.140625" style="99" customWidth="1"/>
    <col min="1284" max="1284" width="12.5703125" style="99" bestFit="1" customWidth="1"/>
    <col min="1285" max="1536" width="9.140625" style="99"/>
    <col min="1537" max="1537" width="11.7109375" style="99" customWidth="1"/>
    <col min="1538" max="1538" width="66.28515625" style="99" customWidth="1"/>
    <col min="1539" max="1539" width="15.140625" style="99" customWidth="1"/>
    <col min="1540" max="1540" width="12.5703125" style="99" bestFit="1" customWidth="1"/>
    <col min="1541" max="1792" width="9.140625" style="99"/>
    <col min="1793" max="1793" width="11.7109375" style="99" customWidth="1"/>
    <col min="1794" max="1794" width="66.28515625" style="99" customWidth="1"/>
    <col min="1795" max="1795" width="15.140625" style="99" customWidth="1"/>
    <col min="1796" max="1796" width="12.5703125" style="99" bestFit="1" customWidth="1"/>
    <col min="1797" max="2048" width="9.140625" style="99"/>
    <col min="2049" max="2049" width="11.7109375" style="99" customWidth="1"/>
    <col min="2050" max="2050" width="66.28515625" style="99" customWidth="1"/>
    <col min="2051" max="2051" width="15.140625" style="99" customWidth="1"/>
    <col min="2052" max="2052" width="12.5703125" style="99" bestFit="1" customWidth="1"/>
    <col min="2053" max="2304" width="9.140625" style="99"/>
    <col min="2305" max="2305" width="11.7109375" style="99" customWidth="1"/>
    <col min="2306" max="2306" width="66.28515625" style="99" customWidth="1"/>
    <col min="2307" max="2307" width="15.140625" style="99" customWidth="1"/>
    <col min="2308" max="2308" width="12.5703125" style="99" bestFit="1" customWidth="1"/>
    <col min="2309" max="2560" width="9.140625" style="99"/>
    <col min="2561" max="2561" width="11.7109375" style="99" customWidth="1"/>
    <col min="2562" max="2562" width="66.28515625" style="99" customWidth="1"/>
    <col min="2563" max="2563" width="15.140625" style="99" customWidth="1"/>
    <col min="2564" max="2564" width="12.5703125" style="99" bestFit="1" customWidth="1"/>
    <col min="2565" max="2816" width="9.140625" style="99"/>
    <col min="2817" max="2817" width="11.7109375" style="99" customWidth="1"/>
    <col min="2818" max="2818" width="66.28515625" style="99" customWidth="1"/>
    <col min="2819" max="2819" width="15.140625" style="99" customWidth="1"/>
    <col min="2820" max="2820" width="12.5703125" style="99" bestFit="1" customWidth="1"/>
    <col min="2821" max="3072" width="9.140625" style="99"/>
    <col min="3073" max="3073" width="11.7109375" style="99" customWidth="1"/>
    <col min="3074" max="3074" width="66.28515625" style="99" customWidth="1"/>
    <col min="3075" max="3075" width="15.140625" style="99" customWidth="1"/>
    <col min="3076" max="3076" width="12.5703125" style="99" bestFit="1" customWidth="1"/>
    <col min="3077" max="3328" width="9.140625" style="99"/>
    <col min="3329" max="3329" width="11.7109375" style="99" customWidth="1"/>
    <col min="3330" max="3330" width="66.28515625" style="99" customWidth="1"/>
    <col min="3331" max="3331" width="15.140625" style="99" customWidth="1"/>
    <col min="3332" max="3332" width="12.5703125" style="99" bestFit="1" customWidth="1"/>
    <col min="3333" max="3584" width="9.140625" style="99"/>
    <col min="3585" max="3585" width="11.7109375" style="99" customWidth="1"/>
    <col min="3586" max="3586" width="66.28515625" style="99" customWidth="1"/>
    <col min="3587" max="3587" width="15.140625" style="99" customWidth="1"/>
    <col min="3588" max="3588" width="12.5703125" style="99" bestFit="1" customWidth="1"/>
    <col min="3589" max="3840" width="9.140625" style="99"/>
    <col min="3841" max="3841" width="11.7109375" style="99" customWidth="1"/>
    <col min="3842" max="3842" width="66.28515625" style="99" customWidth="1"/>
    <col min="3843" max="3843" width="15.140625" style="99" customWidth="1"/>
    <col min="3844" max="3844" width="12.5703125" style="99" bestFit="1" customWidth="1"/>
    <col min="3845" max="4096" width="9.140625" style="99"/>
    <col min="4097" max="4097" width="11.7109375" style="99" customWidth="1"/>
    <col min="4098" max="4098" width="66.28515625" style="99" customWidth="1"/>
    <col min="4099" max="4099" width="15.140625" style="99" customWidth="1"/>
    <col min="4100" max="4100" width="12.5703125" style="99" bestFit="1" customWidth="1"/>
    <col min="4101" max="4352" width="9.140625" style="99"/>
    <col min="4353" max="4353" width="11.7109375" style="99" customWidth="1"/>
    <col min="4354" max="4354" width="66.28515625" style="99" customWidth="1"/>
    <col min="4355" max="4355" width="15.140625" style="99" customWidth="1"/>
    <col min="4356" max="4356" width="12.5703125" style="99" bestFit="1" customWidth="1"/>
    <col min="4357" max="4608" width="9.140625" style="99"/>
    <col min="4609" max="4609" width="11.7109375" style="99" customWidth="1"/>
    <col min="4610" max="4610" width="66.28515625" style="99" customWidth="1"/>
    <col min="4611" max="4611" width="15.140625" style="99" customWidth="1"/>
    <col min="4612" max="4612" width="12.5703125" style="99" bestFit="1" customWidth="1"/>
    <col min="4613" max="4864" width="9.140625" style="99"/>
    <col min="4865" max="4865" width="11.7109375" style="99" customWidth="1"/>
    <col min="4866" max="4866" width="66.28515625" style="99" customWidth="1"/>
    <col min="4867" max="4867" width="15.140625" style="99" customWidth="1"/>
    <col min="4868" max="4868" width="12.5703125" style="99" bestFit="1" customWidth="1"/>
    <col min="4869" max="5120" width="9.140625" style="99"/>
    <col min="5121" max="5121" width="11.7109375" style="99" customWidth="1"/>
    <col min="5122" max="5122" width="66.28515625" style="99" customWidth="1"/>
    <col min="5123" max="5123" width="15.140625" style="99" customWidth="1"/>
    <col min="5124" max="5124" width="12.5703125" style="99" bestFit="1" customWidth="1"/>
    <col min="5125" max="5376" width="9.140625" style="99"/>
    <col min="5377" max="5377" width="11.7109375" style="99" customWidth="1"/>
    <col min="5378" max="5378" width="66.28515625" style="99" customWidth="1"/>
    <col min="5379" max="5379" width="15.140625" style="99" customWidth="1"/>
    <col min="5380" max="5380" width="12.5703125" style="99" bestFit="1" customWidth="1"/>
    <col min="5381" max="5632" width="9.140625" style="99"/>
    <col min="5633" max="5633" width="11.7109375" style="99" customWidth="1"/>
    <col min="5634" max="5634" width="66.28515625" style="99" customWidth="1"/>
    <col min="5635" max="5635" width="15.140625" style="99" customWidth="1"/>
    <col min="5636" max="5636" width="12.5703125" style="99" bestFit="1" customWidth="1"/>
    <col min="5637" max="5888" width="9.140625" style="99"/>
    <col min="5889" max="5889" width="11.7109375" style="99" customWidth="1"/>
    <col min="5890" max="5890" width="66.28515625" style="99" customWidth="1"/>
    <col min="5891" max="5891" width="15.140625" style="99" customWidth="1"/>
    <col min="5892" max="5892" width="12.5703125" style="99" bestFit="1" customWidth="1"/>
    <col min="5893" max="6144" width="9.140625" style="99"/>
    <col min="6145" max="6145" width="11.7109375" style="99" customWidth="1"/>
    <col min="6146" max="6146" width="66.28515625" style="99" customWidth="1"/>
    <col min="6147" max="6147" width="15.140625" style="99" customWidth="1"/>
    <col min="6148" max="6148" width="12.5703125" style="99" bestFit="1" customWidth="1"/>
    <col min="6149" max="6400" width="9.140625" style="99"/>
    <col min="6401" max="6401" width="11.7109375" style="99" customWidth="1"/>
    <col min="6402" max="6402" width="66.28515625" style="99" customWidth="1"/>
    <col min="6403" max="6403" width="15.140625" style="99" customWidth="1"/>
    <col min="6404" max="6404" width="12.5703125" style="99" bestFit="1" customWidth="1"/>
    <col min="6405" max="6656" width="9.140625" style="99"/>
    <col min="6657" max="6657" width="11.7109375" style="99" customWidth="1"/>
    <col min="6658" max="6658" width="66.28515625" style="99" customWidth="1"/>
    <col min="6659" max="6659" width="15.140625" style="99" customWidth="1"/>
    <col min="6660" max="6660" width="12.5703125" style="99" bestFit="1" customWidth="1"/>
    <col min="6661" max="6912" width="9.140625" style="99"/>
    <col min="6913" max="6913" width="11.7109375" style="99" customWidth="1"/>
    <col min="6914" max="6914" width="66.28515625" style="99" customWidth="1"/>
    <col min="6915" max="6915" width="15.140625" style="99" customWidth="1"/>
    <col min="6916" max="6916" width="12.5703125" style="99" bestFit="1" customWidth="1"/>
    <col min="6917" max="7168" width="9.140625" style="99"/>
    <col min="7169" max="7169" width="11.7109375" style="99" customWidth="1"/>
    <col min="7170" max="7170" width="66.28515625" style="99" customWidth="1"/>
    <col min="7171" max="7171" width="15.140625" style="99" customWidth="1"/>
    <col min="7172" max="7172" width="12.5703125" style="99" bestFit="1" customWidth="1"/>
    <col min="7173" max="7424" width="9.140625" style="99"/>
    <col min="7425" max="7425" width="11.7109375" style="99" customWidth="1"/>
    <col min="7426" max="7426" width="66.28515625" style="99" customWidth="1"/>
    <col min="7427" max="7427" width="15.140625" style="99" customWidth="1"/>
    <col min="7428" max="7428" width="12.5703125" style="99" bestFit="1" customWidth="1"/>
    <col min="7429" max="7680" width="9.140625" style="99"/>
    <col min="7681" max="7681" width="11.7109375" style="99" customWidth="1"/>
    <col min="7682" max="7682" width="66.28515625" style="99" customWidth="1"/>
    <col min="7683" max="7683" width="15.140625" style="99" customWidth="1"/>
    <col min="7684" max="7684" width="12.5703125" style="99" bestFit="1" customWidth="1"/>
    <col min="7685" max="7936" width="9.140625" style="99"/>
    <col min="7937" max="7937" width="11.7109375" style="99" customWidth="1"/>
    <col min="7938" max="7938" width="66.28515625" style="99" customWidth="1"/>
    <col min="7939" max="7939" width="15.140625" style="99" customWidth="1"/>
    <col min="7940" max="7940" width="12.5703125" style="99" bestFit="1" customWidth="1"/>
    <col min="7941" max="8192" width="9.140625" style="99"/>
    <col min="8193" max="8193" width="11.7109375" style="99" customWidth="1"/>
    <col min="8194" max="8194" width="66.28515625" style="99" customWidth="1"/>
    <col min="8195" max="8195" width="15.140625" style="99" customWidth="1"/>
    <col min="8196" max="8196" width="12.5703125" style="99" bestFit="1" customWidth="1"/>
    <col min="8197" max="8448" width="9.140625" style="99"/>
    <col min="8449" max="8449" width="11.7109375" style="99" customWidth="1"/>
    <col min="8450" max="8450" width="66.28515625" style="99" customWidth="1"/>
    <col min="8451" max="8451" width="15.140625" style="99" customWidth="1"/>
    <col min="8452" max="8452" width="12.5703125" style="99" bestFit="1" customWidth="1"/>
    <col min="8453" max="8704" width="9.140625" style="99"/>
    <col min="8705" max="8705" width="11.7109375" style="99" customWidth="1"/>
    <col min="8706" max="8706" width="66.28515625" style="99" customWidth="1"/>
    <col min="8707" max="8707" width="15.140625" style="99" customWidth="1"/>
    <col min="8708" max="8708" width="12.5703125" style="99" bestFit="1" customWidth="1"/>
    <col min="8709" max="8960" width="9.140625" style="99"/>
    <col min="8961" max="8961" width="11.7109375" style="99" customWidth="1"/>
    <col min="8962" max="8962" width="66.28515625" style="99" customWidth="1"/>
    <col min="8963" max="8963" width="15.140625" style="99" customWidth="1"/>
    <col min="8964" max="8964" width="12.5703125" style="99" bestFit="1" customWidth="1"/>
    <col min="8965" max="9216" width="9.140625" style="99"/>
    <col min="9217" max="9217" width="11.7109375" style="99" customWidth="1"/>
    <col min="9218" max="9218" width="66.28515625" style="99" customWidth="1"/>
    <col min="9219" max="9219" width="15.140625" style="99" customWidth="1"/>
    <col min="9220" max="9220" width="12.5703125" style="99" bestFit="1" customWidth="1"/>
    <col min="9221" max="9472" width="9.140625" style="99"/>
    <col min="9473" max="9473" width="11.7109375" style="99" customWidth="1"/>
    <col min="9474" max="9474" width="66.28515625" style="99" customWidth="1"/>
    <col min="9475" max="9475" width="15.140625" style="99" customWidth="1"/>
    <col min="9476" max="9476" width="12.5703125" style="99" bestFit="1" customWidth="1"/>
    <col min="9477" max="9728" width="9.140625" style="99"/>
    <col min="9729" max="9729" width="11.7109375" style="99" customWidth="1"/>
    <col min="9730" max="9730" width="66.28515625" style="99" customWidth="1"/>
    <col min="9731" max="9731" width="15.140625" style="99" customWidth="1"/>
    <col min="9732" max="9732" width="12.5703125" style="99" bestFit="1" customWidth="1"/>
    <col min="9733" max="9984" width="9.140625" style="99"/>
    <col min="9985" max="9985" width="11.7109375" style="99" customWidth="1"/>
    <col min="9986" max="9986" width="66.28515625" style="99" customWidth="1"/>
    <col min="9987" max="9987" width="15.140625" style="99" customWidth="1"/>
    <col min="9988" max="9988" width="12.5703125" style="99" bestFit="1" customWidth="1"/>
    <col min="9989" max="10240" width="9.140625" style="99"/>
    <col min="10241" max="10241" width="11.7109375" style="99" customWidth="1"/>
    <col min="10242" max="10242" width="66.28515625" style="99" customWidth="1"/>
    <col min="10243" max="10243" width="15.140625" style="99" customWidth="1"/>
    <col min="10244" max="10244" width="12.5703125" style="99" bestFit="1" customWidth="1"/>
    <col min="10245" max="10496" width="9.140625" style="99"/>
    <col min="10497" max="10497" width="11.7109375" style="99" customWidth="1"/>
    <col min="10498" max="10498" width="66.28515625" style="99" customWidth="1"/>
    <col min="10499" max="10499" width="15.140625" style="99" customWidth="1"/>
    <col min="10500" max="10500" width="12.5703125" style="99" bestFit="1" customWidth="1"/>
    <col min="10501" max="10752" width="9.140625" style="99"/>
    <col min="10753" max="10753" width="11.7109375" style="99" customWidth="1"/>
    <col min="10754" max="10754" width="66.28515625" style="99" customWidth="1"/>
    <col min="10755" max="10755" width="15.140625" style="99" customWidth="1"/>
    <col min="10756" max="10756" width="12.5703125" style="99" bestFit="1" customWidth="1"/>
    <col min="10757" max="11008" width="9.140625" style="99"/>
    <col min="11009" max="11009" width="11.7109375" style="99" customWidth="1"/>
    <col min="11010" max="11010" width="66.28515625" style="99" customWidth="1"/>
    <col min="11011" max="11011" width="15.140625" style="99" customWidth="1"/>
    <col min="11012" max="11012" width="12.5703125" style="99" bestFit="1" customWidth="1"/>
    <col min="11013" max="11264" width="9.140625" style="99"/>
    <col min="11265" max="11265" width="11.7109375" style="99" customWidth="1"/>
    <col min="11266" max="11266" width="66.28515625" style="99" customWidth="1"/>
    <col min="11267" max="11267" width="15.140625" style="99" customWidth="1"/>
    <col min="11268" max="11268" width="12.5703125" style="99" bestFit="1" customWidth="1"/>
    <col min="11269" max="11520" width="9.140625" style="99"/>
    <col min="11521" max="11521" width="11.7109375" style="99" customWidth="1"/>
    <col min="11522" max="11522" width="66.28515625" style="99" customWidth="1"/>
    <col min="11523" max="11523" width="15.140625" style="99" customWidth="1"/>
    <col min="11524" max="11524" width="12.5703125" style="99" bestFit="1" customWidth="1"/>
    <col min="11525" max="11776" width="9.140625" style="99"/>
    <col min="11777" max="11777" width="11.7109375" style="99" customWidth="1"/>
    <col min="11778" max="11778" width="66.28515625" style="99" customWidth="1"/>
    <col min="11779" max="11779" width="15.140625" style="99" customWidth="1"/>
    <col min="11780" max="11780" width="12.5703125" style="99" bestFit="1" customWidth="1"/>
    <col min="11781" max="12032" width="9.140625" style="99"/>
    <col min="12033" max="12033" width="11.7109375" style="99" customWidth="1"/>
    <col min="12034" max="12034" width="66.28515625" style="99" customWidth="1"/>
    <col min="12035" max="12035" width="15.140625" style="99" customWidth="1"/>
    <col min="12036" max="12036" width="12.5703125" style="99" bestFit="1" customWidth="1"/>
    <col min="12037" max="12288" width="9.140625" style="99"/>
    <col min="12289" max="12289" width="11.7109375" style="99" customWidth="1"/>
    <col min="12290" max="12290" width="66.28515625" style="99" customWidth="1"/>
    <col min="12291" max="12291" width="15.140625" style="99" customWidth="1"/>
    <col min="12292" max="12292" width="12.5703125" style="99" bestFit="1" customWidth="1"/>
    <col min="12293" max="12544" width="9.140625" style="99"/>
    <col min="12545" max="12545" width="11.7109375" style="99" customWidth="1"/>
    <col min="12546" max="12546" width="66.28515625" style="99" customWidth="1"/>
    <col min="12547" max="12547" width="15.140625" style="99" customWidth="1"/>
    <col min="12548" max="12548" width="12.5703125" style="99" bestFit="1" customWidth="1"/>
    <col min="12549" max="12800" width="9.140625" style="99"/>
    <col min="12801" max="12801" width="11.7109375" style="99" customWidth="1"/>
    <col min="12802" max="12802" width="66.28515625" style="99" customWidth="1"/>
    <col min="12803" max="12803" width="15.140625" style="99" customWidth="1"/>
    <col min="12804" max="12804" width="12.5703125" style="99" bestFit="1" customWidth="1"/>
    <col min="12805" max="13056" width="9.140625" style="99"/>
    <col min="13057" max="13057" width="11.7109375" style="99" customWidth="1"/>
    <col min="13058" max="13058" width="66.28515625" style="99" customWidth="1"/>
    <col min="13059" max="13059" width="15.140625" style="99" customWidth="1"/>
    <col min="13060" max="13060" width="12.5703125" style="99" bestFit="1" customWidth="1"/>
    <col min="13061" max="13312" width="9.140625" style="99"/>
    <col min="13313" max="13313" width="11.7109375" style="99" customWidth="1"/>
    <col min="13314" max="13314" width="66.28515625" style="99" customWidth="1"/>
    <col min="13315" max="13315" width="15.140625" style="99" customWidth="1"/>
    <col min="13316" max="13316" width="12.5703125" style="99" bestFit="1" customWidth="1"/>
    <col min="13317" max="13568" width="9.140625" style="99"/>
    <col min="13569" max="13569" width="11.7109375" style="99" customWidth="1"/>
    <col min="13570" max="13570" width="66.28515625" style="99" customWidth="1"/>
    <col min="13571" max="13571" width="15.140625" style="99" customWidth="1"/>
    <col min="13572" max="13572" width="12.5703125" style="99" bestFit="1" customWidth="1"/>
    <col min="13573" max="13824" width="9.140625" style="99"/>
    <col min="13825" max="13825" width="11.7109375" style="99" customWidth="1"/>
    <col min="13826" max="13826" width="66.28515625" style="99" customWidth="1"/>
    <col min="13827" max="13827" width="15.140625" style="99" customWidth="1"/>
    <col min="13828" max="13828" width="12.5703125" style="99" bestFit="1" customWidth="1"/>
    <col min="13829" max="14080" width="9.140625" style="99"/>
    <col min="14081" max="14081" width="11.7109375" style="99" customWidth="1"/>
    <col min="14082" max="14082" width="66.28515625" style="99" customWidth="1"/>
    <col min="14083" max="14083" width="15.140625" style="99" customWidth="1"/>
    <col min="14084" max="14084" width="12.5703125" style="99" bestFit="1" customWidth="1"/>
    <col min="14085" max="14336" width="9.140625" style="99"/>
    <col min="14337" max="14337" width="11.7109375" style="99" customWidth="1"/>
    <col min="14338" max="14338" width="66.28515625" style="99" customWidth="1"/>
    <col min="14339" max="14339" width="15.140625" style="99" customWidth="1"/>
    <col min="14340" max="14340" width="12.5703125" style="99" bestFit="1" customWidth="1"/>
    <col min="14341" max="14592" width="9.140625" style="99"/>
    <col min="14593" max="14593" width="11.7109375" style="99" customWidth="1"/>
    <col min="14594" max="14594" width="66.28515625" style="99" customWidth="1"/>
    <col min="14595" max="14595" width="15.140625" style="99" customWidth="1"/>
    <col min="14596" max="14596" width="12.5703125" style="99" bestFit="1" customWidth="1"/>
    <col min="14597" max="14848" width="9.140625" style="99"/>
    <col min="14849" max="14849" width="11.7109375" style="99" customWidth="1"/>
    <col min="14850" max="14850" width="66.28515625" style="99" customWidth="1"/>
    <col min="14851" max="14851" width="15.140625" style="99" customWidth="1"/>
    <col min="14852" max="14852" width="12.5703125" style="99" bestFit="1" customWidth="1"/>
    <col min="14853" max="15104" width="9.140625" style="99"/>
    <col min="15105" max="15105" width="11.7109375" style="99" customWidth="1"/>
    <col min="15106" max="15106" width="66.28515625" style="99" customWidth="1"/>
    <col min="15107" max="15107" width="15.140625" style="99" customWidth="1"/>
    <col min="15108" max="15108" width="12.5703125" style="99" bestFit="1" customWidth="1"/>
    <col min="15109" max="15360" width="9.140625" style="99"/>
    <col min="15361" max="15361" width="11.7109375" style="99" customWidth="1"/>
    <col min="15362" max="15362" width="66.28515625" style="99" customWidth="1"/>
    <col min="15363" max="15363" width="15.140625" style="99" customWidth="1"/>
    <col min="15364" max="15364" width="12.5703125" style="99" bestFit="1" customWidth="1"/>
    <col min="15365" max="15616" width="9.140625" style="99"/>
    <col min="15617" max="15617" width="11.7109375" style="99" customWidth="1"/>
    <col min="15618" max="15618" width="66.28515625" style="99" customWidth="1"/>
    <col min="15619" max="15619" width="15.140625" style="99" customWidth="1"/>
    <col min="15620" max="15620" width="12.5703125" style="99" bestFit="1" customWidth="1"/>
    <col min="15621" max="15872" width="9.140625" style="99"/>
    <col min="15873" max="15873" width="11.7109375" style="99" customWidth="1"/>
    <col min="15874" max="15874" width="66.28515625" style="99" customWidth="1"/>
    <col min="15875" max="15875" width="15.140625" style="99" customWidth="1"/>
    <col min="15876" max="15876" width="12.5703125" style="99" bestFit="1" customWidth="1"/>
    <col min="15877" max="16128" width="9.140625" style="99"/>
    <col min="16129" max="16129" width="11.7109375" style="99" customWidth="1"/>
    <col min="16130" max="16130" width="66.28515625" style="99" customWidth="1"/>
    <col min="16131" max="16131" width="15.140625" style="99" customWidth="1"/>
    <col min="16132" max="16132" width="12.5703125" style="99" bestFit="1" customWidth="1"/>
    <col min="16133" max="16384" width="9.140625" style="99"/>
  </cols>
  <sheetData>
    <row r="1" spans="1:5" s="216" customFormat="1" ht="48" customHeight="1" thickBot="1" x14ac:dyDescent="0.25">
      <c r="A1" s="513" t="s">
        <v>114</v>
      </c>
      <c r="B1" s="514"/>
      <c r="C1" s="11" t="s">
        <v>156</v>
      </c>
      <c r="D1" s="11" t="s">
        <v>157</v>
      </c>
      <c r="E1" s="11" t="s">
        <v>363</v>
      </c>
    </row>
    <row r="2" spans="1:5" ht="17.100000000000001" customHeight="1" x14ac:dyDescent="0.2">
      <c r="A2" s="146" t="s">
        <v>182</v>
      </c>
      <c r="B2" s="120" t="s">
        <v>101</v>
      </c>
      <c r="C2" s="130">
        <v>2726000</v>
      </c>
      <c r="D2" s="130">
        <v>2726000</v>
      </c>
      <c r="E2" s="130">
        <v>0</v>
      </c>
    </row>
    <row r="3" spans="1:5" ht="17.100000000000001" customHeight="1" x14ac:dyDescent="0.2">
      <c r="A3" s="146" t="s">
        <v>197</v>
      </c>
      <c r="B3" s="15" t="s">
        <v>57</v>
      </c>
      <c r="C3" s="128">
        <v>931000</v>
      </c>
      <c r="D3" s="128">
        <v>931000</v>
      </c>
      <c r="E3" s="128">
        <v>0</v>
      </c>
    </row>
    <row r="4" spans="1:5" ht="17.100000000000001" customHeight="1" thickBot="1" x14ac:dyDescent="0.25">
      <c r="A4" s="146" t="s">
        <v>184</v>
      </c>
      <c r="B4" s="15" t="s">
        <v>59</v>
      </c>
      <c r="C4" s="128">
        <v>17000</v>
      </c>
      <c r="D4" s="128">
        <v>17000</v>
      </c>
      <c r="E4" s="128">
        <v>0</v>
      </c>
    </row>
    <row r="5" spans="1:5" ht="17.100000000000001" customHeight="1" thickBot="1" x14ac:dyDescent="0.25">
      <c r="A5" s="499" t="s">
        <v>25</v>
      </c>
      <c r="B5" s="500"/>
      <c r="C5" s="134">
        <f>SUM(C2:C4)</f>
        <v>3674000</v>
      </c>
      <c r="D5" s="134">
        <f t="shared" ref="D5:E5" si="0">SUM(D2:D4)</f>
        <v>3674000</v>
      </c>
      <c r="E5" s="134">
        <f t="shared" si="0"/>
        <v>0</v>
      </c>
    </row>
    <row r="6" spans="1:5" ht="17.100000000000001" customHeight="1" thickBot="1" x14ac:dyDescent="0.25">
      <c r="A6" s="147" t="s">
        <v>188</v>
      </c>
      <c r="B6" s="121" t="s">
        <v>21</v>
      </c>
      <c r="C6" s="129">
        <v>1069000</v>
      </c>
      <c r="D6" s="129">
        <v>1069000</v>
      </c>
      <c r="E6" s="129">
        <v>0</v>
      </c>
    </row>
    <row r="7" spans="1:5" ht="17.100000000000001" customHeight="1" thickBot="1" x14ac:dyDescent="0.25">
      <c r="A7" s="499" t="s">
        <v>20</v>
      </c>
      <c r="B7" s="500"/>
      <c r="C7" s="134">
        <f>SUM(C6:C6)</f>
        <v>1069000</v>
      </c>
      <c r="D7" s="134">
        <f>SUM(D6:D6)</f>
        <v>1069000</v>
      </c>
      <c r="E7" s="134">
        <f>SUM(E6:E6)</f>
        <v>0</v>
      </c>
    </row>
    <row r="8" spans="1:5" ht="17.100000000000001" customHeight="1" x14ac:dyDescent="0.2">
      <c r="A8" s="148" t="s">
        <v>193</v>
      </c>
      <c r="B8" s="123" t="s">
        <v>115</v>
      </c>
      <c r="C8" s="130">
        <v>2000</v>
      </c>
      <c r="D8" s="130">
        <v>8000</v>
      </c>
      <c r="E8" s="130">
        <v>0</v>
      </c>
    </row>
    <row r="9" spans="1:5" ht="17.100000000000001" customHeight="1" x14ac:dyDescent="0.2">
      <c r="A9" s="148" t="s">
        <v>168</v>
      </c>
      <c r="B9" s="123" t="s">
        <v>64</v>
      </c>
      <c r="C9" s="130">
        <v>3896000</v>
      </c>
      <c r="D9" s="130">
        <v>1541000</v>
      </c>
      <c r="E9" s="130">
        <v>0</v>
      </c>
    </row>
    <row r="10" spans="1:5" ht="17.100000000000001" customHeight="1" x14ac:dyDescent="0.2">
      <c r="A10" s="148" t="s">
        <v>194</v>
      </c>
      <c r="B10" s="124" t="s">
        <v>116</v>
      </c>
      <c r="C10" s="130">
        <v>13000</v>
      </c>
      <c r="D10" s="130">
        <v>13000</v>
      </c>
      <c r="E10" s="130">
        <v>0</v>
      </c>
    </row>
    <row r="11" spans="1:5" ht="17.100000000000001" customHeight="1" x14ac:dyDescent="0.2">
      <c r="A11" s="149" t="s">
        <v>195</v>
      </c>
      <c r="B11" s="116" t="s">
        <v>117</v>
      </c>
      <c r="C11" s="130">
        <v>31000</v>
      </c>
      <c r="D11" s="130">
        <v>31000</v>
      </c>
      <c r="E11" s="130">
        <v>0</v>
      </c>
    </row>
    <row r="12" spans="1:5" ht="17.100000000000001" customHeight="1" x14ac:dyDescent="0.2">
      <c r="A12" s="149" t="s">
        <v>170</v>
      </c>
      <c r="B12" s="116" t="s">
        <v>118</v>
      </c>
      <c r="C12" s="130">
        <v>272000</v>
      </c>
      <c r="D12" s="130">
        <v>0</v>
      </c>
      <c r="E12" s="130">
        <v>0</v>
      </c>
    </row>
    <row r="13" spans="1:5" ht="17.100000000000001" customHeight="1" x14ac:dyDescent="0.2">
      <c r="A13" s="149" t="s">
        <v>172</v>
      </c>
      <c r="B13" s="116" t="s">
        <v>67</v>
      </c>
      <c r="C13" s="130">
        <v>92000</v>
      </c>
      <c r="D13" s="130">
        <v>92000</v>
      </c>
      <c r="E13" s="130">
        <v>0</v>
      </c>
    </row>
    <row r="14" spans="1:5" ht="17.100000000000001" customHeight="1" x14ac:dyDescent="0.2">
      <c r="A14" s="100" t="s">
        <v>161</v>
      </c>
      <c r="B14" s="101" t="s">
        <v>30</v>
      </c>
      <c r="C14" s="130">
        <v>78000</v>
      </c>
      <c r="D14" s="130">
        <v>78000</v>
      </c>
      <c r="E14" s="130">
        <v>0</v>
      </c>
    </row>
    <row r="15" spans="1:5" ht="17.100000000000001" customHeight="1" x14ac:dyDescent="0.2">
      <c r="A15" s="149" t="s">
        <v>171</v>
      </c>
      <c r="B15" s="116" t="s">
        <v>49</v>
      </c>
      <c r="C15" s="130">
        <v>14000</v>
      </c>
      <c r="D15" s="130">
        <v>14000</v>
      </c>
      <c r="E15" s="130">
        <v>0</v>
      </c>
    </row>
    <row r="16" spans="1:5" ht="17.100000000000001" customHeight="1" thickBot="1" x14ac:dyDescent="0.25">
      <c r="A16" s="150" t="s">
        <v>174</v>
      </c>
      <c r="B16" s="126" t="s">
        <v>105</v>
      </c>
      <c r="C16" s="131">
        <v>1192000</v>
      </c>
      <c r="D16" s="131">
        <v>485000</v>
      </c>
      <c r="E16" s="131">
        <v>0</v>
      </c>
    </row>
    <row r="17" spans="1:5" ht="17.100000000000001" customHeight="1" thickBot="1" x14ac:dyDescent="0.25">
      <c r="A17" s="499" t="s">
        <v>22</v>
      </c>
      <c r="B17" s="500"/>
      <c r="C17" s="132">
        <f>SUM(C8:C16)</f>
        <v>5590000</v>
      </c>
      <c r="D17" s="132">
        <f>SUM(D8:D16)</f>
        <v>2262000</v>
      </c>
      <c r="E17" s="132">
        <f>SUM(E8:E16)</f>
        <v>0</v>
      </c>
    </row>
    <row r="18" spans="1:5" ht="17.100000000000001" customHeight="1" thickBot="1" x14ac:dyDescent="0.25">
      <c r="A18" s="147" t="s">
        <v>198</v>
      </c>
      <c r="B18" s="121" t="s">
        <v>119</v>
      </c>
      <c r="C18" s="129">
        <v>17000</v>
      </c>
      <c r="D18" s="129">
        <v>17000</v>
      </c>
      <c r="E18" s="129">
        <v>0</v>
      </c>
    </row>
    <row r="19" spans="1:5" ht="17.100000000000001" customHeight="1" thickBot="1" x14ac:dyDescent="0.25">
      <c r="A19" s="499" t="s">
        <v>27</v>
      </c>
      <c r="B19" s="500" t="s">
        <v>119</v>
      </c>
      <c r="C19" s="134">
        <f>C18</f>
        <v>17000</v>
      </c>
      <c r="D19" s="134">
        <f t="shared" ref="D19:E19" si="1">D18</f>
        <v>17000</v>
      </c>
      <c r="E19" s="134">
        <f t="shared" si="1"/>
        <v>0</v>
      </c>
    </row>
    <row r="20" spans="1:5" s="79" customFormat="1" ht="30" customHeight="1" thickBot="1" x14ac:dyDescent="0.25">
      <c r="A20" s="509" t="s">
        <v>12</v>
      </c>
      <c r="B20" s="510"/>
      <c r="C20" s="127">
        <f>C5+C7+C17+C19</f>
        <v>10350000</v>
      </c>
      <c r="D20" s="127">
        <f t="shared" ref="D20:E20" si="2">D5+D7+D17+D19</f>
        <v>7022000</v>
      </c>
      <c r="E20" s="127">
        <f t="shared" si="2"/>
        <v>0</v>
      </c>
    </row>
    <row r="21" spans="1:5" ht="20.100000000000001" customHeight="1" thickBot="1" x14ac:dyDescent="0.25">
      <c r="C21" s="140"/>
    </row>
    <row r="22" spans="1:5" s="216" customFormat="1" ht="48" customHeight="1" thickBot="1" x14ac:dyDescent="0.25">
      <c r="A22" s="524" t="s">
        <v>114</v>
      </c>
      <c r="B22" s="525"/>
      <c r="C22" s="139" t="s">
        <v>156</v>
      </c>
      <c r="D22" s="139" t="s">
        <v>157</v>
      </c>
      <c r="E22" s="139" t="s">
        <v>363</v>
      </c>
    </row>
    <row r="23" spans="1:5" ht="17.100000000000001" customHeight="1" x14ac:dyDescent="0.2">
      <c r="A23" s="152" t="s">
        <v>179</v>
      </c>
      <c r="B23" s="143" t="s">
        <v>120</v>
      </c>
      <c r="C23" s="129">
        <v>4310000</v>
      </c>
      <c r="D23" s="129">
        <v>4310000</v>
      </c>
      <c r="E23" s="129">
        <v>0</v>
      </c>
    </row>
    <row r="24" spans="1:5" ht="17.100000000000001" customHeight="1" thickBot="1" x14ac:dyDescent="0.25">
      <c r="A24" s="153" t="s">
        <v>166</v>
      </c>
      <c r="B24" s="144" t="s">
        <v>160</v>
      </c>
      <c r="C24" s="131">
        <v>1164000</v>
      </c>
      <c r="D24" s="131">
        <v>1164000</v>
      </c>
      <c r="E24" s="131">
        <v>0</v>
      </c>
    </row>
    <row r="25" spans="1:5" ht="17.100000000000001" customHeight="1" thickBot="1" x14ac:dyDescent="0.25">
      <c r="A25" s="501" t="s">
        <v>180</v>
      </c>
      <c r="B25" s="502"/>
      <c r="C25" s="141">
        <f>SUM(C23:C24)</f>
        <v>5474000</v>
      </c>
      <c r="D25" s="141">
        <f>SUM(D23:D24)</f>
        <v>5474000</v>
      </c>
      <c r="E25" s="141">
        <f>SUM(E23:E24)</f>
        <v>0</v>
      </c>
    </row>
    <row r="26" spans="1:5" s="79" customFormat="1" ht="30" customHeight="1" thickBot="1" x14ac:dyDescent="0.25">
      <c r="A26" s="572" t="s">
        <v>1</v>
      </c>
      <c r="B26" s="573"/>
      <c r="C26" s="142">
        <f>SUM(C25)</f>
        <v>5474000</v>
      </c>
      <c r="D26" s="142">
        <f>SUM(D25)</f>
        <v>5474000</v>
      </c>
      <c r="E26" s="142">
        <f>SUM(E25)</f>
        <v>0</v>
      </c>
    </row>
  </sheetData>
  <mergeCells count="9">
    <mergeCell ref="A25:B25"/>
    <mergeCell ref="A26:B26"/>
    <mergeCell ref="A1:B1"/>
    <mergeCell ref="A5:B5"/>
    <mergeCell ref="A7:B7"/>
    <mergeCell ref="A17:B17"/>
    <mergeCell ref="A20:B20"/>
    <mergeCell ref="A22:B22"/>
    <mergeCell ref="A19:B1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31"/>
  <sheetViews>
    <sheetView view="pageLayout" topLeftCell="A34" zoomScaleNormal="100" zoomScaleSheetLayoutView="100" workbookViewId="0">
      <selection activeCell="E28" sqref="E28"/>
    </sheetView>
  </sheetViews>
  <sheetFormatPr defaultRowHeight="12.75" x14ac:dyDescent="0.2"/>
  <cols>
    <col min="1" max="1" width="12.85546875" style="110" customWidth="1"/>
    <col min="2" max="2" width="48.5703125" style="99" customWidth="1"/>
    <col min="3" max="3" width="15.140625" style="99" customWidth="1"/>
    <col min="4" max="4" width="15.140625" style="117" customWidth="1"/>
    <col min="5" max="5" width="11.7109375" style="117" customWidth="1"/>
    <col min="6" max="256" width="9.140625" style="99"/>
    <col min="257" max="257" width="11.7109375" style="99" customWidth="1"/>
    <col min="258" max="258" width="66.28515625" style="99" customWidth="1"/>
    <col min="259" max="259" width="15.140625" style="99" customWidth="1"/>
    <col min="260" max="260" width="12.5703125" style="99" bestFit="1" customWidth="1"/>
    <col min="261" max="512" width="9.140625" style="99"/>
    <col min="513" max="513" width="11.7109375" style="99" customWidth="1"/>
    <col min="514" max="514" width="66.28515625" style="99" customWidth="1"/>
    <col min="515" max="515" width="15.140625" style="99" customWidth="1"/>
    <col min="516" max="516" width="12.5703125" style="99" bestFit="1" customWidth="1"/>
    <col min="517" max="768" width="9.140625" style="99"/>
    <col min="769" max="769" width="11.7109375" style="99" customWidth="1"/>
    <col min="770" max="770" width="66.28515625" style="99" customWidth="1"/>
    <col min="771" max="771" width="15.140625" style="99" customWidth="1"/>
    <col min="772" max="772" width="12.5703125" style="99" bestFit="1" customWidth="1"/>
    <col min="773" max="1024" width="9.140625" style="99"/>
    <col min="1025" max="1025" width="11.7109375" style="99" customWidth="1"/>
    <col min="1026" max="1026" width="66.28515625" style="99" customWidth="1"/>
    <col min="1027" max="1027" width="15.140625" style="99" customWidth="1"/>
    <col min="1028" max="1028" width="12.5703125" style="99" bestFit="1" customWidth="1"/>
    <col min="1029" max="1280" width="9.140625" style="99"/>
    <col min="1281" max="1281" width="11.7109375" style="99" customWidth="1"/>
    <col min="1282" max="1282" width="66.28515625" style="99" customWidth="1"/>
    <col min="1283" max="1283" width="15.140625" style="99" customWidth="1"/>
    <col min="1284" max="1284" width="12.5703125" style="99" bestFit="1" customWidth="1"/>
    <col min="1285" max="1536" width="9.140625" style="99"/>
    <col min="1537" max="1537" width="11.7109375" style="99" customWidth="1"/>
    <col min="1538" max="1538" width="66.28515625" style="99" customWidth="1"/>
    <col min="1539" max="1539" width="15.140625" style="99" customWidth="1"/>
    <col min="1540" max="1540" width="12.5703125" style="99" bestFit="1" customWidth="1"/>
    <col min="1541" max="1792" width="9.140625" style="99"/>
    <col min="1793" max="1793" width="11.7109375" style="99" customWidth="1"/>
    <col min="1794" max="1794" width="66.28515625" style="99" customWidth="1"/>
    <col min="1795" max="1795" width="15.140625" style="99" customWidth="1"/>
    <col min="1796" max="1796" width="12.5703125" style="99" bestFit="1" customWidth="1"/>
    <col min="1797" max="2048" width="9.140625" style="99"/>
    <col min="2049" max="2049" width="11.7109375" style="99" customWidth="1"/>
    <col min="2050" max="2050" width="66.28515625" style="99" customWidth="1"/>
    <col min="2051" max="2051" width="15.140625" style="99" customWidth="1"/>
    <col min="2052" max="2052" width="12.5703125" style="99" bestFit="1" customWidth="1"/>
    <col min="2053" max="2304" width="9.140625" style="99"/>
    <col min="2305" max="2305" width="11.7109375" style="99" customWidth="1"/>
    <col min="2306" max="2306" width="66.28515625" style="99" customWidth="1"/>
    <col min="2307" max="2307" width="15.140625" style="99" customWidth="1"/>
    <col min="2308" max="2308" width="12.5703125" style="99" bestFit="1" customWidth="1"/>
    <col min="2309" max="2560" width="9.140625" style="99"/>
    <col min="2561" max="2561" width="11.7109375" style="99" customWidth="1"/>
    <col min="2562" max="2562" width="66.28515625" style="99" customWidth="1"/>
    <col min="2563" max="2563" width="15.140625" style="99" customWidth="1"/>
    <col min="2564" max="2564" width="12.5703125" style="99" bestFit="1" customWidth="1"/>
    <col min="2565" max="2816" width="9.140625" style="99"/>
    <col min="2817" max="2817" width="11.7109375" style="99" customWidth="1"/>
    <col min="2818" max="2818" width="66.28515625" style="99" customWidth="1"/>
    <col min="2819" max="2819" width="15.140625" style="99" customWidth="1"/>
    <col min="2820" max="2820" width="12.5703125" style="99" bestFit="1" customWidth="1"/>
    <col min="2821" max="3072" width="9.140625" style="99"/>
    <col min="3073" max="3073" width="11.7109375" style="99" customWidth="1"/>
    <col min="3074" max="3074" width="66.28515625" style="99" customWidth="1"/>
    <col min="3075" max="3075" width="15.140625" style="99" customWidth="1"/>
    <col min="3076" max="3076" width="12.5703125" style="99" bestFit="1" customWidth="1"/>
    <col min="3077" max="3328" width="9.140625" style="99"/>
    <col min="3329" max="3329" width="11.7109375" style="99" customWidth="1"/>
    <col min="3330" max="3330" width="66.28515625" style="99" customWidth="1"/>
    <col min="3331" max="3331" width="15.140625" style="99" customWidth="1"/>
    <col min="3332" max="3332" width="12.5703125" style="99" bestFit="1" customWidth="1"/>
    <col min="3333" max="3584" width="9.140625" style="99"/>
    <col min="3585" max="3585" width="11.7109375" style="99" customWidth="1"/>
    <col min="3586" max="3586" width="66.28515625" style="99" customWidth="1"/>
    <col min="3587" max="3587" width="15.140625" style="99" customWidth="1"/>
    <col min="3588" max="3588" width="12.5703125" style="99" bestFit="1" customWidth="1"/>
    <col min="3589" max="3840" width="9.140625" style="99"/>
    <col min="3841" max="3841" width="11.7109375" style="99" customWidth="1"/>
    <col min="3842" max="3842" width="66.28515625" style="99" customWidth="1"/>
    <col min="3843" max="3843" width="15.140625" style="99" customWidth="1"/>
    <col min="3844" max="3844" width="12.5703125" style="99" bestFit="1" customWidth="1"/>
    <col min="3845" max="4096" width="9.140625" style="99"/>
    <col min="4097" max="4097" width="11.7109375" style="99" customWidth="1"/>
    <col min="4098" max="4098" width="66.28515625" style="99" customWidth="1"/>
    <col min="4099" max="4099" width="15.140625" style="99" customWidth="1"/>
    <col min="4100" max="4100" width="12.5703125" style="99" bestFit="1" customWidth="1"/>
    <col min="4101" max="4352" width="9.140625" style="99"/>
    <col min="4353" max="4353" width="11.7109375" style="99" customWidth="1"/>
    <col min="4354" max="4354" width="66.28515625" style="99" customWidth="1"/>
    <col min="4355" max="4355" width="15.140625" style="99" customWidth="1"/>
    <col min="4356" max="4356" width="12.5703125" style="99" bestFit="1" customWidth="1"/>
    <col min="4357" max="4608" width="9.140625" style="99"/>
    <col min="4609" max="4609" width="11.7109375" style="99" customWidth="1"/>
    <col min="4610" max="4610" width="66.28515625" style="99" customWidth="1"/>
    <col min="4611" max="4611" width="15.140625" style="99" customWidth="1"/>
    <col min="4612" max="4612" width="12.5703125" style="99" bestFit="1" customWidth="1"/>
    <col min="4613" max="4864" width="9.140625" style="99"/>
    <col min="4865" max="4865" width="11.7109375" style="99" customWidth="1"/>
    <col min="4866" max="4866" width="66.28515625" style="99" customWidth="1"/>
    <col min="4867" max="4867" width="15.140625" style="99" customWidth="1"/>
    <col min="4868" max="4868" width="12.5703125" style="99" bestFit="1" customWidth="1"/>
    <col min="4869" max="5120" width="9.140625" style="99"/>
    <col min="5121" max="5121" width="11.7109375" style="99" customWidth="1"/>
    <col min="5122" max="5122" width="66.28515625" style="99" customWidth="1"/>
    <col min="5123" max="5123" width="15.140625" style="99" customWidth="1"/>
    <col min="5124" max="5124" width="12.5703125" style="99" bestFit="1" customWidth="1"/>
    <col min="5125" max="5376" width="9.140625" style="99"/>
    <col min="5377" max="5377" width="11.7109375" style="99" customWidth="1"/>
    <col min="5378" max="5378" width="66.28515625" style="99" customWidth="1"/>
    <col min="5379" max="5379" width="15.140625" style="99" customWidth="1"/>
    <col min="5380" max="5380" width="12.5703125" style="99" bestFit="1" customWidth="1"/>
    <col min="5381" max="5632" width="9.140625" style="99"/>
    <col min="5633" max="5633" width="11.7109375" style="99" customWidth="1"/>
    <col min="5634" max="5634" width="66.28515625" style="99" customWidth="1"/>
    <col min="5635" max="5635" width="15.140625" style="99" customWidth="1"/>
    <col min="5636" max="5636" width="12.5703125" style="99" bestFit="1" customWidth="1"/>
    <col min="5637" max="5888" width="9.140625" style="99"/>
    <col min="5889" max="5889" width="11.7109375" style="99" customWidth="1"/>
    <col min="5890" max="5890" width="66.28515625" style="99" customWidth="1"/>
    <col min="5891" max="5891" width="15.140625" style="99" customWidth="1"/>
    <col min="5892" max="5892" width="12.5703125" style="99" bestFit="1" customWidth="1"/>
    <col min="5893" max="6144" width="9.140625" style="99"/>
    <col min="6145" max="6145" width="11.7109375" style="99" customWidth="1"/>
    <col min="6146" max="6146" width="66.28515625" style="99" customWidth="1"/>
    <col min="6147" max="6147" width="15.140625" style="99" customWidth="1"/>
    <col min="6148" max="6148" width="12.5703125" style="99" bestFit="1" customWidth="1"/>
    <col min="6149" max="6400" width="9.140625" style="99"/>
    <col min="6401" max="6401" width="11.7109375" style="99" customWidth="1"/>
    <col min="6402" max="6402" width="66.28515625" style="99" customWidth="1"/>
    <col min="6403" max="6403" width="15.140625" style="99" customWidth="1"/>
    <col min="6404" max="6404" width="12.5703125" style="99" bestFit="1" customWidth="1"/>
    <col min="6405" max="6656" width="9.140625" style="99"/>
    <col min="6657" max="6657" width="11.7109375" style="99" customWidth="1"/>
    <col min="6658" max="6658" width="66.28515625" style="99" customWidth="1"/>
    <col min="6659" max="6659" width="15.140625" style="99" customWidth="1"/>
    <col min="6660" max="6660" width="12.5703125" style="99" bestFit="1" customWidth="1"/>
    <col min="6661" max="6912" width="9.140625" style="99"/>
    <col min="6913" max="6913" width="11.7109375" style="99" customWidth="1"/>
    <col min="6914" max="6914" width="66.28515625" style="99" customWidth="1"/>
    <col min="6915" max="6915" width="15.140625" style="99" customWidth="1"/>
    <col min="6916" max="6916" width="12.5703125" style="99" bestFit="1" customWidth="1"/>
    <col min="6917" max="7168" width="9.140625" style="99"/>
    <col min="7169" max="7169" width="11.7109375" style="99" customWidth="1"/>
    <col min="7170" max="7170" width="66.28515625" style="99" customWidth="1"/>
    <col min="7171" max="7171" width="15.140625" style="99" customWidth="1"/>
    <col min="7172" max="7172" width="12.5703125" style="99" bestFit="1" customWidth="1"/>
    <col min="7173" max="7424" width="9.140625" style="99"/>
    <col min="7425" max="7425" width="11.7109375" style="99" customWidth="1"/>
    <col min="7426" max="7426" width="66.28515625" style="99" customWidth="1"/>
    <col min="7427" max="7427" width="15.140625" style="99" customWidth="1"/>
    <col min="7428" max="7428" width="12.5703125" style="99" bestFit="1" customWidth="1"/>
    <col min="7429" max="7680" width="9.140625" style="99"/>
    <col min="7681" max="7681" width="11.7109375" style="99" customWidth="1"/>
    <col min="7682" max="7682" width="66.28515625" style="99" customWidth="1"/>
    <col min="7683" max="7683" width="15.140625" style="99" customWidth="1"/>
    <col min="7684" max="7684" width="12.5703125" style="99" bestFit="1" customWidth="1"/>
    <col min="7685" max="7936" width="9.140625" style="99"/>
    <col min="7937" max="7937" width="11.7109375" style="99" customWidth="1"/>
    <col min="7938" max="7938" width="66.28515625" style="99" customWidth="1"/>
    <col min="7939" max="7939" width="15.140625" style="99" customWidth="1"/>
    <col min="7940" max="7940" width="12.5703125" style="99" bestFit="1" customWidth="1"/>
    <col min="7941" max="8192" width="9.140625" style="99"/>
    <col min="8193" max="8193" width="11.7109375" style="99" customWidth="1"/>
    <col min="8194" max="8194" width="66.28515625" style="99" customWidth="1"/>
    <col min="8195" max="8195" width="15.140625" style="99" customWidth="1"/>
    <col min="8196" max="8196" width="12.5703125" style="99" bestFit="1" customWidth="1"/>
    <col min="8197" max="8448" width="9.140625" style="99"/>
    <col min="8449" max="8449" width="11.7109375" style="99" customWidth="1"/>
    <col min="8450" max="8450" width="66.28515625" style="99" customWidth="1"/>
    <col min="8451" max="8451" width="15.140625" style="99" customWidth="1"/>
    <col min="8452" max="8452" width="12.5703125" style="99" bestFit="1" customWidth="1"/>
    <col min="8453" max="8704" width="9.140625" style="99"/>
    <col min="8705" max="8705" width="11.7109375" style="99" customWidth="1"/>
    <col min="8706" max="8706" width="66.28515625" style="99" customWidth="1"/>
    <col min="8707" max="8707" width="15.140625" style="99" customWidth="1"/>
    <col min="8708" max="8708" width="12.5703125" style="99" bestFit="1" customWidth="1"/>
    <col min="8709" max="8960" width="9.140625" style="99"/>
    <col min="8961" max="8961" width="11.7109375" style="99" customWidth="1"/>
    <col min="8962" max="8962" width="66.28515625" style="99" customWidth="1"/>
    <col min="8963" max="8963" width="15.140625" style="99" customWidth="1"/>
    <col min="8964" max="8964" width="12.5703125" style="99" bestFit="1" customWidth="1"/>
    <col min="8965" max="9216" width="9.140625" style="99"/>
    <col min="9217" max="9217" width="11.7109375" style="99" customWidth="1"/>
    <col min="9218" max="9218" width="66.28515625" style="99" customWidth="1"/>
    <col min="9219" max="9219" width="15.140625" style="99" customWidth="1"/>
    <col min="9220" max="9220" width="12.5703125" style="99" bestFit="1" customWidth="1"/>
    <col min="9221" max="9472" width="9.140625" style="99"/>
    <col min="9473" max="9473" width="11.7109375" style="99" customWidth="1"/>
    <col min="9474" max="9474" width="66.28515625" style="99" customWidth="1"/>
    <col min="9475" max="9475" width="15.140625" style="99" customWidth="1"/>
    <col min="9476" max="9476" width="12.5703125" style="99" bestFit="1" customWidth="1"/>
    <col min="9477" max="9728" width="9.140625" style="99"/>
    <col min="9729" max="9729" width="11.7109375" style="99" customWidth="1"/>
    <col min="9730" max="9730" width="66.28515625" style="99" customWidth="1"/>
    <col min="9731" max="9731" width="15.140625" style="99" customWidth="1"/>
    <col min="9732" max="9732" width="12.5703125" style="99" bestFit="1" customWidth="1"/>
    <col min="9733" max="9984" width="9.140625" style="99"/>
    <col min="9985" max="9985" width="11.7109375" style="99" customWidth="1"/>
    <col min="9986" max="9986" width="66.28515625" style="99" customWidth="1"/>
    <col min="9987" max="9987" width="15.140625" style="99" customWidth="1"/>
    <col min="9988" max="9988" width="12.5703125" style="99" bestFit="1" customWidth="1"/>
    <col min="9989" max="10240" width="9.140625" style="99"/>
    <col min="10241" max="10241" width="11.7109375" style="99" customWidth="1"/>
    <col min="10242" max="10242" width="66.28515625" style="99" customWidth="1"/>
    <col min="10243" max="10243" width="15.140625" style="99" customWidth="1"/>
    <col min="10244" max="10244" width="12.5703125" style="99" bestFit="1" customWidth="1"/>
    <col min="10245" max="10496" width="9.140625" style="99"/>
    <col min="10497" max="10497" width="11.7109375" style="99" customWidth="1"/>
    <col min="10498" max="10498" width="66.28515625" style="99" customWidth="1"/>
    <col min="10499" max="10499" width="15.140625" style="99" customWidth="1"/>
    <col min="10500" max="10500" width="12.5703125" style="99" bestFit="1" customWidth="1"/>
    <col min="10501" max="10752" width="9.140625" style="99"/>
    <col min="10753" max="10753" width="11.7109375" style="99" customWidth="1"/>
    <col min="10754" max="10754" width="66.28515625" style="99" customWidth="1"/>
    <col min="10755" max="10755" width="15.140625" style="99" customWidth="1"/>
    <col min="10756" max="10756" width="12.5703125" style="99" bestFit="1" customWidth="1"/>
    <col min="10757" max="11008" width="9.140625" style="99"/>
    <col min="11009" max="11009" width="11.7109375" style="99" customWidth="1"/>
    <col min="11010" max="11010" width="66.28515625" style="99" customWidth="1"/>
    <col min="11011" max="11011" width="15.140625" style="99" customWidth="1"/>
    <col min="11012" max="11012" width="12.5703125" style="99" bestFit="1" customWidth="1"/>
    <col min="11013" max="11264" width="9.140625" style="99"/>
    <col min="11265" max="11265" width="11.7109375" style="99" customWidth="1"/>
    <col min="11266" max="11266" width="66.28515625" style="99" customWidth="1"/>
    <col min="11267" max="11267" width="15.140625" style="99" customWidth="1"/>
    <col min="11268" max="11268" width="12.5703125" style="99" bestFit="1" customWidth="1"/>
    <col min="11269" max="11520" width="9.140625" style="99"/>
    <col min="11521" max="11521" width="11.7109375" style="99" customWidth="1"/>
    <col min="11522" max="11522" width="66.28515625" style="99" customWidth="1"/>
    <col min="11523" max="11523" width="15.140625" style="99" customWidth="1"/>
    <col min="11524" max="11524" width="12.5703125" style="99" bestFit="1" customWidth="1"/>
    <col min="11525" max="11776" width="9.140625" style="99"/>
    <col min="11777" max="11777" width="11.7109375" style="99" customWidth="1"/>
    <col min="11778" max="11778" width="66.28515625" style="99" customWidth="1"/>
    <col min="11779" max="11779" width="15.140625" style="99" customWidth="1"/>
    <col min="11780" max="11780" width="12.5703125" style="99" bestFit="1" customWidth="1"/>
    <col min="11781" max="12032" width="9.140625" style="99"/>
    <col min="12033" max="12033" width="11.7109375" style="99" customWidth="1"/>
    <col min="12034" max="12034" width="66.28515625" style="99" customWidth="1"/>
    <col min="12035" max="12035" width="15.140625" style="99" customWidth="1"/>
    <col min="12036" max="12036" width="12.5703125" style="99" bestFit="1" customWidth="1"/>
    <col min="12037" max="12288" width="9.140625" style="99"/>
    <col min="12289" max="12289" width="11.7109375" style="99" customWidth="1"/>
    <col min="12290" max="12290" width="66.28515625" style="99" customWidth="1"/>
    <col min="12291" max="12291" width="15.140625" style="99" customWidth="1"/>
    <col min="12292" max="12292" width="12.5703125" style="99" bestFit="1" customWidth="1"/>
    <col min="12293" max="12544" width="9.140625" style="99"/>
    <col min="12545" max="12545" width="11.7109375" style="99" customWidth="1"/>
    <col min="12546" max="12546" width="66.28515625" style="99" customWidth="1"/>
    <col min="12547" max="12547" width="15.140625" style="99" customWidth="1"/>
    <col min="12548" max="12548" width="12.5703125" style="99" bestFit="1" customWidth="1"/>
    <col min="12549" max="12800" width="9.140625" style="99"/>
    <col min="12801" max="12801" width="11.7109375" style="99" customWidth="1"/>
    <col min="12802" max="12802" width="66.28515625" style="99" customWidth="1"/>
    <col min="12803" max="12803" width="15.140625" style="99" customWidth="1"/>
    <col min="12804" max="12804" width="12.5703125" style="99" bestFit="1" customWidth="1"/>
    <col min="12805" max="13056" width="9.140625" style="99"/>
    <col min="13057" max="13057" width="11.7109375" style="99" customWidth="1"/>
    <col min="13058" max="13058" width="66.28515625" style="99" customWidth="1"/>
    <col min="13059" max="13059" width="15.140625" style="99" customWidth="1"/>
    <col min="13060" max="13060" width="12.5703125" style="99" bestFit="1" customWidth="1"/>
    <col min="13061" max="13312" width="9.140625" style="99"/>
    <col min="13313" max="13313" width="11.7109375" style="99" customWidth="1"/>
    <col min="13314" max="13314" width="66.28515625" style="99" customWidth="1"/>
    <col min="13315" max="13315" width="15.140625" style="99" customWidth="1"/>
    <col min="13316" max="13316" width="12.5703125" style="99" bestFit="1" customWidth="1"/>
    <col min="13317" max="13568" width="9.140625" style="99"/>
    <col min="13569" max="13569" width="11.7109375" style="99" customWidth="1"/>
    <col min="13570" max="13570" width="66.28515625" style="99" customWidth="1"/>
    <col min="13571" max="13571" width="15.140625" style="99" customWidth="1"/>
    <col min="13572" max="13572" width="12.5703125" style="99" bestFit="1" customWidth="1"/>
    <col min="13573" max="13824" width="9.140625" style="99"/>
    <col min="13825" max="13825" width="11.7109375" style="99" customWidth="1"/>
    <col min="13826" max="13826" width="66.28515625" style="99" customWidth="1"/>
    <col min="13827" max="13827" width="15.140625" style="99" customWidth="1"/>
    <col min="13828" max="13828" width="12.5703125" style="99" bestFit="1" customWidth="1"/>
    <col min="13829" max="14080" width="9.140625" style="99"/>
    <col min="14081" max="14081" width="11.7109375" style="99" customWidth="1"/>
    <col min="14082" max="14082" width="66.28515625" style="99" customWidth="1"/>
    <col min="14083" max="14083" width="15.140625" style="99" customWidth="1"/>
    <col min="14084" max="14084" width="12.5703125" style="99" bestFit="1" customWidth="1"/>
    <col min="14085" max="14336" width="9.140625" style="99"/>
    <col min="14337" max="14337" width="11.7109375" style="99" customWidth="1"/>
    <col min="14338" max="14338" width="66.28515625" style="99" customWidth="1"/>
    <col min="14339" max="14339" width="15.140625" style="99" customWidth="1"/>
    <col min="14340" max="14340" width="12.5703125" style="99" bestFit="1" customWidth="1"/>
    <col min="14341" max="14592" width="9.140625" style="99"/>
    <col min="14593" max="14593" width="11.7109375" style="99" customWidth="1"/>
    <col min="14594" max="14594" width="66.28515625" style="99" customWidth="1"/>
    <col min="14595" max="14595" width="15.140625" style="99" customWidth="1"/>
    <col min="14596" max="14596" width="12.5703125" style="99" bestFit="1" customWidth="1"/>
    <col min="14597" max="14848" width="9.140625" style="99"/>
    <col min="14849" max="14849" width="11.7109375" style="99" customWidth="1"/>
    <col min="14850" max="14850" width="66.28515625" style="99" customWidth="1"/>
    <col min="14851" max="14851" width="15.140625" style="99" customWidth="1"/>
    <col min="14852" max="14852" width="12.5703125" style="99" bestFit="1" customWidth="1"/>
    <col min="14853" max="15104" width="9.140625" style="99"/>
    <col min="15105" max="15105" width="11.7109375" style="99" customWidth="1"/>
    <col min="15106" max="15106" width="66.28515625" style="99" customWidth="1"/>
    <col min="15107" max="15107" width="15.140625" style="99" customWidth="1"/>
    <col min="15108" max="15108" width="12.5703125" style="99" bestFit="1" customWidth="1"/>
    <col min="15109" max="15360" width="9.140625" style="99"/>
    <col min="15361" max="15361" width="11.7109375" style="99" customWidth="1"/>
    <col min="15362" max="15362" width="66.28515625" style="99" customWidth="1"/>
    <col min="15363" max="15363" width="15.140625" style="99" customWidth="1"/>
    <col min="15364" max="15364" width="12.5703125" style="99" bestFit="1" customWidth="1"/>
    <col min="15365" max="15616" width="9.140625" style="99"/>
    <col min="15617" max="15617" width="11.7109375" style="99" customWidth="1"/>
    <col min="15618" max="15618" width="66.28515625" style="99" customWidth="1"/>
    <col min="15619" max="15619" width="15.140625" style="99" customWidth="1"/>
    <col min="15620" max="15620" width="12.5703125" style="99" bestFit="1" customWidth="1"/>
    <col min="15621" max="15872" width="9.140625" style="99"/>
    <col min="15873" max="15873" width="11.7109375" style="99" customWidth="1"/>
    <col min="15874" max="15874" width="66.28515625" style="99" customWidth="1"/>
    <col min="15875" max="15875" width="15.140625" style="99" customWidth="1"/>
    <col min="15876" max="15876" width="12.5703125" style="99" bestFit="1" customWidth="1"/>
    <col min="15877" max="16128" width="9.140625" style="99"/>
    <col min="16129" max="16129" width="11.7109375" style="99" customWidth="1"/>
    <col min="16130" max="16130" width="66.28515625" style="99" customWidth="1"/>
    <col min="16131" max="16131" width="15.140625" style="99" customWidth="1"/>
    <col min="16132" max="16132" width="12.5703125" style="99" bestFit="1" customWidth="1"/>
    <col min="16133" max="16384" width="9.140625" style="99"/>
  </cols>
  <sheetData>
    <row r="1" spans="1:5" ht="48" customHeight="1" thickBot="1" x14ac:dyDescent="0.25">
      <c r="A1" s="576" t="s">
        <v>140</v>
      </c>
      <c r="B1" s="577"/>
      <c r="C1" s="218" t="s">
        <v>156</v>
      </c>
      <c r="D1" s="218" t="s">
        <v>157</v>
      </c>
      <c r="E1" s="218" t="s">
        <v>363</v>
      </c>
    </row>
    <row r="2" spans="1:5" ht="17.100000000000001" customHeight="1" x14ac:dyDescent="0.2">
      <c r="A2" s="86" t="s">
        <v>182</v>
      </c>
      <c r="B2" s="120" t="s">
        <v>101</v>
      </c>
      <c r="C2" s="130">
        <v>0</v>
      </c>
      <c r="D2" s="130">
        <v>0</v>
      </c>
      <c r="E2" s="130">
        <v>7523000</v>
      </c>
    </row>
    <row r="3" spans="1:5" ht="17.100000000000001" customHeight="1" x14ac:dyDescent="0.2">
      <c r="A3" s="86" t="s">
        <v>197</v>
      </c>
      <c r="B3" s="116" t="s">
        <v>57</v>
      </c>
      <c r="C3" s="130">
        <v>0</v>
      </c>
      <c r="D3" s="128">
        <v>0</v>
      </c>
      <c r="E3" s="128">
        <v>274000</v>
      </c>
    </row>
    <row r="4" spans="1:5" ht="17.100000000000001" customHeight="1" x14ac:dyDescent="0.2">
      <c r="A4" s="86" t="s">
        <v>183</v>
      </c>
      <c r="B4" s="15" t="s">
        <v>58</v>
      </c>
      <c r="C4" s="128">
        <v>0</v>
      </c>
      <c r="D4" s="128">
        <v>0</v>
      </c>
      <c r="E4" s="128">
        <v>99000</v>
      </c>
    </row>
    <row r="5" spans="1:5" ht="17.100000000000001" customHeight="1" x14ac:dyDescent="0.2">
      <c r="A5" s="86" t="s">
        <v>184</v>
      </c>
      <c r="B5" s="15" t="s">
        <v>59</v>
      </c>
      <c r="C5" s="128">
        <v>0</v>
      </c>
      <c r="D5" s="128">
        <v>0</v>
      </c>
      <c r="E5" s="128">
        <v>42000</v>
      </c>
    </row>
    <row r="6" spans="1:5" ht="17.100000000000001" customHeight="1" x14ac:dyDescent="0.2">
      <c r="A6" s="86" t="s">
        <v>185</v>
      </c>
      <c r="B6" s="15" t="s">
        <v>61</v>
      </c>
      <c r="C6" s="128">
        <v>0</v>
      </c>
      <c r="D6" s="128">
        <v>0</v>
      </c>
      <c r="E6" s="128">
        <v>2000</v>
      </c>
    </row>
    <row r="7" spans="1:5" ht="17.100000000000001" customHeight="1" thickBot="1" x14ac:dyDescent="0.25">
      <c r="A7" s="86" t="s">
        <v>186</v>
      </c>
      <c r="B7" s="15" t="s">
        <v>187</v>
      </c>
      <c r="C7" s="128">
        <v>0</v>
      </c>
      <c r="D7" s="128">
        <v>0</v>
      </c>
      <c r="E7" s="128">
        <v>111000</v>
      </c>
    </row>
    <row r="8" spans="1:5" ht="17.100000000000001" customHeight="1" thickBot="1" x14ac:dyDescent="0.25">
      <c r="A8" s="499" t="s">
        <v>25</v>
      </c>
      <c r="B8" s="500"/>
      <c r="C8" s="134">
        <f>SUM(C2:C7)</f>
        <v>0</v>
      </c>
      <c r="D8" s="134">
        <f t="shared" ref="D8:E8" si="0">SUM(D2:D7)</f>
        <v>0</v>
      </c>
      <c r="E8" s="134">
        <f t="shared" si="0"/>
        <v>8051000</v>
      </c>
    </row>
    <row r="9" spans="1:5" ht="17.100000000000001" customHeight="1" x14ac:dyDescent="0.2">
      <c r="A9" s="135" t="s">
        <v>188</v>
      </c>
      <c r="B9" s="121" t="s">
        <v>21</v>
      </c>
      <c r="C9" s="129">
        <v>0</v>
      </c>
      <c r="D9" s="129">
        <v>0</v>
      </c>
      <c r="E9" s="129">
        <v>2555000</v>
      </c>
    </row>
    <row r="10" spans="1:5" ht="17.100000000000001" customHeight="1" x14ac:dyDescent="0.2">
      <c r="A10" s="122" t="s">
        <v>189</v>
      </c>
      <c r="B10" s="121" t="s">
        <v>63</v>
      </c>
      <c r="C10" s="130">
        <v>0</v>
      </c>
      <c r="D10" s="130">
        <v>0</v>
      </c>
      <c r="E10" s="130">
        <v>29000</v>
      </c>
    </row>
    <row r="11" spans="1:5" ht="17.100000000000001" customHeight="1" x14ac:dyDescent="0.2">
      <c r="A11" s="122" t="s">
        <v>190</v>
      </c>
      <c r="B11" s="121" t="s">
        <v>181</v>
      </c>
      <c r="C11" s="130">
        <v>0</v>
      </c>
      <c r="D11" s="130">
        <v>0</v>
      </c>
      <c r="E11" s="130">
        <v>38000</v>
      </c>
    </row>
    <row r="12" spans="1:5" ht="17.100000000000001" customHeight="1" thickBot="1" x14ac:dyDescent="0.25">
      <c r="A12" s="136" t="s">
        <v>191</v>
      </c>
      <c r="B12" s="121" t="s">
        <v>192</v>
      </c>
      <c r="C12" s="131">
        <v>0</v>
      </c>
      <c r="D12" s="131">
        <v>0</v>
      </c>
      <c r="E12" s="131">
        <v>19000</v>
      </c>
    </row>
    <row r="13" spans="1:5" ht="17.100000000000001" customHeight="1" thickBot="1" x14ac:dyDescent="0.25">
      <c r="A13" s="499" t="s">
        <v>20</v>
      </c>
      <c r="B13" s="500"/>
      <c r="C13" s="134">
        <f>SUM(C9:C12)</f>
        <v>0</v>
      </c>
      <c r="D13" s="134">
        <f t="shared" ref="D13:E13" si="1">SUM(D9:D12)</f>
        <v>0</v>
      </c>
      <c r="E13" s="134">
        <f t="shared" si="1"/>
        <v>2641000</v>
      </c>
    </row>
    <row r="14" spans="1:5" ht="17.100000000000001" customHeight="1" x14ac:dyDescent="0.2">
      <c r="A14" s="122" t="s">
        <v>193</v>
      </c>
      <c r="B14" s="123" t="s">
        <v>115</v>
      </c>
      <c r="C14" s="130">
        <v>0</v>
      </c>
      <c r="D14" s="130">
        <v>0</v>
      </c>
      <c r="E14" s="130">
        <v>40000</v>
      </c>
    </row>
    <row r="15" spans="1:5" ht="17.100000000000001" customHeight="1" x14ac:dyDescent="0.2">
      <c r="A15" s="122" t="s">
        <v>168</v>
      </c>
      <c r="B15" s="123" t="s">
        <v>64</v>
      </c>
      <c r="C15" s="130">
        <v>0</v>
      </c>
      <c r="D15" s="130">
        <v>0</v>
      </c>
      <c r="E15" s="130">
        <v>5898000</v>
      </c>
    </row>
    <row r="16" spans="1:5" ht="17.100000000000001" customHeight="1" x14ac:dyDescent="0.2">
      <c r="A16" s="122" t="s">
        <v>194</v>
      </c>
      <c r="B16" s="124" t="s">
        <v>116</v>
      </c>
      <c r="C16" s="130">
        <v>0</v>
      </c>
      <c r="D16" s="130">
        <v>0</v>
      </c>
      <c r="E16" s="130">
        <v>31000</v>
      </c>
    </row>
    <row r="17" spans="1:5" ht="17.100000000000001" customHeight="1" x14ac:dyDescent="0.2">
      <c r="A17" s="100" t="s">
        <v>195</v>
      </c>
      <c r="B17" s="116" t="s">
        <v>117</v>
      </c>
      <c r="C17" s="130">
        <v>0</v>
      </c>
      <c r="D17" s="130">
        <v>0</v>
      </c>
      <c r="E17" s="130">
        <v>77000</v>
      </c>
    </row>
    <row r="18" spans="1:5" ht="17.100000000000001" customHeight="1" x14ac:dyDescent="0.2">
      <c r="A18" s="100" t="s">
        <v>161</v>
      </c>
      <c r="B18" s="101" t="s">
        <v>30</v>
      </c>
      <c r="C18" s="130">
        <v>0</v>
      </c>
      <c r="D18" s="130">
        <v>0</v>
      </c>
      <c r="E18" s="130">
        <v>129000</v>
      </c>
    </row>
    <row r="19" spans="1:5" ht="17.100000000000001" customHeight="1" x14ac:dyDescent="0.2">
      <c r="A19" s="100" t="s">
        <v>196</v>
      </c>
      <c r="B19" s="116" t="s">
        <v>96</v>
      </c>
      <c r="C19" s="130">
        <v>0</v>
      </c>
      <c r="D19" s="130">
        <v>0</v>
      </c>
      <c r="E19" s="130">
        <v>10000</v>
      </c>
    </row>
    <row r="20" spans="1:5" ht="17.100000000000001" customHeight="1" x14ac:dyDescent="0.2">
      <c r="A20" s="100" t="s">
        <v>171</v>
      </c>
      <c r="B20" s="116" t="s">
        <v>49</v>
      </c>
      <c r="C20" s="130">
        <v>0</v>
      </c>
      <c r="D20" s="130">
        <v>0</v>
      </c>
      <c r="E20" s="130">
        <v>102000</v>
      </c>
    </row>
    <row r="21" spans="1:5" ht="17.100000000000001" customHeight="1" thickBot="1" x14ac:dyDescent="0.25">
      <c r="A21" s="125" t="s">
        <v>174</v>
      </c>
      <c r="B21" s="126" t="s">
        <v>105</v>
      </c>
      <c r="C21" s="131">
        <v>0</v>
      </c>
      <c r="D21" s="131">
        <v>0</v>
      </c>
      <c r="E21" s="131">
        <v>1544000</v>
      </c>
    </row>
    <row r="22" spans="1:5" ht="17.100000000000001" customHeight="1" thickBot="1" x14ac:dyDescent="0.25">
      <c r="A22" s="499" t="s">
        <v>22</v>
      </c>
      <c r="B22" s="500"/>
      <c r="C22" s="132">
        <f>SUM(C14:C21)</f>
        <v>0</v>
      </c>
      <c r="D22" s="132">
        <f>SUM(D14:D21)</f>
        <v>0</v>
      </c>
      <c r="E22" s="132">
        <f>SUM(E14:E21)</f>
        <v>7831000</v>
      </c>
    </row>
    <row r="23" spans="1:5" s="79" customFormat="1" ht="30" customHeight="1" thickBot="1" x14ac:dyDescent="0.25">
      <c r="A23" s="509" t="s">
        <v>12</v>
      </c>
      <c r="B23" s="510"/>
      <c r="C23" s="127">
        <f>C8+C13+C22</f>
        <v>0</v>
      </c>
      <c r="D23" s="127">
        <f t="shared" ref="D23:E23" si="2">D8+D13+D22</f>
        <v>0</v>
      </c>
      <c r="E23" s="127">
        <f t="shared" si="2"/>
        <v>18523000</v>
      </c>
    </row>
    <row r="24" spans="1:5" ht="20.100000000000001" customHeight="1" thickBot="1" x14ac:dyDescent="0.25">
      <c r="A24" s="99"/>
      <c r="C24" s="137"/>
    </row>
    <row r="25" spans="1:5" ht="48" customHeight="1" thickBot="1" x14ac:dyDescent="0.25">
      <c r="A25" s="574" t="s">
        <v>140</v>
      </c>
      <c r="B25" s="575"/>
      <c r="C25" s="219" t="s">
        <v>156</v>
      </c>
      <c r="D25" s="219" t="s">
        <v>157</v>
      </c>
      <c r="E25" s="219" t="s">
        <v>363</v>
      </c>
    </row>
    <row r="26" spans="1:5" ht="17.100000000000001" customHeight="1" thickBot="1" x14ac:dyDescent="0.25">
      <c r="A26" s="100" t="s">
        <v>176</v>
      </c>
      <c r="B26" s="116" t="s">
        <v>177</v>
      </c>
      <c r="C26" s="118">
        <v>0</v>
      </c>
      <c r="D26" s="118">
        <v>10903000</v>
      </c>
      <c r="E26" s="118">
        <v>0</v>
      </c>
    </row>
    <row r="27" spans="1:5" ht="17.100000000000001" customHeight="1" thickBot="1" x14ac:dyDescent="0.25">
      <c r="A27" s="501" t="s">
        <v>178</v>
      </c>
      <c r="B27" s="502"/>
      <c r="C27" s="42">
        <f>C26</f>
        <v>0</v>
      </c>
      <c r="D27" s="42">
        <f t="shared" ref="D27:E27" si="3">D26</f>
        <v>10903000</v>
      </c>
      <c r="E27" s="42">
        <f t="shared" si="3"/>
        <v>0</v>
      </c>
    </row>
    <row r="28" spans="1:5" ht="17.100000000000001" customHeight="1" x14ac:dyDescent="0.2">
      <c r="A28" s="100" t="s">
        <v>179</v>
      </c>
      <c r="B28" s="116" t="s">
        <v>83</v>
      </c>
      <c r="C28" s="118">
        <v>0</v>
      </c>
      <c r="D28" s="118">
        <v>0</v>
      </c>
      <c r="E28" s="118">
        <v>6642000</v>
      </c>
    </row>
    <row r="29" spans="1:5" ht="17.100000000000001" customHeight="1" thickBot="1" x14ac:dyDescent="0.25">
      <c r="A29" s="100" t="s">
        <v>166</v>
      </c>
      <c r="B29" s="116" t="s">
        <v>160</v>
      </c>
      <c r="C29" s="118">
        <v>0</v>
      </c>
      <c r="D29" s="118">
        <v>0</v>
      </c>
      <c r="E29" s="118">
        <v>1793000</v>
      </c>
    </row>
    <row r="30" spans="1:5" ht="17.100000000000001" customHeight="1" thickBot="1" x14ac:dyDescent="0.25">
      <c r="A30" s="501" t="s">
        <v>180</v>
      </c>
      <c r="B30" s="502"/>
      <c r="C30" s="42">
        <f>SUM(C28:C29)</f>
        <v>0</v>
      </c>
      <c r="D30" s="42">
        <f t="shared" ref="D30:E30" si="4">SUM(D28:D29)</f>
        <v>0</v>
      </c>
      <c r="E30" s="42">
        <f t="shared" si="4"/>
        <v>8435000</v>
      </c>
    </row>
    <row r="31" spans="1:5" s="79" customFormat="1" ht="30" customHeight="1" thickBot="1" x14ac:dyDescent="0.25">
      <c r="A31" s="572" t="s">
        <v>1</v>
      </c>
      <c r="B31" s="573"/>
      <c r="C31" s="119">
        <f>C27+C30</f>
        <v>0</v>
      </c>
      <c r="D31" s="119">
        <f t="shared" ref="D31:E31" si="5">D27+D30</f>
        <v>10903000</v>
      </c>
      <c r="E31" s="119">
        <f t="shared" si="5"/>
        <v>8435000</v>
      </c>
    </row>
  </sheetData>
  <mergeCells count="9">
    <mergeCell ref="A30:B30"/>
    <mergeCell ref="A31:B31"/>
    <mergeCell ref="A25:B25"/>
    <mergeCell ref="A27:B27"/>
    <mergeCell ref="A1:B1"/>
    <mergeCell ref="A8:B8"/>
    <mergeCell ref="A13:B13"/>
    <mergeCell ref="A22:B22"/>
    <mergeCell ref="A23:B2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26"/>
  <sheetViews>
    <sheetView view="pageLayout" topLeftCell="A31" zoomScaleNormal="100" zoomScaleSheetLayoutView="100" workbookViewId="0">
      <selection activeCell="C19" sqref="C19"/>
    </sheetView>
  </sheetViews>
  <sheetFormatPr defaultRowHeight="12.75" x14ac:dyDescent="0.2"/>
  <cols>
    <col min="1" max="1" width="12.7109375" style="99" bestFit="1" customWidth="1"/>
    <col min="2" max="2" width="47.85546875" style="99" customWidth="1"/>
    <col min="3" max="3" width="15.140625" style="99" customWidth="1"/>
    <col min="4" max="4" width="15.5703125" style="117" customWidth="1"/>
    <col min="5" max="5" width="13.28515625" style="117" customWidth="1"/>
    <col min="6" max="256" width="9.140625" style="99"/>
    <col min="257" max="257" width="11.7109375" style="99" customWidth="1"/>
    <col min="258" max="258" width="66.28515625" style="99" customWidth="1"/>
    <col min="259" max="259" width="15.140625" style="99" customWidth="1"/>
    <col min="260" max="260" width="11" style="99" bestFit="1" customWidth="1"/>
    <col min="261" max="512" width="9.140625" style="99"/>
    <col min="513" max="513" width="11.7109375" style="99" customWidth="1"/>
    <col min="514" max="514" width="66.28515625" style="99" customWidth="1"/>
    <col min="515" max="515" width="15.140625" style="99" customWidth="1"/>
    <col min="516" max="516" width="11" style="99" bestFit="1" customWidth="1"/>
    <col min="517" max="768" width="9.140625" style="99"/>
    <col min="769" max="769" width="11.7109375" style="99" customWidth="1"/>
    <col min="770" max="770" width="66.28515625" style="99" customWidth="1"/>
    <col min="771" max="771" width="15.140625" style="99" customWidth="1"/>
    <col min="772" max="772" width="11" style="99" bestFit="1" customWidth="1"/>
    <col min="773" max="1024" width="9.140625" style="99"/>
    <col min="1025" max="1025" width="11.7109375" style="99" customWidth="1"/>
    <col min="1026" max="1026" width="66.28515625" style="99" customWidth="1"/>
    <col min="1027" max="1027" width="15.140625" style="99" customWidth="1"/>
    <col min="1028" max="1028" width="11" style="99" bestFit="1" customWidth="1"/>
    <col min="1029" max="1280" width="9.140625" style="99"/>
    <col min="1281" max="1281" width="11.7109375" style="99" customWidth="1"/>
    <col min="1282" max="1282" width="66.28515625" style="99" customWidth="1"/>
    <col min="1283" max="1283" width="15.140625" style="99" customWidth="1"/>
    <col min="1284" max="1284" width="11" style="99" bestFit="1" customWidth="1"/>
    <col min="1285" max="1536" width="9.140625" style="99"/>
    <col min="1537" max="1537" width="11.7109375" style="99" customWidth="1"/>
    <col min="1538" max="1538" width="66.28515625" style="99" customWidth="1"/>
    <col min="1539" max="1539" width="15.140625" style="99" customWidth="1"/>
    <col min="1540" max="1540" width="11" style="99" bestFit="1" customWidth="1"/>
    <col min="1541" max="1792" width="9.140625" style="99"/>
    <col min="1793" max="1793" width="11.7109375" style="99" customWidth="1"/>
    <col min="1794" max="1794" width="66.28515625" style="99" customWidth="1"/>
    <col min="1795" max="1795" width="15.140625" style="99" customWidth="1"/>
    <col min="1796" max="1796" width="11" style="99" bestFit="1" customWidth="1"/>
    <col min="1797" max="2048" width="9.140625" style="99"/>
    <col min="2049" max="2049" width="11.7109375" style="99" customWidth="1"/>
    <col min="2050" max="2050" width="66.28515625" style="99" customWidth="1"/>
    <col min="2051" max="2051" width="15.140625" style="99" customWidth="1"/>
    <col min="2052" max="2052" width="11" style="99" bestFit="1" customWidth="1"/>
    <col min="2053" max="2304" width="9.140625" style="99"/>
    <col min="2305" max="2305" width="11.7109375" style="99" customWidth="1"/>
    <col min="2306" max="2306" width="66.28515625" style="99" customWidth="1"/>
    <col min="2307" max="2307" width="15.140625" style="99" customWidth="1"/>
    <col min="2308" max="2308" width="11" style="99" bestFit="1" customWidth="1"/>
    <col min="2309" max="2560" width="9.140625" style="99"/>
    <col min="2561" max="2561" width="11.7109375" style="99" customWidth="1"/>
    <col min="2562" max="2562" width="66.28515625" style="99" customWidth="1"/>
    <col min="2563" max="2563" width="15.140625" style="99" customWidth="1"/>
    <col min="2564" max="2564" width="11" style="99" bestFit="1" customWidth="1"/>
    <col min="2565" max="2816" width="9.140625" style="99"/>
    <col min="2817" max="2817" width="11.7109375" style="99" customWidth="1"/>
    <col min="2818" max="2818" width="66.28515625" style="99" customWidth="1"/>
    <col min="2819" max="2819" width="15.140625" style="99" customWidth="1"/>
    <col min="2820" max="2820" width="11" style="99" bestFit="1" customWidth="1"/>
    <col min="2821" max="3072" width="9.140625" style="99"/>
    <col min="3073" max="3073" width="11.7109375" style="99" customWidth="1"/>
    <col min="3074" max="3074" width="66.28515625" style="99" customWidth="1"/>
    <col min="3075" max="3075" width="15.140625" style="99" customWidth="1"/>
    <col min="3076" max="3076" width="11" style="99" bestFit="1" customWidth="1"/>
    <col min="3077" max="3328" width="9.140625" style="99"/>
    <col min="3329" max="3329" width="11.7109375" style="99" customWidth="1"/>
    <col min="3330" max="3330" width="66.28515625" style="99" customWidth="1"/>
    <col min="3331" max="3331" width="15.140625" style="99" customWidth="1"/>
    <col min="3332" max="3332" width="11" style="99" bestFit="1" customWidth="1"/>
    <col min="3333" max="3584" width="9.140625" style="99"/>
    <col min="3585" max="3585" width="11.7109375" style="99" customWidth="1"/>
    <col min="3586" max="3586" width="66.28515625" style="99" customWidth="1"/>
    <col min="3587" max="3587" width="15.140625" style="99" customWidth="1"/>
    <col min="3588" max="3588" width="11" style="99" bestFit="1" customWidth="1"/>
    <col min="3589" max="3840" width="9.140625" style="99"/>
    <col min="3841" max="3841" width="11.7109375" style="99" customWidth="1"/>
    <col min="3842" max="3842" width="66.28515625" style="99" customWidth="1"/>
    <col min="3843" max="3843" width="15.140625" style="99" customWidth="1"/>
    <col min="3844" max="3844" width="11" style="99" bestFit="1" customWidth="1"/>
    <col min="3845" max="4096" width="9.140625" style="99"/>
    <col min="4097" max="4097" width="11.7109375" style="99" customWidth="1"/>
    <col min="4098" max="4098" width="66.28515625" style="99" customWidth="1"/>
    <col min="4099" max="4099" width="15.140625" style="99" customWidth="1"/>
    <col min="4100" max="4100" width="11" style="99" bestFit="1" customWidth="1"/>
    <col min="4101" max="4352" width="9.140625" style="99"/>
    <col min="4353" max="4353" width="11.7109375" style="99" customWidth="1"/>
    <col min="4354" max="4354" width="66.28515625" style="99" customWidth="1"/>
    <col min="4355" max="4355" width="15.140625" style="99" customWidth="1"/>
    <col min="4356" max="4356" width="11" style="99" bestFit="1" customWidth="1"/>
    <col min="4357" max="4608" width="9.140625" style="99"/>
    <col min="4609" max="4609" width="11.7109375" style="99" customWidth="1"/>
    <col min="4610" max="4610" width="66.28515625" style="99" customWidth="1"/>
    <col min="4611" max="4611" width="15.140625" style="99" customWidth="1"/>
    <col min="4612" max="4612" width="11" style="99" bestFit="1" customWidth="1"/>
    <col min="4613" max="4864" width="9.140625" style="99"/>
    <col min="4865" max="4865" width="11.7109375" style="99" customWidth="1"/>
    <col min="4866" max="4866" width="66.28515625" style="99" customWidth="1"/>
    <col min="4867" max="4867" width="15.140625" style="99" customWidth="1"/>
    <col min="4868" max="4868" width="11" style="99" bestFit="1" customWidth="1"/>
    <col min="4869" max="5120" width="9.140625" style="99"/>
    <col min="5121" max="5121" width="11.7109375" style="99" customWidth="1"/>
    <col min="5122" max="5122" width="66.28515625" style="99" customWidth="1"/>
    <col min="5123" max="5123" width="15.140625" style="99" customWidth="1"/>
    <col min="5124" max="5124" width="11" style="99" bestFit="1" customWidth="1"/>
    <col min="5125" max="5376" width="9.140625" style="99"/>
    <col min="5377" max="5377" width="11.7109375" style="99" customWidth="1"/>
    <col min="5378" max="5378" width="66.28515625" style="99" customWidth="1"/>
    <col min="5379" max="5379" width="15.140625" style="99" customWidth="1"/>
    <col min="5380" max="5380" width="11" style="99" bestFit="1" customWidth="1"/>
    <col min="5381" max="5632" width="9.140625" style="99"/>
    <col min="5633" max="5633" width="11.7109375" style="99" customWidth="1"/>
    <col min="5634" max="5634" width="66.28515625" style="99" customWidth="1"/>
    <col min="5635" max="5635" width="15.140625" style="99" customWidth="1"/>
    <col min="5636" max="5636" width="11" style="99" bestFit="1" customWidth="1"/>
    <col min="5637" max="5888" width="9.140625" style="99"/>
    <col min="5889" max="5889" width="11.7109375" style="99" customWidth="1"/>
    <col min="5890" max="5890" width="66.28515625" style="99" customWidth="1"/>
    <col min="5891" max="5891" width="15.140625" style="99" customWidth="1"/>
    <col min="5892" max="5892" width="11" style="99" bestFit="1" customWidth="1"/>
    <col min="5893" max="6144" width="9.140625" style="99"/>
    <col min="6145" max="6145" width="11.7109375" style="99" customWidth="1"/>
    <col min="6146" max="6146" width="66.28515625" style="99" customWidth="1"/>
    <col min="6147" max="6147" width="15.140625" style="99" customWidth="1"/>
    <col min="6148" max="6148" width="11" style="99" bestFit="1" customWidth="1"/>
    <col min="6149" max="6400" width="9.140625" style="99"/>
    <col min="6401" max="6401" width="11.7109375" style="99" customWidth="1"/>
    <col min="6402" max="6402" width="66.28515625" style="99" customWidth="1"/>
    <col min="6403" max="6403" width="15.140625" style="99" customWidth="1"/>
    <col min="6404" max="6404" width="11" style="99" bestFit="1" customWidth="1"/>
    <col min="6405" max="6656" width="9.140625" style="99"/>
    <col min="6657" max="6657" width="11.7109375" style="99" customWidth="1"/>
    <col min="6658" max="6658" width="66.28515625" style="99" customWidth="1"/>
    <col min="6659" max="6659" width="15.140625" style="99" customWidth="1"/>
    <col min="6660" max="6660" width="11" style="99" bestFit="1" customWidth="1"/>
    <col min="6661" max="6912" width="9.140625" style="99"/>
    <col min="6913" max="6913" width="11.7109375" style="99" customWidth="1"/>
    <col min="6914" max="6914" width="66.28515625" style="99" customWidth="1"/>
    <col min="6915" max="6915" width="15.140625" style="99" customWidth="1"/>
    <col min="6916" max="6916" width="11" style="99" bestFit="1" customWidth="1"/>
    <col min="6917" max="7168" width="9.140625" style="99"/>
    <col min="7169" max="7169" width="11.7109375" style="99" customWidth="1"/>
    <col min="7170" max="7170" width="66.28515625" style="99" customWidth="1"/>
    <col min="7171" max="7171" width="15.140625" style="99" customWidth="1"/>
    <col min="7172" max="7172" width="11" style="99" bestFit="1" customWidth="1"/>
    <col min="7173" max="7424" width="9.140625" style="99"/>
    <col min="7425" max="7425" width="11.7109375" style="99" customWidth="1"/>
    <col min="7426" max="7426" width="66.28515625" style="99" customWidth="1"/>
    <col min="7427" max="7427" width="15.140625" style="99" customWidth="1"/>
    <col min="7428" max="7428" width="11" style="99" bestFit="1" customWidth="1"/>
    <col min="7429" max="7680" width="9.140625" style="99"/>
    <col min="7681" max="7681" width="11.7109375" style="99" customWidth="1"/>
    <col min="7682" max="7682" width="66.28515625" style="99" customWidth="1"/>
    <col min="7683" max="7683" width="15.140625" style="99" customWidth="1"/>
    <col min="7684" max="7684" width="11" style="99" bestFit="1" customWidth="1"/>
    <col min="7685" max="7936" width="9.140625" style="99"/>
    <col min="7937" max="7937" width="11.7109375" style="99" customWidth="1"/>
    <col min="7938" max="7938" width="66.28515625" style="99" customWidth="1"/>
    <col min="7939" max="7939" width="15.140625" style="99" customWidth="1"/>
    <col min="7940" max="7940" width="11" style="99" bestFit="1" customWidth="1"/>
    <col min="7941" max="8192" width="9.140625" style="99"/>
    <col min="8193" max="8193" width="11.7109375" style="99" customWidth="1"/>
    <col min="8194" max="8194" width="66.28515625" style="99" customWidth="1"/>
    <col min="8195" max="8195" width="15.140625" style="99" customWidth="1"/>
    <col min="8196" max="8196" width="11" style="99" bestFit="1" customWidth="1"/>
    <col min="8197" max="8448" width="9.140625" style="99"/>
    <col min="8449" max="8449" width="11.7109375" style="99" customWidth="1"/>
    <col min="8450" max="8450" width="66.28515625" style="99" customWidth="1"/>
    <col min="8451" max="8451" width="15.140625" style="99" customWidth="1"/>
    <col min="8452" max="8452" width="11" style="99" bestFit="1" customWidth="1"/>
    <col min="8453" max="8704" width="9.140625" style="99"/>
    <col min="8705" max="8705" width="11.7109375" style="99" customWidth="1"/>
    <col min="8706" max="8706" width="66.28515625" style="99" customWidth="1"/>
    <col min="8707" max="8707" width="15.140625" style="99" customWidth="1"/>
    <col min="8708" max="8708" width="11" style="99" bestFit="1" customWidth="1"/>
    <col min="8709" max="8960" width="9.140625" style="99"/>
    <col min="8961" max="8961" width="11.7109375" style="99" customWidth="1"/>
    <col min="8962" max="8962" width="66.28515625" style="99" customWidth="1"/>
    <col min="8963" max="8963" width="15.140625" style="99" customWidth="1"/>
    <col min="8964" max="8964" width="11" style="99" bestFit="1" customWidth="1"/>
    <col min="8965" max="9216" width="9.140625" style="99"/>
    <col min="9217" max="9217" width="11.7109375" style="99" customWidth="1"/>
    <col min="9218" max="9218" width="66.28515625" style="99" customWidth="1"/>
    <col min="9219" max="9219" width="15.140625" style="99" customWidth="1"/>
    <col min="9220" max="9220" width="11" style="99" bestFit="1" customWidth="1"/>
    <col min="9221" max="9472" width="9.140625" style="99"/>
    <col min="9473" max="9473" width="11.7109375" style="99" customWidth="1"/>
    <col min="9474" max="9474" width="66.28515625" style="99" customWidth="1"/>
    <col min="9475" max="9475" width="15.140625" style="99" customWidth="1"/>
    <col min="9476" max="9476" width="11" style="99" bestFit="1" customWidth="1"/>
    <col min="9477" max="9728" width="9.140625" style="99"/>
    <col min="9729" max="9729" width="11.7109375" style="99" customWidth="1"/>
    <col min="9730" max="9730" width="66.28515625" style="99" customWidth="1"/>
    <col min="9731" max="9731" width="15.140625" style="99" customWidth="1"/>
    <col min="9732" max="9732" width="11" style="99" bestFit="1" customWidth="1"/>
    <col min="9733" max="9984" width="9.140625" style="99"/>
    <col min="9985" max="9985" width="11.7109375" style="99" customWidth="1"/>
    <col min="9986" max="9986" width="66.28515625" style="99" customWidth="1"/>
    <col min="9987" max="9987" width="15.140625" style="99" customWidth="1"/>
    <col min="9988" max="9988" width="11" style="99" bestFit="1" customWidth="1"/>
    <col min="9989" max="10240" width="9.140625" style="99"/>
    <col min="10241" max="10241" width="11.7109375" style="99" customWidth="1"/>
    <col min="10242" max="10242" width="66.28515625" style="99" customWidth="1"/>
    <col min="10243" max="10243" width="15.140625" style="99" customWidth="1"/>
    <col min="10244" max="10244" width="11" style="99" bestFit="1" customWidth="1"/>
    <col min="10245" max="10496" width="9.140625" style="99"/>
    <col min="10497" max="10497" width="11.7109375" style="99" customWidth="1"/>
    <col min="10498" max="10498" width="66.28515625" style="99" customWidth="1"/>
    <col min="10499" max="10499" width="15.140625" style="99" customWidth="1"/>
    <col min="10500" max="10500" width="11" style="99" bestFit="1" customWidth="1"/>
    <col min="10501" max="10752" width="9.140625" style="99"/>
    <col min="10753" max="10753" width="11.7109375" style="99" customWidth="1"/>
    <col min="10754" max="10754" width="66.28515625" style="99" customWidth="1"/>
    <col min="10755" max="10755" width="15.140625" style="99" customWidth="1"/>
    <col min="10756" max="10756" width="11" style="99" bestFit="1" customWidth="1"/>
    <col min="10757" max="11008" width="9.140625" style="99"/>
    <col min="11009" max="11009" width="11.7109375" style="99" customWidth="1"/>
    <col min="11010" max="11010" width="66.28515625" style="99" customWidth="1"/>
    <col min="11011" max="11011" width="15.140625" style="99" customWidth="1"/>
    <col min="11012" max="11012" width="11" style="99" bestFit="1" customWidth="1"/>
    <col min="11013" max="11264" width="9.140625" style="99"/>
    <col min="11265" max="11265" width="11.7109375" style="99" customWidth="1"/>
    <col min="11266" max="11266" width="66.28515625" style="99" customWidth="1"/>
    <col min="11267" max="11267" width="15.140625" style="99" customWidth="1"/>
    <col min="11268" max="11268" width="11" style="99" bestFit="1" customWidth="1"/>
    <col min="11269" max="11520" width="9.140625" style="99"/>
    <col min="11521" max="11521" width="11.7109375" style="99" customWidth="1"/>
    <col min="11522" max="11522" width="66.28515625" style="99" customWidth="1"/>
    <col min="11523" max="11523" width="15.140625" style="99" customWidth="1"/>
    <col min="11524" max="11524" width="11" style="99" bestFit="1" customWidth="1"/>
    <col min="11525" max="11776" width="9.140625" style="99"/>
    <col min="11777" max="11777" width="11.7109375" style="99" customWidth="1"/>
    <col min="11778" max="11778" width="66.28515625" style="99" customWidth="1"/>
    <col min="11779" max="11779" width="15.140625" style="99" customWidth="1"/>
    <col min="11780" max="11780" width="11" style="99" bestFit="1" customWidth="1"/>
    <col min="11781" max="12032" width="9.140625" style="99"/>
    <col min="12033" max="12033" width="11.7109375" style="99" customWidth="1"/>
    <col min="12034" max="12034" width="66.28515625" style="99" customWidth="1"/>
    <col min="12035" max="12035" width="15.140625" style="99" customWidth="1"/>
    <col min="12036" max="12036" width="11" style="99" bestFit="1" customWidth="1"/>
    <col min="12037" max="12288" width="9.140625" style="99"/>
    <col min="12289" max="12289" width="11.7109375" style="99" customWidth="1"/>
    <col min="12290" max="12290" width="66.28515625" style="99" customWidth="1"/>
    <col min="12291" max="12291" width="15.140625" style="99" customWidth="1"/>
    <col min="12292" max="12292" width="11" style="99" bestFit="1" customWidth="1"/>
    <col min="12293" max="12544" width="9.140625" style="99"/>
    <col min="12545" max="12545" width="11.7109375" style="99" customWidth="1"/>
    <col min="12546" max="12546" width="66.28515625" style="99" customWidth="1"/>
    <col min="12547" max="12547" width="15.140625" style="99" customWidth="1"/>
    <col min="12548" max="12548" width="11" style="99" bestFit="1" customWidth="1"/>
    <col min="12549" max="12800" width="9.140625" style="99"/>
    <col min="12801" max="12801" width="11.7109375" style="99" customWidth="1"/>
    <col min="12802" max="12802" width="66.28515625" style="99" customWidth="1"/>
    <col min="12803" max="12803" width="15.140625" style="99" customWidth="1"/>
    <col min="12804" max="12804" width="11" style="99" bestFit="1" customWidth="1"/>
    <col min="12805" max="13056" width="9.140625" style="99"/>
    <col min="13057" max="13057" width="11.7109375" style="99" customWidth="1"/>
    <col min="13058" max="13058" width="66.28515625" style="99" customWidth="1"/>
    <col min="13059" max="13059" width="15.140625" style="99" customWidth="1"/>
    <col min="13060" max="13060" width="11" style="99" bestFit="1" customWidth="1"/>
    <col min="13061" max="13312" width="9.140625" style="99"/>
    <col min="13313" max="13313" width="11.7109375" style="99" customWidth="1"/>
    <col min="13314" max="13314" width="66.28515625" style="99" customWidth="1"/>
    <col min="13315" max="13315" width="15.140625" style="99" customWidth="1"/>
    <col min="13316" max="13316" width="11" style="99" bestFit="1" customWidth="1"/>
    <col min="13317" max="13568" width="9.140625" style="99"/>
    <col min="13569" max="13569" width="11.7109375" style="99" customWidth="1"/>
    <col min="13570" max="13570" width="66.28515625" style="99" customWidth="1"/>
    <col min="13571" max="13571" width="15.140625" style="99" customWidth="1"/>
    <col min="13572" max="13572" width="11" style="99" bestFit="1" customWidth="1"/>
    <col min="13573" max="13824" width="9.140625" style="99"/>
    <col min="13825" max="13825" width="11.7109375" style="99" customWidth="1"/>
    <col min="13826" max="13826" width="66.28515625" style="99" customWidth="1"/>
    <col min="13827" max="13827" width="15.140625" style="99" customWidth="1"/>
    <col min="13828" max="13828" width="11" style="99" bestFit="1" customWidth="1"/>
    <col min="13829" max="14080" width="9.140625" style="99"/>
    <col min="14081" max="14081" width="11.7109375" style="99" customWidth="1"/>
    <col min="14082" max="14082" width="66.28515625" style="99" customWidth="1"/>
    <col min="14083" max="14083" width="15.140625" style="99" customWidth="1"/>
    <col min="14084" max="14084" width="11" style="99" bestFit="1" customWidth="1"/>
    <col min="14085" max="14336" width="9.140625" style="99"/>
    <col min="14337" max="14337" width="11.7109375" style="99" customWidth="1"/>
    <col min="14338" max="14338" width="66.28515625" style="99" customWidth="1"/>
    <col min="14339" max="14339" width="15.140625" style="99" customWidth="1"/>
    <col min="14340" max="14340" width="11" style="99" bestFit="1" customWidth="1"/>
    <col min="14341" max="14592" width="9.140625" style="99"/>
    <col min="14593" max="14593" width="11.7109375" style="99" customWidth="1"/>
    <col min="14594" max="14594" width="66.28515625" style="99" customWidth="1"/>
    <col min="14595" max="14595" width="15.140625" style="99" customWidth="1"/>
    <col min="14596" max="14596" width="11" style="99" bestFit="1" customWidth="1"/>
    <col min="14597" max="14848" width="9.140625" style="99"/>
    <col min="14849" max="14849" width="11.7109375" style="99" customWidth="1"/>
    <col min="14850" max="14850" width="66.28515625" style="99" customWidth="1"/>
    <col min="14851" max="14851" width="15.140625" style="99" customWidth="1"/>
    <col min="14852" max="14852" width="11" style="99" bestFit="1" customWidth="1"/>
    <col min="14853" max="15104" width="9.140625" style="99"/>
    <col min="15105" max="15105" width="11.7109375" style="99" customWidth="1"/>
    <col min="15106" max="15106" width="66.28515625" style="99" customWidth="1"/>
    <col min="15107" max="15107" width="15.140625" style="99" customWidth="1"/>
    <col min="15108" max="15108" width="11" style="99" bestFit="1" customWidth="1"/>
    <col min="15109" max="15360" width="9.140625" style="99"/>
    <col min="15361" max="15361" width="11.7109375" style="99" customWidth="1"/>
    <col min="15362" max="15362" width="66.28515625" style="99" customWidth="1"/>
    <col min="15363" max="15363" width="15.140625" style="99" customWidth="1"/>
    <col min="15364" max="15364" width="11" style="99" bestFit="1" customWidth="1"/>
    <col min="15365" max="15616" width="9.140625" style="99"/>
    <col min="15617" max="15617" width="11.7109375" style="99" customWidth="1"/>
    <col min="15618" max="15618" width="66.28515625" style="99" customWidth="1"/>
    <col min="15619" max="15619" width="15.140625" style="99" customWidth="1"/>
    <col min="15620" max="15620" width="11" style="99" bestFit="1" customWidth="1"/>
    <col min="15621" max="15872" width="9.140625" style="99"/>
    <col min="15873" max="15873" width="11.7109375" style="99" customWidth="1"/>
    <col min="15874" max="15874" width="66.28515625" style="99" customWidth="1"/>
    <col min="15875" max="15875" width="15.140625" style="99" customWidth="1"/>
    <col min="15876" max="15876" width="11" style="99" bestFit="1" customWidth="1"/>
    <col min="15877" max="16128" width="9.140625" style="99"/>
    <col min="16129" max="16129" width="11.7109375" style="99" customWidth="1"/>
    <col min="16130" max="16130" width="66.28515625" style="99" customWidth="1"/>
    <col min="16131" max="16131" width="15.140625" style="99" customWidth="1"/>
    <col min="16132" max="16132" width="11" style="99" bestFit="1" customWidth="1"/>
    <col min="16133" max="16384" width="9.140625" style="99"/>
  </cols>
  <sheetData>
    <row r="1" spans="1:5" ht="48" customHeight="1" thickBot="1" x14ac:dyDescent="0.25">
      <c r="A1" s="513" t="s">
        <v>121</v>
      </c>
      <c r="B1" s="514"/>
      <c r="C1" s="11" t="s">
        <v>156</v>
      </c>
      <c r="D1" s="11" t="s">
        <v>157</v>
      </c>
      <c r="E1" s="11" t="s">
        <v>363</v>
      </c>
    </row>
    <row r="2" spans="1:5" ht="17.100000000000001" customHeight="1" x14ac:dyDescent="0.2">
      <c r="A2" s="146" t="s">
        <v>182</v>
      </c>
      <c r="B2" s="120" t="s">
        <v>101</v>
      </c>
      <c r="C2" s="128">
        <v>4008000</v>
      </c>
      <c r="D2" s="128">
        <v>4008000</v>
      </c>
      <c r="E2" s="128">
        <v>0</v>
      </c>
    </row>
    <row r="3" spans="1:5" ht="17.100000000000001" customHeight="1" x14ac:dyDescent="0.2">
      <c r="A3" s="146" t="s">
        <v>197</v>
      </c>
      <c r="B3" s="15" t="s">
        <v>57</v>
      </c>
      <c r="C3" s="128">
        <v>1371000</v>
      </c>
      <c r="D3" s="128">
        <v>1371000</v>
      </c>
      <c r="E3" s="128">
        <v>0</v>
      </c>
    </row>
    <row r="4" spans="1:5" ht="17.100000000000001" customHeight="1" thickBot="1" x14ac:dyDescent="0.25">
      <c r="A4" s="146" t="s">
        <v>184</v>
      </c>
      <c r="B4" s="15" t="s">
        <v>59</v>
      </c>
      <c r="C4" s="128">
        <v>25000</v>
      </c>
      <c r="D4" s="128">
        <v>25000</v>
      </c>
      <c r="E4" s="128">
        <v>0</v>
      </c>
    </row>
    <row r="5" spans="1:5" ht="17.100000000000001" customHeight="1" thickBot="1" x14ac:dyDescent="0.25">
      <c r="A5" s="499" t="s">
        <v>25</v>
      </c>
      <c r="B5" s="500"/>
      <c r="C5" s="134">
        <f>SUM(C2:C4)</f>
        <v>5404000</v>
      </c>
      <c r="D5" s="134">
        <f>SUM(D2:D4)</f>
        <v>5404000</v>
      </c>
      <c r="E5" s="134">
        <f>SUM(E2:E4)</f>
        <v>0</v>
      </c>
    </row>
    <row r="6" spans="1:5" ht="17.100000000000001" customHeight="1" thickBot="1" x14ac:dyDescent="0.25">
      <c r="A6" s="147" t="s">
        <v>188</v>
      </c>
      <c r="B6" s="157" t="s">
        <v>21</v>
      </c>
      <c r="C6" s="128">
        <v>1572000</v>
      </c>
      <c r="D6" s="128">
        <v>1572000</v>
      </c>
      <c r="E6" s="128">
        <v>0</v>
      </c>
    </row>
    <row r="7" spans="1:5" ht="17.100000000000001" customHeight="1" thickBot="1" x14ac:dyDescent="0.25">
      <c r="A7" s="499" t="s">
        <v>20</v>
      </c>
      <c r="B7" s="500"/>
      <c r="C7" s="154">
        <f>SUM(C6:C6)</f>
        <v>1572000</v>
      </c>
      <c r="D7" s="154">
        <f>SUM(D6)</f>
        <v>1572000</v>
      </c>
      <c r="E7" s="154">
        <v>0</v>
      </c>
    </row>
    <row r="8" spans="1:5" ht="17.100000000000001" customHeight="1" x14ac:dyDescent="0.2">
      <c r="A8" s="122" t="s">
        <v>193</v>
      </c>
      <c r="B8" s="123" t="s">
        <v>115</v>
      </c>
      <c r="C8" s="130">
        <v>2000</v>
      </c>
      <c r="D8" s="130">
        <v>12000</v>
      </c>
      <c r="E8" s="130">
        <v>0</v>
      </c>
    </row>
    <row r="9" spans="1:5" ht="17.100000000000001" customHeight="1" x14ac:dyDescent="0.2">
      <c r="A9" s="122" t="s">
        <v>168</v>
      </c>
      <c r="B9" s="123" t="s">
        <v>64</v>
      </c>
      <c r="C9" s="130">
        <v>5730000</v>
      </c>
      <c r="D9" s="130">
        <v>3208000</v>
      </c>
      <c r="E9" s="130">
        <v>0</v>
      </c>
    </row>
    <row r="10" spans="1:5" ht="17.100000000000001" customHeight="1" x14ac:dyDescent="0.2">
      <c r="A10" s="100" t="s">
        <v>194</v>
      </c>
      <c r="B10" s="116" t="s">
        <v>65</v>
      </c>
      <c r="C10" s="130">
        <v>18000</v>
      </c>
      <c r="D10" s="130">
        <v>18000</v>
      </c>
      <c r="E10" s="130">
        <v>0</v>
      </c>
    </row>
    <row r="11" spans="1:5" ht="17.100000000000001" customHeight="1" x14ac:dyDescent="0.2">
      <c r="A11" s="100" t="s">
        <v>195</v>
      </c>
      <c r="B11" s="158" t="s">
        <v>99</v>
      </c>
      <c r="C11" s="130">
        <v>46000</v>
      </c>
      <c r="D11" s="130">
        <v>46000</v>
      </c>
      <c r="E11" s="130">
        <v>0</v>
      </c>
    </row>
    <row r="12" spans="1:5" ht="17.100000000000001" customHeight="1" x14ac:dyDescent="0.2">
      <c r="A12" s="100" t="s">
        <v>170</v>
      </c>
      <c r="B12" s="158" t="s">
        <v>66</v>
      </c>
      <c r="C12" s="130">
        <v>400000</v>
      </c>
      <c r="D12" s="130">
        <v>0</v>
      </c>
      <c r="E12" s="130">
        <v>0</v>
      </c>
    </row>
    <row r="13" spans="1:5" ht="17.100000000000001" customHeight="1" x14ac:dyDescent="0.2">
      <c r="A13" s="100" t="s">
        <v>172</v>
      </c>
      <c r="B13" s="158" t="s">
        <v>199</v>
      </c>
      <c r="C13" s="130">
        <v>137000</v>
      </c>
      <c r="D13" s="130">
        <v>137000</v>
      </c>
      <c r="E13" s="130">
        <v>0</v>
      </c>
    </row>
    <row r="14" spans="1:5" ht="17.100000000000001" customHeight="1" x14ac:dyDescent="0.2">
      <c r="A14" s="100" t="s">
        <v>161</v>
      </c>
      <c r="B14" s="101" t="s">
        <v>30</v>
      </c>
      <c r="C14" s="130">
        <v>114000</v>
      </c>
      <c r="D14" s="130">
        <v>114000</v>
      </c>
      <c r="E14" s="130">
        <v>0</v>
      </c>
    </row>
    <row r="15" spans="1:5" ht="17.100000000000001" customHeight="1" x14ac:dyDescent="0.2">
      <c r="A15" s="100" t="s">
        <v>171</v>
      </c>
      <c r="B15" s="116" t="s">
        <v>97</v>
      </c>
      <c r="C15" s="130">
        <v>20000</v>
      </c>
      <c r="D15" s="130">
        <v>20000</v>
      </c>
      <c r="E15" s="130">
        <v>0</v>
      </c>
    </row>
    <row r="16" spans="1:5" ht="17.100000000000001" customHeight="1" thickBot="1" x14ac:dyDescent="0.25">
      <c r="A16" s="125" t="s">
        <v>174</v>
      </c>
      <c r="B16" s="126" t="s">
        <v>105</v>
      </c>
      <c r="C16" s="130">
        <v>1753000</v>
      </c>
      <c r="D16" s="130">
        <v>945000</v>
      </c>
      <c r="E16" s="130">
        <v>0</v>
      </c>
    </row>
    <row r="17" spans="1:5" ht="17.100000000000001" customHeight="1" thickBot="1" x14ac:dyDescent="0.25">
      <c r="A17" s="499" t="s">
        <v>22</v>
      </c>
      <c r="B17" s="500"/>
      <c r="C17" s="154">
        <f>SUM(C8:C16)</f>
        <v>8220000</v>
      </c>
      <c r="D17" s="154">
        <f>SUM(D8:D16)</f>
        <v>4500000</v>
      </c>
      <c r="E17" s="154">
        <f>SUM(E8:E16)</f>
        <v>0</v>
      </c>
    </row>
    <row r="18" spans="1:5" ht="17.100000000000001" customHeight="1" thickBot="1" x14ac:dyDescent="0.25">
      <c r="A18" s="147" t="s">
        <v>198</v>
      </c>
      <c r="B18" s="121" t="s">
        <v>119</v>
      </c>
      <c r="C18" s="129">
        <v>25000</v>
      </c>
      <c r="D18" s="129">
        <v>17000</v>
      </c>
      <c r="E18" s="129">
        <v>0</v>
      </c>
    </row>
    <row r="19" spans="1:5" ht="17.100000000000001" customHeight="1" thickBot="1" x14ac:dyDescent="0.25">
      <c r="A19" s="499" t="s">
        <v>27</v>
      </c>
      <c r="B19" s="500" t="s">
        <v>119</v>
      </c>
      <c r="C19" s="134">
        <f>C18</f>
        <v>25000</v>
      </c>
      <c r="D19" s="134">
        <f t="shared" ref="D19:E19" si="0">D18</f>
        <v>17000</v>
      </c>
      <c r="E19" s="134">
        <f t="shared" si="0"/>
        <v>0</v>
      </c>
    </row>
    <row r="20" spans="1:5" s="79" customFormat="1" ht="30" customHeight="1" thickBot="1" x14ac:dyDescent="0.25">
      <c r="A20" s="509" t="s">
        <v>12</v>
      </c>
      <c r="B20" s="510"/>
      <c r="C20" s="127">
        <f>C5+C7+C17+C19</f>
        <v>15221000</v>
      </c>
      <c r="D20" s="127">
        <f t="shared" ref="D20:E20" si="1">D5+D7+D17+D19</f>
        <v>11493000</v>
      </c>
      <c r="E20" s="127">
        <f t="shared" si="1"/>
        <v>0</v>
      </c>
    </row>
    <row r="21" spans="1:5" ht="20.100000000000001" customHeight="1" thickBot="1" x14ac:dyDescent="0.25">
      <c r="C21" s="137"/>
    </row>
    <row r="22" spans="1:5" ht="48" customHeight="1" thickBot="1" x14ac:dyDescent="0.25">
      <c r="A22" s="524" t="s">
        <v>200</v>
      </c>
      <c r="B22" s="525"/>
      <c r="C22" s="9" t="s">
        <v>156</v>
      </c>
      <c r="D22" s="9" t="s">
        <v>157</v>
      </c>
      <c r="E22" s="9" t="s">
        <v>363</v>
      </c>
    </row>
    <row r="23" spans="1:5" ht="17.100000000000001" customHeight="1" x14ac:dyDescent="0.2">
      <c r="A23" s="152" t="s">
        <v>179</v>
      </c>
      <c r="B23" s="143" t="s">
        <v>23</v>
      </c>
      <c r="C23" s="129">
        <v>6339000</v>
      </c>
      <c r="D23" s="129">
        <v>6339000</v>
      </c>
      <c r="E23" s="129">
        <v>0</v>
      </c>
    </row>
    <row r="24" spans="1:5" ht="17.100000000000001" customHeight="1" thickBot="1" x14ac:dyDescent="0.25">
      <c r="A24" s="153" t="s">
        <v>166</v>
      </c>
      <c r="B24" s="144" t="s">
        <v>160</v>
      </c>
      <c r="C24" s="131">
        <v>1712000</v>
      </c>
      <c r="D24" s="131">
        <v>1712000</v>
      </c>
      <c r="E24" s="131">
        <v>0</v>
      </c>
    </row>
    <row r="25" spans="1:5" ht="17.100000000000001" customHeight="1" thickBot="1" x14ac:dyDescent="0.25">
      <c r="A25" s="501" t="s">
        <v>180</v>
      </c>
      <c r="B25" s="502"/>
      <c r="C25" s="155">
        <f>SUM(C23:C24)</f>
        <v>8051000</v>
      </c>
      <c r="D25" s="155">
        <f>SUM(D23:D24)</f>
        <v>8051000</v>
      </c>
      <c r="E25" s="155">
        <f>SUM(E23:E24)</f>
        <v>0</v>
      </c>
    </row>
    <row r="26" spans="1:5" s="79" customFormat="1" ht="30" customHeight="1" thickBot="1" x14ac:dyDescent="0.25">
      <c r="A26" s="578" t="s">
        <v>1</v>
      </c>
      <c r="B26" s="579"/>
      <c r="C26" s="156">
        <f>SUM(C25)</f>
        <v>8051000</v>
      </c>
      <c r="D26" s="156">
        <f>SUM(D25)</f>
        <v>8051000</v>
      </c>
      <c r="E26" s="156">
        <f>SUM(E25)</f>
        <v>0</v>
      </c>
    </row>
  </sheetData>
  <mergeCells count="9">
    <mergeCell ref="A25:B25"/>
    <mergeCell ref="A26:B26"/>
    <mergeCell ref="A1:B1"/>
    <mergeCell ref="A5:B5"/>
    <mergeCell ref="A7:B7"/>
    <mergeCell ref="A17:B17"/>
    <mergeCell ref="A20:B20"/>
    <mergeCell ref="A22:B22"/>
    <mergeCell ref="A19:B1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31"/>
  <sheetViews>
    <sheetView view="pageLayout" topLeftCell="A30" zoomScaleNormal="100" zoomScaleSheetLayoutView="100" workbookViewId="0">
      <selection activeCell="E30" sqref="E30"/>
    </sheetView>
  </sheetViews>
  <sheetFormatPr defaultRowHeight="12.75" x14ac:dyDescent="0.2"/>
  <cols>
    <col min="1" max="1" width="12.7109375" style="99" bestFit="1" customWidth="1"/>
    <col min="2" max="2" width="47.42578125" style="99" customWidth="1"/>
    <col min="3" max="3" width="15.140625" style="99" customWidth="1"/>
    <col min="4" max="4" width="15" style="117" customWidth="1"/>
    <col min="5" max="5" width="11.85546875" style="117" customWidth="1"/>
    <col min="6" max="256" width="9.140625" style="99"/>
    <col min="257" max="257" width="11.7109375" style="99" customWidth="1"/>
    <col min="258" max="258" width="66.28515625" style="99" customWidth="1"/>
    <col min="259" max="259" width="15.140625" style="99" customWidth="1"/>
    <col min="260" max="260" width="11" style="99" bestFit="1" customWidth="1"/>
    <col min="261" max="512" width="9.140625" style="99"/>
    <col min="513" max="513" width="11.7109375" style="99" customWidth="1"/>
    <col min="514" max="514" width="66.28515625" style="99" customWidth="1"/>
    <col min="515" max="515" width="15.140625" style="99" customWidth="1"/>
    <col min="516" max="516" width="11" style="99" bestFit="1" customWidth="1"/>
    <col min="517" max="768" width="9.140625" style="99"/>
    <col min="769" max="769" width="11.7109375" style="99" customWidth="1"/>
    <col min="770" max="770" width="66.28515625" style="99" customWidth="1"/>
    <col min="771" max="771" width="15.140625" style="99" customWidth="1"/>
    <col min="772" max="772" width="11" style="99" bestFit="1" customWidth="1"/>
    <col min="773" max="1024" width="9.140625" style="99"/>
    <col min="1025" max="1025" width="11.7109375" style="99" customWidth="1"/>
    <col min="1026" max="1026" width="66.28515625" style="99" customWidth="1"/>
    <col min="1027" max="1027" width="15.140625" style="99" customWidth="1"/>
    <col min="1028" max="1028" width="11" style="99" bestFit="1" customWidth="1"/>
    <col min="1029" max="1280" width="9.140625" style="99"/>
    <col min="1281" max="1281" width="11.7109375" style="99" customWidth="1"/>
    <col min="1282" max="1282" width="66.28515625" style="99" customWidth="1"/>
    <col min="1283" max="1283" width="15.140625" style="99" customWidth="1"/>
    <col min="1284" max="1284" width="11" style="99" bestFit="1" customWidth="1"/>
    <col min="1285" max="1536" width="9.140625" style="99"/>
    <col min="1537" max="1537" width="11.7109375" style="99" customWidth="1"/>
    <col min="1538" max="1538" width="66.28515625" style="99" customWidth="1"/>
    <col min="1539" max="1539" width="15.140625" style="99" customWidth="1"/>
    <col min="1540" max="1540" width="11" style="99" bestFit="1" customWidth="1"/>
    <col min="1541" max="1792" width="9.140625" style="99"/>
    <col min="1793" max="1793" width="11.7109375" style="99" customWidth="1"/>
    <col min="1794" max="1794" width="66.28515625" style="99" customWidth="1"/>
    <col min="1795" max="1795" width="15.140625" style="99" customWidth="1"/>
    <col min="1796" max="1796" width="11" style="99" bestFit="1" customWidth="1"/>
    <col min="1797" max="2048" width="9.140625" style="99"/>
    <col min="2049" max="2049" width="11.7109375" style="99" customWidth="1"/>
    <col min="2050" max="2050" width="66.28515625" style="99" customWidth="1"/>
    <col min="2051" max="2051" width="15.140625" style="99" customWidth="1"/>
    <col min="2052" max="2052" width="11" style="99" bestFit="1" customWidth="1"/>
    <col min="2053" max="2304" width="9.140625" style="99"/>
    <col min="2305" max="2305" width="11.7109375" style="99" customWidth="1"/>
    <col min="2306" max="2306" width="66.28515625" style="99" customWidth="1"/>
    <col min="2307" max="2307" width="15.140625" style="99" customWidth="1"/>
    <col min="2308" max="2308" width="11" style="99" bestFit="1" customWidth="1"/>
    <col min="2309" max="2560" width="9.140625" style="99"/>
    <col min="2561" max="2561" width="11.7109375" style="99" customWidth="1"/>
    <col min="2562" max="2562" width="66.28515625" style="99" customWidth="1"/>
    <col min="2563" max="2563" width="15.140625" style="99" customWidth="1"/>
    <col min="2564" max="2564" width="11" style="99" bestFit="1" customWidth="1"/>
    <col min="2565" max="2816" width="9.140625" style="99"/>
    <col min="2817" max="2817" width="11.7109375" style="99" customWidth="1"/>
    <col min="2818" max="2818" width="66.28515625" style="99" customWidth="1"/>
    <col min="2819" max="2819" width="15.140625" style="99" customWidth="1"/>
    <col min="2820" max="2820" width="11" style="99" bestFit="1" customWidth="1"/>
    <col min="2821" max="3072" width="9.140625" style="99"/>
    <col min="3073" max="3073" width="11.7109375" style="99" customWidth="1"/>
    <col min="3074" max="3074" width="66.28515625" style="99" customWidth="1"/>
    <col min="3075" max="3075" width="15.140625" style="99" customWidth="1"/>
    <col min="3076" max="3076" width="11" style="99" bestFit="1" customWidth="1"/>
    <col min="3077" max="3328" width="9.140625" style="99"/>
    <col min="3329" max="3329" width="11.7109375" style="99" customWidth="1"/>
    <col min="3330" max="3330" width="66.28515625" style="99" customWidth="1"/>
    <col min="3331" max="3331" width="15.140625" style="99" customWidth="1"/>
    <col min="3332" max="3332" width="11" style="99" bestFit="1" customWidth="1"/>
    <col min="3333" max="3584" width="9.140625" style="99"/>
    <col min="3585" max="3585" width="11.7109375" style="99" customWidth="1"/>
    <col min="3586" max="3586" width="66.28515625" style="99" customWidth="1"/>
    <col min="3587" max="3587" width="15.140625" style="99" customWidth="1"/>
    <col min="3588" max="3588" width="11" style="99" bestFit="1" customWidth="1"/>
    <col min="3589" max="3840" width="9.140625" style="99"/>
    <col min="3841" max="3841" width="11.7109375" style="99" customWidth="1"/>
    <col min="3842" max="3842" width="66.28515625" style="99" customWidth="1"/>
    <col min="3843" max="3843" width="15.140625" style="99" customWidth="1"/>
    <col min="3844" max="3844" width="11" style="99" bestFit="1" customWidth="1"/>
    <col min="3845" max="4096" width="9.140625" style="99"/>
    <col min="4097" max="4097" width="11.7109375" style="99" customWidth="1"/>
    <col min="4098" max="4098" width="66.28515625" style="99" customWidth="1"/>
    <col min="4099" max="4099" width="15.140625" style="99" customWidth="1"/>
    <col min="4100" max="4100" width="11" style="99" bestFit="1" customWidth="1"/>
    <col min="4101" max="4352" width="9.140625" style="99"/>
    <col min="4353" max="4353" width="11.7109375" style="99" customWidth="1"/>
    <col min="4354" max="4354" width="66.28515625" style="99" customWidth="1"/>
    <col min="4355" max="4355" width="15.140625" style="99" customWidth="1"/>
    <col min="4356" max="4356" width="11" style="99" bestFit="1" customWidth="1"/>
    <col min="4357" max="4608" width="9.140625" style="99"/>
    <col min="4609" max="4609" width="11.7109375" style="99" customWidth="1"/>
    <col min="4610" max="4610" width="66.28515625" style="99" customWidth="1"/>
    <col min="4611" max="4611" width="15.140625" style="99" customWidth="1"/>
    <col min="4612" max="4612" width="11" style="99" bestFit="1" customWidth="1"/>
    <col min="4613" max="4864" width="9.140625" style="99"/>
    <col min="4865" max="4865" width="11.7109375" style="99" customWidth="1"/>
    <col min="4866" max="4866" width="66.28515625" style="99" customWidth="1"/>
    <col min="4867" max="4867" width="15.140625" style="99" customWidth="1"/>
    <col min="4868" max="4868" width="11" style="99" bestFit="1" customWidth="1"/>
    <col min="4869" max="5120" width="9.140625" style="99"/>
    <col min="5121" max="5121" width="11.7109375" style="99" customWidth="1"/>
    <col min="5122" max="5122" width="66.28515625" style="99" customWidth="1"/>
    <col min="5123" max="5123" width="15.140625" style="99" customWidth="1"/>
    <col min="5124" max="5124" width="11" style="99" bestFit="1" customWidth="1"/>
    <col min="5125" max="5376" width="9.140625" style="99"/>
    <col min="5377" max="5377" width="11.7109375" style="99" customWidth="1"/>
    <col min="5378" max="5378" width="66.28515625" style="99" customWidth="1"/>
    <col min="5379" max="5379" width="15.140625" style="99" customWidth="1"/>
    <col min="5380" max="5380" width="11" style="99" bestFit="1" customWidth="1"/>
    <col min="5381" max="5632" width="9.140625" style="99"/>
    <col min="5633" max="5633" width="11.7109375" style="99" customWidth="1"/>
    <col min="5634" max="5634" width="66.28515625" style="99" customWidth="1"/>
    <col min="5635" max="5635" width="15.140625" style="99" customWidth="1"/>
    <col min="5636" max="5636" width="11" style="99" bestFit="1" customWidth="1"/>
    <col min="5637" max="5888" width="9.140625" style="99"/>
    <col min="5889" max="5889" width="11.7109375" style="99" customWidth="1"/>
    <col min="5890" max="5890" width="66.28515625" style="99" customWidth="1"/>
    <col min="5891" max="5891" width="15.140625" style="99" customWidth="1"/>
    <col min="5892" max="5892" width="11" style="99" bestFit="1" customWidth="1"/>
    <col min="5893" max="6144" width="9.140625" style="99"/>
    <col min="6145" max="6145" width="11.7109375" style="99" customWidth="1"/>
    <col min="6146" max="6146" width="66.28515625" style="99" customWidth="1"/>
    <col min="6147" max="6147" width="15.140625" style="99" customWidth="1"/>
    <col min="6148" max="6148" width="11" style="99" bestFit="1" customWidth="1"/>
    <col min="6149" max="6400" width="9.140625" style="99"/>
    <col min="6401" max="6401" width="11.7109375" style="99" customWidth="1"/>
    <col min="6402" max="6402" width="66.28515625" style="99" customWidth="1"/>
    <col min="6403" max="6403" width="15.140625" style="99" customWidth="1"/>
    <col min="6404" max="6404" width="11" style="99" bestFit="1" customWidth="1"/>
    <col min="6405" max="6656" width="9.140625" style="99"/>
    <col min="6657" max="6657" width="11.7109375" style="99" customWidth="1"/>
    <col min="6658" max="6658" width="66.28515625" style="99" customWidth="1"/>
    <col min="6659" max="6659" width="15.140625" style="99" customWidth="1"/>
    <col min="6660" max="6660" width="11" style="99" bestFit="1" customWidth="1"/>
    <col min="6661" max="6912" width="9.140625" style="99"/>
    <col min="6913" max="6913" width="11.7109375" style="99" customWidth="1"/>
    <col min="6914" max="6914" width="66.28515625" style="99" customWidth="1"/>
    <col min="6915" max="6915" width="15.140625" style="99" customWidth="1"/>
    <col min="6916" max="6916" width="11" style="99" bestFit="1" customWidth="1"/>
    <col min="6917" max="7168" width="9.140625" style="99"/>
    <col min="7169" max="7169" width="11.7109375" style="99" customWidth="1"/>
    <col min="7170" max="7170" width="66.28515625" style="99" customWidth="1"/>
    <col min="7171" max="7171" width="15.140625" style="99" customWidth="1"/>
    <col min="7172" max="7172" width="11" style="99" bestFit="1" customWidth="1"/>
    <col min="7173" max="7424" width="9.140625" style="99"/>
    <col min="7425" max="7425" width="11.7109375" style="99" customWidth="1"/>
    <col min="7426" max="7426" width="66.28515625" style="99" customWidth="1"/>
    <col min="7427" max="7427" width="15.140625" style="99" customWidth="1"/>
    <col min="7428" max="7428" width="11" style="99" bestFit="1" customWidth="1"/>
    <col min="7429" max="7680" width="9.140625" style="99"/>
    <col min="7681" max="7681" width="11.7109375" style="99" customWidth="1"/>
    <col min="7682" max="7682" width="66.28515625" style="99" customWidth="1"/>
    <col min="7683" max="7683" width="15.140625" style="99" customWidth="1"/>
    <col min="7684" max="7684" width="11" style="99" bestFit="1" customWidth="1"/>
    <col min="7685" max="7936" width="9.140625" style="99"/>
    <col min="7937" max="7937" width="11.7109375" style="99" customWidth="1"/>
    <col min="7938" max="7938" width="66.28515625" style="99" customWidth="1"/>
    <col min="7939" max="7939" width="15.140625" style="99" customWidth="1"/>
    <col min="7940" max="7940" width="11" style="99" bestFit="1" customWidth="1"/>
    <col min="7941" max="8192" width="9.140625" style="99"/>
    <col min="8193" max="8193" width="11.7109375" style="99" customWidth="1"/>
    <col min="8194" max="8194" width="66.28515625" style="99" customWidth="1"/>
    <col min="8195" max="8195" width="15.140625" style="99" customWidth="1"/>
    <col min="8196" max="8196" width="11" style="99" bestFit="1" customWidth="1"/>
    <col min="8197" max="8448" width="9.140625" style="99"/>
    <col min="8449" max="8449" width="11.7109375" style="99" customWidth="1"/>
    <col min="8450" max="8450" width="66.28515625" style="99" customWidth="1"/>
    <col min="8451" max="8451" width="15.140625" style="99" customWidth="1"/>
    <col min="8452" max="8452" width="11" style="99" bestFit="1" customWidth="1"/>
    <col min="8453" max="8704" width="9.140625" style="99"/>
    <col min="8705" max="8705" width="11.7109375" style="99" customWidth="1"/>
    <col min="8706" max="8706" width="66.28515625" style="99" customWidth="1"/>
    <col min="8707" max="8707" width="15.140625" style="99" customWidth="1"/>
    <col min="8708" max="8708" width="11" style="99" bestFit="1" customWidth="1"/>
    <col min="8709" max="8960" width="9.140625" style="99"/>
    <col min="8961" max="8961" width="11.7109375" style="99" customWidth="1"/>
    <col min="8962" max="8962" width="66.28515625" style="99" customWidth="1"/>
    <col min="8963" max="8963" width="15.140625" style="99" customWidth="1"/>
    <col min="8964" max="8964" width="11" style="99" bestFit="1" customWidth="1"/>
    <col min="8965" max="9216" width="9.140625" style="99"/>
    <col min="9217" max="9217" width="11.7109375" style="99" customWidth="1"/>
    <col min="9218" max="9218" width="66.28515625" style="99" customWidth="1"/>
    <col min="9219" max="9219" width="15.140625" style="99" customWidth="1"/>
    <col min="9220" max="9220" width="11" style="99" bestFit="1" customWidth="1"/>
    <col min="9221" max="9472" width="9.140625" style="99"/>
    <col min="9473" max="9473" width="11.7109375" style="99" customWidth="1"/>
    <col min="9474" max="9474" width="66.28515625" style="99" customWidth="1"/>
    <col min="9475" max="9475" width="15.140625" style="99" customWidth="1"/>
    <col min="9476" max="9476" width="11" style="99" bestFit="1" customWidth="1"/>
    <col min="9477" max="9728" width="9.140625" style="99"/>
    <col min="9729" max="9729" width="11.7109375" style="99" customWidth="1"/>
    <col min="9730" max="9730" width="66.28515625" style="99" customWidth="1"/>
    <col min="9731" max="9731" width="15.140625" style="99" customWidth="1"/>
    <col min="9732" max="9732" width="11" style="99" bestFit="1" customWidth="1"/>
    <col min="9733" max="9984" width="9.140625" style="99"/>
    <col min="9985" max="9985" width="11.7109375" style="99" customWidth="1"/>
    <col min="9986" max="9986" width="66.28515625" style="99" customWidth="1"/>
    <col min="9987" max="9987" width="15.140625" style="99" customWidth="1"/>
    <col min="9988" max="9988" width="11" style="99" bestFit="1" customWidth="1"/>
    <col min="9989" max="10240" width="9.140625" style="99"/>
    <col min="10241" max="10241" width="11.7109375" style="99" customWidth="1"/>
    <col min="10242" max="10242" width="66.28515625" style="99" customWidth="1"/>
    <col min="10243" max="10243" width="15.140625" style="99" customWidth="1"/>
    <col min="10244" max="10244" width="11" style="99" bestFit="1" customWidth="1"/>
    <col min="10245" max="10496" width="9.140625" style="99"/>
    <col min="10497" max="10497" width="11.7109375" style="99" customWidth="1"/>
    <col min="10498" max="10498" width="66.28515625" style="99" customWidth="1"/>
    <col min="10499" max="10499" width="15.140625" style="99" customWidth="1"/>
    <col min="10500" max="10500" width="11" style="99" bestFit="1" customWidth="1"/>
    <col min="10501" max="10752" width="9.140625" style="99"/>
    <col min="10753" max="10753" width="11.7109375" style="99" customWidth="1"/>
    <col min="10754" max="10754" width="66.28515625" style="99" customWidth="1"/>
    <col min="10755" max="10755" width="15.140625" style="99" customWidth="1"/>
    <col min="10756" max="10756" width="11" style="99" bestFit="1" customWidth="1"/>
    <col min="10757" max="11008" width="9.140625" style="99"/>
    <col min="11009" max="11009" width="11.7109375" style="99" customWidth="1"/>
    <col min="11010" max="11010" width="66.28515625" style="99" customWidth="1"/>
    <col min="11011" max="11011" width="15.140625" style="99" customWidth="1"/>
    <col min="11012" max="11012" width="11" style="99" bestFit="1" customWidth="1"/>
    <col min="11013" max="11264" width="9.140625" style="99"/>
    <col min="11265" max="11265" width="11.7109375" style="99" customWidth="1"/>
    <col min="11266" max="11266" width="66.28515625" style="99" customWidth="1"/>
    <col min="11267" max="11267" width="15.140625" style="99" customWidth="1"/>
    <col min="11268" max="11268" width="11" style="99" bestFit="1" customWidth="1"/>
    <col min="11269" max="11520" width="9.140625" style="99"/>
    <col min="11521" max="11521" width="11.7109375" style="99" customWidth="1"/>
    <col min="11522" max="11522" width="66.28515625" style="99" customWidth="1"/>
    <col min="11523" max="11523" width="15.140625" style="99" customWidth="1"/>
    <col min="11524" max="11524" width="11" style="99" bestFit="1" customWidth="1"/>
    <col min="11525" max="11776" width="9.140625" style="99"/>
    <col min="11777" max="11777" width="11.7109375" style="99" customWidth="1"/>
    <col min="11778" max="11778" width="66.28515625" style="99" customWidth="1"/>
    <col min="11779" max="11779" width="15.140625" style="99" customWidth="1"/>
    <col min="11780" max="11780" width="11" style="99" bestFit="1" customWidth="1"/>
    <col min="11781" max="12032" width="9.140625" style="99"/>
    <col min="12033" max="12033" width="11.7109375" style="99" customWidth="1"/>
    <col min="12034" max="12034" width="66.28515625" style="99" customWidth="1"/>
    <col min="12035" max="12035" width="15.140625" style="99" customWidth="1"/>
    <col min="12036" max="12036" width="11" style="99" bestFit="1" customWidth="1"/>
    <col min="12037" max="12288" width="9.140625" style="99"/>
    <col min="12289" max="12289" width="11.7109375" style="99" customWidth="1"/>
    <col min="12290" max="12290" width="66.28515625" style="99" customWidth="1"/>
    <col min="12291" max="12291" width="15.140625" style="99" customWidth="1"/>
    <col min="12292" max="12292" width="11" style="99" bestFit="1" customWidth="1"/>
    <col min="12293" max="12544" width="9.140625" style="99"/>
    <col min="12545" max="12545" width="11.7109375" style="99" customWidth="1"/>
    <col min="12546" max="12546" width="66.28515625" style="99" customWidth="1"/>
    <col min="12547" max="12547" width="15.140625" style="99" customWidth="1"/>
    <col min="12548" max="12548" width="11" style="99" bestFit="1" customWidth="1"/>
    <col min="12549" max="12800" width="9.140625" style="99"/>
    <col min="12801" max="12801" width="11.7109375" style="99" customWidth="1"/>
    <col min="12802" max="12802" width="66.28515625" style="99" customWidth="1"/>
    <col min="12803" max="12803" width="15.140625" style="99" customWidth="1"/>
    <col min="12804" max="12804" width="11" style="99" bestFit="1" customWidth="1"/>
    <col min="12805" max="13056" width="9.140625" style="99"/>
    <col min="13057" max="13057" width="11.7109375" style="99" customWidth="1"/>
    <col min="13058" max="13058" width="66.28515625" style="99" customWidth="1"/>
    <col min="13059" max="13059" width="15.140625" style="99" customWidth="1"/>
    <col min="13060" max="13060" width="11" style="99" bestFit="1" customWidth="1"/>
    <col min="13061" max="13312" width="9.140625" style="99"/>
    <col min="13313" max="13313" width="11.7109375" style="99" customWidth="1"/>
    <col min="13314" max="13314" width="66.28515625" style="99" customWidth="1"/>
    <col min="13315" max="13315" width="15.140625" style="99" customWidth="1"/>
    <col min="13316" max="13316" width="11" style="99" bestFit="1" customWidth="1"/>
    <col min="13317" max="13568" width="9.140625" style="99"/>
    <col min="13569" max="13569" width="11.7109375" style="99" customWidth="1"/>
    <col min="13570" max="13570" width="66.28515625" style="99" customWidth="1"/>
    <col min="13571" max="13571" width="15.140625" style="99" customWidth="1"/>
    <col min="13572" max="13572" width="11" style="99" bestFit="1" customWidth="1"/>
    <col min="13573" max="13824" width="9.140625" style="99"/>
    <col min="13825" max="13825" width="11.7109375" style="99" customWidth="1"/>
    <col min="13826" max="13826" width="66.28515625" style="99" customWidth="1"/>
    <col min="13827" max="13827" width="15.140625" style="99" customWidth="1"/>
    <col min="13828" max="13828" width="11" style="99" bestFit="1" customWidth="1"/>
    <col min="13829" max="14080" width="9.140625" style="99"/>
    <col min="14081" max="14081" width="11.7109375" style="99" customWidth="1"/>
    <col min="14082" max="14082" width="66.28515625" style="99" customWidth="1"/>
    <col min="14083" max="14083" width="15.140625" style="99" customWidth="1"/>
    <col min="14084" max="14084" width="11" style="99" bestFit="1" customWidth="1"/>
    <col min="14085" max="14336" width="9.140625" style="99"/>
    <col min="14337" max="14337" width="11.7109375" style="99" customWidth="1"/>
    <col min="14338" max="14338" width="66.28515625" style="99" customWidth="1"/>
    <col min="14339" max="14339" width="15.140625" style="99" customWidth="1"/>
    <col min="14340" max="14340" width="11" style="99" bestFit="1" customWidth="1"/>
    <col min="14341" max="14592" width="9.140625" style="99"/>
    <col min="14593" max="14593" width="11.7109375" style="99" customWidth="1"/>
    <col min="14594" max="14594" width="66.28515625" style="99" customWidth="1"/>
    <col min="14595" max="14595" width="15.140625" style="99" customWidth="1"/>
    <col min="14596" max="14596" width="11" style="99" bestFit="1" customWidth="1"/>
    <col min="14597" max="14848" width="9.140625" style="99"/>
    <col min="14849" max="14849" width="11.7109375" style="99" customWidth="1"/>
    <col min="14850" max="14850" width="66.28515625" style="99" customWidth="1"/>
    <col min="14851" max="14851" width="15.140625" style="99" customWidth="1"/>
    <col min="14852" max="14852" width="11" style="99" bestFit="1" customWidth="1"/>
    <col min="14853" max="15104" width="9.140625" style="99"/>
    <col min="15105" max="15105" width="11.7109375" style="99" customWidth="1"/>
    <col min="15106" max="15106" width="66.28515625" style="99" customWidth="1"/>
    <col min="15107" max="15107" width="15.140625" style="99" customWidth="1"/>
    <col min="15108" max="15108" width="11" style="99" bestFit="1" customWidth="1"/>
    <col min="15109" max="15360" width="9.140625" style="99"/>
    <col min="15361" max="15361" width="11.7109375" style="99" customWidth="1"/>
    <col min="15362" max="15362" width="66.28515625" style="99" customWidth="1"/>
    <col min="15363" max="15363" width="15.140625" style="99" customWidth="1"/>
    <col min="15364" max="15364" width="11" style="99" bestFit="1" customWidth="1"/>
    <col min="15365" max="15616" width="9.140625" style="99"/>
    <col min="15617" max="15617" width="11.7109375" style="99" customWidth="1"/>
    <col min="15618" max="15618" width="66.28515625" style="99" customWidth="1"/>
    <col min="15619" max="15619" width="15.140625" style="99" customWidth="1"/>
    <col min="15620" max="15620" width="11" style="99" bestFit="1" customWidth="1"/>
    <col min="15621" max="15872" width="9.140625" style="99"/>
    <col min="15873" max="15873" width="11.7109375" style="99" customWidth="1"/>
    <col min="15874" max="15874" width="66.28515625" style="99" customWidth="1"/>
    <col min="15875" max="15875" width="15.140625" style="99" customWidth="1"/>
    <col min="15876" max="15876" width="11" style="99" bestFit="1" customWidth="1"/>
    <col min="15877" max="16128" width="9.140625" style="99"/>
    <col min="16129" max="16129" width="11.7109375" style="99" customWidth="1"/>
    <col min="16130" max="16130" width="66.28515625" style="99" customWidth="1"/>
    <col min="16131" max="16131" width="15.140625" style="99" customWidth="1"/>
    <col min="16132" max="16132" width="11" style="99" bestFit="1" customWidth="1"/>
    <col min="16133" max="16384" width="9.140625" style="99"/>
  </cols>
  <sheetData>
    <row r="1" spans="1:5" ht="48" customHeight="1" thickBot="1" x14ac:dyDescent="0.25">
      <c r="A1" s="513" t="s">
        <v>201</v>
      </c>
      <c r="B1" s="514"/>
      <c r="C1" s="11" t="s">
        <v>156</v>
      </c>
      <c r="D1" s="11" t="s">
        <v>157</v>
      </c>
      <c r="E1" s="11" t="s">
        <v>363</v>
      </c>
    </row>
    <row r="2" spans="1:5" ht="17.100000000000001" customHeight="1" x14ac:dyDescent="0.2">
      <c r="A2" s="146" t="s">
        <v>182</v>
      </c>
      <c r="B2" s="120" t="s">
        <v>101</v>
      </c>
      <c r="C2" s="128">
        <v>427000</v>
      </c>
      <c r="D2" s="128">
        <v>427000</v>
      </c>
      <c r="E2" s="128">
        <v>828000</v>
      </c>
    </row>
    <row r="3" spans="1:5" ht="17.100000000000001" customHeight="1" x14ac:dyDescent="0.2">
      <c r="A3" s="146" t="s">
        <v>197</v>
      </c>
      <c r="B3" s="15" t="s">
        <v>57</v>
      </c>
      <c r="C3" s="128">
        <v>146000</v>
      </c>
      <c r="D3" s="128">
        <v>146000</v>
      </c>
      <c r="E3" s="128">
        <v>0</v>
      </c>
    </row>
    <row r="4" spans="1:5" ht="17.100000000000001" customHeight="1" x14ac:dyDescent="0.2">
      <c r="A4" s="86" t="s">
        <v>183</v>
      </c>
      <c r="B4" s="15" t="s">
        <v>58</v>
      </c>
      <c r="C4" s="128">
        <v>0</v>
      </c>
      <c r="D4" s="128">
        <v>0</v>
      </c>
      <c r="E4" s="128">
        <v>6000</v>
      </c>
    </row>
    <row r="5" spans="1:5" ht="17.100000000000001" customHeight="1" thickBot="1" x14ac:dyDescent="0.25">
      <c r="A5" s="146" t="s">
        <v>184</v>
      </c>
      <c r="B5" s="15" t="s">
        <v>59</v>
      </c>
      <c r="C5" s="128">
        <v>3000</v>
      </c>
      <c r="D5" s="128">
        <v>3000</v>
      </c>
      <c r="E5" s="128">
        <v>2000</v>
      </c>
    </row>
    <row r="6" spans="1:5" ht="17.100000000000001" customHeight="1" thickBot="1" x14ac:dyDescent="0.25">
      <c r="A6" s="499" t="s">
        <v>25</v>
      </c>
      <c r="B6" s="500"/>
      <c r="C6" s="134">
        <f>SUM(C2:C5)</f>
        <v>576000</v>
      </c>
      <c r="D6" s="134">
        <f t="shared" ref="D6:E6" si="0">SUM(D2:D5)</f>
        <v>576000</v>
      </c>
      <c r="E6" s="134">
        <f t="shared" si="0"/>
        <v>836000</v>
      </c>
    </row>
    <row r="7" spans="1:5" ht="17.100000000000001" customHeight="1" x14ac:dyDescent="0.2">
      <c r="A7" s="135" t="s">
        <v>188</v>
      </c>
      <c r="B7" s="121" t="s">
        <v>21</v>
      </c>
      <c r="C7" s="129">
        <v>167000</v>
      </c>
      <c r="D7" s="129">
        <v>167000</v>
      </c>
      <c r="E7" s="129">
        <v>220000</v>
      </c>
    </row>
    <row r="8" spans="1:5" ht="17.100000000000001" customHeight="1" x14ac:dyDescent="0.2">
      <c r="A8" s="122" t="s">
        <v>189</v>
      </c>
      <c r="B8" s="121" t="s">
        <v>63</v>
      </c>
      <c r="C8" s="130">
        <v>0</v>
      </c>
      <c r="D8" s="130">
        <v>0</v>
      </c>
      <c r="E8" s="130">
        <v>2000</v>
      </c>
    </row>
    <row r="9" spans="1:5" ht="17.100000000000001" customHeight="1" x14ac:dyDescent="0.2">
      <c r="A9" s="122" t="s">
        <v>190</v>
      </c>
      <c r="B9" s="121" t="s">
        <v>181</v>
      </c>
      <c r="C9" s="130">
        <v>0</v>
      </c>
      <c r="D9" s="130">
        <v>0</v>
      </c>
      <c r="E9" s="130">
        <v>4000</v>
      </c>
    </row>
    <row r="10" spans="1:5" ht="17.100000000000001" customHeight="1" thickBot="1" x14ac:dyDescent="0.25">
      <c r="A10" s="136" t="s">
        <v>191</v>
      </c>
      <c r="B10" s="121" t="s">
        <v>192</v>
      </c>
      <c r="C10" s="131">
        <v>0</v>
      </c>
      <c r="D10" s="131">
        <v>0</v>
      </c>
      <c r="E10" s="131">
        <v>1000</v>
      </c>
    </row>
    <row r="11" spans="1:5" ht="17.100000000000001" customHeight="1" thickBot="1" x14ac:dyDescent="0.25">
      <c r="A11" s="499" t="s">
        <v>20</v>
      </c>
      <c r="B11" s="500"/>
      <c r="C11" s="134">
        <f>SUM(C7:C10)</f>
        <v>167000</v>
      </c>
      <c r="D11" s="134">
        <f t="shared" ref="D11:E11" si="1">SUM(D7:D10)</f>
        <v>167000</v>
      </c>
      <c r="E11" s="134">
        <f t="shared" si="1"/>
        <v>227000</v>
      </c>
    </row>
    <row r="12" spans="1:5" ht="17.100000000000001" customHeight="1" x14ac:dyDescent="0.2">
      <c r="A12" s="122" t="s">
        <v>193</v>
      </c>
      <c r="B12" s="160" t="s">
        <v>98</v>
      </c>
      <c r="C12" s="129">
        <v>0</v>
      </c>
      <c r="D12" s="129">
        <v>1000</v>
      </c>
      <c r="E12" s="129">
        <v>4000</v>
      </c>
    </row>
    <row r="13" spans="1:5" ht="17.100000000000001" customHeight="1" x14ac:dyDescent="0.2">
      <c r="A13" s="122" t="s">
        <v>168</v>
      </c>
      <c r="B13" s="123" t="s">
        <v>64</v>
      </c>
      <c r="C13" s="130">
        <v>610000</v>
      </c>
      <c r="D13" s="130">
        <v>406000</v>
      </c>
      <c r="E13" s="130">
        <v>550000</v>
      </c>
    </row>
    <row r="14" spans="1:5" ht="17.100000000000001" customHeight="1" x14ac:dyDescent="0.2">
      <c r="A14" s="100" t="s">
        <v>194</v>
      </c>
      <c r="B14" s="158" t="s">
        <v>65</v>
      </c>
      <c r="C14" s="130">
        <v>2000</v>
      </c>
      <c r="D14" s="130">
        <v>2000</v>
      </c>
      <c r="E14" s="130">
        <v>2000</v>
      </c>
    </row>
    <row r="15" spans="1:5" ht="17.100000000000001" customHeight="1" x14ac:dyDescent="0.2">
      <c r="A15" s="100" t="s">
        <v>195</v>
      </c>
      <c r="B15" s="158" t="s">
        <v>99</v>
      </c>
      <c r="C15" s="130">
        <v>5000</v>
      </c>
      <c r="D15" s="130">
        <v>3000</v>
      </c>
      <c r="E15" s="130">
        <v>3000</v>
      </c>
    </row>
    <row r="16" spans="1:5" ht="17.100000000000001" customHeight="1" x14ac:dyDescent="0.2">
      <c r="A16" s="100" t="s">
        <v>170</v>
      </c>
      <c r="B16" s="158" t="s">
        <v>66</v>
      </c>
      <c r="C16" s="130">
        <v>43000</v>
      </c>
      <c r="D16" s="130">
        <v>39000</v>
      </c>
      <c r="E16" s="130">
        <v>0</v>
      </c>
    </row>
    <row r="17" spans="1:5" ht="17.100000000000001" customHeight="1" x14ac:dyDescent="0.2">
      <c r="A17" s="100" t="s">
        <v>172</v>
      </c>
      <c r="B17" s="158" t="s">
        <v>203</v>
      </c>
      <c r="C17" s="130">
        <v>15000</v>
      </c>
      <c r="D17" s="130">
        <v>15000</v>
      </c>
      <c r="E17" s="130">
        <v>0</v>
      </c>
    </row>
    <row r="18" spans="1:5" ht="17.100000000000001" customHeight="1" x14ac:dyDescent="0.2">
      <c r="A18" s="100" t="s">
        <v>161</v>
      </c>
      <c r="B18" s="101" t="s">
        <v>30</v>
      </c>
      <c r="C18" s="130">
        <v>12000</v>
      </c>
      <c r="D18" s="130">
        <v>12000</v>
      </c>
      <c r="E18" s="130">
        <v>11000</v>
      </c>
    </row>
    <row r="19" spans="1:5" ht="17.100000000000001" customHeight="1" x14ac:dyDescent="0.2">
      <c r="A19" s="100" t="s">
        <v>196</v>
      </c>
      <c r="B19" s="116" t="s">
        <v>96</v>
      </c>
      <c r="C19" s="130">
        <v>0</v>
      </c>
      <c r="D19" s="130">
        <v>0</v>
      </c>
      <c r="E19" s="130">
        <v>1000</v>
      </c>
    </row>
    <row r="20" spans="1:5" ht="17.100000000000001" customHeight="1" x14ac:dyDescent="0.2">
      <c r="A20" s="100" t="s">
        <v>171</v>
      </c>
      <c r="B20" s="116" t="s">
        <v>97</v>
      </c>
      <c r="C20" s="130">
        <v>2000</v>
      </c>
      <c r="D20" s="130">
        <v>2000</v>
      </c>
      <c r="E20" s="130">
        <v>13000</v>
      </c>
    </row>
    <row r="21" spans="1:5" ht="17.100000000000001" customHeight="1" thickBot="1" x14ac:dyDescent="0.25">
      <c r="A21" s="125" t="s">
        <v>174</v>
      </c>
      <c r="B21" s="126" t="s">
        <v>105</v>
      </c>
      <c r="C21" s="131">
        <v>187000</v>
      </c>
      <c r="D21" s="131">
        <v>163000</v>
      </c>
      <c r="E21" s="131">
        <v>146000</v>
      </c>
    </row>
    <row r="22" spans="1:5" ht="17.100000000000001" customHeight="1" thickBot="1" x14ac:dyDescent="0.25">
      <c r="A22" s="499" t="s">
        <v>22</v>
      </c>
      <c r="B22" s="500"/>
      <c r="C22" s="132">
        <f>SUM(C12:C21)</f>
        <v>876000</v>
      </c>
      <c r="D22" s="132">
        <f>SUM(D12:D21)</f>
        <v>643000</v>
      </c>
      <c r="E22" s="132">
        <f>SUM(E12:E21)</f>
        <v>730000</v>
      </c>
    </row>
    <row r="23" spans="1:5" ht="17.100000000000001" customHeight="1" thickBot="1" x14ac:dyDescent="0.25">
      <c r="A23" s="147" t="s">
        <v>198</v>
      </c>
      <c r="B23" s="121" t="s">
        <v>119</v>
      </c>
      <c r="C23" s="129">
        <v>3000</v>
      </c>
      <c r="D23" s="129">
        <v>3000</v>
      </c>
      <c r="E23" s="129">
        <v>0</v>
      </c>
    </row>
    <row r="24" spans="1:5" ht="17.100000000000001" customHeight="1" thickBot="1" x14ac:dyDescent="0.25">
      <c r="A24" s="499" t="s">
        <v>27</v>
      </c>
      <c r="B24" s="500" t="s">
        <v>119</v>
      </c>
      <c r="C24" s="134">
        <f>SUM(C23)</f>
        <v>3000</v>
      </c>
      <c r="D24" s="134">
        <f>SUM(D23)</f>
        <v>3000</v>
      </c>
      <c r="E24" s="134">
        <f>SUM(E23)</f>
        <v>0</v>
      </c>
    </row>
    <row r="25" spans="1:5" s="79" customFormat="1" ht="30" customHeight="1" thickBot="1" x14ac:dyDescent="0.25">
      <c r="A25" s="509" t="s">
        <v>12</v>
      </c>
      <c r="B25" s="510"/>
      <c r="C25" s="127">
        <f>C6+C11+C22+C24</f>
        <v>1622000</v>
      </c>
      <c r="D25" s="127">
        <f t="shared" ref="D25:E25" si="2">D6+D11+D22+D24</f>
        <v>1389000</v>
      </c>
      <c r="E25" s="127">
        <f t="shared" si="2"/>
        <v>1793000</v>
      </c>
    </row>
    <row r="26" spans="1:5" ht="20.100000000000001" customHeight="1" thickBot="1" x14ac:dyDescent="0.25">
      <c r="C26" s="137"/>
    </row>
    <row r="27" spans="1:5" ht="48" customHeight="1" thickBot="1" x14ac:dyDescent="0.25">
      <c r="A27" s="524" t="s">
        <v>202</v>
      </c>
      <c r="B27" s="525"/>
      <c r="C27" s="9" t="s">
        <v>156</v>
      </c>
      <c r="D27" s="9" t="s">
        <v>157</v>
      </c>
      <c r="E27" s="9" t="s">
        <v>363</v>
      </c>
    </row>
    <row r="28" spans="1:5" ht="17.100000000000001" customHeight="1" x14ac:dyDescent="0.2">
      <c r="A28" s="159" t="s">
        <v>41</v>
      </c>
      <c r="B28" s="160" t="s">
        <v>122</v>
      </c>
      <c r="C28" s="129">
        <v>1914000</v>
      </c>
      <c r="D28" s="129">
        <v>1914000</v>
      </c>
      <c r="E28" s="129">
        <v>475000</v>
      </c>
    </row>
    <row r="29" spans="1:5" ht="17.100000000000001" customHeight="1" thickBot="1" x14ac:dyDescent="0.25">
      <c r="A29" s="161" t="s">
        <v>42</v>
      </c>
      <c r="B29" s="144" t="s">
        <v>160</v>
      </c>
      <c r="C29" s="131">
        <v>517000</v>
      </c>
      <c r="D29" s="131">
        <v>517000</v>
      </c>
      <c r="E29" s="131">
        <v>128000</v>
      </c>
    </row>
    <row r="30" spans="1:5" ht="17.100000000000001" customHeight="1" thickBot="1" x14ac:dyDescent="0.25">
      <c r="A30" s="501" t="s">
        <v>180</v>
      </c>
      <c r="B30" s="502"/>
      <c r="C30" s="163">
        <f>SUM(C28:C29)</f>
        <v>2431000</v>
      </c>
      <c r="D30" s="163">
        <f>SUM(D28:D29)</f>
        <v>2431000</v>
      </c>
      <c r="E30" s="163">
        <f>SUM(E28:E29)</f>
        <v>603000</v>
      </c>
    </row>
    <row r="31" spans="1:5" s="79" customFormat="1" ht="30" customHeight="1" thickBot="1" x14ac:dyDescent="0.25">
      <c r="A31" s="497" t="s">
        <v>1</v>
      </c>
      <c r="B31" s="498"/>
      <c r="C31" s="164">
        <f>SUM(C30)</f>
        <v>2431000</v>
      </c>
      <c r="D31" s="164">
        <f>SUM((D30))</f>
        <v>2431000</v>
      </c>
      <c r="E31" s="164">
        <f>SUM(E30)</f>
        <v>603000</v>
      </c>
    </row>
  </sheetData>
  <mergeCells count="9">
    <mergeCell ref="A30:B30"/>
    <mergeCell ref="A31:B31"/>
    <mergeCell ref="A1:B1"/>
    <mergeCell ref="A6:B6"/>
    <mergeCell ref="A11:B11"/>
    <mergeCell ref="A22:B22"/>
    <mergeCell ref="A25:B25"/>
    <mergeCell ref="A27:B27"/>
    <mergeCell ref="A24:B2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25" zoomScaleNormal="100" zoomScaleSheetLayoutView="100" workbookViewId="0">
      <selection activeCell="A6" sqref="A6:B6"/>
    </sheetView>
  </sheetViews>
  <sheetFormatPr defaultRowHeight="12.75" x14ac:dyDescent="0.2"/>
  <cols>
    <col min="1" max="1" width="11" style="99" bestFit="1" customWidth="1"/>
    <col min="2" max="2" width="37.42578125" style="99" customWidth="1"/>
    <col min="3" max="3" width="14.42578125" style="99" customWidth="1"/>
    <col min="4" max="4" width="15.42578125" style="99" bestFit="1" customWidth="1"/>
    <col min="5" max="5" width="13.7109375" style="99" customWidth="1"/>
    <col min="6" max="16384" width="9.140625" style="99"/>
  </cols>
  <sheetData>
    <row r="1" spans="1:5" ht="48" customHeight="1" thickBot="1" x14ac:dyDescent="0.25">
      <c r="A1" s="503" t="s">
        <v>155</v>
      </c>
      <c r="B1" s="504"/>
      <c r="C1" s="11" t="s">
        <v>156</v>
      </c>
      <c r="D1" s="11" t="s">
        <v>157</v>
      </c>
      <c r="E1" s="11" t="s">
        <v>363</v>
      </c>
    </row>
    <row r="2" spans="1:5" s="233" customFormat="1" ht="17.100000000000001" customHeight="1" thickBot="1" x14ac:dyDescent="0.25">
      <c r="A2" s="210" t="s">
        <v>294</v>
      </c>
      <c r="B2" s="182" t="s">
        <v>123</v>
      </c>
      <c r="C2" s="183">
        <v>0</v>
      </c>
      <c r="D2" s="183">
        <v>6000</v>
      </c>
      <c r="E2" s="183">
        <v>0</v>
      </c>
    </row>
    <row r="3" spans="1:5" s="233" customFormat="1" ht="17.100000000000001" customHeight="1" thickBot="1" x14ac:dyDescent="0.25">
      <c r="A3" s="505" t="s">
        <v>295</v>
      </c>
      <c r="B3" s="506"/>
      <c r="C3" s="180">
        <f>C2</f>
        <v>0</v>
      </c>
      <c r="D3" s="180">
        <f>D2</f>
        <v>6000</v>
      </c>
      <c r="E3" s="180">
        <f>E2</f>
        <v>0</v>
      </c>
    </row>
    <row r="4" spans="1:5" ht="30" customHeight="1" thickBot="1" x14ac:dyDescent="0.25">
      <c r="A4" s="509" t="s">
        <v>12</v>
      </c>
      <c r="B4" s="510"/>
      <c r="C4" s="322">
        <f>C3</f>
        <v>0</v>
      </c>
      <c r="D4" s="322">
        <f t="shared" ref="D4:E4" si="0">D3</f>
        <v>6000</v>
      </c>
      <c r="E4" s="322">
        <f t="shared" si="0"/>
        <v>0</v>
      </c>
    </row>
    <row r="5" spans="1:5" ht="20.100000000000001" customHeight="1" thickBot="1" x14ac:dyDescent="0.25">
      <c r="A5" s="216"/>
      <c r="B5" s="216"/>
      <c r="C5" s="317"/>
      <c r="D5" s="117"/>
      <c r="E5" s="117"/>
    </row>
    <row r="6" spans="1:5" ht="48" customHeight="1" thickBot="1" x14ac:dyDescent="0.25">
      <c r="A6" s="503" t="s">
        <v>385</v>
      </c>
      <c r="B6" s="504"/>
      <c r="C6" s="11" t="s">
        <v>156</v>
      </c>
      <c r="D6" s="11" t="s">
        <v>157</v>
      </c>
      <c r="E6" s="11" t="s">
        <v>363</v>
      </c>
    </row>
    <row r="7" spans="1:5" s="233" customFormat="1" ht="17.100000000000001" customHeight="1" thickBot="1" x14ac:dyDescent="0.25">
      <c r="A7" s="210" t="s">
        <v>218</v>
      </c>
      <c r="B7" s="182" t="s">
        <v>72</v>
      </c>
      <c r="C7" s="183">
        <v>0</v>
      </c>
      <c r="D7" s="183">
        <v>0</v>
      </c>
      <c r="E7" s="183">
        <v>1096000</v>
      </c>
    </row>
    <row r="8" spans="1:5" s="233" customFormat="1" ht="17.100000000000001" customHeight="1" thickBot="1" x14ac:dyDescent="0.25">
      <c r="A8" s="505" t="s">
        <v>295</v>
      </c>
      <c r="B8" s="506"/>
      <c r="C8" s="180">
        <f>C7</f>
        <v>0</v>
      </c>
      <c r="D8" s="180">
        <f>D7</f>
        <v>0</v>
      </c>
      <c r="E8" s="180">
        <f>E7</f>
        <v>1096000</v>
      </c>
    </row>
    <row r="9" spans="1:5" ht="30" customHeight="1" thickBot="1" x14ac:dyDescent="0.25">
      <c r="A9" s="509" t="s">
        <v>12</v>
      </c>
      <c r="B9" s="510"/>
      <c r="C9" s="322">
        <f>C8</f>
        <v>0</v>
      </c>
      <c r="D9" s="322">
        <f t="shared" ref="D9:E9" si="1">D8</f>
        <v>0</v>
      </c>
      <c r="E9" s="322">
        <f t="shared" si="1"/>
        <v>1096000</v>
      </c>
    </row>
    <row r="10" spans="1:5" ht="20.100000000000001" customHeight="1" thickBot="1" x14ac:dyDescent="0.25">
      <c r="A10" s="216"/>
      <c r="B10" s="216"/>
      <c r="C10" s="317"/>
      <c r="D10" s="117"/>
      <c r="E10" s="117"/>
    </row>
    <row r="11" spans="1:5" ht="48" customHeight="1" thickBot="1" x14ac:dyDescent="0.25">
      <c r="A11" s="503" t="s">
        <v>124</v>
      </c>
      <c r="B11" s="504"/>
      <c r="C11" s="11" t="s">
        <v>156</v>
      </c>
      <c r="D11" s="11" t="s">
        <v>157</v>
      </c>
      <c r="E11" s="11" t="s">
        <v>363</v>
      </c>
    </row>
    <row r="12" spans="1:5" ht="17.100000000000001" customHeight="1" x14ac:dyDescent="0.2">
      <c r="A12" s="210" t="s">
        <v>296</v>
      </c>
      <c r="B12" s="182" t="s">
        <v>125</v>
      </c>
      <c r="C12" s="183">
        <v>479000</v>
      </c>
      <c r="D12" s="183">
        <v>573000</v>
      </c>
      <c r="E12" s="183">
        <v>0</v>
      </c>
    </row>
    <row r="13" spans="1:5" ht="17.100000000000001" customHeight="1" thickBot="1" x14ac:dyDescent="0.25">
      <c r="A13" s="136" t="s">
        <v>297</v>
      </c>
      <c r="B13" s="124" t="s">
        <v>126</v>
      </c>
      <c r="C13" s="104">
        <v>0</v>
      </c>
      <c r="D13" s="104">
        <v>154000</v>
      </c>
      <c r="E13" s="104">
        <v>0</v>
      </c>
    </row>
    <row r="14" spans="1:5" ht="17.100000000000001" customHeight="1" thickBot="1" x14ac:dyDescent="0.25">
      <c r="A14" s="505" t="s">
        <v>295</v>
      </c>
      <c r="B14" s="506"/>
      <c r="C14" s="180">
        <f>SUM(C12:C13)</f>
        <v>479000</v>
      </c>
      <c r="D14" s="180">
        <f>SUM(D12:D13)</f>
        <v>727000</v>
      </c>
      <c r="E14" s="180">
        <f>SUM(E12:E13)</f>
        <v>0</v>
      </c>
    </row>
    <row r="15" spans="1:5" ht="30" customHeight="1" thickBot="1" x14ac:dyDescent="0.25">
      <c r="A15" s="509" t="s">
        <v>12</v>
      </c>
      <c r="B15" s="510"/>
      <c r="C15" s="322">
        <f>SUM(C13:C14)</f>
        <v>479000</v>
      </c>
      <c r="D15" s="322">
        <f>SUM(D14)</f>
        <v>727000</v>
      </c>
      <c r="E15" s="322">
        <f>SUM(E14)</f>
        <v>0</v>
      </c>
    </row>
    <row r="16" spans="1:5" ht="20.100000000000001" customHeight="1" thickBot="1" x14ac:dyDescent="0.25">
      <c r="A16" s="216"/>
      <c r="B16" s="216"/>
      <c r="C16" s="317"/>
      <c r="D16" s="117"/>
      <c r="E16" s="117"/>
    </row>
    <row r="17" spans="1:5" ht="48" customHeight="1" thickBot="1" x14ac:dyDescent="0.25">
      <c r="A17" s="503" t="s">
        <v>309</v>
      </c>
      <c r="B17" s="504"/>
      <c r="C17" s="11" t="s">
        <v>156</v>
      </c>
      <c r="D17" s="11" t="s">
        <v>157</v>
      </c>
      <c r="E17" s="11" t="s">
        <v>363</v>
      </c>
    </row>
    <row r="18" spans="1:5" ht="17.100000000000001" customHeight="1" thickBot="1" x14ac:dyDescent="0.25">
      <c r="A18" s="210" t="s">
        <v>296</v>
      </c>
      <c r="B18" s="182" t="s">
        <v>125</v>
      </c>
      <c r="C18" s="183">
        <v>0</v>
      </c>
      <c r="D18" s="183">
        <v>0</v>
      </c>
      <c r="E18" s="183">
        <v>573000</v>
      </c>
    </row>
    <row r="19" spans="1:5" ht="17.100000000000001" customHeight="1" thickBot="1" x14ac:dyDescent="0.25">
      <c r="A19" s="505" t="s">
        <v>295</v>
      </c>
      <c r="B19" s="506"/>
      <c r="C19" s="180">
        <f>SUM(C18:C18)</f>
        <v>0</v>
      </c>
      <c r="D19" s="180">
        <f>SUM(D18:D18)</f>
        <v>0</v>
      </c>
      <c r="E19" s="180">
        <f>SUM(E18:E18)</f>
        <v>573000</v>
      </c>
    </row>
    <row r="20" spans="1:5" ht="30" customHeight="1" thickBot="1" x14ac:dyDescent="0.25">
      <c r="A20" s="509" t="s">
        <v>12</v>
      </c>
      <c r="B20" s="510"/>
      <c r="C20" s="322">
        <f>SUM(C19:C19)</f>
        <v>0</v>
      </c>
      <c r="D20" s="322">
        <f>SUM(D19)</f>
        <v>0</v>
      </c>
      <c r="E20" s="322">
        <f>SUM(E19)</f>
        <v>573000</v>
      </c>
    </row>
  </sheetData>
  <mergeCells count="12">
    <mergeCell ref="A15:B15"/>
    <mergeCell ref="A17:B17"/>
    <mergeCell ref="A19:B19"/>
    <mergeCell ref="A20:B20"/>
    <mergeCell ref="A1:B1"/>
    <mergeCell ref="A3:B3"/>
    <mergeCell ref="A4:B4"/>
    <mergeCell ref="A11:B11"/>
    <mergeCell ref="A14:B14"/>
    <mergeCell ref="A6:B6"/>
    <mergeCell ref="A8:B8"/>
    <mergeCell ref="A9:B9"/>
  </mergeCells>
  <pageMargins left="0.7" right="0.7" top="0.75" bottom="0.75" header="0.3" footer="0.3"/>
  <pageSetup paperSize="9" scale="9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Layout" topLeftCell="A25" zoomScaleNormal="100" zoomScaleSheetLayoutView="100" workbookViewId="0">
      <selection activeCell="E14" sqref="E14"/>
    </sheetView>
  </sheetViews>
  <sheetFormatPr defaultRowHeight="12.75" x14ac:dyDescent="0.2"/>
  <cols>
    <col min="1" max="1" width="13.140625" style="138" customWidth="1"/>
    <col min="2" max="2" width="37.5703125" style="138" bestFit="1" customWidth="1"/>
    <col min="3" max="3" width="14.85546875" style="138" customWidth="1"/>
    <col min="4" max="4" width="16.5703125" style="138" customWidth="1"/>
    <col min="5" max="5" width="13.140625" style="138" customWidth="1"/>
    <col min="6" max="16384" width="9.140625" style="138"/>
  </cols>
  <sheetData>
    <row r="1" spans="1:5" ht="48" customHeight="1" thickBot="1" x14ac:dyDescent="0.25">
      <c r="A1" s="503" t="s">
        <v>127</v>
      </c>
      <c r="B1" s="504"/>
      <c r="C1" s="11" t="s">
        <v>156</v>
      </c>
      <c r="D1" s="11" t="s">
        <v>157</v>
      </c>
      <c r="E1" s="11" t="s">
        <v>363</v>
      </c>
    </row>
    <row r="2" spans="1:5" ht="17.100000000000001" customHeight="1" thickBot="1" x14ac:dyDescent="0.25">
      <c r="A2" s="210" t="s">
        <v>298</v>
      </c>
      <c r="B2" s="182" t="s">
        <v>71</v>
      </c>
      <c r="C2" s="183">
        <v>518000</v>
      </c>
      <c r="D2" s="183">
        <v>498000</v>
      </c>
      <c r="E2" s="183">
        <v>524000</v>
      </c>
    </row>
    <row r="3" spans="1:5" ht="17.100000000000001" customHeight="1" thickBot="1" x14ac:dyDescent="0.25">
      <c r="A3" s="505" t="s">
        <v>295</v>
      </c>
      <c r="B3" s="506"/>
      <c r="C3" s="180">
        <f>SUM(C2:C2)</f>
        <v>518000</v>
      </c>
      <c r="D3" s="180">
        <f>SUM(D2:D2)</f>
        <v>498000</v>
      </c>
      <c r="E3" s="180">
        <f>SUM(E2:E2)</f>
        <v>524000</v>
      </c>
    </row>
    <row r="4" spans="1:5" s="99" customFormat="1" ht="30" customHeight="1" thickBot="1" x14ac:dyDescent="0.25">
      <c r="A4" s="509" t="s">
        <v>12</v>
      </c>
      <c r="B4" s="510"/>
      <c r="C4" s="322">
        <f>SUM(C3)</f>
        <v>518000</v>
      </c>
      <c r="D4" s="322">
        <f>SUM(D3)</f>
        <v>498000</v>
      </c>
      <c r="E4" s="322">
        <f>SUM(E3)</f>
        <v>524000</v>
      </c>
    </row>
    <row r="5" spans="1:5" ht="20.100000000000001" customHeight="1" thickBot="1" x14ac:dyDescent="0.25"/>
    <row r="6" spans="1:5" ht="48" customHeight="1" thickBot="1" x14ac:dyDescent="0.25">
      <c r="A6" s="503" t="s">
        <v>128</v>
      </c>
      <c r="B6" s="504"/>
      <c r="C6" s="11" t="s">
        <v>156</v>
      </c>
      <c r="D6" s="11" t="s">
        <v>157</v>
      </c>
      <c r="E6" s="11" t="s">
        <v>363</v>
      </c>
    </row>
    <row r="7" spans="1:5" ht="17.100000000000001" customHeight="1" thickBot="1" x14ac:dyDescent="0.25">
      <c r="A7" s="210" t="s">
        <v>299</v>
      </c>
      <c r="B7" s="182" t="s">
        <v>129</v>
      </c>
      <c r="C7" s="183">
        <v>0</v>
      </c>
      <c r="D7" s="183">
        <v>231000</v>
      </c>
      <c r="E7" s="183">
        <v>1208000</v>
      </c>
    </row>
    <row r="8" spans="1:5" ht="17.100000000000001" customHeight="1" thickBot="1" x14ac:dyDescent="0.25">
      <c r="A8" s="505" t="s">
        <v>295</v>
      </c>
      <c r="B8" s="506"/>
      <c r="C8" s="180">
        <f>SUM(C7:C7)</f>
        <v>0</v>
      </c>
      <c r="D8" s="180">
        <f>SUM(D7:D7)</f>
        <v>231000</v>
      </c>
      <c r="E8" s="180">
        <f>SUM(E7:E7)</f>
        <v>1208000</v>
      </c>
    </row>
    <row r="9" spans="1:5" ht="30" customHeight="1" thickBot="1" x14ac:dyDescent="0.25">
      <c r="A9" s="509" t="s">
        <v>12</v>
      </c>
      <c r="B9" s="510"/>
      <c r="C9" s="322">
        <f>SUM(C8)</f>
        <v>0</v>
      </c>
      <c r="D9" s="322">
        <f>SUM(D8)</f>
        <v>231000</v>
      </c>
      <c r="E9" s="322">
        <f>SUM(E8)</f>
        <v>1208000</v>
      </c>
    </row>
    <row r="10" spans="1:5" ht="20.100000000000001" customHeight="1" thickBot="1" x14ac:dyDescent="0.25"/>
    <row r="11" spans="1:5" ht="48" customHeight="1" thickBot="1" x14ac:dyDescent="0.25">
      <c r="A11" s="503" t="s">
        <v>130</v>
      </c>
      <c r="B11" s="504"/>
      <c r="C11" s="11" t="s">
        <v>156</v>
      </c>
      <c r="D11" s="11" t="s">
        <v>157</v>
      </c>
      <c r="E11" s="11" t="s">
        <v>363</v>
      </c>
    </row>
    <row r="12" spans="1:5" ht="17.100000000000001" customHeight="1" x14ac:dyDescent="0.2">
      <c r="A12" s="135" t="s">
        <v>300</v>
      </c>
      <c r="B12" s="323" t="s">
        <v>131</v>
      </c>
      <c r="C12" s="129">
        <v>200000</v>
      </c>
      <c r="D12" s="129">
        <v>187000</v>
      </c>
      <c r="E12" s="129">
        <v>187000</v>
      </c>
    </row>
    <row r="13" spans="1:5" ht="17.100000000000001" customHeight="1" thickBot="1" x14ac:dyDescent="0.25">
      <c r="A13" s="122" t="s">
        <v>301</v>
      </c>
      <c r="B13" s="86" t="s">
        <v>132</v>
      </c>
      <c r="C13" s="130">
        <v>1490000</v>
      </c>
      <c r="D13" s="130">
        <v>1269000</v>
      </c>
      <c r="E13" s="130">
        <v>782000</v>
      </c>
    </row>
    <row r="14" spans="1:5" ht="17.100000000000001" customHeight="1" thickBot="1" x14ac:dyDescent="0.25">
      <c r="A14" s="505" t="s">
        <v>295</v>
      </c>
      <c r="B14" s="506"/>
      <c r="C14" s="195">
        <f>SUM(C12:C13)</f>
        <v>1690000</v>
      </c>
      <c r="D14" s="195">
        <f>SUM(D12:D13)</f>
        <v>1456000</v>
      </c>
      <c r="E14" s="195">
        <f>SUM(E12:E13)</f>
        <v>969000</v>
      </c>
    </row>
    <row r="15" spans="1:5" ht="30" customHeight="1" thickBot="1" x14ac:dyDescent="0.25">
      <c r="A15" s="509" t="s">
        <v>12</v>
      </c>
      <c r="B15" s="510"/>
      <c r="C15" s="332">
        <f>SUM(C14)</f>
        <v>1690000</v>
      </c>
      <c r="D15" s="332">
        <f>SUM(D14)</f>
        <v>1456000</v>
      </c>
      <c r="E15" s="332">
        <f>SUM(E14)</f>
        <v>969000</v>
      </c>
    </row>
    <row r="16" spans="1:5" ht="20.100000000000001" customHeight="1" thickBot="1" x14ac:dyDescent="0.25"/>
    <row r="17" spans="1:5" ht="48" customHeight="1" thickBot="1" x14ac:dyDescent="0.25">
      <c r="A17" s="524" t="s">
        <v>133</v>
      </c>
      <c r="B17" s="525"/>
      <c r="C17" s="9" t="s">
        <v>156</v>
      </c>
      <c r="D17" s="9" t="s">
        <v>157</v>
      </c>
      <c r="E17" s="9" t="s">
        <v>363</v>
      </c>
    </row>
    <row r="18" spans="1:5" ht="17.100000000000001" customHeight="1" thickBot="1" x14ac:dyDescent="0.25">
      <c r="A18" s="330" t="s">
        <v>176</v>
      </c>
      <c r="B18" s="328" t="s">
        <v>93</v>
      </c>
      <c r="C18" s="314">
        <v>0</v>
      </c>
      <c r="D18" s="331">
        <v>20237000</v>
      </c>
      <c r="E18" s="314">
        <v>0</v>
      </c>
    </row>
    <row r="19" spans="1:5" ht="17.100000000000001" customHeight="1" thickBot="1" x14ac:dyDescent="0.25">
      <c r="A19" s="501" t="s">
        <v>178</v>
      </c>
      <c r="B19" s="502"/>
      <c r="C19" s="163">
        <f>C18</f>
        <v>0</v>
      </c>
      <c r="D19" s="163">
        <f t="shared" ref="D19:E19" si="0">D18</f>
        <v>20237000</v>
      </c>
      <c r="E19" s="163">
        <f t="shared" si="0"/>
        <v>0</v>
      </c>
    </row>
    <row r="20" spans="1:5" ht="30" customHeight="1" thickBot="1" x14ac:dyDescent="0.25">
      <c r="A20" s="497" t="s">
        <v>1</v>
      </c>
      <c r="B20" s="498"/>
      <c r="C20" s="164">
        <f>SUM(C18)</f>
        <v>0</v>
      </c>
      <c r="D20" s="164">
        <f>SUM((D18))</f>
        <v>20237000</v>
      </c>
      <c r="E20" s="164">
        <f>SUM(E18)</f>
        <v>0</v>
      </c>
    </row>
  </sheetData>
  <mergeCells count="12">
    <mergeCell ref="A1:B1"/>
    <mergeCell ref="A3:B3"/>
    <mergeCell ref="A4:B4"/>
    <mergeCell ref="A6:B6"/>
    <mergeCell ref="A8:B8"/>
    <mergeCell ref="A19:B19"/>
    <mergeCell ref="A20:B20"/>
    <mergeCell ref="A9:B9"/>
    <mergeCell ref="A11:B11"/>
    <mergeCell ref="A14:B14"/>
    <mergeCell ref="A15:B15"/>
    <mergeCell ref="A17:B17"/>
  </mergeCells>
  <pageMargins left="0.7" right="0.7" top="0.75" bottom="0.75" header="0.3" footer="0.3"/>
  <pageSetup paperSize="9" scale="9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topLeftCell="A28" zoomScaleNormal="100" zoomScaleSheetLayoutView="100" workbookViewId="0">
      <selection activeCell="E14" sqref="E14"/>
    </sheetView>
  </sheetViews>
  <sheetFormatPr defaultRowHeight="12.75" x14ac:dyDescent="0.2"/>
  <cols>
    <col min="1" max="1" width="11.42578125" style="99" customWidth="1"/>
    <col min="2" max="2" width="35.85546875" style="99" customWidth="1"/>
    <col min="3" max="3" width="15" style="99" customWidth="1"/>
    <col min="4" max="4" width="15.85546875" style="99" customWidth="1"/>
    <col min="5" max="5" width="13.7109375" style="99" customWidth="1"/>
    <col min="6" max="16384" width="9.140625" style="99"/>
  </cols>
  <sheetData>
    <row r="1" spans="1:5" ht="48" customHeight="1" thickBot="1" x14ac:dyDescent="0.25">
      <c r="A1" s="513" t="s">
        <v>134</v>
      </c>
      <c r="B1" s="542"/>
      <c r="C1" s="11" t="s">
        <v>156</v>
      </c>
      <c r="D1" s="11" t="s">
        <v>157</v>
      </c>
      <c r="E1" s="11" t="s">
        <v>363</v>
      </c>
    </row>
    <row r="2" spans="1:5" ht="17.100000000000001" customHeight="1" x14ac:dyDescent="0.2">
      <c r="A2" s="122" t="s">
        <v>193</v>
      </c>
      <c r="B2" s="160" t="s">
        <v>98</v>
      </c>
      <c r="C2" s="129">
        <v>0</v>
      </c>
      <c r="D2" s="129">
        <v>3000</v>
      </c>
      <c r="E2" s="129">
        <v>0</v>
      </c>
    </row>
    <row r="3" spans="1:5" ht="17.100000000000001" customHeight="1" x14ac:dyDescent="0.2">
      <c r="A3" s="122" t="s">
        <v>168</v>
      </c>
      <c r="B3" s="123" t="s">
        <v>64</v>
      </c>
      <c r="C3" s="130">
        <v>0</v>
      </c>
      <c r="D3" s="130">
        <v>490000</v>
      </c>
      <c r="E3" s="130">
        <v>0</v>
      </c>
    </row>
    <row r="4" spans="1:5" ht="17.100000000000001" customHeight="1" x14ac:dyDescent="0.2">
      <c r="A4" s="100" t="s">
        <v>194</v>
      </c>
      <c r="B4" s="158" t="s">
        <v>65</v>
      </c>
      <c r="C4" s="130">
        <v>0</v>
      </c>
      <c r="D4" s="130">
        <v>4000</v>
      </c>
      <c r="E4" s="130">
        <v>0</v>
      </c>
    </row>
    <row r="5" spans="1:5" ht="17.100000000000001" customHeight="1" x14ac:dyDescent="0.2">
      <c r="A5" s="100" t="s">
        <v>195</v>
      </c>
      <c r="B5" s="158" t="s">
        <v>99</v>
      </c>
      <c r="C5" s="130">
        <v>0</v>
      </c>
      <c r="D5" s="130">
        <v>2000</v>
      </c>
      <c r="E5" s="130">
        <v>0</v>
      </c>
    </row>
    <row r="6" spans="1:5" ht="17.100000000000001" customHeight="1" thickBot="1" x14ac:dyDescent="0.25">
      <c r="A6" s="125" t="s">
        <v>174</v>
      </c>
      <c r="B6" s="126" t="s">
        <v>105</v>
      </c>
      <c r="C6" s="131">
        <v>0</v>
      </c>
      <c r="D6" s="131">
        <v>124000</v>
      </c>
      <c r="E6" s="131">
        <v>0</v>
      </c>
    </row>
    <row r="7" spans="1:5" ht="17.100000000000001" customHeight="1" thickBot="1" x14ac:dyDescent="0.25">
      <c r="A7" s="499" t="s">
        <v>22</v>
      </c>
      <c r="B7" s="500"/>
      <c r="C7" s="132">
        <f>SUM(C2:C6)</f>
        <v>0</v>
      </c>
      <c r="D7" s="132">
        <f t="shared" ref="D7:E7" si="0">SUM(D2:D6)</f>
        <v>623000</v>
      </c>
      <c r="E7" s="132">
        <f t="shared" si="0"/>
        <v>0</v>
      </c>
    </row>
    <row r="8" spans="1:5" ht="30" customHeight="1" thickBot="1" x14ac:dyDescent="0.25">
      <c r="A8" s="509" t="s">
        <v>12</v>
      </c>
      <c r="B8" s="510"/>
      <c r="C8" s="127">
        <f>C7</f>
        <v>0</v>
      </c>
      <c r="D8" s="127">
        <f t="shared" ref="D8:E8" si="1">D7</f>
        <v>623000</v>
      </c>
      <c r="E8" s="127">
        <f t="shared" si="1"/>
        <v>0</v>
      </c>
    </row>
    <row r="9" spans="1:5" ht="20.100000000000001" customHeight="1" thickBot="1" x14ac:dyDescent="0.25">
      <c r="C9" s="137"/>
      <c r="D9" s="117"/>
      <c r="E9" s="117"/>
    </row>
    <row r="10" spans="1:5" ht="48" customHeight="1" thickBot="1" x14ac:dyDescent="0.25">
      <c r="A10" s="524" t="s">
        <v>302</v>
      </c>
      <c r="B10" s="525"/>
      <c r="C10" s="9" t="s">
        <v>156</v>
      </c>
      <c r="D10" s="9" t="s">
        <v>157</v>
      </c>
      <c r="E10" s="9" t="s">
        <v>363</v>
      </c>
    </row>
    <row r="11" spans="1:5" ht="17.100000000000001" customHeight="1" x14ac:dyDescent="0.2">
      <c r="A11" s="159" t="s">
        <v>41</v>
      </c>
      <c r="B11" s="160" t="s">
        <v>135</v>
      </c>
      <c r="C11" s="129">
        <v>0</v>
      </c>
      <c r="D11" s="129">
        <v>1065000</v>
      </c>
      <c r="E11" s="129">
        <v>0</v>
      </c>
    </row>
    <row r="12" spans="1:5" ht="17.100000000000001" customHeight="1" thickBot="1" x14ac:dyDescent="0.25">
      <c r="A12" s="161" t="s">
        <v>42</v>
      </c>
      <c r="B12" s="144" t="s">
        <v>160</v>
      </c>
      <c r="C12" s="130">
        <v>0</v>
      </c>
      <c r="D12" s="130">
        <v>288000</v>
      </c>
      <c r="E12" s="130">
        <v>0</v>
      </c>
    </row>
    <row r="13" spans="1:5" ht="17.100000000000001" customHeight="1" thickBot="1" x14ac:dyDescent="0.25">
      <c r="A13" s="580" t="s">
        <v>29</v>
      </c>
      <c r="B13" s="581"/>
      <c r="C13" s="333">
        <f>SUM(C11:C12)</f>
        <v>0</v>
      </c>
      <c r="D13" s="333">
        <f>SUM(D11:D12)</f>
        <v>1353000</v>
      </c>
      <c r="E13" s="333">
        <f>SUM(E11:E12)</f>
        <v>0</v>
      </c>
    </row>
    <row r="14" spans="1:5" ht="17.100000000000001" customHeight="1" x14ac:dyDescent="0.2">
      <c r="A14" s="325" t="s">
        <v>291</v>
      </c>
      <c r="B14" s="205" t="s">
        <v>111</v>
      </c>
      <c r="C14" s="320">
        <v>0</v>
      </c>
      <c r="D14" s="320">
        <v>0</v>
      </c>
      <c r="E14" s="320">
        <v>11303000</v>
      </c>
    </row>
    <row r="15" spans="1:5" ht="17.100000000000001" customHeight="1" x14ac:dyDescent="0.2">
      <c r="A15" s="324" t="s">
        <v>292</v>
      </c>
      <c r="B15" s="208" t="s">
        <v>293</v>
      </c>
      <c r="C15" s="321">
        <v>0</v>
      </c>
      <c r="D15" s="321">
        <v>0</v>
      </c>
      <c r="E15" s="321">
        <v>19492000</v>
      </c>
    </row>
    <row r="16" spans="1:5" ht="17.100000000000001" customHeight="1" x14ac:dyDescent="0.2">
      <c r="A16" s="326" t="s">
        <v>267</v>
      </c>
      <c r="B16" s="208" t="s">
        <v>112</v>
      </c>
      <c r="C16" s="321">
        <v>0</v>
      </c>
      <c r="D16" s="321">
        <v>0</v>
      </c>
      <c r="E16" s="321">
        <v>4782000</v>
      </c>
    </row>
    <row r="17" spans="1:5" ht="17.100000000000001" customHeight="1" thickBot="1" x14ac:dyDescent="0.25">
      <c r="A17" s="327" t="s">
        <v>236</v>
      </c>
      <c r="B17" s="208" t="s">
        <v>81</v>
      </c>
      <c r="C17" s="321">
        <v>0</v>
      </c>
      <c r="D17" s="321">
        <v>0</v>
      </c>
      <c r="E17" s="321">
        <v>0</v>
      </c>
    </row>
    <row r="18" spans="1:5" ht="17.100000000000001" customHeight="1" thickBot="1" x14ac:dyDescent="0.25">
      <c r="A18" s="580" t="s">
        <v>235</v>
      </c>
      <c r="B18" s="581"/>
      <c r="C18" s="333">
        <f>SUM(C14:C17)</f>
        <v>0</v>
      </c>
      <c r="D18" s="333">
        <f t="shared" ref="D18" si="2">SUM(D14:D17)</f>
        <v>0</v>
      </c>
      <c r="E18" s="333">
        <f>SUM(E14:E17)</f>
        <v>35577000</v>
      </c>
    </row>
    <row r="19" spans="1:5" ht="30" customHeight="1" thickBot="1" x14ac:dyDescent="0.25">
      <c r="A19" s="497" t="s">
        <v>1</v>
      </c>
      <c r="B19" s="498"/>
      <c r="C19" s="164">
        <f>C13+C18</f>
        <v>0</v>
      </c>
      <c r="D19" s="164">
        <f t="shared" ref="D19:E19" si="3">D13+D18</f>
        <v>1353000</v>
      </c>
      <c r="E19" s="164">
        <f t="shared" si="3"/>
        <v>35577000</v>
      </c>
    </row>
  </sheetData>
  <mergeCells count="7">
    <mergeCell ref="A13:B13"/>
    <mergeCell ref="A19:B19"/>
    <mergeCell ref="A1:B1"/>
    <mergeCell ref="A8:B8"/>
    <mergeCell ref="A10:B10"/>
    <mergeCell ref="A7:B7"/>
    <mergeCell ref="A18:B18"/>
  </mergeCells>
  <pageMargins left="0.7" right="0.7" top="0.75" bottom="0.75" header="0.3" footer="0.3"/>
  <pageSetup paperSize="9" scale="9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"/>
  <sheetViews>
    <sheetView view="pageLayout" topLeftCell="A40" zoomScaleNormal="100" zoomScaleSheetLayoutView="100" workbookViewId="0">
      <selection activeCell="E2" sqref="E2"/>
    </sheetView>
  </sheetViews>
  <sheetFormatPr defaultRowHeight="12.75" x14ac:dyDescent="0.2"/>
  <cols>
    <col min="1" max="1" width="12.7109375" style="99" bestFit="1" customWidth="1"/>
    <col min="2" max="2" width="51.85546875" style="99" customWidth="1"/>
    <col min="3" max="3" width="14.5703125" style="99" bestFit="1" customWidth="1"/>
    <col min="4" max="4" width="15.42578125" style="99" bestFit="1" customWidth="1"/>
    <col min="5" max="5" width="11.7109375" style="140" bestFit="1" customWidth="1"/>
    <col min="6" max="16384" width="9.140625" style="99"/>
  </cols>
  <sheetData>
    <row r="1" spans="1:46" ht="48" customHeight="1" thickBot="1" x14ac:dyDescent="0.25">
      <c r="A1" s="503" t="s">
        <v>303</v>
      </c>
      <c r="B1" s="504"/>
      <c r="C1" s="11" t="s">
        <v>156</v>
      </c>
      <c r="D1" s="11" t="s">
        <v>157</v>
      </c>
      <c r="E1" s="11" t="s">
        <v>363</v>
      </c>
    </row>
    <row r="2" spans="1:46" ht="17.100000000000001" customHeight="1" x14ac:dyDescent="0.2">
      <c r="A2" s="338" t="s">
        <v>228</v>
      </c>
      <c r="B2" s="338" t="s">
        <v>307</v>
      </c>
      <c r="C2" s="238">
        <v>0</v>
      </c>
      <c r="D2" s="238">
        <v>0</v>
      </c>
      <c r="E2" s="238">
        <v>18000000</v>
      </c>
    </row>
    <row r="3" spans="1:46" ht="17.100000000000001" customHeight="1" thickBot="1" x14ac:dyDescent="0.25">
      <c r="A3" s="336" t="s">
        <v>229</v>
      </c>
      <c r="B3" s="336" t="s">
        <v>308</v>
      </c>
      <c r="C3" s="337">
        <v>0</v>
      </c>
      <c r="D3" s="337">
        <v>0</v>
      </c>
      <c r="E3" s="337">
        <v>42000000</v>
      </c>
    </row>
    <row r="4" spans="1:46" ht="17.100000000000001" customHeight="1" thickBot="1" x14ac:dyDescent="0.25">
      <c r="A4" s="565" t="s">
        <v>227</v>
      </c>
      <c r="B4" s="566"/>
      <c r="C4" s="132">
        <f t="shared" ref="C4" si="0">SUM(C2:C3)</f>
        <v>0</v>
      </c>
      <c r="D4" s="132">
        <f t="shared" ref="D4" si="1">SUM(D2:D3)</f>
        <v>0</v>
      </c>
      <c r="E4" s="132">
        <f>SUM(E2:E3)</f>
        <v>60000000</v>
      </c>
    </row>
    <row r="5" spans="1:46" ht="30" customHeight="1" thickBot="1" x14ac:dyDescent="0.25">
      <c r="A5" s="509" t="s">
        <v>12</v>
      </c>
      <c r="B5" s="510"/>
      <c r="C5" s="127">
        <f t="shared" ref="C5" si="2">C4</f>
        <v>0</v>
      </c>
      <c r="D5" s="127">
        <f t="shared" ref="D5" si="3">D4</f>
        <v>0</v>
      </c>
      <c r="E5" s="127">
        <f>E4</f>
        <v>60000000</v>
      </c>
    </row>
    <row r="6" spans="1:46" ht="20.100000000000001" customHeight="1" thickBot="1" x14ac:dyDescent="0.25"/>
    <row r="7" spans="1:46" s="316" customFormat="1" ht="48" customHeight="1" thickBot="1" x14ac:dyDescent="0.25">
      <c r="A7" s="524" t="s">
        <v>303</v>
      </c>
      <c r="B7" s="525"/>
      <c r="C7" s="9" t="s">
        <v>156</v>
      </c>
      <c r="D7" s="9" t="s">
        <v>157</v>
      </c>
      <c r="E7" s="9" t="s">
        <v>363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</row>
    <row r="8" spans="1:46" ht="17.100000000000001" customHeight="1" x14ac:dyDescent="0.2">
      <c r="A8" s="338" t="s">
        <v>306</v>
      </c>
      <c r="B8" s="338" t="s">
        <v>304</v>
      </c>
      <c r="C8" s="238">
        <v>0</v>
      </c>
      <c r="D8" s="238">
        <v>0</v>
      </c>
      <c r="E8" s="238">
        <v>18000000</v>
      </c>
    </row>
    <row r="9" spans="1:46" ht="17.100000000000001" customHeight="1" thickBot="1" x14ac:dyDescent="0.25">
      <c r="A9" s="336" t="s">
        <v>250</v>
      </c>
      <c r="B9" s="336" t="s">
        <v>305</v>
      </c>
      <c r="C9" s="337">
        <v>0</v>
      </c>
      <c r="D9" s="337">
        <v>0</v>
      </c>
      <c r="E9" s="337">
        <v>42000000</v>
      </c>
    </row>
    <row r="10" spans="1:46" ht="17.100000000000001" customHeight="1" thickBot="1" x14ac:dyDescent="0.25">
      <c r="A10" s="491" t="s">
        <v>251</v>
      </c>
      <c r="B10" s="492"/>
      <c r="C10" s="165">
        <f t="shared" ref="C10:D10" si="4">SUM(C8:C9)</f>
        <v>0</v>
      </c>
      <c r="D10" s="165">
        <f t="shared" si="4"/>
        <v>0</v>
      </c>
      <c r="E10" s="165">
        <f>SUM(E8:E9)</f>
        <v>60000000</v>
      </c>
    </row>
    <row r="11" spans="1:46" ht="30" customHeight="1" thickBot="1" x14ac:dyDescent="0.25">
      <c r="A11" s="497" t="s">
        <v>1</v>
      </c>
      <c r="B11" s="498"/>
      <c r="C11" s="164">
        <f t="shared" ref="C11:D11" si="5">C10</f>
        <v>0</v>
      </c>
      <c r="D11" s="164">
        <f t="shared" si="5"/>
        <v>0</v>
      </c>
      <c r="E11" s="164">
        <f>E10</f>
        <v>60000000</v>
      </c>
    </row>
  </sheetData>
  <mergeCells count="6">
    <mergeCell ref="A11:B11"/>
    <mergeCell ref="A1:B1"/>
    <mergeCell ref="A4:B4"/>
    <mergeCell ref="A5:B5"/>
    <mergeCell ref="A7:B7"/>
    <mergeCell ref="A10:B10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9"/>
  <sheetViews>
    <sheetView view="pageBreakPreview" topLeftCell="A25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9.140625" style="20"/>
    <col min="2" max="2" width="9.140625" style="20" customWidth="1"/>
    <col min="3" max="3" width="22.5703125" style="20" bestFit="1" customWidth="1"/>
    <col min="4" max="4" width="8.85546875" style="20" customWidth="1"/>
    <col min="5" max="5" width="14.7109375" style="20" customWidth="1"/>
    <col min="6" max="6" width="7.7109375" style="20" bestFit="1" customWidth="1"/>
    <col min="7" max="7" width="8.42578125" style="20" bestFit="1" customWidth="1"/>
    <col min="8" max="8" width="8.28515625" style="20" bestFit="1" customWidth="1"/>
    <col min="9" max="9" width="11.140625" style="20" customWidth="1"/>
    <col min="10" max="10" width="9.85546875" style="20" customWidth="1"/>
    <col min="11" max="11" width="12" style="20" customWidth="1"/>
    <col min="12" max="12" width="16.85546875" style="20" customWidth="1"/>
    <col min="13" max="13" width="11.140625" style="20" customWidth="1"/>
    <col min="14" max="14" width="10.28515625" style="33" customWidth="1"/>
    <col min="15" max="16" width="9.140625" style="26"/>
    <col min="17" max="17" width="9.140625" style="20"/>
    <col min="18" max="21" width="9.140625" style="26"/>
    <col min="22" max="16384" width="9.140625" style="20"/>
  </cols>
  <sheetData>
    <row r="1" spans="1:17" ht="21" customHeight="1" x14ac:dyDescent="0.25">
      <c r="A1" s="477"/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283"/>
      <c r="O1" s="32"/>
      <c r="P1" s="32"/>
      <c r="Q1" s="19"/>
    </row>
    <row r="2" spans="1:17" ht="36" customHeight="1" x14ac:dyDescent="0.3">
      <c r="A2" s="453" t="s">
        <v>34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6"/>
      <c r="O2" s="456"/>
      <c r="P2" s="456"/>
      <c r="Q2" s="456"/>
    </row>
    <row r="3" spans="1:17" ht="15" customHeight="1" thickBo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479" t="s">
        <v>358</v>
      </c>
      <c r="M3" s="479"/>
    </row>
    <row r="4" spans="1:17" ht="13.5" customHeight="1" thickBot="1" x14ac:dyDescent="0.25">
      <c r="A4" s="457" t="s">
        <v>312</v>
      </c>
      <c r="B4" s="458"/>
      <c r="C4" s="482" t="s">
        <v>3</v>
      </c>
      <c r="D4" s="485" t="s">
        <v>7</v>
      </c>
      <c r="E4" s="485"/>
      <c r="F4" s="485"/>
      <c r="G4" s="485"/>
      <c r="H4" s="485"/>
      <c r="I4" s="485"/>
      <c r="J4" s="485"/>
      <c r="K4" s="485"/>
      <c r="L4" s="485"/>
      <c r="M4" s="454" t="s">
        <v>8</v>
      </c>
    </row>
    <row r="5" spans="1:17" ht="13.5" thickBot="1" x14ac:dyDescent="0.25">
      <c r="A5" s="480"/>
      <c r="B5" s="481"/>
      <c r="C5" s="483"/>
      <c r="D5" s="487" t="s">
        <v>9</v>
      </c>
      <c r="E5" s="488"/>
      <c r="F5" s="488"/>
      <c r="G5" s="488"/>
      <c r="H5" s="488"/>
      <c r="I5" s="488" t="s">
        <v>2</v>
      </c>
      <c r="J5" s="488"/>
      <c r="K5" s="488"/>
      <c r="L5" s="489" t="s">
        <v>227</v>
      </c>
      <c r="M5" s="486"/>
    </row>
    <row r="6" spans="1:17" ht="48.75" customHeight="1" thickBot="1" x14ac:dyDescent="0.25">
      <c r="A6" s="480"/>
      <c r="B6" s="481"/>
      <c r="C6" s="484"/>
      <c r="D6" s="344" t="s">
        <v>10</v>
      </c>
      <c r="E6" s="345" t="s">
        <v>341</v>
      </c>
      <c r="F6" s="346" t="s">
        <v>11</v>
      </c>
      <c r="G6" s="348" t="s">
        <v>342</v>
      </c>
      <c r="H6" s="346" t="s">
        <v>153</v>
      </c>
      <c r="I6" s="347" t="s">
        <v>343</v>
      </c>
      <c r="J6" s="349" t="s">
        <v>344</v>
      </c>
      <c r="K6" s="347" t="s">
        <v>154</v>
      </c>
      <c r="L6" s="490"/>
      <c r="M6" s="486"/>
    </row>
    <row r="7" spans="1:17" ht="21" customHeight="1" x14ac:dyDescent="0.2">
      <c r="A7" s="436" t="s">
        <v>318</v>
      </c>
      <c r="B7" s="437"/>
      <c r="C7" s="23" t="s">
        <v>156</v>
      </c>
      <c r="D7" s="350">
        <f>'011130'!C12/1000</f>
        <v>10974</v>
      </c>
      <c r="E7" s="350">
        <f>'011130'!C14/1000</f>
        <v>2987</v>
      </c>
      <c r="F7" s="350">
        <f>'011130'!C31/1000</f>
        <v>10759</v>
      </c>
      <c r="G7" s="350"/>
      <c r="H7" s="350">
        <f>'011130'!C36/1000</f>
        <v>18803</v>
      </c>
      <c r="I7" s="350">
        <f>'011130'!C40/1000</f>
        <v>110</v>
      </c>
      <c r="J7" s="351"/>
      <c r="K7" s="350">
        <f>'011130'!C42/1000</f>
        <v>200</v>
      </c>
      <c r="L7" s="352">
        <f>'011130'!C46/1000</f>
        <v>60000</v>
      </c>
      <c r="M7" s="353">
        <f>SUM(D7:L7)</f>
        <v>103833</v>
      </c>
    </row>
    <row r="8" spans="1:17" ht="21" customHeight="1" x14ac:dyDescent="0.2">
      <c r="A8" s="432"/>
      <c r="B8" s="433"/>
      <c r="C8" s="23" t="s">
        <v>157</v>
      </c>
      <c r="D8" s="354">
        <f>'011130'!D12/1000</f>
        <v>7110</v>
      </c>
      <c r="E8" s="354">
        <f>'011130'!D14/1000</f>
        <v>1304</v>
      </c>
      <c r="F8" s="354">
        <f>'011130'!D31/1000</f>
        <v>29900</v>
      </c>
      <c r="G8" s="354"/>
      <c r="H8" s="354">
        <f>'011130'!D36/1000</f>
        <v>8414</v>
      </c>
      <c r="I8" s="354">
        <f>'011130'!D40/1000</f>
        <v>210</v>
      </c>
      <c r="J8" s="354"/>
      <c r="K8" s="354">
        <f>'011130'!D42/1000</f>
        <v>200</v>
      </c>
      <c r="L8" s="355">
        <f>'011130'!D46/1000</f>
        <v>63829</v>
      </c>
      <c r="M8" s="356">
        <f>SUM(D8:L8)</f>
        <v>110967</v>
      </c>
    </row>
    <row r="9" spans="1:17" ht="21" customHeight="1" thickBot="1" x14ac:dyDescent="0.25">
      <c r="A9" s="438"/>
      <c r="B9" s="439"/>
      <c r="C9" s="64" t="s">
        <v>363</v>
      </c>
      <c r="D9" s="354">
        <f>'011130'!E12/1000</f>
        <v>6458</v>
      </c>
      <c r="E9" s="354">
        <f>'011130'!E14/1000</f>
        <v>1682</v>
      </c>
      <c r="F9" s="354">
        <f>'011130'!E31/1000</f>
        <v>31962</v>
      </c>
      <c r="G9" s="354"/>
      <c r="H9" s="354">
        <f>'011130'!E36/1000</f>
        <v>2484</v>
      </c>
      <c r="I9" s="354">
        <f>'011130'!E40/1000</f>
        <v>165</v>
      </c>
      <c r="J9" s="354"/>
      <c r="K9" s="354"/>
      <c r="L9" s="355"/>
      <c r="M9" s="357">
        <f>SUM(D9:L9)</f>
        <v>42751</v>
      </c>
      <c r="O9" s="33"/>
    </row>
    <row r="10" spans="1:17" ht="18" customHeight="1" x14ac:dyDescent="0.2">
      <c r="A10" s="445" t="s">
        <v>313</v>
      </c>
      <c r="B10" s="431"/>
      <c r="C10" s="23" t="s">
        <v>156</v>
      </c>
      <c r="D10" s="350"/>
      <c r="E10" s="350"/>
      <c r="F10" s="350"/>
      <c r="G10" s="350"/>
      <c r="H10" s="350"/>
      <c r="I10" s="350"/>
      <c r="J10" s="350"/>
      <c r="K10" s="350"/>
      <c r="L10" s="352"/>
      <c r="M10" s="353">
        <f t="shared" ref="M10:M30" si="0">SUM(D10:L10)</f>
        <v>0</v>
      </c>
    </row>
    <row r="11" spans="1:17" ht="18" customHeight="1" x14ac:dyDescent="0.2">
      <c r="A11" s="432"/>
      <c r="B11" s="433"/>
      <c r="C11" s="23" t="s">
        <v>157</v>
      </c>
      <c r="D11" s="354">
        <f>'011220'!D5/1000</f>
        <v>6279</v>
      </c>
      <c r="E11" s="354">
        <f>'011220'!D7/1000</f>
        <v>1683</v>
      </c>
      <c r="F11" s="354"/>
      <c r="G11" s="354"/>
      <c r="H11" s="354"/>
      <c r="I11" s="354"/>
      <c r="J11" s="354"/>
      <c r="K11" s="354"/>
      <c r="L11" s="355"/>
      <c r="M11" s="356">
        <f t="shared" si="0"/>
        <v>7962</v>
      </c>
    </row>
    <row r="12" spans="1:17" ht="19.149999999999999" customHeight="1" thickBot="1" x14ac:dyDescent="0.25">
      <c r="A12" s="434"/>
      <c r="B12" s="435"/>
      <c r="C12" s="64" t="s">
        <v>363</v>
      </c>
      <c r="D12" s="358"/>
      <c r="E12" s="358"/>
      <c r="F12" s="358"/>
      <c r="G12" s="358"/>
      <c r="H12" s="358"/>
      <c r="I12" s="358"/>
      <c r="J12" s="358"/>
      <c r="K12" s="358"/>
      <c r="L12" s="359"/>
      <c r="M12" s="357">
        <f t="shared" si="0"/>
        <v>0</v>
      </c>
      <c r="O12" s="33"/>
    </row>
    <row r="13" spans="1:17" ht="18" customHeight="1" x14ac:dyDescent="0.2">
      <c r="A13" s="445" t="s">
        <v>315</v>
      </c>
      <c r="B13" s="431"/>
      <c r="C13" s="23" t="s">
        <v>156</v>
      </c>
      <c r="D13" s="354"/>
      <c r="E13" s="352"/>
      <c r="F13" s="350">
        <f>'013320-50'!C6/1000</f>
        <v>1665</v>
      </c>
      <c r="G13" s="360"/>
      <c r="H13" s="350"/>
      <c r="I13" s="350"/>
      <c r="J13" s="350"/>
      <c r="K13" s="350"/>
      <c r="L13" s="352"/>
      <c r="M13" s="353">
        <f t="shared" si="0"/>
        <v>1665</v>
      </c>
    </row>
    <row r="14" spans="1:17" ht="18" customHeight="1" x14ac:dyDescent="0.2">
      <c r="A14" s="432"/>
      <c r="B14" s="433"/>
      <c r="C14" s="23" t="s">
        <v>157</v>
      </c>
      <c r="D14" s="354"/>
      <c r="E14" s="355"/>
      <c r="F14" s="354">
        <f>'013320-50'!D6/1000</f>
        <v>1665</v>
      </c>
      <c r="G14" s="361"/>
      <c r="H14" s="354"/>
      <c r="I14" s="354"/>
      <c r="J14" s="354"/>
      <c r="K14" s="354"/>
      <c r="L14" s="355"/>
      <c r="M14" s="356">
        <f t="shared" si="0"/>
        <v>1665</v>
      </c>
    </row>
    <row r="15" spans="1:17" ht="18" customHeight="1" thickBot="1" x14ac:dyDescent="0.25">
      <c r="A15" s="432"/>
      <c r="B15" s="433"/>
      <c r="C15" s="64" t="s">
        <v>363</v>
      </c>
      <c r="D15" s="354"/>
      <c r="E15" s="355"/>
      <c r="F15" s="358">
        <f>'013320-50'!E6/1000</f>
        <v>1186</v>
      </c>
      <c r="G15" s="361"/>
      <c r="H15" s="354"/>
      <c r="I15" s="354"/>
      <c r="J15" s="354"/>
      <c r="K15" s="354"/>
      <c r="L15" s="355"/>
      <c r="M15" s="357">
        <f t="shared" si="0"/>
        <v>1186</v>
      </c>
      <c r="O15" s="33"/>
    </row>
    <row r="16" spans="1:17" ht="20.25" customHeight="1" x14ac:dyDescent="0.2">
      <c r="A16" s="445" t="s">
        <v>316</v>
      </c>
      <c r="B16" s="431"/>
      <c r="C16" s="23" t="s">
        <v>156</v>
      </c>
      <c r="D16" s="350"/>
      <c r="E16" s="350"/>
      <c r="F16" s="350">
        <f>'013320-50'!C20/1000</f>
        <v>27</v>
      </c>
      <c r="G16" s="350"/>
      <c r="H16" s="350"/>
      <c r="I16" s="350"/>
      <c r="J16" s="350"/>
      <c r="K16" s="350"/>
      <c r="L16" s="352"/>
      <c r="M16" s="353">
        <f t="shared" si="0"/>
        <v>27</v>
      </c>
    </row>
    <row r="17" spans="1:15" ht="20.25" customHeight="1" x14ac:dyDescent="0.2">
      <c r="A17" s="432"/>
      <c r="B17" s="433"/>
      <c r="C17" s="23" t="s">
        <v>157</v>
      </c>
      <c r="D17" s="354"/>
      <c r="E17" s="354"/>
      <c r="F17" s="354">
        <f>'013320-50'!D20/1000</f>
        <v>113</v>
      </c>
      <c r="G17" s="354"/>
      <c r="H17" s="354"/>
      <c r="I17" s="354"/>
      <c r="J17" s="354"/>
      <c r="K17" s="354"/>
      <c r="L17" s="355"/>
      <c r="M17" s="356">
        <f t="shared" si="0"/>
        <v>113</v>
      </c>
    </row>
    <row r="18" spans="1:15" ht="20.25" customHeight="1" thickBot="1" x14ac:dyDescent="0.25">
      <c r="A18" s="434"/>
      <c r="B18" s="435"/>
      <c r="C18" s="64" t="s">
        <v>363</v>
      </c>
      <c r="D18" s="358"/>
      <c r="E18" s="358"/>
      <c r="F18" s="358">
        <f>'013320-50'!E20/1000</f>
        <v>223</v>
      </c>
      <c r="G18" s="358"/>
      <c r="H18" s="358"/>
      <c r="I18" s="358"/>
      <c r="J18" s="358"/>
      <c r="K18" s="358"/>
      <c r="L18" s="359"/>
      <c r="M18" s="357">
        <f t="shared" si="0"/>
        <v>223</v>
      </c>
      <c r="O18" s="33"/>
    </row>
    <row r="19" spans="1:15" ht="18" customHeight="1" x14ac:dyDescent="0.2">
      <c r="A19" s="445" t="s">
        <v>317</v>
      </c>
      <c r="B19" s="431"/>
      <c r="C19" s="23" t="s">
        <v>156</v>
      </c>
      <c r="D19" s="350"/>
      <c r="E19" s="350"/>
      <c r="F19" s="350"/>
      <c r="G19" s="350"/>
      <c r="H19" s="350"/>
      <c r="I19" s="350"/>
      <c r="J19" s="350"/>
      <c r="K19" s="350"/>
      <c r="L19" s="352"/>
      <c r="M19" s="353">
        <f t="shared" si="0"/>
        <v>0</v>
      </c>
    </row>
    <row r="20" spans="1:15" ht="18" customHeight="1" x14ac:dyDescent="0.2">
      <c r="A20" s="432"/>
      <c r="B20" s="433"/>
      <c r="C20" s="23" t="s">
        <v>157</v>
      </c>
      <c r="D20" s="354"/>
      <c r="E20" s="354"/>
      <c r="F20" s="354"/>
      <c r="G20" s="354"/>
      <c r="H20" s="354">
        <f>'018010-30'!D4/1000</f>
        <v>2447</v>
      </c>
      <c r="I20" s="354"/>
      <c r="J20" s="354"/>
      <c r="K20" s="354"/>
      <c r="L20" s="355"/>
      <c r="M20" s="356">
        <f t="shared" si="0"/>
        <v>2447</v>
      </c>
    </row>
    <row r="21" spans="1:15" ht="18" customHeight="1" thickBot="1" x14ac:dyDescent="0.25">
      <c r="A21" s="434"/>
      <c r="B21" s="435"/>
      <c r="C21" s="64" t="s">
        <v>363</v>
      </c>
      <c r="D21" s="354"/>
      <c r="E21" s="354"/>
      <c r="F21" s="354"/>
      <c r="G21" s="354"/>
      <c r="H21" s="354">
        <f>'018010-30'!E4/1000</f>
        <v>2582</v>
      </c>
      <c r="I21" s="354"/>
      <c r="J21" s="354"/>
      <c r="K21" s="354"/>
      <c r="L21" s="355">
        <f>'018010-30'!E6/1000</f>
        <v>3829</v>
      </c>
      <c r="M21" s="357">
        <f t="shared" si="0"/>
        <v>6411</v>
      </c>
      <c r="O21" s="33"/>
    </row>
    <row r="22" spans="1:15" ht="18" customHeight="1" x14ac:dyDescent="0.2">
      <c r="A22" s="436" t="s">
        <v>318</v>
      </c>
      <c r="B22" s="437"/>
      <c r="C22" s="23" t="s">
        <v>156</v>
      </c>
      <c r="D22" s="350"/>
      <c r="E22" s="350"/>
      <c r="F22" s="350"/>
      <c r="G22" s="350"/>
      <c r="H22" s="350"/>
      <c r="I22" s="350"/>
      <c r="J22" s="350"/>
      <c r="K22" s="350"/>
      <c r="L22" s="352">
        <f>'018010-30'!C24/1000</f>
        <v>83877</v>
      </c>
      <c r="M22" s="353">
        <f t="shared" si="0"/>
        <v>83877</v>
      </c>
    </row>
    <row r="23" spans="1:15" ht="18" customHeight="1" x14ac:dyDescent="0.2">
      <c r="A23" s="432"/>
      <c r="B23" s="433"/>
      <c r="C23" s="23" t="s">
        <v>157</v>
      </c>
      <c r="D23" s="354"/>
      <c r="E23" s="354"/>
      <c r="F23" s="354"/>
      <c r="G23" s="354"/>
      <c r="H23" s="354"/>
      <c r="I23" s="354"/>
      <c r="J23" s="354"/>
      <c r="K23" s="354"/>
      <c r="L23" s="355">
        <f>'018010-30'!D24/1000</f>
        <v>83877</v>
      </c>
      <c r="M23" s="356">
        <f t="shared" si="0"/>
        <v>83877</v>
      </c>
    </row>
    <row r="24" spans="1:15" ht="18" customHeight="1" thickBot="1" x14ac:dyDescent="0.25">
      <c r="A24" s="438"/>
      <c r="B24" s="439"/>
      <c r="C24" s="64" t="s">
        <v>363</v>
      </c>
      <c r="D24" s="354"/>
      <c r="E24" s="354"/>
      <c r="F24" s="358"/>
      <c r="G24" s="354"/>
      <c r="H24" s="354"/>
      <c r="I24" s="354"/>
      <c r="J24" s="354"/>
      <c r="K24" s="354"/>
      <c r="L24" s="355">
        <f>'018010-30'!E24/1000</f>
        <v>91271</v>
      </c>
      <c r="M24" s="357">
        <f t="shared" si="0"/>
        <v>91271</v>
      </c>
      <c r="O24" s="33"/>
    </row>
    <row r="25" spans="1:15" ht="18" customHeight="1" x14ac:dyDescent="0.2">
      <c r="A25" s="442" t="s">
        <v>320</v>
      </c>
      <c r="B25" s="443"/>
      <c r="C25" s="23" t="s">
        <v>156</v>
      </c>
      <c r="D25" s="352">
        <f>'041232-3'!C10/1000</f>
        <v>7124</v>
      </c>
      <c r="E25" s="350">
        <f>'041232-3'!C12/1000</f>
        <v>965</v>
      </c>
      <c r="F25" s="361"/>
      <c r="G25" s="350"/>
      <c r="H25" s="350"/>
      <c r="I25" s="350"/>
      <c r="J25" s="350"/>
      <c r="K25" s="350"/>
      <c r="L25" s="352"/>
      <c r="M25" s="353">
        <f t="shared" si="0"/>
        <v>8089</v>
      </c>
    </row>
    <row r="26" spans="1:15" ht="18" customHeight="1" x14ac:dyDescent="0.2">
      <c r="A26" s="432"/>
      <c r="B26" s="433"/>
      <c r="C26" s="23" t="s">
        <v>157</v>
      </c>
      <c r="D26" s="355">
        <f>'041232-3'!D10/1000</f>
        <v>2305</v>
      </c>
      <c r="E26" s="354">
        <f>'041232-3'!D12/1000</f>
        <v>665</v>
      </c>
      <c r="F26" s="361"/>
      <c r="G26" s="354"/>
      <c r="H26" s="354"/>
      <c r="I26" s="354"/>
      <c r="J26" s="354"/>
      <c r="K26" s="354"/>
      <c r="L26" s="355"/>
      <c r="M26" s="356">
        <f t="shared" si="0"/>
        <v>2970</v>
      </c>
    </row>
    <row r="27" spans="1:15" ht="18" customHeight="1" thickBot="1" x14ac:dyDescent="0.25">
      <c r="A27" s="432"/>
      <c r="B27" s="433"/>
      <c r="C27" s="64" t="s">
        <v>363</v>
      </c>
      <c r="D27" s="359">
        <f>'041232-3'!E10/1000</f>
        <v>1077</v>
      </c>
      <c r="E27" s="358">
        <f>'041232-3'!E12/1000</f>
        <v>299</v>
      </c>
      <c r="F27" s="361">
        <f>'041232-3'!E15/1000</f>
        <v>50</v>
      </c>
      <c r="G27" s="354"/>
      <c r="H27" s="354"/>
      <c r="I27" s="354"/>
      <c r="J27" s="354"/>
      <c r="K27" s="354"/>
      <c r="L27" s="355"/>
      <c r="M27" s="357">
        <f t="shared" si="0"/>
        <v>1426</v>
      </c>
      <c r="O27" s="33"/>
    </row>
    <row r="28" spans="1:15" ht="18" customHeight="1" x14ac:dyDescent="0.2">
      <c r="A28" s="445" t="s">
        <v>345</v>
      </c>
      <c r="B28" s="474"/>
      <c r="C28" s="23" t="s">
        <v>156</v>
      </c>
      <c r="D28" s="350"/>
      <c r="E28" s="350"/>
      <c r="F28" s="350">
        <f>'045160'!C8/1000</f>
        <v>324</v>
      </c>
      <c r="G28" s="350"/>
      <c r="H28" s="350"/>
      <c r="I28" s="350"/>
      <c r="J28" s="350"/>
      <c r="K28" s="350"/>
      <c r="L28" s="362"/>
      <c r="M28" s="353">
        <f t="shared" si="0"/>
        <v>324</v>
      </c>
    </row>
    <row r="29" spans="1:15" ht="18" customHeight="1" x14ac:dyDescent="0.2">
      <c r="A29" s="449"/>
      <c r="B29" s="467"/>
      <c r="C29" s="23" t="s">
        <v>157</v>
      </c>
      <c r="D29" s="354"/>
      <c r="E29" s="354"/>
      <c r="F29" s="354">
        <f>'045160'!D8/1000</f>
        <v>856</v>
      </c>
      <c r="G29" s="354"/>
      <c r="H29" s="354"/>
      <c r="I29" s="354"/>
      <c r="J29" s="354"/>
      <c r="K29" s="354"/>
      <c r="L29" s="363"/>
      <c r="M29" s="356">
        <f t="shared" si="0"/>
        <v>856</v>
      </c>
    </row>
    <row r="30" spans="1:15" ht="18" customHeight="1" thickBot="1" x14ac:dyDescent="0.25">
      <c r="A30" s="472"/>
      <c r="B30" s="478"/>
      <c r="C30" s="64" t="s">
        <v>363</v>
      </c>
      <c r="D30" s="358"/>
      <c r="E30" s="358"/>
      <c r="F30" s="358">
        <f>'045160'!E8/1000</f>
        <v>592</v>
      </c>
      <c r="G30" s="358"/>
      <c r="H30" s="358"/>
      <c r="I30" s="358"/>
      <c r="J30" s="358">
        <f>'045160'!E11/1000</f>
        <v>566</v>
      </c>
      <c r="K30" s="358"/>
      <c r="L30" s="364"/>
      <c r="M30" s="357">
        <f t="shared" si="0"/>
        <v>1158</v>
      </c>
      <c r="O30" s="33"/>
    </row>
    <row r="31" spans="1:15" ht="18" customHeight="1" x14ac:dyDescent="0.2">
      <c r="A31" s="449" t="s">
        <v>322</v>
      </c>
      <c r="B31" s="447"/>
      <c r="C31" s="23" t="s">
        <v>156</v>
      </c>
      <c r="D31" s="365"/>
      <c r="E31" s="350"/>
      <c r="F31" s="351"/>
      <c r="G31" s="350"/>
      <c r="H31" s="350"/>
      <c r="I31" s="350"/>
      <c r="J31" s="350">
        <f>'051030-052020'!C12/1000</f>
        <v>3302</v>
      </c>
      <c r="K31" s="350"/>
      <c r="L31" s="362"/>
      <c r="M31" s="353">
        <f>SUM(D31:L31)</f>
        <v>3302</v>
      </c>
    </row>
    <row r="32" spans="1:15" ht="18" customHeight="1" x14ac:dyDescent="0.2">
      <c r="A32" s="432"/>
      <c r="B32" s="447"/>
      <c r="C32" s="23" t="s">
        <v>157</v>
      </c>
      <c r="D32" s="354"/>
      <c r="E32" s="354"/>
      <c r="F32" s="354">
        <f>'051030-052020'!D8/1000</f>
        <v>27</v>
      </c>
      <c r="G32" s="354"/>
      <c r="H32" s="354"/>
      <c r="I32" s="354"/>
      <c r="J32" s="354">
        <f>'051030-052020'!D12/1000</f>
        <v>3282.29</v>
      </c>
      <c r="K32" s="354"/>
      <c r="L32" s="363"/>
      <c r="M32" s="356">
        <f t="shared" ref="M32:M108" si="1">SUM(D32:L32)</f>
        <v>3309.29</v>
      </c>
    </row>
    <row r="33" spans="1:15" ht="18" customHeight="1" thickBot="1" x14ac:dyDescent="0.25">
      <c r="A33" s="438"/>
      <c r="B33" s="450"/>
      <c r="C33" s="64" t="s">
        <v>363</v>
      </c>
      <c r="D33" s="354"/>
      <c r="E33" s="354"/>
      <c r="F33" s="354">
        <f>'051030-052020'!E8/1000</f>
        <v>27</v>
      </c>
      <c r="G33" s="354"/>
      <c r="H33" s="354"/>
      <c r="I33" s="354"/>
      <c r="J33" s="354">
        <f>'051030-052020'!E12/1000</f>
        <v>2018</v>
      </c>
      <c r="K33" s="354"/>
      <c r="L33" s="363"/>
      <c r="M33" s="357">
        <f t="shared" si="1"/>
        <v>2045</v>
      </c>
      <c r="O33" s="33"/>
    </row>
    <row r="34" spans="1:15" ht="18" customHeight="1" x14ac:dyDescent="0.2">
      <c r="A34" s="436" t="s">
        <v>346</v>
      </c>
      <c r="B34" s="466"/>
      <c r="C34" s="23" t="s">
        <v>156</v>
      </c>
      <c r="D34" s="350"/>
      <c r="E34" s="350"/>
      <c r="F34" s="350">
        <f>'064010-066020'!C4/1000</f>
        <v>1842</v>
      </c>
      <c r="G34" s="350"/>
      <c r="H34" s="350"/>
      <c r="I34" s="350"/>
      <c r="J34" s="350"/>
      <c r="K34" s="350"/>
      <c r="L34" s="352"/>
      <c r="M34" s="353">
        <f t="shared" ref="M34:M63" si="2">SUM(D34:L34)</f>
        <v>1842</v>
      </c>
    </row>
    <row r="35" spans="1:15" ht="18" customHeight="1" x14ac:dyDescent="0.2">
      <c r="A35" s="449"/>
      <c r="B35" s="467"/>
      <c r="C35" s="23" t="s">
        <v>157</v>
      </c>
      <c r="D35" s="354"/>
      <c r="E35" s="354"/>
      <c r="F35" s="354">
        <f>'064010-066020'!D4/1000</f>
        <v>1842</v>
      </c>
      <c r="G35" s="354"/>
      <c r="H35" s="354"/>
      <c r="I35" s="354"/>
      <c r="J35" s="354"/>
      <c r="K35" s="354"/>
      <c r="L35" s="355"/>
      <c r="M35" s="356">
        <f t="shared" si="2"/>
        <v>1842</v>
      </c>
    </row>
    <row r="36" spans="1:15" ht="18" customHeight="1" thickBot="1" x14ac:dyDescent="0.25">
      <c r="A36" s="475"/>
      <c r="B36" s="476"/>
      <c r="C36" s="64" t="s">
        <v>363</v>
      </c>
      <c r="D36" s="354"/>
      <c r="E36" s="354"/>
      <c r="F36" s="354">
        <f>'064010-066020'!E4/1000</f>
        <v>1505</v>
      </c>
      <c r="G36" s="354"/>
      <c r="H36" s="354"/>
      <c r="I36" s="354"/>
      <c r="J36" s="354"/>
      <c r="K36" s="354"/>
      <c r="L36" s="355"/>
      <c r="M36" s="357">
        <f t="shared" si="2"/>
        <v>1505</v>
      </c>
      <c r="O36" s="33"/>
    </row>
    <row r="37" spans="1:15" ht="18" customHeight="1" x14ac:dyDescent="0.25">
      <c r="A37" s="436" t="s">
        <v>323</v>
      </c>
      <c r="B37" s="466"/>
      <c r="C37" s="23" t="s">
        <v>156</v>
      </c>
      <c r="D37" s="350">
        <f>'064010-066020'!C10/1000</f>
        <v>3120</v>
      </c>
      <c r="E37" s="350">
        <f>'064010-066020'!C12/1000</f>
        <v>842</v>
      </c>
      <c r="F37" s="350">
        <f>'064010-066020'!C21/1000</f>
        <v>2446</v>
      </c>
      <c r="G37" s="350"/>
      <c r="H37" s="350"/>
      <c r="I37" s="350">
        <f>'064010-066020'!C25/1000</f>
        <v>4100</v>
      </c>
      <c r="J37" s="350"/>
      <c r="K37" s="350"/>
      <c r="L37" s="352"/>
      <c r="M37" s="353">
        <f t="shared" si="2"/>
        <v>10508</v>
      </c>
      <c r="N37" s="34"/>
    </row>
    <row r="38" spans="1:15" ht="18" customHeight="1" x14ac:dyDescent="0.2">
      <c r="A38" s="449"/>
      <c r="B38" s="467"/>
      <c r="C38" s="23" t="s">
        <v>157</v>
      </c>
      <c r="D38" s="354">
        <f>'064010-066020'!D10/1000</f>
        <v>3120</v>
      </c>
      <c r="E38" s="354">
        <f>'064010-066020'!D12/1000</f>
        <v>842</v>
      </c>
      <c r="F38" s="354">
        <f>'064010-066020'!D21/1000</f>
        <v>1987</v>
      </c>
      <c r="G38" s="354"/>
      <c r="H38" s="354"/>
      <c r="I38" s="354">
        <f>'064010-066020'!D25/1000</f>
        <v>4000</v>
      </c>
      <c r="J38" s="354"/>
      <c r="K38" s="354"/>
      <c r="L38" s="355"/>
      <c r="M38" s="356">
        <f t="shared" si="2"/>
        <v>9949</v>
      </c>
      <c r="N38" s="35"/>
    </row>
    <row r="39" spans="1:15" ht="18" customHeight="1" thickBot="1" x14ac:dyDescent="0.25">
      <c r="A39" s="475"/>
      <c r="B39" s="476"/>
      <c r="C39" s="339" t="s">
        <v>363</v>
      </c>
      <c r="D39" s="358">
        <f>'064010-066020'!E10/1000</f>
        <v>1850</v>
      </c>
      <c r="E39" s="358">
        <f>'064010-066020'!E12/1000</f>
        <v>500</v>
      </c>
      <c r="F39" s="358">
        <f>'064010-066020'!E21/1000</f>
        <v>1228</v>
      </c>
      <c r="G39" s="358"/>
      <c r="H39" s="358"/>
      <c r="I39" s="358">
        <f>'064010-066020'!E25/1000</f>
        <v>11</v>
      </c>
      <c r="J39" s="358"/>
      <c r="K39" s="358"/>
      <c r="L39" s="359"/>
      <c r="M39" s="357">
        <f t="shared" si="2"/>
        <v>3589</v>
      </c>
      <c r="N39" s="35"/>
      <c r="O39" s="33"/>
    </row>
    <row r="40" spans="1:15" ht="18" customHeight="1" x14ac:dyDescent="0.2">
      <c r="A40" s="445" t="s">
        <v>325</v>
      </c>
      <c r="B40" s="431"/>
      <c r="C40" s="23" t="s">
        <v>156</v>
      </c>
      <c r="D40" s="352">
        <f>'072111'!C3/1000</f>
        <v>365</v>
      </c>
      <c r="E40" s="352">
        <f>'072111'!C5/1000</f>
        <v>105</v>
      </c>
      <c r="F40" s="350">
        <f>'072111'!C14/1000</f>
        <v>511</v>
      </c>
      <c r="G40" s="360"/>
      <c r="H40" s="350"/>
      <c r="I40" s="350"/>
      <c r="J40" s="350"/>
      <c r="K40" s="350"/>
      <c r="L40" s="352"/>
      <c r="M40" s="353">
        <f t="shared" si="2"/>
        <v>981</v>
      </c>
    </row>
    <row r="41" spans="1:15" ht="18" customHeight="1" x14ac:dyDescent="0.2">
      <c r="A41" s="432"/>
      <c r="B41" s="433"/>
      <c r="C41" s="23" t="s">
        <v>157</v>
      </c>
      <c r="D41" s="355">
        <f>'072111'!D3/1000</f>
        <v>365</v>
      </c>
      <c r="E41" s="355">
        <f>'072111'!D5/1000</f>
        <v>105</v>
      </c>
      <c r="F41" s="354">
        <f>'072111'!D14/1000</f>
        <v>511</v>
      </c>
      <c r="G41" s="361"/>
      <c r="H41" s="354"/>
      <c r="I41" s="354"/>
      <c r="J41" s="354"/>
      <c r="K41" s="354"/>
      <c r="L41" s="355"/>
      <c r="M41" s="356">
        <f t="shared" si="2"/>
        <v>981</v>
      </c>
    </row>
    <row r="42" spans="1:15" ht="18" customHeight="1" thickBot="1" x14ac:dyDescent="0.25">
      <c r="A42" s="438"/>
      <c r="B42" s="439"/>
      <c r="C42" s="64" t="s">
        <v>363</v>
      </c>
      <c r="D42" s="355">
        <f>'072111'!E3/1000</f>
        <v>21</v>
      </c>
      <c r="E42" s="359">
        <f>'072111'!E5/1000</f>
        <v>6</v>
      </c>
      <c r="F42" s="358">
        <f>'072111'!E14/1000</f>
        <v>474</v>
      </c>
      <c r="G42" s="361"/>
      <c r="H42" s="354"/>
      <c r="I42" s="354"/>
      <c r="J42" s="354"/>
      <c r="K42" s="354"/>
      <c r="L42" s="355"/>
      <c r="M42" s="357">
        <f t="shared" si="2"/>
        <v>501</v>
      </c>
      <c r="O42" s="33"/>
    </row>
    <row r="43" spans="1:15" ht="18" customHeight="1" x14ac:dyDescent="0.2">
      <c r="A43" s="445" t="s">
        <v>324</v>
      </c>
      <c r="B43" s="431"/>
      <c r="C43" s="23" t="s">
        <v>156</v>
      </c>
      <c r="D43" s="350">
        <f>'072311-2'!C3/1000</f>
        <v>365</v>
      </c>
      <c r="E43" s="361">
        <f>'072311-2'!C5/1000</f>
        <v>105</v>
      </c>
      <c r="F43" s="354">
        <f>'072311-2'!C13/1000</f>
        <v>538</v>
      </c>
      <c r="G43" s="350"/>
      <c r="H43" s="350"/>
      <c r="I43" s="350"/>
      <c r="J43" s="350"/>
      <c r="K43" s="350"/>
      <c r="L43" s="352"/>
      <c r="M43" s="353">
        <f t="shared" si="2"/>
        <v>1008</v>
      </c>
    </row>
    <row r="44" spans="1:15" ht="18" customHeight="1" x14ac:dyDescent="0.2">
      <c r="A44" s="432"/>
      <c r="B44" s="433"/>
      <c r="C44" s="23" t="s">
        <v>157</v>
      </c>
      <c r="D44" s="354">
        <f>'072311-2'!D3/1000</f>
        <v>365</v>
      </c>
      <c r="E44" s="361">
        <f>'072311-2'!D5/1000</f>
        <v>105</v>
      </c>
      <c r="F44" s="354">
        <f>'072311-2'!D13/1000</f>
        <v>538</v>
      </c>
      <c r="G44" s="354"/>
      <c r="H44" s="354"/>
      <c r="I44" s="354"/>
      <c r="J44" s="354"/>
      <c r="K44" s="354"/>
      <c r="L44" s="355"/>
      <c r="M44" s="356">
        <f t="shared" si="2"/>
        <v>1008</v>
      </c>
    </row>
    <row r="45" spans="1:15" ht="18" customHeight="1" thickBot="1" x14ac:dyDescent="0.25">
      <c r="A45" s="434"/>
      <c r="B45" s="435"/>
      <c r="C45" s="64" t="s">
        <v>363</v>
      </c>
      <c r="D45" s="358">
        <f>'072311-2'!E3/1000</f>
        <v>21</v>
      </c>
      <c r="E45" s="366">
        <f>'072311-2'!E5/1000</f>
        <v>6</v>
      </c>
      <c r="F45" s="358">
        <f>'072311-2'!E13/1000</f>
        <v>401</v>
      </c>
      <c r="G45" s="358"/>
      <c r="H45" s="358"/>
      <c r="I45" s="358"/>
      <c r="J45" s="358"/>
      <c r="K45" s="358"/>
      <c r="L45" s="359"/>
      <c r="M45" s="357">
        <f t="shared" si="2"/>
        <v>428</v>
      </c>
      <c r="O45" s="33"/>
    </row>
    <row r="46" spans="1:15" ht="18" customHeight="1" x14ac:dyDescent="0.2">
      <c r="A46" s="436" t="s">
        <v>327</v>
      </c>
      <c r="B46" s="437"/>
      <c r="C46" s="23" t="s">
        <v>156</v>
      </c>
      <c r="D46" s="355">
        <f>'074031'!C5/1000</f>
        <v>1308</v>
      </c>
      <c r="E46" s="355">
        <f>'074031'!C7/1000</f>
        <v>361</v>
      </c>
      <c r="F46" s="354">
        <f>'074031'!C19/1000</f>
        <v>425</v>
      </c>
      <c r="G46" s="361"/>
      <c r="H46" s="354"/>
      <c r="I46" s="354">
        <f>'074031'!C23/1000</f>
        <v>13</v>
      </c>
      <c r="J46" s="354"/>
      <c r="K46" s="354"/>
      <c r="L46" s="355"/>
      <c r="M46" s="353">
        <f t="shared" si="2"/>
        <v>2107</v>
      </c>
    </row>
    <row r="47" spans="1:15" ht="18" customHeight="1" x14ac:dyDescent="0.2">
      <c r="A47" s="432"/>
      <c r="B47" s="433"/>
      <c r="C47" s="23" t="s">
        <v>157</v>
      </c>
      <c r="D47" s="355">
        <f>'074031'!D5/1000</f>
        <v>2710</v>
      </c>
      <c r="E47" s="355">
        <f>'074031'!D7/1000</f>
        <v>748</v>
      </c>
      <c r="F47" s="354">
        <f>'074031'!D19/1000</f>
        <v>889</v>
      </c>
      <c r="G47" s="361"/>
      <c r="H47" s="354"/>
      <c r="I47" s="354">
        <f>'074031'!D23/1000</f>
        <v>26</v>
      </c>
      <c r="J47" s="354"/>
      <c r="K47" s="354"/>
      <c r="L47" s="355"/>
      <c r="M47" s="356">
        <f t="shared" si="2"/>
        <v>4373</v>
      </c>
    </row>
    <row r="48" spans="1:15" ht="18.600000000000001" customHeight="1" thickBot="1" x14ac:dyDescent="0.25">
      <c r="A48" s="438"/>
      <c r="B48" s="439"/>
      <c r="C48" s="64" t="s">
        <v>363</v>
      </c>
      <c r="D48" s="358">
        <f>'074031'!E5/1000</f>
        <v>2632</v>
      </c>
      <c r="E48" s="359">
        <f>'074031'!E7/1000</f>
        <v>706</v>
      </c>
      <c r="F48" s="358">
        <f>'074031'!E19/1000</f>
        <v>863</v>
      </c>
      <c r="G48" s="361"/>
      <c r="H48" s="354"/>
      <c r="I48" s="354">
        <f>'074031'!E23/1000</f>
        <v>26</v>
      </c>
      <c r="J48" s="354"/>
      <c r="K48" s="354"/>
      <c r="L48" s="355"/>
      <c r="M48" s="357">
        <f t="shared" si="2"/>
        <v>4227</v>
      </c>
      <c r="O48" s="33"/>
    </row>
    <row r="49" spans="1:15" ht="18" customHeight="1" x14ac:dyDescent="0.2">
      <c r="A49" s="436" t="s">
        <v>328</v>
      </c>
      <c r="B49" s="437"/>
      <c r="C49" s="23" t="s">
        <v>156</v>
      </c>
      <c r="D49" s="355">
        <f>'074032'!C5/1000</f>
        <v>1402</v>
      </c>
      <c r="E49" s="355">
        <f>'074032'!C7/1000</f>
        <v>387</v>
      </c>
      <c r="F49" s="354">
        <f>'074032'!C16/1000</f>
        <v>444</v>
      </c>
      <c r="G49" s="350"/>
      <c r="H49" s="350"/>
      <c r="I49" s="350">
        <f>'074032'!C18/1000</f>
        <v>13</v>
      </c>
      <c r="J49" s="350"/>
      <c r="K49" s="350"/>
      <c r="L49" s="350"/>
      <c r="M49" s="353">
        <f t="shared" si="2"/>
        <v>2246</v>
      </c>
    </row>
    <row r="50" spans="1:15" ht="18" customHeight="1" x14ac:dyDescent="0.2">
      <c r="A50" s="432"/>
      <c r="B50" s="433"/>
      <c r="C50" s="23" t="s">
        <v>157</v>
      </c>
      <c r="D50" s="355"/>
      <c r="E50" s="355"/>
      <c r="F50" s="354"/>
      <c r="G50" s="361"/>
      <c r="H50" s="354"/>
      <c r="I50" s="354"/>
      <c r="J50" s="354"/>
      <c r="K50" s="354"/>
      <c r="L50" s="355"/>
      <c r="M50" s="356">
        <f t="shared" si="2"/>
        <v>0</v>
      </c>
    </row>
    <row r="51" spans="1:15" ht="18.600000000000001" customHeight="1" thickBot="1" x14ac:dyDescent="0.25">
      <c r="A51" s="434"/>
      <c r="B51" s="435"/>
      <c r="C51" s="64" t="s">
        <v>363</v>
      </c>
      <c r="D51" s="358"/>
      <c r="E51" s="359"/>
      <c r="F51" s="358"/>
      <c r="G51" s="366"/>
      <c r="H51" s="358"/>
      <c r="I51" s="358"/>
      <c r="J51" s="358"/>
      <c r="K51" s="358"/>
      <c r="L51" s="358"/>
      <c r="M51" s="357">
        <f t="shared" si="2"/>
        <v>0</v>
      </c>
      <c r="O51" s="33"/>
    </row>
    <row r="52" spans="1:15" ht="18" customHeight="1" x14ac:dyDescent="0.2">
      <c r="A52" s="436" t="s">
        <v>329</v>
      </c>
      <c r="B52" s="437"/>
      <c r="C52" s="23" t="s">
        <v>156</v>
      </c>
      <c r="D52" s="352">
        <f>'081030'!C6/1000</f>
        <v>1746</v>
      </c>
      <c r="E52" s="352">
        <f>'081030'!C10/1000</f>
        <v>471</v>
      </c>
      <c r="F52" s="350">
        <f>'081030'!C20/1000</f>
        <v>6721</v>
      </c>
      <c r="G52" s="361"/>
      <c r="H52" s="350"/>
      <c r="I52" s="352"/>
      <c r="J52" s="350"/>
      <c r="K52" s="360"/>
      <c r="L52" s="352"/>
      <c r="M52" s="353">
        <f t="shared" si="2"/>
        <v>8938</v>
      </c>
    </row>
    <row r="53" spans="1:15" ht="18" customHeight="1" x14ac:dyDescent="0.2">
      <c r="A53" s="432"/>
      <c r="B53" s="433"/>
      <c r="C53" s="23" t="s">
        <v>157</v>
      </c>
      <c r="D53" s="355">
        <f>'081030'!D6/1000</f>
        <v>4155</v>
      </c>
      <c r="E53" s="355">
        <f>'081030'!D10/1000</f>
        <v>771</v>
      </c>
      <c r="F53" s="354">
        <f>'081030'!D20/1000</f>
        <v>6721</v>
      </c>
      <c r="G53" s="361"/>
      <c r="H53" s="354"/>
      <c r="I53" s="355"/>
      <c r="J53" s="354"/>
      <c r="K53" s="361"/>
      <c r="L53" s="355"/>
      <c r="M53" s="356">
        <f t="shared" si="2"/>
        <v>11647</v>
      </c>
    </row>
    <row r="54" spans="1:15" ht="18" customHeight="1" thickBot="1" x14ac:dyDescent="0.25">
      <c r="A54" s="438"/>
      <c r="B54" s="439"/>
      <c r="C54" s="64" t="s">
        <v>363</v>
      </c>
      <c r="D54" s="359">
        <f>'081030'!E6/1000</f>
        <v>5027</v>
      </c>
      <c r="E54" s="359">
        <f>'081030'!E10/1000</f>
        <v>971</v>
      </c>
      <c r="F54" s="358">
        <f>'081030'!E20/1000</f>
        <v>6166</v>
      </c>
      <c r="G54" s="366"/>
      <c r="H54" s="358"/>
      <c r="I54" s="359"/>
      <c r="J54" s="358"/>
      <c r="K54" s="366"/>
      <c r="L54" s="359"/>
      <c r="M54" s="357">
        <f t="shared" si="2"/>
        <v>12164</v>
      </c>
      <c r="O54" s="33"/>
    </row>
    <row r="55" spans="1:15" ht="18" customHeight="1" x14ac:dyDescent="0.2">
      <c r="A55" s="436" t="s">
        <v>330</v>
      </c>
      <c r="B55" s="437"/>
      <c r="C55" s="23" t="s">
        <v>156</v>
      </c>
      <c r="D55" s="352"/>
      <c r="E55" s="352"/>
      <c r="F55" s="350"/>
      <c r="G55" s="361"/>
      <c r="H55" s="350"/>
      <c r="I55" s="352"/>
      <c r="J55" s="350"/>
      <c r="K55" s="360"/>
      <c r="L55" s="352"/>
      <c r="M55" s="353">
        <f t="shared" si="2"/>
        <v>0</v>
      </c>
    </row>
    <row r="56" spans="1:15" ht="18" customHeight="1" x14ac:dyDescent="0.2">
      <c r="A56" s="432"/>
      <c r="B56" s="433"/>
      <c r="C56" s="23" t="s">
        <v>157</v>
      </c>
      <c r="D56" s="355"/>
      <c r="E56" s="355"/>
      <c r="F56" s="354">
        <f>'082042'!D9/1000</f>
        <v>480</v>
      </c>
      <c r="G56" s="361"/>
      <c r="H56" s="354"/>
      <c r="I56" s="355"/>
      <c r="J56" s="354"/>
      <c r="K56" s="361"/>
      <c r="L56" s="355"/>
      <c r="M56" s="356">
        <f t="shared" si="2"/>
        <v>480</v>
      </c>
    </row>
    <row r="57" spans="1:15" ht="18" customHeight="1" thickBot="1" x14ac:dyDescent="0.25">
      <c r="A57" s="438"/>
      <c r="B57" s="439"/>
      <c r="C57" s="64" t="s">
        <v>363</v>
      </c>
      <c r="D57" s="359"/>
      <c r="E57" s="359"/>
      <c r="F57" s="358"/>
      <c r="G57" s="366"/>
      <c r="H57" s="358"/>
      <c r="I57" s="359"/>
      <c r="J57" s="358"/>
      <c r="K57" s="366"/>
      <c r="L57" s="359"/>
      <c r="M57" s="357">
        <f t="shared" si="2"/>
        <v>0</v>
      </c>
      <c r="O57" s="33"/>
    </row>
    <row r="58" spans="1:15" ht="18" customHeight="1" x14ac:dyDescent="0.2">
      <c r="A58" s="445" t="s">
        <v>349</v>
      </c>
      <c r="B58" s="474"/>
      <c r="C58" s="23" t="s">
        <v>156</v>
      </c>
      <c r="D58" s="354"/>
      <c r="E58" s="355"/>
      <c r="F58" s="354"/>
      <c r="G58" s="361"/>
      <c r="H58" s="354"/>
      <c r="I58" s="354"/>
      <c r="J58" s="354"/>
      <c r="K58" s="354"/>
      <c r="L58" s="355"/>
      <c r="M58" s="353">
        <f t="shared" si="2"/>
        <v>0</v>
      </c>
    </row>
    <row r="59" spans="1:15" ht="18" customHeight="1" x14ac:dyDescent="0.2">
      <c r="A59" s="449"/>
      <c r="B59" s="467"/>
      <c r="C59" s="23" t="s">
        <v>157</v>
      </c>
      <c r="D59" s="354">
        <f>'082091'!D3/1000</f>
        <v>2160</v>
      </c>
      <c r="E59" s="355">
        <f>'082091'!D5/1000</f>
        <v>599</v>
      </c>
      <c r="F59" s="354">
        <f>'082091'!D11/1000</f>
        <v>452</v>
      </c>
      <c r="G59" s="361"/>
      <c r="H59" s="354"/>
      <c r="I59" s="354"/>
      <c r="J59" s="354"/>
      <c r="K59" s="354"/>
      <c r="L59" s="355"/>
      <c r="M59" s="356">
        <f>SUM(D59:L59)</f>
        <v>3211</v>
      </c>
    </row>
    <row r="60" spans="1:15" ht="18" customHeight="1" thickBot="1" x14ac:dyDescent="0.25">
      <c r="A60" s="475"/>
      <c r="B60" s="476"/>
      <c r="C60" s="64" t="s">
        <v>363</v>
      </c>
      <c r="D60" s="358"/>
      <c r="E60" s="359"/>
      <c r="F60" s="358"/>
      <c r="G60" s="366"/>
      <c r="H60" s="358"/>
      <c r="I60" s="358"/>
      <c r="J60" s="358"/>
      <c r="K60" s="358"/>
      <c r="L60" s="358"/>
      <c r="M60" s="357">
        <f t="shared" si="2"/>
        <v>0</v>
      </c>
      <c r="O60" s="33"/>
    </row>
    <row r="61" spans="1:15" ht="19.5" customHeight="1" x14ac:dyDescent="0.2">
      <c r="A61" s="436" t="s">
        <v>331</v>
      </c>
      <c r="B61" s="437"/>
      <c r="C61" s="23" t="s">
        <v>156</v>
      </c>
      <c r="D61" s="354">
        <f>'082092'!C4/1000</f>
        <v>2165</v>
      </c>
      <c r="E61" s="355">
        <f>'082092'!C6/1000</f>
        <v>599</v>
      </c>
      <c r="F61" s="354">
        <f>'082092'!C21/1000</f>
        <v>2425</v>
      </c>
      <c r="G61" s="361"/>
      <c r="H61" s="354"/>
      <c r="I61" s="354"/>
      <c r="J61" s="354">
        <f>'082092'!C27/1000</f>
        <v>75844</v>
      </c>
      <c r="K61" s="354"/>
      <c r="L61" s="355"/>
      <c r="M61" s="353">
        <f t="shared" si="2"/>
        <v>81033</v>
      </c>
    </row>
    <row r="62" spans="1:15" ht="19.5" customHeight="1" x14ac:dyDescent="0.2">
      <c r="A62" s="432"/>
      <c r="B62" s="433"/>
      <c r="C62" s="23" t="s">
        <v>157</v>
      </c>
      <c r="D62" s="354"/>
      <c r="E62" s="355"/>
      <c r="F62" s="354">
        <f>'082092'!D21/1000</f>
        <v>2471</v>
      </c>
      <c r="G62" s="361"/>
      <c r="H62" s="354"/>
      <c r="I62" s="354"/>
      <c r="J62" s="354">
        <f>'082092'!D27/1000</f>
        <v>63934</v>
      </c>
      <c r="K62" s="354"/>
      <c r="L62" s="355"/>
      <c r="M62" s="356">
        <f t="shared" si="2"/>
        <v>66405</v>
      </c>
    </row>
    <row r="63" spans="1:15" ht="19.5" customHeight="1" thickBot="1" x14ac:dyDescent="0.25">
      <c r="A63" s="438"/>
      <c r="B63" s="439"/>
      <c r="C63" s="64" t="s">
        <v>363</v>
      </c>
      <c r="D63" s="354">
        <f>'082092'!E4/1000</f>
        <v>2160</v>
      </c>
      <c r="E63" s="355">
        <f>'082092'!E6/1000</f>
        <v>569</v>
      </c>
      <c r="F63" s="354">
        <f>'082092'!E21/1000</f>
        <v>3354</v>
      </c>
      <c r="G63" s="366"/>
      <c r="H63" s="354"/>
      <c r="I63" s="354">
        <f>'082092'!E24/1000</f>
        <v>230</v>
      </c>
      <c r="J63" s="354">
        <f>'082092'!E27/1000</f>
        <v>63934</v>
      </c>
      <c r="K63" s="354"/>
      <c r="L63" s="355"/>
      <c r="M63" s="357">
        <f t="shared" si="2"/>
        <v>70247</v>
      </c>
      <c r="O63" s="33"/>
    </row>
    <row r="64" spans="1:15" ht="18" customHeight="1" x14ac:dyDescent="0.2">
      <c r="A64" s="445" t="s">
        <v>348</v>
      </c>
      <c r="B64" s="474"/>
      <c r="C64" s="23" t="s">
        <v>156</v>
      </c>
      <c r="D64" s="352"/>
      <c r="E64" s="352"/>
      <c r="F64" s="350"/>
      <c r="G64" s="361"/>
      <c r="H64" s="350"/>
      <c r="I64" s="352"/>
      <c r="J64" s="350"/>
      <c r="K64" s="360"/>
      <c r="L64" s="352"/>
      <c r="M64" s="353">
        <f t="shared" ref="M64:M69" si="3">SUM(D64:L64)</f>
        <v>0</v>
      </c>
    </row>
    <row r="65" spans="1:15" ht="18" customHeight="1" x14ac:dyDescent="0.2">
      <c r="A65" s="449"/>
      <c r="B65" s="467"/>
      <c r="C65" s="23" t="s">
        <v>157</v>
      </c>
      <c r="D65" s="355"/>
      <c r="E65" s="355"/>
      <c r="F65" s="354"/>
      <c r="G65" s="361"/>
      <c r="H65" s="354">
        <f>'084031'!D3/1000</f>
        <v>1320</v>
      </c>
      <c r="I65" s="355"/>
      <c r="J65" s="354"/>
      <c r="K65" s="361"/>
      <c r="L65" s="355"/>
      <c r="M65" s="356">
        <f t="shared" si="3"/>
        <v>1320</v>
      </c>
    </row>
    <row r="66" spans="1:15" ht="18" customHeight="1" thickBot="1" x14ac:dyDescent="0.25">
      <c r="A66" s="475"/>
      <c r="B66" s="476"/>
      <c r="C66" s="64" t="s">
        <v>363</v>
      </c>
      <c r="D66" s="359"/>
      <c r="E66" s="359"/>
      <c r="F66" s="358"/>
      <c r="G66" s="366"/>
      <c r="H66" s="358">
        <f>'084031'!E3/1000</f>
        <v>1670</v>
      </c>
      <c r="I66" s="359"/>
      <c r="J66" s="358"/>
      <c r="K66" s="366"/>
      <c r="L66" s="359"/>
      <c r="M66" s="357">
        <f t="shared" si="3"/>
        <v>1670</v>
      </c>
      <c r="O66" s="33"/>
    </row>
    <row r="67" spans="1:15" ht="18" customHeight="1" x14ac:dyDescent="0.2">
      <c r="A67" s="445" t="s">
        <v>350</v>
      </c>
      <c r="B67" s="474"/>
      <c r="C67" s="23" t="s">
        <v>156</v>
      </c>
      <c r="D67" s="350"/>
      <c r="E67" s="352"/>
      <c r="F67" s="350"/>
      <c r="G67" s="360"/>
      <c r="H67" s="350"/>
      <c r="I67" s="350"/>
      <c r="J67" s="350"/>
      <c r="K67" s="350"/>
      <c r="L67" s="350"/>
      <c r="M67" s="353">
        <f t="shared" si="3"/>
        <v>0</v>
      </c>
      <c r="O67" s="33"/>
    </row>
    <row r="68" spans="1:15" ht="18" customHeight="1" x14ac:dyDescent="0.2">
      <c r="A68" s="449"/>
      <c r="B68" s="467"/>
      <c r="C68" s="23" t="s">
        <v>157</v>
      </c>
      <c r="D68" s="354"/>
      <c r="E68" s="355"/>
      <c r="F68" s="354">
        <f>'091110-40'!D11/1000</f>
        <v>833</v>
      </c>
      <c r="G68" s="361"/>
      <c r="H68" s="354"/>
      <c r="I68" s="354"/>
      <c r="J68" s="354"/>
      <c r="K68" s="354"/>
      <c r="L68" s="355"/>
      <c r="M68" s="356">
        <f t="shared" si="3"/>
        <v>833</v>
      </c>
      <c r="O68" s="33"/>
    </row>
    <row r="69" spans="1:15" ht="18" customHeight="1" thickBot="1" x14ac:dyDescent="0.25">
      <c r="A69" s="475"/>
      <c r="B69" s="476"/>
      <c r="C69" s="64" t="s">
        <v>363</v>
      </c>
      <c r="D69" s="359"/>
      <c r="E69" s="359"/>
      <c r="F69" s="358">
        <f>'091110-40'!E11/1000</f>
        <v>774</v>
      </c>
      <c r="G69" s="366"/>
      <c r="H69" s="358"/>
      <c r="I69" s="359"/>
      <c r="J69" s="358"/>
      <c r="K69" s="366"/>
      <c r="L69" s="359"/>
      <c r="M69" s="357">
        <f t="shared" si="3"/>
        <v>774</v>
      </c>
      <c r="O69" s="33"/>
    </row>
    <row r="70" spans="1:15" ht="18" customHeight="1" x14ac:dyDescent="0.2">
      <c r="A70" s="445" t="s">
        <v>334</v>
      </c>
      <c r="B70" s="446"/>
      <c r="C70" s="23" t="s">
        <v>156</v>
      </c>
      <c r="D70" s="354">
        <f>'096010'!C5/1000</f>
        <v>3674</v>
      </c>
      <c r="E70" s="354">
        <f>'096010'!C7/1000</f>
        <v>1069</v>
      </c>
      <c r="F70" s="354">
        <f>'096010'!C17/1000</f>
        <v>5590</v>
      </c>
      <c r="G70" s="354"/>
      <c r="H70" s="354"/>
      <c r="I70" s="354">
        <f>'096010'!C19/1000</f>
        <v>17</v>
      </c>
      <c r="J70" s="354"/>
      <c r="K70" s="354"/>
      <c r="L70" s="363"/>
      <c r="M70" s="356">
        <f t="shared" si="1"/>
        <v>10350</v>
      </c>
    </row>
    <row r="71" spans="1:15" ht="18" customHeight="1" x14ac:dyDescent="0.2">
      <c r="A71" s="432"/>
      <c r="B71" s="447"/>
      <c r="C71" s="23" t="s">
        <v>157</v>
      </c>
      <c r="D71" s="354">
        <f>'096010'!D5/1000</f>
        <v>3674</v>
      </c>
      <c r="E71" s="354">
        <f>'096010'!D7/1000</f>
        <v>1069</v>
      </c>
      <c r="F71" s="354">
        <f>'096010'!D17/1000</f>
        <v>2262</v>
      </c>
      <c r="G71" s="354"/>
      <c r="H71" s="354"/>
      <c r="I71" s="354">
        <f>'096010'!D19/1000</f>
        <v>17</v>
      </c>
      <c r="J71" s="354"/>
      <c r="K71" s="354"/>
      <c r="L71" s="363"/>
      <c r="M71" s="356">
        <f t="shared" si="1"/>
        <v>7022</v>
      </c>
    </row>
    <row r="72" spans="1:15" ht="18" customHeight="1" thickBot="1" x14ac:dyDescent="0.25">
      <c r="A72" s="434"/>
      <c r="B72" s="448"/>
      <c r="C72" s="64" t="s">
        <v>363</v>
      </c>
      <c r="D72" s="359"/>
      <c r="E72" s="359"/>
      <c r="F72" s="358"/>
      <c r="G72" s="366"/>
      <c r="H72" s="358"/>
      <c r="I72" s="359"/>
      <c r="J72" s="358"/>
      <c r="K72" s="366"/>
      <c r="L72" s="359"/>
      <c r="M72" s="357">
        <f t="shared" si="1"/>
        <v>0</v>
      </c>
      <c r="O72" s="33"/>
    </row>
    <row r="73" spans="1:15" ht="18" customHeight="1" x14ac:dyDescent="0.2">
      <c r="A73" s="445" t="s">
        <v>335</v>
      </c>
      <c r="B73" s="446"/>
      <c r="C73" s="23" t="s">
        <v>156</v>
      </c>
      <c r="D73" s="354"/>
      <c r="E73" s="354"/>
      <c r="F73" s="354"/>
      <c r="G73" s="354"/>
      <c r="H73" s="354"/>
      <c r="I73" s="354"/>
      <c r="J73" s="354"/>
      <c r="K73" s="354"/>
      <c r="L73" s="363"/>
      <c r="M73" s="356">
        <f t="shared" ref="M73:M75" si="4">SUM(D73:L73)</f>
        <v>0</v>
      </c>
    </row>
    <row r="74" spans="1:15" ht="18" customHeight="1" x14ac:dyDescent="0.2">
      <c r="A74" s="432"/>
      <c r="B74" s="447"/>
      <c r="C74" s="23" t="s">
        <v>157</v>
      </c>
      <c r="D74" s="354"/>
      <c r="E74" s="354"/>
      <c r="F74" s="354"/>
      <c r="G74" s="354"/>
      <c r="H74" s="354"/>
      <c r="I74" s="354"/>
      <c r="J74" s="354"/>
      <c r="K74" s="354"/>
      <c r="L74" s="363"/>
      <c r="M74" s="356">
        <f t="shared" si="4"/>
        <v>0</v>
      </c>
    </row>
    <row r="75" spans="1:15" ht="18" customHeight="1" thickBot="1" x14ac:dyDescent="0.25">
      <c r="A75" s="434"/>
      <c r="B75" s="448"/>
      <c r="C75" s="64" t="s">
        <v>363</v>
      </c>
      <c r="D75" s="354">
        <f>'096015'!E8/1000</f>
        <v>8051</v>
      </c>
      <c r="E75" s="354">
        <f>'096015'!E13/1000</f>
        <v>2641</v>
      </c>
      <c r="F75" s="354">
        <f>'096015'!E22/1000</f>
        <v>7831</v>
      </c>
      <c r="G75" s="354"/>
      <c r="H75" s="354"/>
      <c r="I75" s="354"/>
      <c r="J75" s="354"/>
      <c r="K75" s="354"/>
      <c r="L75" s="363"/>
      <c r="M75" s="357">
        <f t="shared" si="4"/>
        <v>18523</v>
      </c>
      <c r="O75" s="33"/>
    </row>
    <row r="76" spans="1:15" ht="18" customHeight="1" x14ac:dyDescent="0.2">
      <c r="A76" s="445" t="s">
        <v>336</v>
      </c>
      <c r="B76" s="431"/>
      <c r="C76" s="23" t="s">
        <v>156</v>
      </c>
      <c r="D76" s="350">
        <f>'096020'!C5/1000</f>
        <v>5404</v>
      </c>
      <c r="E76" s="350">
        <f>'096020'!C7/1000</f>
        <v>1572</v>
      </c>
      <c r="F76" s="350">
        <f>'096020'!C17/1000</f>
        <v>8220</v>
      </c>
      <c r="G76" s="350"/>
      <c r="H76" s="350"/>
      <c r="I76" s="350">
        <f>'096020'!C19/1000</f>
        <v>25</v>
      </c>
      <c r="J76" s="350"/>
      <c r="K76" s="350"/>
      <c r="L76" s="362"/>
      <c r="M76" s="353">
        <f t="shared" si="1"/>
        <v>15221</v>
      </c>
    </row>
    <row r="77" spans="1:15" ht="18" customHeight="1" x14ac:dyDescent="0.2">
      <c r="A77" s="432"/>
      <c r="B77" s="433"/>
      <c r="C77" s="23" t="s">
        <v>157</v>
      </c>
      <c r="D77" s="354">
        <f>'096020'!D5/1000</f>
        <v>5404</v>
      </c>
      <c r="E77" s="354">
        <f>'096020'!D7/1000</f>
        <v>1572</v>
      </c>
      <c r="F77" s="354">
        <f>'096020'!D17/1000</f>
        <v>4500</v>
      </c>
      <c r="G77" s="354"/>
      <c r="H77" s="354"/>
      <c r="I77" s="354">
        <f>'096020'!D19/1000</f>
        <v>17</v>
      </c>
      <c r="J77" s="354"/>
      <c r="K77" s="354"/>
      <c r="L77" s="363"/>
      <c r="M77" s="356">
        <f t="shared" si="1"/>
        <v>11493</v>
      </c>
    </row>
    <row r="78" spans="1:15" ht="18" customHeight="1" thickBot="1" x14ac:dyDescent="0.25">
      <c r="A78" s="434"/>
      <c r="B78" s="435"/>
      <c r="C78" s="64" t="s">
        <v>363</v>
      </c>
      <c r="D78" s="354"/>
      <c r="E78" s="354"/>
      <c r="F78" s="354"/>
      <c r="G78" s="354"/>
      <c r="H78" s="354"/>
      <c r="I78" s="354"/>
      <c r="J78" s="354"/>
      <c r="K78" s="354"/>
      <c r="L78" s="363"/>
      <c r="M78" s="357">
        <f t="shared" si="1"/>
        <v>0</v>
      </c>
      <c r="O78" s="33"/>
    </row>
    <row r="79" spans="1:15" ht="18" customHeight="1" x14ac:dyDescent="0.2">
      <c r="A79" s="445" t="s">
        <v>337</v>
      </c>
      <c r="B79" s="431"/>
      <c r="C79" s="23" t="s">
        <v>156</v>
      </c>
      <c r="D79" s="350">
        <f>'096025'!C6/1000</f>
        <v>576</v>
      </c>
      <c r="E79" s="350">
        <f>'096025'!C11/1000</f>
        <v>167</v>
      </c>
      <c r="F79" s="350">
        <f>'096025'!C22/1000</f>
        <v>876</v>
      </c>
      <c r="G79" s="350"/>
      <c r="H79" s="350"/>
      <c r="I79" s="350">
        <f>'096025'!C24/1000</f>
        <v>3</v>
      </c>
      <c r="J79" s="350"/>
      <c r="K79" s="350"/>
      <c r="L79" s="362"/>
      <c r="M79" s="353">
        <f t="shared" si="1"/>
        <v>1622</v>
      </c>
    </row>
    <row r="80" spans="1:15" ht="18" customHeight="1" x14ac:dyDescent="0.2">
      <c r="A80" s="432"/>
      <c r="B80" s="433"/>
      <c r="C80" s="23" t="s">
        <v>157</v>
      </c>
      <c r="D80" s="354">
        <f>'096025'!D6/1000</f>
        <v>576</v>
      </c>
      <c r="E80" s="354">
        <f>'096025'!D11/1000</f>
        <v>167</v>
      </c>
      <c r="F80" s="354">
        <f>'096025'!D22/1000</f>
        <v>643</v>
      </c>
      <c r="G80" s="354"/>
      <c r="H80" s="354"/>
      <c r="I80" s="354">
        <f>'096025'!D24/1000</f>
        <v>3</v>
      </c>
      <c r="J80" s="354"/>
      <c r="K80" s="354"/>
      <c r="L80" s="363"/>
      <c r="M80" s="356">
        <f t="shared" si="1"/>
        <v>1389</v>
      </c>
    </row>
    <row r="81" spans="1:15" ht="15.6" customHeight="1" thickBot="1" x14ac:dyDescent="0.25">
      <c r="A81" s="432"/>
      <c r="B81" s="433"/>
      <c r="C81" s="64" t="s">
        <v>363</v>
      </c>
      <c r="D81" s="358">
        <f>'096025'!E6/1000</f>
        <v>836</v>
      </c>
      <c r="E81" s="358">
        <f>'096025'!E11/1000</f>
        <v>227</v>
      </c>
      <c r="F81" s="358">
        <f>'096025'!E22/1000</f>
        <v>730</v>
      </c>
      <c r="G81" s="358"/>
      <c r="H81" s="358"/>
      <c r="I81" s="358"/>
      <c r="J81" s="358"/>
      <c r="K81" s="358"/>
      <c r="L81" s="364"/>
      <c r="M81" s="357">
        <f t="shared" si="1"/>
        <v>1793</v>
      </c>
      <c r="O81" s="33"/>
    </row>
    <row r="82" spans="1:15" ht="18" customHeight="1" x14ac:dyDescent="0.2">
      <c r="A82" s="445" t="s">
        <v>351</v>
      </c>
      <c r="B82" s="474"/>
      <c r="C82" s="23" t="s">
        <v>156</v>
      </c>
      <c r="D82" s="350"/>
      <c r="E82" s="352"/>
      <c r="F82" s="350"/>
      <c r="G82" s="360"/>
      <c r="H82" s="350"/>
      <c r="I82" s="350"/>
      <c r="J82" s="350"/>
      <c r="K82" s="350"/>
      <c r="L82" s="350"/>
      <c r="M82" s="353">
        <f t="shared" ref="M82:M102" si="5">SUM(D82:L82)</f>
        <v>0</v>
      </c>
      <c r="O82" s="33"/>
    </row>
    <row r="83" spans="1:15" ht="18" customHeight="1" x14ac:dyDescent="0.2">
      <c r="A83" s="449"/>
      <c r="B83" s="467"/>
      <c r="C83" s="23" t="s">
        <v>157</v>
      </c>
      <c r="D83" s="354"/>
      <c r="E83" s="355"/>
      <c r="F83" s="354"/>
      <c r="G83" s="361">
        <f>'101150-105020'!D3/1000</f>
        <v>6</v>
      </c>
      <c r="H83" s="354"/>
      <c r="I83" s="354"/>
      <c r="J83" s="354"/>
      <c r="K83" s="354"/>
      <c r="L83" s="355"/>
      <c r="M83" s="356">
        <f t="shared" si="5"/>
        <v>6</v>
      </c>
      <c r="O83" s="33"/>
    </row>
    <row r="84" spans="1:15" ht="18" customHeight="1" thickBot="1" x14ac:dyDescent="0.25">
      <c r="A84" s="475"/>
      <c r="B84" s="476"/>
      <c r="C84" s="64" t="s">
        <v>363</v>
      </c>
      <c r="D84" s="354"/>
      <c r="E84" s="355"/>
      <c r="F84" s="354"/>
      <c r="G84" s="361"/>
      <c r="H84" s="354"/>
      <c r="I84" s="354"/>
      <c r="J84" s="354"/>
      <c r="K84" s="354"/>
      <c r="L84" s="355"/>
      <c r="M84" s="357">
        <f t="shared" si="5"/>
        <v>0</v>
      </c>
      <c r="O84" s="33"/>
    </row>
    <row r="85" spans="1:15" ht="18" customHeight="1" x14ac:dyDescent="0.2">
      <c r="A85" s="445" t="s">
        <v>386</v>
      </c>
      <c r="B85" s="474"/>
      <c r="C85" s="23" t="s">
        <v>156</v>
      </c>
      <c r="D85" s="350"/>
      <c r="E85" s="352"/>
      <c r="F85" s="350"/>
      <c r="G85" s="360">
        <f>'101150-105020'!C7/1000</f>
        <v>0</v>
      </c>
      <c r="H85" s="350"/>
      <c r="I85" s="350"/>
      <c r="J85" s="350"/>
      <c r="K85" s="350"/>
      <c r="L85" s="350"/>
      <c r="M85" s="353">
        <f t="shared" ref="M85:M87" si="6">SUM(D85:L85)</f>
        <v>0</v>
      </c>
      <c r="O85" s="33"/>
    </row>
    <row r="86" spans="1:15" ht="18" customHeight="1" x14ac:dyDescent="0.2">
      <c r="A86" s="449"/>
      <c r="B86" s="467"/>
      <c r="C86" s="23" t="s">
        <v>157</v>
      </c>
      <c r="D86" s="354"/>
      <c r="E86" s="355"/>
      <c r="F86" s="354"/>
      <c r="G86" s="361">
        <f>'101150-105020'!D7/1000</f>
        <v>0</v>
      </c>
      <c r="H86" s="354"/>
      <c r="I86" s="354"/>
      <c r="J86" s="354"/>
      <c r="K86" s="354"/>
      <c r="L86" s="355"/>
      <c r="M86" s="356">
        <f t="shared" si="6"/>
        <v>0</v>
      </c>
      <c r="O86" s="33"/>
    </row>
    <row r="87" spans="1:15" ht="18" customHeight="1" thickBot="1" x14ac:dyDescent="0.25">
      <c r="A87" s="475"/>
      <c r="B87" s="476"/>
      <c r="C87" s="64" t="s">
        <v>363</v>
      </c>
      <c r="D87" s="354"/>
      <c r="E87" s="354"/>
      <c r="F87" s="354"/>
      <c r="G87" s="361">
        <f>'101150-105020'!E7/1000</f>
        <v>1096</v>
      </c>
      <c r="H87" s="354"/>
      <c r="I87" s="354"/>
      <c r="J87" s="354"/>
      <c r="K87" s="354"/>
      <c r="L87" s="355"/>
      <c r="M87" s="357">
        <f t="shared" si="6"/>
        <v>1096</v>
      </c>
      <c r="O87" s="33"/>
    </row>
    <row r="88" spans="1:15" ht="18" customHeight="1" x14ac:dyDescent="0.2">
      <c r="A88" s="445" t="s">
        <v>352</v>
      </c>
      <c r="B88" s="474"/>
      <c r="C88" s="23" t="s">
        <v>156</v>
      </c>
      <c r="D88" s="350"/>
      <c r="E88" s="352"/>
      <c r="F88" s="350"/>
      <c r="G88" s="360">
        <f>'101150-105020'!C14/1000</f>
        <v>479</v>
      </c>
      <c r="H88" s="350"/>
      <c r="I88" s="350"/>
      <c r="J88" s="350"/>
      <c r="K88" s="350"/>
      <c r="L88" s="350"/>
      <c r="M88" s="353">
        <f t="shared" si="5"/>
        <v>479</v>
      </c>
      <c r="O88" s="33"/>
    </row>
    <row r="89" spans="1:15" ht="18" customHeight="1" x14ac:dyDescent="0.2">
      <c r="A89" s="449"/>
      <c r="B89" s="467"/>
      <c r="C89" s="23" t="s">
        <v>157</v>
      </c>
      <c r="D89" s="354"/>
      <c r="E89" s="355"/>
      <c r="F89" s="354"/>
      <c r="G89" s="361">
        <f>'101150-105020'!D14/1000</f>
        <v>727</v>
      </c>
      <c r="H89" s="354"/>
      <c r="I89" s="354"/>
      <c r="J89" s="354"/>
      <c r="K89" s="354"/>
      <c r="L89" s="355"/>
      <c r="M89" s="356">
        <f t="shared" si="5"/>
        <v>727</v>
      </c>
      <c r="O89" s="33"/>
    </row>
    <row r="90" spans="1:15" ht="18" customHeight="1" thickBot="1" x14ac:dyDescent="0.25">
      <c r="A90" s="475"/>
      <c r="B90" s="476"/>
      <c r="C90" s="64" t="s">
        <v>363</v>
      </c>
      <c r="D90" s="354"/>
      <c r="E90" s="354"/>
      <c r="F90" s="354"/>
      <c r="G90" s="361"/>
      <c r="H90" s="354"/>
      <c r="I90" s="354"/>
      <c r="J90" s="354"/>
      <c r="K90" s="354"/>
      <c r="L90" s="355"/>
      <c r="M90" s="357">
        <f t="shared" si="5"/>
        <v>0</v>
      </c>
      <c r="O90" s="33"/>
    </row>
    <row r="91" spans="1:15" ht="18" customHeight="1" x14ac:dyDescent="0.2">
      <c r="A91" s="436" t="s">
        <v>353</v>
      </c>
      <c r="B91" s="466"/>
      <c r="C91" s="23" t="s">
        <v>156</v>
      </c>
      <c r="D91" s="352"/>
      <c r="E91" s="352"/>
      <c r="F91" s="352"/>
      <c r="G91" s="350"/>
      <c r="H91" s="360"/>
      <c r="I91" s="350"/>
      <c r="J91" s="350"/>
      <c r="K91" s="350"/>
      <c r="L91" s="352"/>
      <c r="M91" s="353">
        <f t="shared" si="5"/>
        <v>0</v>
      </c>
    </row>
    <row r="92" spans="1:15" ht="18" customHeight="1" x14ac:dyDescent="0.2">
      <c r="A92" s="449"/>
      <c r="B92" s="467"/>
      <c r="C92" s="23" t="s">
        <v>157</v>
      </c>
      <c r="D92" s="354"/>
      <c r="E92" s="354"/>
      <c r="F92" s="355"/>
      <c r="G92" s="354"/>
      <c r="H92" s="361"/>
      <c r="I92" s="354"/>
      <c r="J92" s="354"/>
      <c r="K92" s="354"/>
      <c r="L92" s="355"/>
      <c r="M92" s="356">
        <f t="shared" si="5"/>
        <v>0</v>
      </c>
    </row>
    <row r="93" spans="1:15" ht="18" customHeight="1" thickBot="1" x14ac:dyDescent="0.25">
      <c r="A93" s="468"/>
      <c r="B93" s="469"/>
      <c r="C93" s="64" t="s">
        <v>363</v>
      </c>
      <c r="D93" s="358"/>
      <c r="E93" s="358"/>
      <c r="F93" s="359"/>
      <c r="G93" s="358">
        <f>'101150-105020'!E19/1000</f>
        <v>573</v>
      </c>
      <c r="H93" s="366"/>
      <c r="I93" s="358"/>
      <c r="J93" s="358"/>
      <c r="K93" s="358"/>
      <c r="L93" s="359"/>
      <c r="M93" s="357">
        <f t="shared" si="5"/>
        <v>573</v>
      </c>
    </row>
    <row r="94" spans="1:15" ht="18" customHeight="1" x14ac:dyDescent="0.2">
      <c r="A94" s="445" t="s">
        <v>354</v>
      </c>
      <c r="B94" s="474"/>
      <c r="C94" s="23" t="s">
        <v>156</v>
      </c>
      <c r="D94" s="350"/>
      <c r="E94" s="352"/>
      <c r="F94" s="350"/>
      <c r="G94" s="360">
        <f>'106020-107060'!C3/1000</f>
        <v>518</v>
      </c>
      <c r="H94" s="350"/>
      <c r="I94" s="350"/>
      <c r="J94" s="350"/>
      <c r="K94" s="350"/>
      <c r="L94" s="350"/>
      <c r="M94" s="353">
        <f t="shared" si="5"/>
        <v>518</v>
      </c>
      <c r="O94" s="33"/>
    </row>
    <row r="95" spans="1:15" ht="18" customHeight="1" x14ac:dyDescent="0.2">
      <c r="A95" s="449"/>
      <c r="B95" s="467"/>
      <c r="C95" s="23" t="s">
        <v>157</v>
      </c>
      <c r="D95" s="354"/>
      <c r="E95" s="355"/>
      <c r="F95" s="354"/>
      <c r="G95" s="361">
        <f>'106020-107060'!D3/1000</f>
        <v>498</v>
      </c>
      <c r="H95" s="354"/>
      <c r="I95" s="354"/>
      <c r="J95" s="354"/>
      <c r="K95" s="354"/>
      <c r="L95" s="355"/>
      <c r="M95" s="356">
        <f t="shared" si="5"/>
        <v>498</v>
      </c>
      <c r="O95" s="33"/>
    </row>
    <row r="96" spans="1:15" ht="18" customHeight="1" thickBot="1" x14ac:dyDescent="0.25">
      <c r="A96" s="475"/>
      <c r="B96" s="476"/>
      <c r="C96" s="64" t="s">
        <v>363</v>
      </c>
      <c r="D96" s="354"/>
      <c r="E96" s="355"/>
      <c r="F96" s="354"/>
      <c r="G96" s="361">
        <f>'106020-107060'!E3/1000</f>
        <v>524</v>
      </c>
      <c r="H96" s="354"/>
      <c r="I96" s="354"/>
      <c r="J96" s="354"/>
      <c r="K96" s="354"/>
      <c r="L96" s="355"/>
      <c r="M96" s="357">
        <f t="shared" si="5"/>
        <v>524</v>
      </c>
      <c r="O96" s="33"/>
    </row>
    <row r="97" spans="1:17" ht="18" customHeight="1" x14ac:dyDescent="0.2">
      <c r="A97" s="445" t="s">
        <v>355</v>
      </c>
      <c r="B97" s="474"/>
      <c r="C97" s="23" t="s">
        <v>156</v>
      </c>
      <c r="D97" s="350"/>
      <c r="E97" s="352"/>
      <c r="F97" s="350"/>
      <c r="G97" s="360"/>
      <c r="H97" s="350"/>
      <c r="I97" s="350"/>
      <c r="J97" s="350"/>
      <c r="K97" s="350"/>
      <c r="L97" s="350"/>
      <c r="M97" s="353">
        <f t="shared" si="5"/>
        <v>0</v>
      </c>
      <c r="O97" s="33"/>
    </row>
    <row r="98" spans="1:17" ht="18" customHeight="1" x14ac:dyDescent="0.2">
      <c r="A98" s="449"/>
      <c r="B98" s="467"/>
      <c r="C98" s="23" t="s">
        <v>157</v>
      </c>
      <c r="D98" s="354"/>
      <c r="E98" s="355"/>
      <c r="F98" s="354"/>
      <c r="G98" s="361">
        <f>'106020-107060'!D8/1000</f>
        <v>231</v>
      </c>
      <c r="H98" s="354"/>
      <c r="I98" s="354"/>
      <c r="J98" s="354"/>
      <c r="K98" s="354"/>
      <c r="L98" s="355"/>
      <c r="M98" s="356">
        <f t="shared" si="5"/>
        <v>231</v>
      </c>
      <c r="O98" s="33"/>
    </row>
    <row r="99" spans="1:17" ht="18" customHeight="1" thickBot="1" x14ac:dyDescent="0.25">
      <c r="A99" s="475"/>
      <c r="B99" s="476"/>
      <c r="C99" s="64" t="s">
        <v>363</v>
      </c>
      <c r="D99" s="354"/>
      <c r="E99" s="355"/>
      <c r="F99" s="354"/>
      <c r="G99" s="361">
        <f>'106020-107060'!E8/1000</f>
        <v>1208</v>
      </c>
      <c r="H99" s="354"/>
      <c r="I99" s="354"/>
      <c r="J99" s="354"/>
      <c r="K99" s="354"/>
      <c r="L99" s="355"/>
      <c r="M99" s="357">
        <f t="shared" si="5"/>
        <v>1208</v>
      </c>
      <c r="O99" s="33"/>
    </row>
    <row r="100" spans="1:17" ht="18" customHeight="1" x14ac:dyDescent="0.2">
      <c r="A100" s="436" t="s">
        <v>356</v>
      </c>
      <c r="B100" s="466"/>
      <c r="C100" s="23" t="s">
        <v>156</v>
      </c>
      <c r="D100" s="350"/>
      <c r="E100" s="352"/>
      <c r="F100" s="352"/>
      <c r="G100" s="350">
        <f>'106020-107060'!C14/1000</f>
        <v>1690</v>
      </c>
      <c r="H100" s="360"/>
      <c r="I100" s="350"/>
      <c r="J100" s="350"/>
      <c r="K100" s="350"/>
      <c r="L100" s="352"/>
      <c r="M100" s="353">
        <f t="shared" si="5"/>
        <v>1690</v>
      </c>
    </row>
    <row r="101" spans="1:17" ht="18" customHeight="1" x14ac:dyDescent="0.2">
      <c r="A101" s="449"/>
      <c r="B101" s="467"/>
      <c r="C101" s="23" t="s">
        <v>157</v>
      </c>
      <c r="D101" s="354"/>
      <c r="E101" s="354"/>
      <c r="F101" s="355"/>
      <c r="G101" s="354">
        <f>'106020-107060'!D14/1000</f>
        <v>1456</v>
      </c>
      <c r="H101" s="361"/>
      <c r="I101" s="354"/>
      <c r="J101" s="354"/>
      <c r="K101" s="354"/>
      <c r="L101" s="355"/>
      <c r="M101" s="356">
        <f t="shared" si="5"/>
        <v>1456</v>
      </c>
    </row>
    <row r="102" spans="1:17" ht="18" customHeight="1" thickBot="1" x14ac:dyDescent="0.25">
      <c r="A102" s="468"/>
      <c r="B102" s="469"/>
      <c r="C102" s="64" t="s">
        <v>363</v>
      </c>
      <c r="D102" s="358"/>
      <c r="E102" s="358"/>
      <c r="F102" s="359"/>
      <c r="G102" s="358">
        <f>'106020-107060'!E14/1000</f>
        <v>969</v>
      </c>
      <c r="H102" s="366"/>
      <c r="I102" s="358"/>
      <c r="J102" s="358"/>
      <c r="K102" s="358"/>
      <c r="L102" s="359"/>
      <c r="M102" s="357">
        <f t="shared" si="5"/>
        <v>969</v>
      </c>
    </row>
    <row r="103" spans="1:17" ht="18" customHeight="1" x14ac:dyDescent="0.2">
      <c r="A103" s="445" t="s">
        <v>357</v>
      </c>
      <c r="B103" s="470"/>
      <c r="C103" s="23" t="s">
        <v>156</v>
      </c>
      <c r="D103" s="350"/>
      <c r="E103" s="350"/>
      <c r="F103" s="350"/>
      <c r="G103" s="350"/>
      <c r="H103" s="350"/>
      <c r="I103" s="350"/>
      <c r="J103" s="350"/>
      <c r="K103" s="350"/>
      <c r="L103" s="362"/>
      <c r="M103" s="353">
        <f t="shared" si="1"/>
        <v>0</v>
      </c>
    </row>
    <row r="104" spans="1:17" ht="18" customHeight="1" x14ac:dyDescent="0.2">
      <c r="A104" s="449"/>
      <c r="B104" s="471"/>
      <c r="C104" s="23" t="s">
        <v>157</v>
      </c>
      <c r="D104" s="354"/>
      <c r="E104" s="354"/>
      <c r="F104" s="354">
        <f>'900020-999999'!D7/1000</f>
        <v>623</v>
      </c>
      <c r="G104" s="354"/>
      <c r="H104" s="354"/>
      <c r="I104" s="354"/>
      <c r="J104" s="354"/>
      <c r="K104" s="354"/>
      <c r="L104" s="363"/>
      <c r="M104" s="356">
        <f t="shared" si="1"/>
        <v>623</v>
      </c>
    </row>
    <row r="105" spans="1:17" ht="18" customHeight="1" thickBot="1" x14ac:dyDescent="0.25">
      <c r="A105" s="472"/>
      <c r="B105" s="473"/>
      <c r="C105" s="64" t="s">
        <v>363</v>
      </c>
      <c r="D105" s="358"/>
      <c r="E105" s="358"/>
      <c r="F105" s="358"/>
      <c r="G105" s="358"/>
      <c r="H105" s="358"/>
      <c r="I105" s="358"/>
      <c r="J105" s="358"/>
      <c r="K105" s="358"/>
      <c r="L105" s="364"/>
      <c r="M105" s="357">
        <f t="shared" si="1"/>
        <v>0</v>
      </c>
      <c r="O105" s="33"/>
    </row>
    <row r="106" spans="1:17" ht="18" customHeight="1" x14ac:dyDescent="0.2">
      <c r="A106" s="436" t="s">
        <v>340</v>
      </c>
      <c r="B106" s="466"/>
      <c r="C106" s="23" t="s">
        <v>156</v>
      </c>
      <c r="D106" s="354"/>
      <c r="E106" s="354"/>
      <c r="F106" s="352"/>
      <c r="G106" s="350"/>
      <c r="H106" s="360"/>
      <c r="I106" s="350"/>
      <c r="J106" s="350"/>
      <c r="K106" s="350"/>
      <c r="L106" s="352"/>
      <c r="M106" s="353">
        <f t="shared" si="1"/>
        <v>0</v>
      </c>
    </row>
    <row r="107" spans="1:17" ht="18" customHeight="1" x14ac:dyDescent="0.2">
      <c r="A107" s="449"/>
      <c r="B107" s="467"/>
      <c r="C107" s="23" t="s">
        <v>157</v>
      </c>
      <c r="D107" s="354"/>
      <c r="E107" s="354"/>
      <c r="F107" s="355"/>
      <c r="G107" s="354"/>
      <c r="H107" s="361"/>
      <c r="I107" s="354"/>
      <c r="J107" s="354"/>
      <c r="K107" s="354"/>
      <c r="L107" s="355"/>
      <c r="M107" s="356">
        <f t="shared" si="1"/>
        <v>0</v>
      </c>
    </row>
    <row r="108" spans="1:17" ht="18" customHeight="1" thickBot="1" x14ac:dyDescent="0.25">
      <c r="A108" s="468"/>
      <c r="B108" s="469"/>
      <c r="C108" s="64" t="s">
        <v>363</v>
      </c>
      <c r="D108" s="358"/>
      <c r="E108" s="358"/>
      <c r="F108" s="359"/>
      <c r="G108" s="358"/>
      <c r="H108" s="366"/>
      <c r="I108" s="358"/>
      <c r="J108" s="358"/>
      <c r="K108" s="358"/>
      <c r="L108" s="359">
        <f>'900060'!E4/1000</f>
        <v>60000</v>
      </c>
      <c r="M108" s="357">
        <f t="shared" si="1"/>
        <v>60000</v>
      </c>
    </row>
    <row r="109" spans="1:17" ht="18" customHeight="1" x14ac:dyDescent="0.2">
      <c r="A109" s="430" t="s">
        <v>13</v>
      </c>
      <c r="B109" s="461"/>
      <c r="C109" s="69" t="s">
        <v>156</v>
      </c>
      <c r="D109" s="353">
        <f>D7+D10+D13+D16+D19+D22+D25+D28+D31+D34+D37+D40+D43+D46+D49+D52+D55+D58+D61+D64+D67+D70+D73+D76+D79+D82+D85+D88+D91+D94+D97+D100+D103+D106</f>
        <v>38223</v>
      </c>
      <c r="E109" s="353">
        <f t="shared" ref="E109:M109" si="7">E7+E10+E13+E16+E19+E22+E25+E28+E31+E34+E37+E40+E43+E46+E49+E52+E55+E58+E61+E64+E67+E70+E73+E76+E79+E82+E85+E88+E91+E94+E97+E100+E103+E106</f>
        <v>9630</v>
      </c>
      <c r="F109" s="353">
        <f t="shared" si="7"/>
        <v>42813</v>
      </c>
      <c r="G109" s="353">
        <f t="shared" si="7"/>
        <v>2687</v>
      </c>
      <c r="H109" s="353">
        <f t="shared" si="7"/>
        <v>18803</v>
      </c>
      <c r="I109" s="353">
        <f t="shared" si="7"/>
        <v>4281</v>
      </c>
      <c r="J109" s="353">
        <f t="shared" si="7"/>
        <v>79146</v>
      </c>
      <c r="K109" s="353">
        <f t="shared" si="7"/>
        <v>200</v>
      </c>
      <c r="L109" s="353">
        <f t="shared" si="7"/>
        <v>143877</v>
      </c>
      <c r="M109" s="353">
        <f t="shared" si="7"/>
        <v>339660</v>
      </c>
      <c r="N109" s="50"/>
      <c r="Q109" s="28"/>
    </row>
    <row r="110" spans="1:17" ht="18" customHeight="1" x14ac:dyDescent="0.2">
      <c r="A110" s="462"/>
      <c r="B110" s="463"/>
      <c r="C110" s="23" t="s">
        <v>157</v>
      </c>
      <c r="D110" s="356">
        <f t="shared" ref="D110:M110" si="8">D8+D11+D14+D17+D20+D23+D26+D29+D32+D35+D38+D41+D44+D47+D50+D53+D56+D59+D62+D65+D68+D71+D74+D77+D80+D83+D86+D89+D92+D95+D98+D101+D104+D107</f>
        <v>38223</v>
      </c>
      <c r="E110" s="356">
        <f t="shared" si="8"/>
        <v>9630</v>
      </c>
      <c r="F110" s="356">
        <f t="shared" si="8"/>
        <v>57313</v>
      </c>
      <c r="G110" s="356">
        <f t="shared" si="8"/>
        <v>2918</v>
      </c>
      <c r="H110" s="356">
        <f t="shared" si="8"/>
        <v>12181</v>
      </c>
      <c r="I110" s="356">
        <f t="shared" si="8"/>
        <v>4273</v>
      </c>
      <c r="J110" s="356">
        <f t="shared" si="8"/>
        <v>67216.289999999994</v>
      </c>
      <c r="K110" s="356">
        <f t="shared" si="8"/>
        <v>200</v>
      </c>
      <c r="L110" s="356">
        <f t="shared" si="8"/>
        <v>147706</v>
      </c>
      <c r="M110" s="356">
        <f t="shared" si="8"/>
        <v>339660.29000000004</v>
      </c>
      <c r="N110" s="50"/>
      <c r="O110" s="33"/>
      <c r="Q110" s="28"/>
    </row>
    <row r="111" spans="1:17" ht="18" customHeight="1" thickBot="1" x14ac:dyDescent="0.25">
      <c r="A111" s="464"/>
      <c r="B111" s="465"/>
      <c r="C111" s="64" t="s">
        <v>363</v>
      </c>
      <c r="D111" s="357">
        <f t="shared" ref="D111:M111" si="9">D9+D12+D15+D18+D21+D24+D27+D30+D33+D36+D39+D42+D45+D48+D51+D54+D57+D60+D63+D66+D69+D72+D75+D78+D81+D84+D87+D90+D93+D96+D99+D102+D105+D108</f>
        <v>28133</v>
      </c>
      <c r="E111" s="357">
        <f t="shared" si="9"/>
        <v>7607</v>
      </c>
      <c r="F111" s="357">
        <f t="shared" si="9"/>
        <v>57366</v>
      </c>
      <c r="G111" s="357">
        <f t="shared" si="9"/>
        <v>4370</v>
      </c>
      <c r="H111" s="357">
        <f t="shared" si="9"/>
        <v>6736</v>
      </c>
      <c r="I111" s="357">
        <f t="shared" si="9"/>
        <v>432</v>
      </c>
      <c r="J111" s="357">
        <f t="shared" si="9"/>
        <v>66518</v>
      </c>
      <c r="K111" s="357">
        <f t="shared" si="9"/>
        <v>0</v>
      </c>
      <c r="L111" s="357">
        <f t="shared" si="9"/>
        <v>155100</v>
      </c>
      <c r="M111" s="357">
        <f t="shared" si="9"/>
        <v>326262</v>
      </c>
      <c r="N111" s="50"/>
      <c r="O111" s="33"/>
      <c r="Q111" s="28"/>
    </row>
    <row r="112" spans="1:17" ht="18" customHeight="1" x14ac:dyDescent="0.2">
      <c r="A112" s="36"/>
      <c r="B112" s="36"/>
      <c r="C112" s="36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O112" s="20"/>
      <c r="P112" s="2"/>
    </row>
    <row r="113" spans="6:21" ht="18" customHeight="1" x14ac:dyDescent="0.2">
      <c r="O113" s="33"/>
    </row>
    <row r="114" spans="6:21" ht="18" customHeight="1" x14ac:dyDescent="0.2">
      <c r="F114" s="26"/>
      <c r="G114" s="26"/>
      <c r="H114" s="26"/>
      <c r="J114" s="26"/>
      <c r="K114" s="26"/>
      <c r="L114" s="26"/>
      <c r="N114" s="28"/>
      <c r="O114" s="20"/>
      <c r="P114" s="20"/>
      <c r="R114" s="20"/>
      <c r="S114" s="20"/>
      <c r="T114" s="20"/>
      <c r="U114" s="20"/>
    </row>
    <row r="115" spans="6:21" ht="18" customHeight="1" x14ac:dyDescent="0.2">
      <c r="F115" s="26"/>
      <c r="G115" s="26"/>
      <c r="H115" s="26"/>
      <c r="J115" s="26"/>
      <c r="K115" s="26"/>
      <c r="L115" s="26"/>
      <c r="N115" s="28"/>
      <c r="O115" s="20"/>
      <c r="P115" s="20"/>
      <c r="R115" s="20"/>
      <c r="S115" s="20"/>
      <c r="T115" s="20"/>
      <c r="U115" s="20"/>
    </row>
    <row r="116" spans="6:21" ht="18" customHeight="1" x14ac:dyDescent="0.2">
      <c r="F116" s="26"/>
      <c r="G116" s="26"/>
      <c r="H116" s="26"/>
      <c r="J116" s="26"/>
      <c r="K116" s="26"/>
      <c r="L116" s="26"/>
      <c r="N116" s="28"/>
      <c r="O116" s="20"/>
      <c r="P116" s="20"/>
      <c r="R116" s="20"/>
      <c r="S116" s="20"/>
      <c r="T116" s="20"/>
      <c r="U116" s="20"/>
    </row>
    <row r="117" spans="6:21" ht="18" customHeight="1" x14ac:dyDescent="0.2">
      <c r="F117" s="26"/>
      <c r="G117" s="26"/>
      <c r="H117" s="26"/>
      <c r="J117" s="26"/>
      <c r="K117" s="26"/>
      <c r="L117" s="26"/>
      <c r="N117" s="28"/>
      <c r="O117" s="20"/>
      <c r="P117" s="20"/>
      <c r="R117" s="20"/>
      <c r="S117" s="20"/>
      <c r="T117" s="20"/>
      <c r="U117" s="20"/>
    </row>
    <row r="118" spans="6:21" ht="18" customHeight="1" x14ac:dyDescent="0.2">
      <c r="F118" s="26"/>
      <c r="G118" s="26"/>
      <c r="H118" s="26"/>
      <c r="J118" s="26"/>
      <c r="K118" s="26"/>
      <c r="L118" s="26"/>
      <c r="N118" s="28"/>
      <c r="O118" s="20"/>
      <c r="P118" s="20"/>
      <c r="R118" s="20"/>
      <c r="S118" s="20"/>
      <c r="T118" s="20"/>
      <c r="U118" s="20"/>
    </row>
    <row r="119" spans="6:21" ht="18" customHeight="1" x14ac:dyDescent="0.2">
      <c r="F119" s="26"/>
      <c r="G119" s="26"/>
      <c r="H119" s="26"/>
      <c r="J119" s="26"/>
      <c r="K119" s="26"/>
      <c r="L119" s="26"/>
      <c r="N119" s="28"/>
      <c r="O119" s="20"/>
      <c r="P119" s="20"/>
      <c r="R119" s="20"/>
      <c r="S119" s="20"/>
      <c r="T119" s="20"/>
      <c r="U119" s="20"/>
    </row>
    <row r="120" spans="6:21" ht="18" customHeight="1" x14ac:dyDescent="0.2">
      <c r="F120" s="26"/>
      <c r="G120" s="26"/>
      <c r="H120" s="26"/>
      <c r="J120" s="26"/>
      <c r="K120" s="26"/>
      <c r="L120" s="26"/>
      <c r="N120" s="28"/>
      <c r="O120" s="20"/>
      <c r="P120" s="20"/>
      <c r="R120" s="20"/>
      <c r="S120" s="20"/>
      <c r="T120" s="20"/>
      <c r="U120" s="20"/>
    </row>
    <row r="121" spans="6:21" ht="18" customHeight="1" x14ac:dyDescent="0.2"/>
    <row r="122" spans="6:21" ht="18" customHeight="1" x14ac:dyDescent="0.2"/>
    <row r="123" spans="6:21" ht="18" customHeight="1" x14ac:dyDescent="0.2"/>
    <row r="124" spans="6:21" ht="18" customHeight="1" x14ac:dyDescent="0.2"/>
    <row r="125" spans="6:21" ht="18" customHeight="1" x14ac:dyDescent="0.2"/>
    <row r="126" spans="6:21" ht="18" customHeight="1" x14ac:dyDescent="0.2"/>
    <row r="127" spans="6:21" ht="18" customHeight="1" x14ac:dyDescent="0.2"/>
    <row r="128" spans="6:21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</sheetData>
  <mergeCells count="46">
    <mergeCell ref="A88:B90"/>
    <mergeCell ref="A91:B93"/>
    <mergeCell ref="A94:B96"/>
    <mergeCell ref="A97:B99"/>
    <mergeCell ref="N2:Q2"/>
    <mergeCell ref="L3:M3"/>
    <mergeCell ref="A4:B6"/>
    <mergeCell ref="C4:C6"/>
    <mergeCell ref="D4:L4"/>
    <mergeCell ref="M4:M6"/>
    <mergeCell ref="D5:H5"/>
    <mergeCell ref="I5:K5"/>
    <mergeCell ref="L5:L6"/>
    <mergeCell ref="A85:B87"/>
    <mergeCell ref="A1:M1"/>
    <mergeCell ref="A2:M2"/>
    <mergeCell ref="A70:B72"/>
    <mergeCell ref="A76:B78"/>
    <mergeCell ref="A79:B81"/>
    <mergeCell ref="A52:B54"/>
    <mergeCell ref="A55:B57"/>
    <mergeCell ref="A58:B60"/>
    <mergeCell ref="A67:B69"/>
    <mergeCell ref="A28:B30"/>
    <mergeCell ref="A40:B42"/>
    <mergeCell ref="A43:B45"/>
    <mergeCell ref="A46:B48"/>
    <mergeCell ref="A49:B51"/>
    <mergeCell ref="A37:B39"/>
    <mergeCell ref="A34:B36"/>
    <mergeCell ref="A109:B111"/>
    <mergeCell ref="A106:B108"/>
    <mergeCell ref="A103:B105"/>
    <mergeCell ref="A31:B33"/>
    <mergeCell ref="A7:B9"/>
    <mergeCell ref="A10:B12"/>
    <mergeCell ref="A16:B18"/>
    <mergeCell ref="A13:B15"/>
    <mergeCell ref="A19:B21"/>
    <mergeCell ref="A22:B24"/>
    <mergeCell ref="A25:B27"/>
    <mergeCell ref="A73:B75"/>
    <mergeCell ref="A61:B63"/>
    <mergeCell ref="A64:B66"/>
    <mergeCell ref="A100:B102"/>
    <mergeCell ref="A82:B84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rowBreaks count="2" manualBreakCount="2">
    <brk id="71" max="12" man="1"/>
    <brk id="1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71"/>
  <sheetViews>
    <sheetView view="pageLayout" topLeftCell="A139" zoomScaleNormal="100" zoomScaleSheetLayoutView="100" workbookViewId="0">
      <selection activeCell="E80" sqref="E80"/>
    </sheetView>
  </sheetViews>
  <sheetFormatPr defaultRowHeight="12.75" x14ac:dyDescent="0.2"/>
  <cols>
    <col min="1" max="1" width="12.7109375" style="99" bestFit="1" customWidth="1"/>
    <col min="2" max="2" width="45.85546875" style="99" customWidth="1"/>
    <col min="3" max="3" width="14.5703125" style="137" bestFit="1" customWidth="1"/>
    <col min="4" max="4" width="15.140625" style="117" bestFit="1" customWidth="1"/>
    <col min="5" max="5" width="11.5703125" style="117" customWidth="1"/>
    <col min="6" max="16384" width="9.140625" style="99"/>
  </cols>
  <sheetData>
    <row r="1" spans="1:5" ht="13.5" thickBot="1" x14ac:dyDescent="0.25">
      <c r="E1" s="387" t="s">
        <v>384</v>
      </c>
    </row>
    <row r="2" spans="1:5" ht="48" customHeight="1" thickBot="1" x14ac:dyDescent="0.25">
      <c r="A2" s="503" t="s">
        <v>55</v>
      </c>
      <c r="B2" s="504"/>
      <c r="C2" s="11" t="s">
        <v>156</v>
      </c>
      <c r="D2" s="11" t="s">
        <v>157</v>
      </c>
      <c r="E2" s="11" t="s">
        <v>363</v>
      </c>
    </row>
    <row r="3" spans="1:5" ht="17.100000000000001" customHeight="1" x14ac:dyDescent="0.2">
      <c r="A3" s="146" t="s">
        <v>182</v>
      </c>
      <c r="B3" s="182" t="s">
        <v>56</v>
      </c>
      <c r="C3" s="200">
        <v>2116000</v>
      </c>
      <c r="D3" s="183">
        <v>4120000</v>
      </c>
      <c r="E3" s="183">
        <v>0</v>
      </c>
    </row>
    <row r="4" spans="1:5" ht="17.100000000000001" customHeight="1" x14ac:dyDescent="0.2">
      <c r="A4" s="146" t="s">
        <v>197</v>
      </c>
      <c r="B4" s="116" t="s">
        <v>57</v>
      </c>
      <c r="C4" s="118">
        <v>493000</v>
      </c>
      <c r="D4" s="184">
        <v>493000</v>
      </c>
      <c r="E4" s="184">
        <v>0</v>
      </c>
    </row>
    <row r="5" spans="1:5" ht="17.100000000000001" customHeight="1" x14ac:dyDescent="0.2">
      <c r="A5" s="86" t="s">
        <v>183</v>
      </c>
      <c r="B5" s="15" t="s">
        <v>58</v>
      </c>
      <c r="C5" s="118">
        <v>0</v>
      </c>
      <c r="D5" s="184">
        <v>40000</v>
      </c>
      <c r="E5" s="184">
        <v>15000</v>
      </c>
    </row>
    <row r="6" spans="1:5" ht="17.100000000000001" customHeight="1" x14ac:dyDescent="0.2">
      <c r="A6" s="48" t="s">
        <v>184</v>
      </c>
      <c r="B6" s="185" t="s">
        <v>59</v>
      </c>
      <c r="C6" s="118">
        <v>5000</v>
      </c>
      <c r="D6" s="184">
        <v>18000</v>
      </c>
      <c r="E6" s="184">
        <v>0</v>
      </c>
    </row>
    <row r="7" spans="1:5" ht="17.100000000000001" customHeight="1" x14ac:dyDescent="0.2">
      <c r="A7" s="48" t="s">
        <v>207</v>
      </c>
      <c r="B7" s="185" t="s">
        <v>60</v>
      </c>
      <c r="C7" s="118">
        <v>1091000</v>
      </c>
      <c r="D7" s="184">
        <v>551000</v>
      </c>
      <c r="E7" s="184">
        <v>0</v>
      </c>
    </row>
    <row r="8" spans="1:5" ht="17.100000000000001" customHeight="1" x14ac:dyDescent="0.2">
      <c r="A8" s="86" t="s">
        <v>185</v>
      </c>
      <c r="B8" s="15" t="s">
        <v>61</v>
      </c>
      <c r="C8" s="118">
        <v>0</v>
      </c>
      <c r="D8" s="184">
        <v>893000</v>
      </c>
      <c r="E8" s="184">
        <v>75000</v>
      </c>
    </row>
    <row r="9" spans="1:5" ht="17.100000000000001" customHeight="1" x14ac:dyDescent="0.2">
      <c r="A9" s="122" t="s">
        <v>208</v>
      </c>
      <c r="B9" s="124" t="s">
        <v>62</v>
      </c>
      <c r="C9" s="118">
        <v>7269000</v>
      </c>
      <c r="D9" s="184">
        <v>374000</v>
      </c>
      <c r="E9" s="184">
        <v>5542000</v>
      </c>
    </row>
    <row r="10" spans="1:5" ht="17.100000000000001" customHeight="1" x14ac:dyDescent="0.2">
      <c r="A10" s="122" t="s">
        <v>186</v>
      </c>
      <c r="B10" s="122" t="s">
        <v>187</v>
      </c>
      <c r="C10" s="128">
        <v>0</v>
      </c>
      <c r="D10" s="186">
        <v>616000</v>
      </c>
      <c r="E10" s="186">
        <v>826000</v>
      </c>
    </row>
    <row r="11" spans="1:5" ht="17.100000000000001" customHeight="1" thickBot="1" x14ac:dyDescent="0.25">
      <c r="A11" s="136" t="s">
        <v>209</v>
      </c>
      <c r="B11" s="136" t="s">
        <v>144</v>
      </c>
      <c r="C11" s="128">
        <v>0</v>
      </c>
      <c r="D11" s="186">
        <v>5000</v>
      </c>
      <c r="E11" s="186">
        <v>0</v>
      </c>
    </row>
    <row r="12" spans="1:5" ht="17.100000000000001" customHeight="1" thickBot="1" x14ac:dyDescent="0.25">
      <c r="A12" s="505" t="s">
        <v>25</v>
      </c>
      <c r="B12" s="506"/>
      <c r="C12" s="195">
        <f>SUM(C3:C11)</f>
        <v>10974000</v>
      </c>
      <c r="D12" s="180">
        <f>SUM(D3:D11)</f>
        <v>7110000</v>
      </c>
      <c r="E12" s="180">
        <f>SUM(E3:E11)</f>
        <v>6458000</v>
      </c>
    </row>
    <row r="13" spans="1:5" ht="17.100000000000001" customHeight="1" thickBot="1" x14ac:dyDescent="0.25">
      <c r="A13" s="135" t="s">
        <v>188</v>
      </c>
      <c r="B13" s="157" t="s">
        <v>21</v>
      </c>
      <c r="C13" s="129">
        <v>2987000</v>
      </c>
      <c r="D13" s="102">
        <v>1304000</v>
      </c>
      <c r="E13" s="102">
        <v>1682000</v>
      </c>
    </row>
    <row r="14" spans="1:5" ht="17.100000000000001" customHeight="1" thickBot="1" x14ac:dyDescent="0.25">
      <c r="A14" s="499" t="s">
        <v>20</v>
      </c>
      <c r="B14" s="500"/>
      <c r="C14" s="196">
        <f>C13</f>
        <v>2987000</v>
      </c>
      <c r="D14" s="181">
        <f>D13</f>
        <v>1304000</v>
      </c>
      <c r="E14" s="181">
        <f>E13</f>
        <v>1682000</v>
      </c>
    </row>
    <row r="15" spans="1:5" ht="17.100000000000001" customHeight="1" x14ac:dyDescent="0.2">
      <c r="A15" s="100" t="s">
        <v>193</v>
      </c>
      <c r="B15" s="187" t="s">
        <v>98</v>
      </c>
      <c r="C15" s="128">
        <v>21000</v>
      </c>
      <c r="D15" s="186">
        <v>136000</v>
      </c>
      <c r="E15" s="186">
        <v>22000</v>
      </c>
    </row>
    <row r="16" spans="1:5" ht="17.100000000000001" customHeight="1" x14ac:dyDescent="0.2">
      <c r="A16" s="100" t="s">
        <v>168</v>
      </c>
      <c r="B16" s="188" t="s">
        <v>64</v>
      </c>
      <c r="C16" s="128">
        <v>1773000</v>
      </c>
      <c r="D16" s="186">
        <v>2456000</v>
      </c>
      <c r="E16" s="186">
        <v>1929000</v>
      </c>
    </row>
    <row r="17" spans="1:5" ht="17.100000000000001" customHeight="1" x14ac:dyDescent="0.2">
      <c r="A17" s="100" t="s">
        <v>194</v>
      </c>
      <c r="B17" s="188" t="s">
        <v>65</v>
      </c>
      <c r="C17" s="128">
        <v>38000</v>
      </c>
      <c r="D17" s="186">
        <v>388000</v>
      </c>
      <c r="E17" s="186">
        <v>515000</v>
      </c>
    </row>
    <row r="18" spans="1:5" ht="17.100000000000001" customHeight="1" x14ac:dyDescent="0.2">
      <c r="A18" s="100" t="s">
        <v>195</v>
      </c>
      <c r="B18" s="188" t="s">
        <v>99</v>
      </c>
      <c r="C18" s="128">
        <v>78000</v>
      </c>
      <c r="D18" s="186">
        <v>32000</v>
      </c>
      <c r="E18" s="186">
        <v>35000</v>
      </c>
    </row>
    <row r="19" spans="1:5" ht="17.100000000000001" customHeight="1" x14ac:dyDescent="0.2">
      <c r="A19" s="100" t="s">
        <v>170</v>
      </c>
      <c r="B19" s="188" t="s">
        <v>66</v>
      </c>
      <c r="C19" s="128">
        <v>1469000</v>
      </c>
      <c r="D19" s="186">
        <v>3363000</v>
      </c>
      <c r="E19" s="186">
        <v>1627000</v>
      </c>
    </row>
    <row r="20" spans="1:5" ht="17.100000000000001" customHeight="1" x14ac:dyDescent="0.2">
      <c r="A20" s="100" t="s">
        <v>172</v>
      </c>
      <c r="B20" s="188" t="s">
        <v>203</v>
      </c>
      <c r="C20" s="128">
        <v>79000</v>
      </c>
      <c r="D20" s="186">
        <v>236000</v>
      </c>
      <c r="E20" s="186">
        <v>146000</v>
      </c>
    </row>
    <row r="21" spans="1:5" ht="17.100000000000001" customHeight="1" x14ac:dyDescent="0.2">
      <c r="A21" s="100" t="s">
        <v>161</v>
      </c>
      <c r="B21" s="188" t="s">
        <v>30</v>
      </c>
      <c r="C21" s="128">
        <v>129000</v>
      </c>
      <c r="D21" s="186">
        <v>287000</v>
      </c>
      <c r="E21" s="186">
        <v>319000</v>
      </c>
    </row>
    <row r="22" spans="1:5" ht="17.100000000000001" customHeight="1" x14ac:dyDescent="0.2">
      <c r="A22" s="86" t="s">
        <v>210</v>
      </c>
      <c r="B22" s="145" t="s">
        <v>211</v>
      </c>
      <c r="C22" s="128">
        <v>0</v>
      </c>
      <c r="D22" s="186">
        <v>120000</v>
      </c>
      <c r="E22" s="186">
        <v>120000</v>
      </c>
    </row>
    <row r="23" spans="1:5" ht="17.100000000000001" customHeight="1" x14ac:dyDescent="0.2">
      <c r="A23" s="100" t="s">
        <v>196</v>
      </c>
      <c r="B23" s="145" t="s">
        <v>96</v>
      </c>
      <c r="C23" s="128">
        <v>200000</v>
      </c>
      <c r="D23" s="186">
        <v>1000000</v>
      </c>
      <c r="E23" s="186">
        <v>936000</v>
      </c>
    </row>
    <row r="24" spans="1:5" ht="17.100000000000001" customHeight="1" x14ac:dyDescent="0.2">
      <c r="A24" s="100" t="s">
        <v>171</v>
      </c>
      <c r="B24" s="145" t="s">
        <v>97</v>
      </c>
      <c r="C24" s="128">
        <v>2095000</v>
      </c>
      <c r="D24" s="186">
        <v>2900000</v>
      </c>
      <c r="E24" s="186">
        <v>2013000</v>
      </c>
    </row>
    <row r="25" spans="1:5" ht="17.100000000000001" customHeight="1" x14ac:dyDescent="0.2">
      <c r="A25" s="86" t="s">
        <v>212</v>
      </c>
      <c r="B25" s="145" t="s">
        <v>100</v>
      </c>
      <c r="C25" s="128">
        <v>0</v>
      </c>
      <c r="D25" s="186">
        <v>11000</v>
      </c>
      <c r="E25" s="186">
        <v>28000</v>
      </c>
    </row>
    <row r="26" spans="1:5" ht="17.100000000000001" customHeight="1" x14ac:dyDescent="0.2">
      <c r="A26" s="86" t="s">
        <v>213</v>
      </c>
      <c r="B26" s="189" t="s">
        <v>68</v>
      </c>
      <c r="C26" s="128">
        <v>595000</v>
      </c>
      <c r="D26" s="186">
        <v>575000</v>
      </c>
      <c r="E26" s="186">
        <v>796000</v>
      </c>
    </row>
    <row r="27" spans="1:5" ht="17.100000000000001" customHeight="1" x14ac:dyDescent="0.2">
      <c r="A27" s="100" t="s">
        <v>174</v>
      </c>
      <c r="B27" s="190" t="s">
        <v>105</v>
      </c>
      <c r="C27" s="128">
        <v>1818000</v>
      </c>
      <c r="D27" s="186">
        <v>2304000</v>
      </c>
      <c r="E27" s="186">
        <v>1505000</v>
      </c>
    </row>
    <row r="28" spans="1:5" ht="17.100000000000001" customHeight="1" x14ac:dyDescent="0.2">
      <c r="A28" s="100" t="s">
        <v>214</v>
      </c>
      <c r="B28" s="191" t="s">
        <v>69</v>
      </c>
      <c r="C28" s="128">
        <v>0</v>
      </c>
      <c r="D28" s="186">
        <v>11905000</v>
      </c>
      <c r="E28" s="186">
        <v>16096000</v>
      </c>
    </row>
    <row r="29" spans="1:5" ht="17.100000000000001" customHeight="1" x14ac:dyDescent="0.2">
      <c r="A29" s="86" t="s">
        <v>215</v>
      </c>
      <c r="B29" s="192" t="s">
        <v>15</v>
      </c>
      <c r="C29" s="128">
        <v>200000</v>
      </c>
      <c r="D29" s="186">
        <v>289000</v>
      </c>
      <c r="E29" s="186">
        <v>1317000</v>
      </c>
    </row>
    <row r="30" spans="1:5" ht="17.100000000000001" customHeight="1" thickBot="1" x14ac:dyDescent="0.25">
      <c r="A30" s="100" t="s">
        <v>216</v>
      </c>
      <c r="B30" s="191" t="s">
        <v>70</v>
      </c>
      <c r="C30" s="128">
        <v>2264000</v>
      </c>
      <c r="D30" s="186">
        <v>3898000</v>
      </c>
      <c r="E30" s="186">
        <v>4558000</v>
      </c>
    </row>
    <row r="31" spans="1:5" ht="17.100000000000001" customHeight="1" thickBot="1" x14ac:dyDescent="0.25">
      <c r="A31" s="507" t="s">
        <v>26</v>
      </c>
      <c r="B31" s="508"/>
      <c r="C31" s="196">
        <f>SUM(C15:C30)</f>
        <v>10759000</v>
      </c>
      <c r="D31" s="181">
        <f>SUM(D15:D30)</f>
        <v>29900000</v>
      </c>
      <c r="E31" s="181">
        <f>SUM(E15:E30)</f>
        <v>31962000</v>
      </c>
    </row>
    <row r="32" spans="1:5" ht="17.100000000000001" customHeight="1" x14ac:dyDescent="0.2">
      <c r="A32" s="86" t="s">
        <v>217</v>
      </c>
      <c r="B32" s="192" t="s">
        <v>52</v>
      </c>
      <c r="C32" s="128">
        <v>0</v>
      </c>
      <c r="D32" s="186">
        <v>14000</v>
      </c>
      <c r="E32" s="186">
        <v>0</v>
      </c>
    </row>
    <row r="33" spans="1:5" ht="17.100000000000001" customHeight="1" x14ac:dyDescent="0.2">
      <c r="A33" s="189" t="s">
        <v>218</v>
      </c>
      <c r="B33" s="124" t="s">
        <v>72</v>
      </c>
      <c r="C33" s="87">
        <v>5368000</v>
      </c>
      <c r="D33" s="193">
        <v>2511000</v>
      </c>
      <c r="E33" s="193">
        <v>1502000</v>
      </c>
    </row>
    <row r="34" spans="1:5" ht="17.100000000000001" customHeight="1" x14ac:dyDescent="0.2">
      <c r="A34" s="189" t="s">
        <v>219</v>
      </c>
      <c r="B34" s="124" t="s">
        <v>224</v>
      </c>
      <c r="C34" s="87">
        <v>8435000</v>
      </c>
      <c r="D34" s="194">
        <v>888000</v>
      </c>
      <c r="E34" s="194">
        <v>982000</v>
      </c>
    </row>
    <row r="35" spans="1:5" ht="17.100000000000001" customHeight="1" thickBot="1" x14ac:dyDescent="0.25">
      <c r="A35" s="85" t="s">
        <v>221</v>
      </c>
      <c r="B35" s="122" t="s">
        <v>222</v>
      </c>
      <c r="C35" s="170">
        <v>5000000</v>
      </c>
      <c r="D35" s="194">
        <v>5001000</v>
      </c>
      <c r="E35" s="194">
        <v>0</v>
      </c>
    </row>
    <row r="36" spans="1:5" ht="17.100000000000001" customHeight="1" thickBot="1" x14ac:dyDescent="0.25">
      <c r="A36" s="507" t="s">
        <v>220</v>
      </c>
      <c r="B36" s="508"/>
      <c r="C36" s="196">
        <f>SUM(C32:C35)</f>
        <v>18803000</v>
      </c>
      <c r="D36" s="181">
        <f>SUM(D32:D35)</f>
        <v>8414000</v>
      </c>
      <c r="E36" s="181">
        <f>SUM(E32:E35)</f>
        <v>2484000</v>
      </c>
    </row>
    <row r="37" spans="1:5" ht="17.100000000000001" customHeight="1" x14ac:dyDescent="0.2">
      <c r="A37" s="135" t="s">
        <v>223</v>
      </c>
      <c r="B37" s="124" t="s">
        <v>73</v>
      </c>
      <c r="C37" s="129">
        <v>0</v>
      </c>
      <c r="D37" s="102">
        <v>100000</v>
      </c>
      <c r="E37" s="102">
        <v>100000</v>
      </c>
    </row>
    <row r="38" spans="1:5" ht="17.100000000000001" customHeight="1" x14ac:dyDescent="0.2">
      <c r="A38" s="122" t="s">
        <v>198</v>
      </c>
      <c r="B38" s="124" t="s">
        <v>75</v>
      </c>
      <c r="C38" s="130">
        <v>110000</v>
      </c>
      <c r="D38" s="103">
        <v>84000</v>
      </c>
      <c r="E38" s="103">
        <v>31000</v>
      </c>
    </row>
    <row r="39" spans="1:5" ht="17.100000000000001" customHeight="1" thickBot="1" x14ac:dyDescent="0.25">
      <c r="A39" s="122" t="s">
        <v>232</v>
      </c>
      <c r="B39" s="124" t="s">
        <v>231</v>
      </c>
      <c r="C39" s="130">
        <v>0</v>
      </c>
      <c r="D39" s="103">
        <v>26000</v>
      </c>
      <c r="E39" s="103">
        <v>34000</v>
      </c>
    </row>
    <row r="40" spans="1:5" ht="17.100000000000001" customHeight="1" thickBot="1" x14ac:dyDescent="0.25">
      <c r="A40" s="499" t="s">
        <v>27</v>
      </c>
      <c r="B40" s="500" t="s">
        <v>119</v>
      </c>
      <c r="C40" s="134">
        <f>SUM(C37:C39)</f>
        <v>110000</v>
      </c>
      <c r="D40" s="134">
        <f t="shared" ref="D40:E40" si="0">SUM(D37:D39)</f>
        <v>210000</v>
      </c>
      <c r="E40" s="134">
        <f t="shared" si="0"/>
        <v>165000</v>
      </c>
    </row>
    <row r="41" spans="1:5" ht="17.100000000000001" customHeight="1" thickBot="1" x14ac:dyDescent="0.25">
      <c r="A41" s="122" t="s">
        <v>226</v>
      </c>
      <c r="B41" s="124" t="s">
        <v>76</v>
      </c>
      <c r="C41" s="130">
        <v>200000</v>
      </c>
      <c r="D41" s="103">
        <v>200000</v>
      </c>
      <c r="E41" s="103">
        <v>0</v>
      </c>
    </row>
    <row r="42" spans="1:5" ht="17.100000000000001" customHeight="1" thickBot="1" x14ac:dyDescent="0.25">
      <c r="A42" s="499" t="s">
        <v>225</v>
      </c>
      <c r="B42" s="500"/>
      <c r="C42" s="134">
        <f>C41</f>
        <v>200000</v>
      </c>
      <c r="D42" s="134">
        <f>D41</f>
        <v>200000</v>
      </c>
      <c r="E42" s="134">
        <f>E41</f>
        <v>0</v>
      </c>
    </row>
    <row r="43" spans="1:5" ht="17.100000000000001" customHeight="1" x14ac:dyDescent="0.2">
      <c r="A43" s="122" t="s">
        <v>228</v>
      </c>
      <c r="B43" s="203" t="s">
        <v>77</v>
      </c>
      <c r="C43" s="202">
        <v>18000000</v>
      </c>
      <c r="D43" s="201">
        <v>18000000</v>
      </c>
      <c r="E43" s="201">
        <v>0</v>
      </c>
    </row>
    <row r="44" spans="1:5" ht="17.100000000000001" customHeight="1" x14ac:dyDescent="0.2">
      <c r="A44" s="122" t="s">
        <v>229</v>
      </c>
      <c r="B44" s="203" t="s">
        <v>78</v>
      </c>
      <c r="C44" s="202">
        <v>42000000</v>
      </c>
      <c r="D44" s="201">
        <v>42000000</v>
      </c>
      <c r="E44" s="201">
        <v>0</v>
      </c>
    </row>
    <row r="45" spans="1:5" ht="17.100000000000001" customHeight="1" thickBot="1" x14ac:dyDescent="0.25">
      <c r="A45" s="122" t="s">
        <v>230</v>
      </c>
      <c r="B45" s="203" t="s">
        <v>79</v>
      </c>
      <c r="C45" s="202">
        <v>0</v>
      </c>
      <c r="D45" s="201">
        <v>3829000</v>
      </c>
      <c r="E45" s="201">
        <v>0</v>
      </c>
    </row>
    <row r="46" spans="1:5" ht="17.100000000000001" customHeight="1" thickBot="1" x14ac:dyDescent="0.25">
      <c r="A46" s="499" t="s">
        <v>227</v>
      </c>
      <c r="B46" s="500"/>
      <c r="C46" s="134">
        <f>SUM(C43:C45)</f>
        <v>60000000</v>
      </c>
      <c r="D46" s="134">
        <f t="shared" ref="D46" si="1">SUM(D43:D45)</f>
        <v>63829000</v>
      </c>
      <c r="E46" s="134">
        <f>SUM(E43:E45)</f>
        <v>0</v>
      </c>
    </row>
    <row r="47" spans="1:5" ht="30" customHeight="1" thickBot="1" x14ac:dyDescent="0.25">
      <c r="A47" s="493" t="s">
        <v>12</v>
      </c>
      <c r="B47" s="494"/>
      <c r="C47" s="198">
        <f>C12+C14+C31+C36+C40+C42+C46</f>
        <v>103833000</v>
      </c>
      <c r="D47" s="198">
        <f t="shared" ref="D47:E47" si="2">D12+D14+D31+D36+D40+D42+D46</f>
        <v>110967000</v>
      </c>
      <c r="E47" s="198">
        <f t="shared" si="2"/>
        <v>42751000</v>
      </c>
    </row>
    <row r="48" spans="1:5" ht="20.100000000000001" customHeight="1" thickBot="1" x14ac:dyDescent="0.25">
      <c r="C48" s="179"/>
    </row>
    <row r="49" spans="1:5" ht="48" customHeight="1" thickBot="1" x14ac:dyDescent="0.25">
      <c r="A49" s="495" t="s">
        <v>80</v>
      </c>
      <c r="B49" s="496"/>
      <c r="C49" s="10" t="s">
        <v>156</v>
      </c>
      <c r="D49" s="10" t="s">
        <v>157</v>
      </c>
      <c r="E49" s="10" t="s">
        <v>363</v>
      </c>
    </row>
    <row r="50" spans="1:5" ht="17.100000000000001" customHeight="1" thickBot="1" x14ac:dyDescent="0.25">
      <c r="A50" s="204" t="s">
        <v>233</v>
      </c>
      <c r="B50" s="205" t="s">
        <v>234</v>
      </c>
      <c r="C50" s="206">
        <v>0</v>
      </c>
      <c r="D50" s="206">
        <v>10420000</v>
      </c>
      <c r="E50" s="206">
        <v>39049000</v>
      </c>
    </row>
    <row r="51" spans="1:5" ht="17.100000000000001" customHeight="1" thickBot="1" x14ac:dyDescent="0.25">
      <c r="A51" s="501" t="s">
        <v>178</v>
      </c>
      <c r="B51" s="502"/>
      <c r="C51" s="42">
        <f>C50</f>
        <v>0</v>
      </c>
      <c r="D51" s="42">
        <f t="shared" ref="D51:E51" si="3">D50</f>
        <v>10420000</v>
      </c>
      <c r="E51" s="42">
        <f t="shared" si="3"/>
        <v>39049000</v>
      </c>
    </row>
    <row r="52" spans="1:5" ht="17.100000000000001" customHeight="1" thickBot="1" x14ac:dyDescent="0.25">
      <c r="A52" s="204" t="s">
        <v>236</v>
      </c>
      <c r="B52" s="205" t="s">
        <v>81</v>
      </c>
      <c r="C52" s="206">
        <v>50000</v>
      </c>
      <c r="D52" s="206">
        <v>50000</v>
      </c>
      <c r="E52" s="206">
        <v>151000</v>
      </c>
    </row>
    <row r="53" spans="1:5" ht="17.100000000000001" customHeight="1" thickBot="1" x14ac:dyDescent="0.25">
      <c r="A53" s="501" t="s">
        <v>235</v>
      </c>
      <c r="B53" s="502"/>
      <c r="C53" s="42">
        <f>SUM(C52:C52)</f>
        <v>50000</v>
      </c>
      <c r="D53" s="42">
        <f>SUM(D52:D52)</f>
        <v>50000</v>
      </c>
      <c r="E53" s="42">
        <f>SUM(E52:E52)</f>
        <v>151000</v>
      </c>
    </row>
    <row r="54" spans="1:5" ht="17.100000000000001" customHeight="1" x14ac:dyDescent="0.2">
      <c r="A54" s="207" t="s">
        <v>164</v>
      </c>
      <c r="B54" s="205" t="s">
        <v>50</v>
      </c>
      <c r="C54" s="206">
        <v>10000</v>
      </c>
      <c r="D54" s="206">
        <v>1176000</v>
      </c>
      <c r="E54" s="206">
        <v>938000</v>
      </c>
    </row>
    <row r="55" spans="1:5" ht="17.100000000000001" customHeight="1" x14ac:dyDescent="0.2">
      <c r="A55" s="207" t="s">
        <v>237</v>
      </c>
      <c r="B55" s="205" t="s">
        <v>211</v>
      </c>
      <c r="C55" s="206">
        <v>0</v>
      </c>
      <c r="D55" s="206">
        <v>96000</v>
      </c>
      <c r="E55" s="206">
        <v>96000</v>
      </c>
    </row>
    <row r="56" spans="1:5" ht="17.100000000000001" customHeight="1" x14ac:dyDescent="0.2">
      <c r="A56" s="207" t="s">
        <v>238</v>
      </c>
      <c r="B56" s="205" t="s">
        <v>82</v>
      </c>
      <c r="C56" s="206">
        <v>0</v>
      </c>
      <c r="D56" s="206">
        <v>1155000</v>
      </c>
      <c r="E56" s="206">
        <v>630000</v>
      </c>
    </row>
    <row r="57" spans="1:5" ht="17.100000000000001" customHeight="1" x14ac:dyDescent="0.2">
      <c r="A57" s="207" t="s">
        <v>179</v>
      </c>
      <c r="B57" s="205" t="s">
        <v>83</v>
      </c>
      <c r="C57" s="206">
        <v>1353000</v>
      </c>
      <c r="D57" s="206">
        <v>0</v>
      </c>
      <c r="E57" s="206">
        <v>808000</v>
      </c>
    </row>
    <row r="58" spans="1:5" ht="17.100000000000001" customHeight="1" x14ac:dyDescent="0.2">
      <c r="A58" s="207" t="s">
        <v>166</v>
      </c>
      <c r="B58" s="205" t="s">
        <v>84</v>
      </c>
      <c r="C58" s="206">
        <v>365000</v>
      </c>
      <c r="D58" s="206">
        <v>365000</v>
      </c>
      <c r="E58" s="206">
        <v>235000</v>
      </c>
    </row>
    <row r="59" spans="1:5" ht="17.100000000000001" customHeight="1" x14ac:dyDescent="0.2">
      <c r="A59" s="207" t="s">
        <v>239</v>
      </c>
      <c r="B59" s="205" t="s">
        <v>240</v>
      </c>
      <c r="C59" s="206">
        <v>0</v>
      </c>
      <c r="D59" s="206">
        <v>265000</v>
      </c>
      <c r="E59" s="206">
        <v>314000</v>
      </c>
    </row>
    <row r="60" spans="1:5" ht="17.100000000000001" customHeight="1" x14ac:dyDescent="0.2">
      <c r="A60" s="207" t="s">
        <v>241</v>
      </c>
      <c r="B60" s="205" t="s">
        <v>242</v>
      </c>
      <c r="C60" s="206">
        <v>0</v>
      </c>
      <c r="D60" s="206">
        <v>0</v>
      </c>
      <c r="E60" s="206">
        <v>7000</v>
      </c>
    </row>
    <row r="61" spans="1:5" ht="17.100000000000001" customHeight="1" thickBot="1" x14ac:dyDescent="0.25">
      <c r="A61" s="207" t="s">
        <v>243</v>
      </c>
      <c r="B61" s="205" t="s">
        <v>85</v>
      </c>
      <c r="C61" s="206">
        <v>1213000</v>
      </c>
      <c r="D61" s="206">
        <v>1938000</v>
      </c>
      <c r="E61" s="206">
        <v>3772000</v>
      </c>
    </row>
    <row r="62" spans="1:5" ht="17.100000000000001" customHeight="1" thickBot="1" x14ac:dyDescent="0.25">
      <c r="A62" s="491" t="s">
        <v>17</v>
      </c>
      <c r="B62" s="492"/>
      <c r="C62" s="92">
        <f>SUM(C54:C61)</f>
        <v>2941000</v>
      </c>
      <c r="D62" s="92">
        <f>SUM(D54:D61)</f>
        <v>4995000</v>
      </c>
      <c r="E62" s="92">
        <f>SUM(E54:E61)</f>
        <v>6800000</v>
      </c>
    </row>
    <row r="63" spans="1:5" ht="17.100000000000001" customHeight="1" thickBot="1" x14ac:dyDescent="0.25">
      <c r="A63" s="207" t="s">
        <v>206</v>
      </c>
      <c r="B63" s="205" t="s">
        <v>245</v>
      </c>
      <c r="C63" s="206">
        <v>0</v>
      </c>
      <c r="D63" s="206">
        <v>1094000</v>
      </c>
      <c r="E63" s="206">
        <v>1500000</v>
      </c>
    </row>
    <row r="64" spans="1:5" ht="17.100000000000001" customHeight="1" thickBot="1" x14ac:dyDescent="0.25">
      <c r="A64" s="491" t="s">
        <v>244</v>
      </c>
      <c r="B64" s="492"/>
      <c r="C64" s="165">
        <f>C63</f>
        <v>0</v>
      </c>
      <c r="D64" s="165">
        <f t="shared" ref="D64:E64" si="4">D63</f>
        <v>1094000</v>
      </c>
      <c r="E64" s="165">
        <f t="shared" si="4"/>
        <v>1500000</v>
      </c>
    </row>
    <row r="65" spans="1:5" ht="17.100000000000001" customHeight="1" thickBot="1" x14ac:dyDescent="0.25">
      <c r="A65" s="207" t="s">
        <v>246</v>
      </c>
      <c r="B65" s="205" t="s">
        <v>247</v>
      </c>
      <c r="C65" s="206">
        <v>4921000</v>
      </c>
      <c r="D65" s="206">
        <v>0</v>
      </c>
      <c r="E65" s="206">
        <v>5175000</v>
      </c>
    </row>
    <row r="66" spans="1:5" ht="17.100000000000001" customHeight="1" thickBot="1" x14ac:dyDescent="0.25">
      <c r="A66" s="491" t="s">
        <v>248</v>
      </c>
      <c r="B66" s="492"/>
      <c r="C66" s="165">
        <f>C65</f>
        <v>4921000</v>
      </c>
      <c r="D66" s="165">
        <f t="shared" ref="D66" si="5">D65</f>
        <v>0</v>
      </c>
      <c r="E66" s="165">
        <f t="shared" ref="E66" si="6">E65</f>
        <v>5175000</v>
      </c>
    </row>
    <row r="67" spans="1:5" ht="17.100000000000001" customHeight="1" x14ac:dyDescent="0.2">
      <c r="A67" s="207" t="s">
        <v>249</v>
      </c>
      <c r="B67" s="208" t="s">
        <v>87</v>
      </c>
      <c r="C67" s="209">
        <v>18000000</v>
      </c>
      <c r="D67" s="209">
        <v>18000000</v>
      </c>
      <c r="E67" s="209">
        <v>0</v>
      </c>
    </row>
    <row r="68" spans="1:5" ht="17.100000000000001" customHeight="1" x14ac:dyDescent="0.2">
      <c r="A68" s="207" t="s">
        <v>250</v>
      </c>
      <c r="B68" s="208" t="s">
        <v>88</v>
      </c>
      <c r="C68" s="209">
        <v>42000000</v>
      </c>
      <c r="D68" s="209">
        <v>42000000</v>
      </c>
      <c r="E68" s="209">
        <v>0</v>
      </c>
    </row>
    <row r="69" spans="1:5" ht="17.100000000000001" customHeight="1" thickBot="1" x14ac:dyDescent="0.25">
      <c r="A69" s="207" t="s">
        <v>290</v>
      </c>
      <c r="B69" s="208" t="s">
        <v>139</v>
      </c>
      <c r="C69" s="209">
        <v>24000000</v>
      </c>
      <c r="D69" s="209">
        <v>0</v>
      </c>
      <c r="E69" s="209">
        <v>0</v>
      </c>
    </row>
    <row r="70" spans="1:5" ht="17.100000000000001" customHeight="1" thickBot="1" x14ac:dyDescent="0.25">
      <c r="A70" s="491" t="s">
        <v>251</v>
      </c>
      <c r="B70" s="492"/>
      <c r="C70" s="165">
        <f>SUM(C67:C69)</f>
        <v>84000000</v>
      </c>
      <c r="D70" s="165">
        <f t="shared" ref="D70:E70" si="7">SUM(D67:D69)</f>
        <v>60000000</v>
      </c>
      <c r="E70" s="165">
        <f t="shared" si="7"/>
        <v>0</v>
      </c>
    </row>
    <row r="71" spans="1:5" ht="30" customHeight="1" thickBot="1" x14ac:dyDescent="0.25">
      <c r="A71" s="497" t="s">
        <v>1</v>
      </c>
      <c r="B71" s="498"/>
      <c r="C71" s="199">
        <f>C51+C53+C62+C64+C66+C70</f>
        <v>91912000</v>
      </c>
      <c r="D71" s="199">
        <f>D51+D53+D62+D64+D66+D70</f>
        <v>76559000</v>
      </c>
      <c r="E71" s="199">
        <f>E51+E53+E62+E64+E66+E70</f>
        <v>52675000</v>
      </c>
    </row>
  </sheetData>
  <mergeCells count="17">
    <mergeCell ref="A2:B2"/>
    <mergeCell ref="A12:B12"/>
    <mergeCell ref="A14:B14"/>
    <mergeCell ref="A31:B31"/>
    <mergeCell ref="A36:B36"/>
    <mergeCell ref="A70:B70"/>
    <mergeCell ref="A47:B47"/>
    <mergeCell ref="A49:B49"/>
    <mergeCell ref="A71:B71"/>
    <mergeCell ref="A40:B40"/>
    <mergeCell ref="A42:B42"/>
    <mergeCell ref="A51:B51"/>
    <mergeCell ref="A53:B53"/>
    <mergeCell ref="A62:B62"/>
    <mergeCell ref="A64:B64"/>
    <mergeCell ref="A66:B66"/>
    <mergeCell ref="A46:B46"/>
  </mergeCells>
  <pageMargins left="0.7" right="0.7" top="0.75" bottom="0.75" header="0.3" footer="0.3"/>
  <pageSetup paperSize="9" scale="89" orientation="portrait" r:id="rId1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zoomScaleNormal="100" zoomScaleSheetLayoutView="100" workbookViewId="0">
      <selection activeCell="A7" sqref="A7:B7"/>
    </sheetView>
  </sheetViews>
  <sheetFormatPr defaultRowHeight="12.75" x14ac:dyDescent="0.2"/>
  <cols>
    <col min="1" max="1" width="12.7109375" style="99" bestFit="1" customWidth="1"/>
    <col min="2" max="2" width="46.42578125" style="99" customWidth="1"/>
    <col min="3" max="3" width="14.5703125" style="318" bestFit="1" customWidth="1"/>
    <col min="4" max="4" width="15.42578125" style="99" bestFit="1" customWidth="1"/>
    <col min="5" max="5" width="11.42578125" style="99" customWidth="1"/>
    <col min="6" max="16384" width="9.140625" style="99"/>
  </cols>
  <sheetData>
    <row r="1" spans="1:5" ht="48" customHeight="1" thickBot="1" x14ac:dyDescent="0.25">
      <c r="A1" s="503" t="s">
        <v>109</v>
      </c>
      <c r="B1" s="504"/>
      <c r="C1" s="11" t="s">
        <v>156</v>
      </c>
      <c r="D1" s="11" t="s">
        <v>157</v>
      </c>
      <c r="E1" s="11" t="s">
        <v>363</v>
      </c>
    </row>
    <row r="2" spans="1:5" ht="17.100000000000001" customHeight="1" x14ac:dyDescent="0.2">
      <c r="A2" s="146" t="s">
        <v>182</v>
      </c>
      <c r="B2" s="120" t="s">
        <v>101</v>
      </c>
      <c r="C2" s="183">
        <v>0</v>
      </c>
      <c r="D2" s="183">
        <v>2517000</v>
      </c>
      <c r="E2" s="183">
        <v>0</v>
      </c>
    </row>
    <row r="3" spans="1:5" ht="17.100000000000001" customHeight="1" x14ac:dyDescent="0.2">
      <c r="A3" s="86" t="s">
        <v>183</v>
      </c>
      <c r="B3" s="15" t="s">
        <v>58</v>
      </c>
      <c r="C3" s="184">
        <v>0</v>
      </c>
      <c r="D3" s="184">
        <v>15000</v>
      </c>
      <c r="E3" s="184">
        <v>0</v>
      </c>
    </row>
    <row r="4" spans="1:5" ht="17.100000000000001" customHeight="1" thickBot="1" x14ac:dyDescent="0.25">
      <c r="A4" s="100" t="s">
        <v>208</v>
      </c>
      <c r="B4" s="116" t="s">
        <v>62</v>
      </c>
      <c r="C4" s="184">
        <v>0</v>
      </c>
      <c r="D4" s="184">
        <v>3747000</v>
      </c>
      <c r="E4" s="184">
        <v>0</v>
      </c>
    </row>
    <row r="5" spans="1:5" ht="17.100000000000001" customHeight="1" thickBot="1" x14ac:dyDescent="0.25">
      <c r="A5" s="505" t="s">
        <v>25</v>
      </c>
      <c r="B5" s="506"/>
      <c r="C5" s="180">
        <f>SUM(C2:C4)</f>
        <v>0</v>
      </c>
      <c r="D5" s="180">
        <f>SUM(D2:D4)</f>
        <v>6279000</v>
      </c>
      <c r="E5" s="180">
        <f>SUM(E2:E4)</f>
        <v>0</v>
      </c>
    </row>
    <row r="6" spans="1:5" ht="17.100000000000001" customHeight="1" thickBot="1" x14ac:dyDescent="0.25">
      <c r="A6" s="323" t="s">
        <v>188</v>
      </c>
      <c r="B6" s="157" t="s">
        <v>21</v>
      </c>
      <c r="C6" s="102">
        <v>0</v>
      </c>
      <c r="D6" s="102">
        <v>1683000</v>
      </c>
      <c r="E6" s="102">
        <v>0</v>
      </c>
    </row>
    <row r="7" spans="1:5" ht="17.100000000000001" customHeight="1" thickBot="1" x14ac:dyDescent="0.25">
      <c r="A7" s="499" t="s">
        <v>20</v>
      </c>
      <c r="B7" s="500"/>
      <c r="C7" s="181">
        <f>SUM(C6:C6)</f>
        <v>0</v>
      </c>
      <c r="D7" s="181">
        <f>SUM(D6:D6)</f>
        <v>1683000</v>
      </c>
      <c r="E7" s="181">
        <f>SUM(E6:E6)</f>
        <v>0</v>
      </c>
    </row>
    <row r="8" spans="1:5" ht="30" customHeight="1" thickBot="1" x14ac:dyDescent="0.25">
      <c r="A8" s="509" t="s">
        <v>12</v>
      </c>
      <c r="B8" s="510"/>
      <c r="C8" s="322">
        <f>SUM(C7,C5)</f>
        <v>0</v>
      </c>
      <c r="D8" s="322">
        <f t="shared" ref="D8:E8" si="0">SUM(D7,D5)</f>
        <v>7962000</v>
      </c>
      <c r="E8" s="322">
        <f t="shared" si="0"/>
        <v>0</v>
      </c>
    </row>
    <row r="9" spans="1:5" ht="20.100000000000001" customHeight="1" thickBot="1" x14ac:dyDescent="0.25">
      <c r="A9" s="216"/>
      <c r="B9" s="216"/>
      <c r="C9" s="317"/>
      <c r="D9" s="117"/>
      <c r="E9" s="117"/>
    </row>
    <row r="10" spans="1:5" ht="48" customHeight="1" thickBot="1" x14ac:dyDescent="0.25">
      <c r="A10" s="495" t="s">
        <v>110</v>
      </c>
      <c r="B10" s="496"/>
      <c r="C10" s="9" t="s">
        <v>156</v>
      </c>
      <c r="D10" s="9" t="s">
        <v>157</v>
      </c>
      <c r="E10" s="9" t="s">
        <v>363</v>
      </c>
    </row>
    <row r="11" spans="1:5" ht="17.100000000000001" customHeight="1" x14ac:dyDescent="0.2">
      <c r="A11" s="325" t="s">
        <v>291</v>
      </c>
      <c r="B11" s="205" t="s">
        <v>111</v>
      </c>
      <c r="C11" s="320">
        <v>10630000</v>
      </c>
      <c r="D11" s="320">
        <v>10630000</v>
      </c>
      <c r="E11" s="320">
        <v>0</v>
      </c>
    </row>
    <row r="12" spans="1:5" ht="17.100000000000001" customHeight="1" x14ac:dyDescent="0.2">
      <c r="A12" s="324" t="s">
        <v>292</v>
      </c>
      <c r="B12" s="208" t="s">
        <v>293</v>
      </c>
      <c r="C12" s="321">
        <v>18000000</v>
      </c>
      <c r="D12" s="321">
        <v>18000000</v>
      </c>
      <c r="E12" s="321">
        <v>0</v>
      </c>
    </row>
    <row r="13" spans="1:5" ht="17.100000000000001" customHeight="1" x14ac:dyDescent="0.2">
      <c r="A13" s="326" t="s">
        <v>267</v>
      </c>
      <c r="B13" s="208" t="s">
        <v>112</v>
      </c>
      <c r="C13" s="321">
        <v>0</v>
      </c>
      <c r="D13" s="321">
        <v>5100000</v>
      </c>
      <c r="E13" s="321">
        <v>0</v>
      </c>
    </row>
    <row r="14" spans="1:5" ht="17.100000000000001" customHeight="1" thickBot="1" x14ac:dyDescent="0.25">
      <c r="A14" s="327" t="s">
        <v>236</v>
      </c>
      <c r="B14" s="208" t="s">
        <v>81</v>
      </c>
      <c r="C14" s="321">
        <v>470000</v>
      </c>
      <c r="D14" s="321">
        <v>470000</v>
      </c>
      <c r="E14" s="321">
        <v>0</v>
      </c>
    </row>
    <row r="15" spans="1:5" ht="17.100000000000001" customHeight="1" thickBot="1" x14ac:dyDescent="0.25">
      <c r="A15" s="505" t="s">
        <v>235</v>
      </c>
      <c r="B15" s="506"/>
      <c r="C15" s="180">
        <f>SUM(C11:C14)</f>
        <v>29100000</v>
      </c>
      <c r="D15" s="180">
        <f t="shared" ref="D15:E15" si="1">SUM(D11:D14)</f>
        <v>34200000</v>
      </c>
      <c r="E15" s="180">
        <f t="shared" si="1"/>
        <v>0</v>
      </c>
    </row>
    <row r="16" spans="1:5" ht="30" customHeight="1" thickBot="1" x14ac:dyDescent="0.25">
      <c r="A16" s="497" t="s">
        <v>1</v>
      </c>
      <c r="B16" s="498"/>
      <c r="C16" s="319">
        <f>C15</f>
        <v>29100000</v>
      </c>
      <c r="D16" s="319">
        <f t="shared" ref="D16:E16" si="2">D15</f>
        <v>34200000</v>
      </c>
      <c r="E16" s="319">
        <f t="shared" si="2"/>
        <v>0</v>
      </c>
    </row>
  </sheetData>
  <mergeCells count="7">
    <mergeCell ref="A10:B10"/>
    <mergeCell ref="A16:B16"/>
    <mergeCell ref="A1:B1"/>
    <mergeCell ref="A5:B5"/>
    <mergeCell ref="A7:B7"/>
    <mergeCell ref="A8:B8"/>
    <mergeCell ref="A15:B15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Layout" topLeftCell="A19" zoomScaleNormal="100" zoomScaleSheetLayoutView="100" workbookViewId="0">
      <selection activeCell="B41" sqref="B41"/>
    </sheetView>
  </sheetViews>
  <sheetFormatPr defaultRowHeight="12.75" x14ac:dyDescent="0.2"/>
  <cols>
    <col min="1" max="1" width="12.140625" style="99" customWidth="1"/>
    <col min="2" max="2" width="41" style="268" bestFit="1" customWidth="1"/>
    <col min="3" max="3" width="15.7109375" style="99" customWidth="1"/>
    <col min="4" max="4" width="15.42578125" style="117" bestFit="1" customWidth="1"/>
    <col min="5" max="5" width="11.42578125" style="117" customWidth="1"/>
    <col min="6" max="16384" width="9.140625" style="99"/>
  </cols>
  <sheetData>
    <row r="1" spans="1:5" ht="48" customHeight="1" thickBot="1" x14ac:dyDescent="0.25">
      <c r="A1" s="521" t="s">
        <v>310</v>
      </c>
      <c r="B1" s="522"/>
      <c r="C1" s="11" t="s">
        <v>156</v>
      </c>
      <c r="D1" s="11" t="s">
        <v>157</v>
      </c>
      <c r="E1" s="11" t="s">
        <v>363</v>
      </c>
    </row>
    <row r="2" spans="1:5" ht="17.100000000000001" customHeight="1" x14ac:dyDescent="0.2">
      <c r="A2" s="100" t="s">
        <v>170</v>
      </c>
      <c r="B2" s="264" t="s">
        <v>66</v>
      </c>
      <c r="C2" s="239">
        <v>126000</v>
      </c>
      <c r="D2" s="239">
        <v>126000</v>
      </c>
      <c r="E2" s="239">
        <v>7000</v>
      </c>
    </row>
    <row r="3" spans="1:5" ht="17.100000000000001" customHeight="1" x14ac:dyDescent="0.2">
      <c r="A3" s="100" t="s">
        <v>161</v>
      </c>
      <c r="B3" s="264" t="s">
        <v>278</v>
      </c>
      <c r="C3" s="239">
        <v>1185000</v>
      </c>
      <c r="D3" s="239">
        <v>258000</v>
      </c>
      <c r="E3" s="239">
        <v>927000</v>
      </c>
    </row>
    <row r="4" spans="1:5" ht="17.100000000000001" customHeight="1" x14ac:dyDescent="0.2">
      <c r="A4" s="100" t="s">
        <v>171</v>
      </c>
      <c r="B4" s="265" t="s">
        <v>97</v>
      </c>
      <c r="C4" s="239">
        <v>0</v>
      </c>
      <c r="D4" s="239">
        <v>927000</v>
      </c>
      <c r="E4" s="239">
        <v>0</v>
      </c>
    </row>
    <row r="5" spans="1:5" ht="17.100000000000001" customHeight="1" thickBot="1" x14ac:dyDescent="0.25">
      <c r="A5" s="125" t="s">
        <v>174</v>
      </c>
      <c r="B5" s="266" t="s">
        <v>105</v>
      </c>
      <c r="C5" s="263">
        <v>354000</v>
      </c>
      <c r="D5" s="263">
        <v>354000</v>
      </c>
      <c r="E5" s="263">
        <v>252000</v>
      </c>
    </row>
    <row r="6" spans="1:5" ht="17.100000000000001" customHeight="1" thickBot="1" x14ac:dyDescent="0.25">
      <c r="A6" s="523" t="s">
        <v>26</v>
      </c>
      <c r="B6" s="523"/>
      <c r="C6" s="262">
        <f>SUM(C2:C5)</f>
        <v>1665000</v>
      </c>
      <c r="D6" s="262">
        <f>SUM(D2:D5)</f>
        <v>1665000</v>
      </c>
      <c r="E6" s="262">
        <f>SUM(E2:E5)</f>
        <v>1186000</v>
      </c>
    </row>
    <row r="7" spans="1:5" s="79" customFormat="1" ht="30" customHeight="1" thickBot="1" x14ac:dyDescent="0.25">
      <c r="A7" s="493" t="s">
        <v>12</v>
      </c>
      <c r="B7" s="494"/>
      <c r="C7" s="197">
        <f>C6</f>
        <v>1665000</v>
      </c>
      <c r="D7" s="197">
        <f t="shared" ref="D7:E7" si="0">D6</f>
        <v>1665000</v>
      </c>
      <c r="E7" s="197">
        <f t="shared" si="0"/>
        <v>1186000</v>
      </c>
    </row>
    <row r="8" spans="1:5" s="79" customFormat="1" ht="20.100000000000001" customHeight="1" thickBot="1" x14ac:dyDescent="0.25">
      <c r="A8" s="12"/>
      <c r="B8" s="267"/>
      <c r="C8" s="13"/>
      <c r="D8" s="57"/>
      <c r="E8" s="57"/>
    </row>
    <row r="9" spans="1:5" ht="48" customHeight="1" thickBot="1" x14ac:dyDescent="0.25">
      <c r="A9" s="517" t="s">
        <v>310</v>
      </c>
      <c r="B9" s="518"/>
      <c r="C9" s="9" t="s">
        <v>156</v>
      </c>
      <c r="D9" s="9" t="s">
        <v>157</v>
      </c>
      <c r="E9" s="9" t="s">
        <v>363</v>
      </c>
    </row>
    <row r="10" spans="1:5" ht="17.100000000000001" customHeight="1" x14ac:dyDescent="0.2">
      <c r="A10" s="100" t="s">
        <v>164</v>
      </c>
      <c r="B10" s="265" t="s">
        <v>103</v>
      </c>
      <c r="C10" s="239">
        <v>84000</v>
      </c>
      <c r="D10" s="239">
        <v>84000</v>
      </c>
      <c r="E10" s="239">
        <v>121000</v>
      </c>
    </row>
    <row r="11" spans="1:5" ht="17.100000000000001" customHeight="1" thickBot="1" x14ac:dyDescent="0.25">
      <c r="A11" s="125" t="s">
        <v>237</v>
      </c>
      <c r="B11" s="266" t="s">
        <v>279</v>
      </c>
      <c r="C11" s="263">
        <v>0</v>
      </c>
      <c r="D11" s="263">
        <v>0</v>
      </c>
      <c r="E11" s="263">
        <v>4000</v>
      </c>
    </row>
    <row r="12" spans="1:5" ht="17.100000000000001" customHeight="1" thickBot="1" x14ac:dyDescent="0.25">
      <c r="A12" s="491" t="s">
        <v>17</v>
      </c>
      <c r="B12" s="492"/>
      <c r="C12" s="261">
        <f>SUM(C10:C11)</f>
        <v>84000</v>
      </c>
      <c r="D12" s="261">
        <f t="shared" ref="D12:E12" si="1">SUM(D10:D11)</f>
        <v>84000</v>
      </c>
      <c r="E12" s="261">
        <f t="shared" si="1"/>
        <v>125000</v>
      </c>
    </row>
    <row r="13" spans="1:5" ht="30" customHeight="1" thickBot="1" x14ac:dyDescent="0.25">
      <c r="A13" s="519" t="s">
        <v>1</v>
      </c>
      <c r="B13" s="520"/>
      <c r="C13" s="199">
        <f t="shared" ref="C13:E13" si="2">SUM(C12)</f>
        <v>84000</v>
      </c>
      <c r="D13" s="199">
        <f t="shared" si="2"/>
        <v>84000</v>
      </c>
      <c r="E13" s="199">
        <f t="shared" si="2"/>
        <v>125000</v>
      </c>
    </row>
    <row r="14" spans="1:5" s="79" customFormat="1" ht="20.100000000000001" customHeight="1" thickBot="1" x14ac:dyDescent="0.25">
      <c r="A14" s="12"/>
      <c r="B14" s="267"/>
      <c r="C14" s="13"/>
      <c r="D14" s="57"/>
      <c r="E14" s="57"/>
    </row>
    <row r="15" spans="1:5" ht="48" customHeight="1" thickBot="1" x14ac:dyDescent="0.25">
      <c r="A15" s="513" t="s">
        <v>43</v>
      </c>
      <c r="B15" s="514"/>
      <c r="C15" s="11" t="s">
        <v>156</v>
      </c>
      <c r="D15" s="11" t="s">
        <v>157</v>
      </c>
      <c r="E15" s="11" t="s">
        <v>363</v>
      </c>
    </row>
    <row r="16" spans="1:5" ht="17.100000000000001" customHeight="1" x14ac:dyDescent="0.2">
      <c r="A16" s="166" t="s">
        <v>170</v>
      </c>
      <c r="B16" s="167" t="s">
        <v>66</v>
      </c>
      <c r="C16" s="168">
        <v>21000</v>
      </c>
      <c r="D16" s="168">
        <v>21000</v>
      </c>
      <c r="E16" s="168">
        <v>33000</v>
      </c>
    </row>
    <row r="17" spans="1:5" ht="17.100000000000001" customHeight="1" x14ac:dyDescent="0.2">
      <c r="A17" s="100" t="s">
        <v>161</v>
      </c>
      <c r="B17" s="101" t="s">
        <v>30</v>
      </c>
      <c r="C17" s="87">
        <v>0</v>
      </c>
      <c r="D17" s="87">
        <v>9000</v>
      </c>
      <c r="E17" s="87">
        <v>49000</v>
      </c>
    </row>
    <row r="18" spans="1:5" ht="17.100000000000001" customHeight="1" x14ac:dyDescent="0.2">
      <c r="A18" s="100" t="s">
        <v>171</v>
      </c>
      <c r="B18" s="167" t="s">
        <v>49</v>
      </c>
      <c r="C18" s="170">
        <v>0</v>
      </c>
      <c r="D18" s="170">
        <v>77000</v>
      </c>
      <c r="E18" s="170">
        <v>112000</v>
      </c>
    </row>
    <row r="19" spans="1:5" ht="17.100000000000001" customHeight="1" thickBot="1" x14ac:dyDescent="0.25">
      <c r="A19" s="125" t="s">
        <v>174</v>
      </c>
      <c r="B19" s="167" t="s">
        <v>105</v>
      </c>
      <c r="C19" s="170">
        <v>6000</v>
      </c>
      <c r="D19" s="170">
        <v>6000</v>
      </c>
      <c r="E19" s="170">
        <v>29000</v>
      </c>
    </row>
    <row r="20" spans="1:5" ht="17.100000000000001" customHeight="1" thickBot="1" x14ac:dyDescent="0.25">
      <c r="A20" s="499" t="s">
        <v>22</v>
      </c>
      <c r="B20" s="500"/>
      <c r="C20" s="165">
        <f>SUM(C16:C19)</f>
        <v>27000</v>
      </c>
      <c r="D20" s="165">
        <f>SUM(D16:D19)</f>
        <v>113000</v>
      </c>
      <c r="E20" s="165">
        <f>SUM(E16:E19)</f>
        <v>223000</v>
      </c>
    </row>
    <row r="21" spans="1:5" ht="30" customHeight="1" thickBot="1" x14ac:dyDescent="0.25">
      <c r="A21" s="509" t="s">
        <v>8</v>
      </c>
      <c r="B21" s="510" t="s">
        <v>51</v>
      </c>
      <c r="C21" s="127">
        <f>SUM(C20)</f>
        <v>27000</v>
      </c>
      <c r="D21" s="127">
        <f>SUM(D20)</f>
        <v>113000</v>
      </c>
      <c r="E21" s="127">
        <f>SUM(E20)</f>
        <v>223000</v>
      </c>
    </row>
    <row r="22" spans="1:5" s="79" customFormat="1" ht="20.100000000000001" customHeight="1" thickBot="1" x14ac:dyDescent="0.25">
      <c r="A22" s="12"/>
      <c r="B22" s="267"/>
      <c r="C22" s="13"/>
      <c r="D22" s="57"/>
      <c r="E22" s="57"/>
    </row>
    <row r="23" spans="1:5" ht="48" customHeight="1" thickBot="1" x14ac:dyDescent="0.25">
      <c r="A23" s="515" t="s">
        <v>43</v>
      </c>
      <c r="B23" s="516"/>
      <c r="C23" s="10" t="s">
        <v>156</v>
      </c>
      <c r="D23" s="10" t="s">
        <v>157</v>
      </c>
      <c r="E23" s="10" t="s">
        <v>363</v>
      </c>
    </row>
    <row r="24" spans="1:5" ht="17.100000000000001" customHeight="1" x14ac:dyDescent="0.2">
      <c r="A24" s="177" t="s">
        <v>164</v>
      </c>
      <c r="B24" s="178" t="s">
        <v>50</v>
      </c>
      <c r="C24" s="168">
        <v>250000</v>
      </c>
      <c r="D24" s="168">
        <v>1006000</v>
      </c>
      <c r="E24" s="168">
        <v>2350000</v>
      </c>
    </row>
    <row r="25" spans="1:5" ht="17.100000000000001" customHeight="1" thickBot="1" x14ac:dyDescent="0.25">
      <c r="A25" s="171" t="s">
        <v>165</v>
      </c>
      <c r="B25" s="172" t="s">
        <v>205</v>
      </c>
      <c r="C25" s="87">
        <v>750000</v>
      </c>
      <c r="D25" s="87">
        <v>250000</v>
      </c>
      <c r="E25" s="87">
        <v>491000</v>
      </c>
    </row>
    <row r="26" spans="1:5" ht="17.100000000000001" customHeight="1" thickBot="1" x14ac:dyDescent="0.25">
      <c r="A26" s="491" t="s">
        <v>17</v>
      </c>
      <c r="B26" s="492"/>
      <c r="C26" s="92">
        <f>SUM(C24:C25)</f>
        <v>1000000</v>
      </c>
      <c r="D26" s="92">
        <f t="shared" ref="D26:E26" si="3">SUM(D24:D25)</f>
        <v>1256000</v>
      </c>
      <c r="E26" s="92">
        <f t="shared" si="3"/>
        <v>2841000</v>
      </c>
    </row>
    <row r="27" spans="1:5" ht="17.100000000000001" customHeight="1" x14ac:dyDescent="0.2">
      <c r="A27" s="166" t="s">
        <v>206</v>
      </c>
      <c r="B27" s="167" t="s">
        <v>32</v>
      </c>
      <c r="C27" s="87">
        <v>8500000</v>
      </c>
      <c r="D27" s="87">
        <v>0</v>
      </c>
      <c r="E27" s="87">
        <v>0</v>
      </c>
    </row>
    <row r="28" spans="1:5" ht="17.100000000000001" customHeight="1" thickBot="1" x14ac:dyDescent="0.25">
      <c r="A28" s="169" t="s">
        <v>206</v>
      </c>
      <c r="B28" s="167" t="s">
        <v>204</v>
      </c>
      <c r="C28" s="170">
        <v>1500000</v>
      </c>
      <c r="D28" s="170">
        <v>0</v>
      </c>
      <c r="E28" s="170">
        <v>0</v>
      </c>
    </row>
    <row r="29" spans="1:5" ht="17.100000000000001" customHeight="1" thickBot="1" x14ac:dyDescent="0.25">
      <c r="A29" s="491" t="s">
        <v>244</v>
      </c>
      <c r="B29" s="492"/>
      <c r="C29" s="165">
        <f>SUM(C27:C28)</f>
        <v>10000000</v>
      </c>
      <c r="D29" s="165">
        <f t="shared" ref="D29:E29" si="4">SUM(D27:D28)</f>
        <v>0</v>
      </c>
      <c r="E29" s="165">
        <f t="shared" si="4"/>
        <v>0</v>
      </c>
    </row>
    <row r="30" spans="1:5" ht="30" customHeight="1" thickBot="1" x14ac:dyDescent="0.25">
      <c r="A30" s="511" t="s">
        <v>1</v>
      </c>
      <c r="B30" s="512"/>
      <c r="C30" s="142">
        <f>C26+C29</f>
        <v>11000000</v>
      </c>
      <c r="D30" s="142">
        <f t="shared" ref="D30:E30" si="5">D26+D29</f>
        <v>1256000</v>
      </c>
      <c r="E30" s="142">
        <f t="shared" si="5"/>
        <v>2841000</v>
      </c>
    </row>
  </sheetData>
  <mergeCells count="13">
    <mergeCell ref="A9:B9"/>
    <mergeCell ref="A12:B12"/>
    <mergeCell ref="A13:B13"/>
    <mergeCell ref="A1:B1"/>
    <mergeCell ref="A6:B6"/>
    <mergeCell ref="A7:B7"/>
    <mergeCell ref="A29:B29"/>
    <mergeCell ref="A30:B30"/>
    <mergeCell ref="A15:B15"/>
    <mergeCell ref="A20:B20"/>
    <mergeCell ref="A21:B21"/>
    <mergeCell ref="A23:B23"/>
    <mergeCell ref="A26:B26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82" firstPageNumber="0" orientation="portrait" cellComments="atEnd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Layout" topLeftCell="A9" zoomScaleNormal="100" zoomScaleSheetLayoutView="100" workbookViewId="0">
      <selection activeCell="E41" sqref="E41:E46"/>
    </sheetView>
  </sheetViews>
  <sheetFormatPr defaultRowHeight="12.75" x14ac:dyDescent="0.2"/>
  <cols>
    <col min="1" max="1" width="16.140625" style="99" customWidth="1"/>
    <col min="2" max="2" width="37.5703125" style="99" bestFit="1" customWidth="1"/>
    <col min="3" max="3" width="14.7109375" style="99" bestFit="1" customWidth="1"/>
    <col min="4" max="4" width="15.42578125" style="232" bestFit="1" customWidth="1"/>
    <col min="5" max="5" width="14.28515625" style="232" bestFit="1" customWidth="1"/>
    <col min="6" max="6" width="9.140625" style="140"/>
    <col min="7" max="16384" width="9.140625" style="99"/>
  </cols>
  <sheetData>
    <row r="1" spans="1:6" ht="48" customHeight="1" thickBot="1" x14ac:dyDescent="0.25">
      <c r="A1" s="503" t="s">
        <v>259</v>
      </c>
      <c r="B1" s="504"/>
      <c r="C1" s="11" t="s">
        <v>156</v>
      </c>
      <c r="D1" s="11" t="s">
        <v>157</v>
      </c>
      <c r="E1" s="11" t="s">
        <v>363</v>
      </c>
    </row>
    <row r="2" spans="1:6" ht="17.100000000000001" customHeight="1" x14ac:dyDescent="0.2">
      <c r="A2" s="135" t="s">
        <v>261</v>
      </c>
      <c r="B2" s="135" t="s">
        <v>260</v>
      </c>
      <c r="C2" s="129">
        <v>0</v>
      </c>
      <c r="D2" s="129">
        <v>0</v>
      </c>
      <c r="E2" s="129">
        <v>2582000</v>
      </c>
    </row>
    <row r="3" spans="1:6" ht="17.100000000000001" customHeight="1" thickBot="1" x14ac:dyDescent="0.25">
      <c r="A3" s="122" t="s">
        <v>217</v>
      </c>
      <c r="B3" s="122" t="s">
        <v>91</v>
      </c>
      <c r="C3" s="130">
        <v>0</v>
      </c>
      <c r="D3" s="130">
        <v>2447000</v>
      </c>
      <c r="E3" s="130">
        <v>0</v>
      </c>
    </row>
    <row r="4" spans="1:6" ht="17.100000000000001" customHeight="1" thickBot="1" x14ac:dyDescent="0.25">
      <c r="A4" s="507" t="s">
        <v>220</v>
      </c>
      <c r="B4" s="508"/>
      <c r="C4" s="196">
        <f>SUM(C2:C3)</f>
        <v>0</v>
      </c>
      <c r="D4" s="196">
        <f t="shared" ref="D4:E4" si="0">SUM(D2:D3)</f>
        <v>2447000</v>
      </c>
      <c r="E4" s="196">
        <f t="shared" si="0"/>
        <v>2582000</v>
      </c>
    </row>
    <row r="5" spans="1:6" ht="17.100000000000001" customHeight="1" thickBot="1" x14ac:dyDescent="0.25">
      <c r="A5" s="122" t="s">
        <v>230</v>
      </c>
      <c r="B5" s="203" t="s">
        <v>79</v>
      </c>
      <c r="C5" s="202">
        <v>0</v>
      </c>
      <c r="D5" s="201">
        <v>0</v>
      </c>
      <c r="E5" s="201">
        <v>3829000</v>
      </c>
    </row>
    <row r="6" spans="1:6" ht="17.100000000000001" customHeight="1" thickBot="1" x14ac:dyDescent="0.25">
      <c r="A6" s="499" t="s">
        <v>227</v>
      </c>
      <c r="B6" s="500"/>
      <c r="C6" s="134">
        <f>C5</f>
        <v>0</v>
      </c>
      <c r="D6" s="134">
        <f t="shared" ref="D6:E6" si="1">D5</f>
        <v>0</v>
      </c>
      <c r="E6" s="134">
        <f t="shared" si="1"/>
        <v>3829000</v>
      </c>
    </row>
    <row r="7" spans="1:6" s="79" customFormat="1" ht="30" customHeight="1" thickBot="1" x14ac:dyDescent="0.25">
      <c r="A7" s="493" t="s">
        <v>12</v>
      </c>
      <c r="B7" s="494"/>
      <c r="C7" s="231">
        <f>C4+C6</f>
        <v>0</v>
      </c>
      <c r="D7" s="231">
        <f t="shared" ref="D7:E7" si="2">D4+D6</f>
        <v>2447000</v>
      </c>
      <c r="E7" s="231">
        <f t="shared" si="2"/>
        <v>6411000</v>
      </c>
      <c r="F7" s="230"/>
    </row>
    <row r="8" spans="1:6" ht="20.100000000000001" customHeight="1" thickBot="1" x14ac:dyDescent="0.25"/>
    <row r="9" spans="1:6" ht="48" customHeight="1" thickBot="1" x14ac:dyDescent="0.25">
      <c r="A9" s="495" t="s">
        <v>259</v>
      </c>
      <c r="B9" s="496"/>
      <c r="C9" s="10" t="s">
        <v>156</v>
      </c>
      <c r="D9" s="10" t="s">
        <v>157</v>
      </c>
      <c r="E9" s="10" t="s">
        <v>363</v>
      </c>
    </row>
    <row r="10" spans="1:6" s="233" customFormat="1" ht="17.100000000000001" customHeight="1" x14ac:dyDescent="0.2">
      <c r="A10" s="135" t="s">
        <v>262</v>
      </c>
      <c r="B10" s="135" t="s">
        <v>54</v>
      </c>
      <c r="C10" s="129">
        <v>48628000</v>
      </c>
      <c r="D10" s="129">
        <v>48628000</v>
      </c>
      <c r="E10" s="129">
        <v>48677000</v>
      </c>
      <c r="F10" s="232"/>
    </row>
    <row r="11" spans="1:6" s="233" customFormat="1" ht="17.100000000000001" customHeight="1" x14ac:dyDescent="0.2">
      <c r="A11" s="122" t="s">
        <v>263</v>
      </c>
      <c r="B11" s="122" t="s">
        <v>92</v>
      </c>
      <c r="C11" s="130">
        <v>51719000</v>
      </c>
      <c r="D11" s="130">
        <v>0</v>
      </c>
      <c r="E11" s="130">
        <v>50709000</v>
      </c>
      <c r="F11" s="232"/>
    </row>
    <row r="12" spans="1:6" s="233" customFormat="1" ht="17.100000000000001" customHeight="1" x14ac:dyDescent="0.2">
      <c r="A12" s="122" t="s">
        <v>176</v>
      </c>
      <c r="B12" s="122" t="s">
        <v>93</v>
      </c>
      <c r="C12" s="130">
        <v>20237000</v>
      </c>
      <c r="D12" s="130">
        <v>0</v>
      </c>
      <c r="E12" s="130">
        <v>23992000</v>
      </c>
      <c r="F12" s="232"/>
    </row>
    <row r="13" spans="1:6" s="233" customFormat="1" ht="17.100000000000001" customHeight="1" x14ac:dyDescent="0.2">
      <c r="A13" s="122" t="s">
        <v>265</v>
      </c>
      <c r="B13" s="122" t="s">
        <v>264</v>
      </c>
      <c r="C13" s="130">
        <v>1874000</v>
      </c>
      <c r="D13" s="130">
        <v>0</v>
      </c>
      <c r="E13" s="130">
        <v>1874000</v>
      </c>
      <c r="F13" s="232"/>
    </row>
    <row r="14" spans="1:6" s="233" customFormat="1" ht="17.100000000000001" customHeight="1" thickBot="1" x14ac:dyDescent="0.25">
      <c r="A14" s="136" t="s">
        <v>266</v>
      </c>
      <c r="B14" s="136" t="s">
        <v>94</v>
      </c>
      <c r="C14" s="131">
        <v>0</v>
      </c>
      <c r="D14" s="131">
        <v>0</v>
      </c>
      <c r="E14" s="131">
        <v>695000</v>
      </c>
      <c r="F14" s="232"/>
    </row>
    <row r="15" spans="1:6" s="233" customFormat="1" ht="17.100000000000001" customHeight="1" thickBot="1" x14ac:dyDescent="0.25">
      <c r="A15" s="501" t="s">
        <v>178</v>
      </c>
      <c r="B15" s="502"/>
      <c r="C15" s="42">
        <f>SUM(C10:C14)</f>
        <v>122458000</v>
      </c>
      <c r="D15" s="42">
        <f t="shared" ref="D15:E15" si="3">SUM(D10:D14)</f>
        <v>48628000</v>
      </c>
      <c r="E15" s="42">
        <f t="shared" si="3"/>
        <v>125947000</v>
      </c>
      <c r="F15" s="232"/>
    </row>
    <row r="16" spans="1:6" s="233" customFormat="1" ht="17.100000000000001" customHeight="1" thickBot="1" x14ac:dyDescent="0.25">
      <c r="A16" s="136" t="s">
        <v>267</v>
      </c>
      <c r="B16" s="136" t="s">
        <v>95</v>
      </c>
      <c r="C16" s="130">
        <v>5100000</v>
      </c>
      <c r="D16" s="130">
        <v>0</v>
      </c>
      <c r="E16" s="130">
        <v>0</v>
      </c>
      <c r="F16" s="232"/>
    </row>
    <row r="17" spans="1:6" s="233" customFormat="1" ht="17.100000000000001" customHeight="1" thickBot="1" x14ac:dyDescent="0.25">
      <c r="A17" s="501" t="s">
        <v>235</v>
      </c>
      <c r="B17" s="502"/>
      <c r="C17" s="42">
        <f>SUM(C16:C16)</f>
        <v>5100000</v>
      </c>
      <c r="D17" s="42">
        <f>SUM(D16:D16)</f>
        <v>0</v>
      </c>
      <c r="E17" s="42">
        <f>SUM(E16:E16)</f>
        <v>0</v>
      </c>
      <c r="F17" s="232"/>
    </row>
    <row r="18" spans="1:6" s="233" customFormat="1" ht="17.100000000000001" customHeight="1" thickBot="1" x14ac:dyDescent="0.25">
      <c r="A18" s="136" t="s">
        <v>268</v>
      </c>
      <c r="B18" s="136" t="s">
        <v>269</v>
      </c>
      <c r="C18" s="130">
        <v>0</v>
      </c>
      <c r="D18" s="130">
        <v>0</v>
      </c>
      <c r="E18" s="130">
        <v>0</v>
      </c>
      <c r="F18" s="232"/>
    </row>
    <row r="19" spans="1:6" s="233" customFormat="1" ht="17.100000000000001" customHeight="1" thickBot="1" x14ac:dyDescent="0.25">
      <c r="A19" s="491" t="s">
        <v>251</v>
      </c>
      <c r="B19" s="492"/>
      <c r="C19" s="42">
        <f>SUM(C18:C18)</f>
        <v>0</v>
      </c>
      <c r="D19" s="42">
        <f>SUM(D18:D18)</f>
        <v>0</v>
      </c>
      <c r="E19" s="42">
        <f>SUM(E18:E18)</f>
        <v>0</v>
      </c>
      <c r="F19" s="232"/>
    </row>
    <row r="20" spans="1:6" ht="30" customHeight="1" thickBot="1" x14ac:dyDescent="0.25">
      <c r="A20" s="519" t="s">
        <v>1</v>
      </c>
      <c r="B20" s="520"/>
      <c r="C20" s="221">
        <f>C15+C17+C19</f>
        <v>127558000</v>
      </c>
      <c r="D20" s="221">
        <f t="shared" ref="D20:E20" si="4">D15+D17+D19</f>
        <v>48628000</v>
      </c>
      <c r="E20" s="221">
        <f t="shared" si="4"/>
        <v>125947000</v>
      </c>
    </row>
    <row r="21" spans="1:6" ht="20.100000000000001" customHeight="1" thickBot="1" x14ac:dyDescent="0.25"/>
    <row r="22" spans="1:6" ht="48" customHeight="1" thickBot="1" x14ac:dyDescent="0.25">
      <c r="A22" s="503" t="s">
        <v>108</v>
      </c>
      <c r="B22" s="504"/>
      <c r="C22" s="11" t="s">
        <v>156</v>
      </c>
      <c r="D22" s="11" t="s">
        <v>157</v>
      </c>
      <c r="E22" s="11" t="s">
        <v>363</v>
      </c>
    </row>
    <row r="23" spans="1:6" ht="17.100000000000001" customHeight="1" thickBot="1" x14ac:dyDescent="0.25">
      <c r="A23" s="315" t="s">
        <v>289</v>
      </c>
      <c r="B23" s="158" t="s">
        <v>53</v>
      </c>
      <c r="C23" s="162">
        <v>83877000</v>
      </c>
      <c r="D23" s="162">
        <v>83877000</v>
      </c>
      <c r="E23" s="162">
        <v>91271000</v>
      </c>
    </row>
    <row r="24" spans="1:6" ht="17.100000000000001" customHeight="1" thickBot="1" x14ac:dyDescent="0.25">
      <c r="A24" s="499" t="s">
        <v>227</v>
      </c>
      <c r="B24" s="500"/>
      <c r="C24" s="132">
        <f>C23</f>
        <v>83877000</v>
      </c>
      <c r="D24" s="132">
        <f t="shared" ref="D24:E25" si="5">D23</f>
        <v>83877000</v>
      </c>
      <c r="E24" s="132">
        <f t="shared" si="5"/>
        <v>91271000</v>
      </c>
    </row>
    <row r="25" spans="1:6" ht="30" customHeight="1" thickBot="1" x14ac:dyDescent="0.25">
      <c r="A25" s="509" t="s">
        <v>12</v>
      </c>
      <c r="B25" s="510"/>
      <c r="C25" s="127">
        <f>C24</f>
        <v>83877000</v>
      </c>
      <c r="D25" s="127">
        <f t="shared" si="5"/>
        <v>83877000</v>
      </c>
      <c r="E25" s="127">
        <f t="shared" si="5"/>
        <v>91271000</v>
      </c>
    </row>
    <row r="26" spans="1:6" ht="20.100000000000001" customHeight="1" thickBot="1" x14ac:dyDescent="0.25"/>
    <row r="27" spans="1:6" ht="48" customHeight="1" thickBot="1" x14ac:dyDescent="0.25">
      <c r="A27" s="524" t="s">
        <v>108</v>
      </c>
      <c r="B27" s="525"/>
      <c r="C27" s="9" t="s">
        <v>156</v>
      </c>
      <c r="D27" s="9" t="s">
        <v>157</v>
      </c>
      <c r="E27" s="9" t="s">
        <v>363</v>
      </c>
    </row>
    <row r="28" spans="1:6" ht="17.100000000000001" customHeight="1" thickBot="1" x14ac:dyDescent="0.25">
      <c r="A28" s="313" t="s">
        <v>290</v>
      </c>
      <c r="B28" s="313" t="s">
        <v>139</v>
      </c>
      <c r="C28" s="314">
        <v>0</v>
      </c>
      <c r="D28" s="314">
        <v>24000000</v>
      </c>
      <c r="E28" s="314">
        <v>23941000</v>
      </c>
    </row>
    <row r="29" spans="1:6" ht="17.100000000000001" customHeight="1" thickBot="1" x14ac:dyDescent="0.25">
      <c r="A29" s="491" t="s">
        <v>251</v>
      </c>
      <c r="B29" s="492"/>
      <c r="C29" s="165">
        <f>C28</f>
        <v>0</v>
      </c>
      <c r="D29" s="165">
        <f t="shared" ref="D29:E29" si="6">D28</f>
        <v>24000000</v>
      </c>
      <c r="E29" s="165">
        <f t="shared" si="6"/>
        <v>23941000</v>
      </c>
    </row>
    <row r="30" spans="1:6" ht="30" customHeight="1" thickBot="1" x14ac:dyDescent="0.25">
      <c r="A30" s="497" t="s">
        <v>1</v>
      </c>
      <c r="B30" s="498"/>
      <c r="C30" s="164">
        <f>SUM(C28)</f>
        <v>0</v>
      </c>
      <c r="D30" s="164">
        <f>SUM((D28))</f>
        <v>24000000</v>
      </c>
      <c r="E30" s="164">
        <f>SUM(E28)</f>
        <v>23941000</v>
      </c>
    </row>
  </sheetData>
  <mergeCells count="15">
    <mergeCell ref="A20:B20"/>
    <mergeCell ref="A1:B1"/>
    <mergeCell ref="A4:B4"/>
    <mergeCell ref="A7:B7"/>
    <mergeCell ref="A9:B9"/>
    <mergeCell ref="A15:B15"/>
    <mergeCell ref="A6:B6"/>
    <mergeCell ref="A17:B17"/>
    <mergeCell ref="A19:B19"/>
    <mergeCell ref="A30:B30"/>
    <mergeCell ref="A22:B22"/>
    <mergeCell ref="A24:B24"/>
    <mergeCell ref="A25:B25"/>
    <mergeCell ref="A27:B27"/>
    <mergeCell ref="A29:B29"/>
  </mergeCells>
  <phoneticPr fontId="7" type="noConversion"/>
  <printOptions horizontalCentered="1"/>
  <pageMargins left="0.78749999999999998" right="0.78749999999999998" top="0.98402777777777783" bottom="0.98402777777777795" header="0.51180555555555562" footer="0.51180555555555562"/>
  <pageSetup paperSize="9" scale="73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Layout" topLeftCell="A25" zoomScaleNormal="100" zoomScaleSheetLayoutView="100" workbookViewId="0">
      <selection activeCell="C21" sqref="C21"/>
    </sheetView>
  </sheetViews>
  <sheetFormatPr defaultRowHeight="12.75" x14ac:dyDescent="0.2"/>
  <cols>
    <col min="1" max="1" width="11.7109375" style="20" customWidth="1"/>
    <col min="2" max="2" width="50.7109375" style="20" bestFit="1" customWidth="1"/>
    <col min="3" max="3" width="15.140625" style="20" customWidth="1"/>
    <col min="4" max="4" width="15.28515625" style="54" customWidth="1"/>
    <col min="5" max="5" width="12.140625" style="54" customWidth="1"/>
    <col min="6" max="16384" width="9.140625" style="20"/>
  </cols>
  <sheetData>
    <row r="1" spans="1:5" ht="48" customHeight="1" thickBot="1" x14ac:dyDescent="0.25">
      <c r="A1" s="529" t="s">
        <v>152</v>
      </c>
      <c r="B1" s="530"/>
      <c r="C1" s="9" t="s">
        <v>156</v>
      </c>
      <c r="D1" s="9" t="s">
        <v>157</v>
      </c>
      <c r="E1" s="9" t="s">
        <v>363</v>
      </c>
    </row>
    <row r="2" spans="1:5" ht="17.100000000000001" customHeight="1" thickBot="1" x14ac:dyDescent="0.25">
      <c r="A2" s="16" t="s">
        <v>233</v>
      </c>
      <c r="B2" s="17" t="s">
        <v>234</v>
      </c>
      <c r="C2" s="271">
        <v>0</v>
      </c>
      <c r="D2" s="271">
        <v>252000</v>
      </c>
      <c r="E2" s="271">
        <v>252000</v>
      </c>
    </row>
    <row r="3" spans="1:5" ht="17.100000000000001" customHeight="1" thickBot="1" x14ac:dyDescent="0.25">
      <c r="A3" s="501" t="s">
        <v>178</v>
      </c>
      <c r="B3" s="502"/>
      <c r="C3" s="42">
        <f>C2</f>
        <v>0</v>
      </c>
      <c r="D3" s="42">
        <f t="shared" ref="D3:E3" si="0">D2</f>
        <v>252000</v>
      </c>
      <c r="E3" s="42">
        <f t="shared" si="0"/>
        <v>252000</v>
      </c>
    </row>
    <row r="4" spans="1:5" ht="17.100000000000001" customHeight="1" thickBot="1" x14ac:dyDescent="0.25">
      <c r="A4" s="269" t="s">
        <v>239</v>
      </c>
      <c r="B4" s="270" t="s">
        <v>240</v>
      </c>
      <c r="C4" s="272">
        <v>0</v>
      </c>
      <c r="D4" s="272">
        <v>2000</v>
      </c>
      <c r="E4" s="272">
        <v>2000</v>
      </c>
    </row>
    <row r="5" spans="1:5" ht="17.100000000000001" customHeight="1" thickBot="1" x14ac:dyDescent="0.25">
      <c r="A5" s="491" t="s">
        <v>17</v>
      </c>
      <c r="B5" s="492"/>
      <c r="C5" s="273">
        <f>C4</f>
        <v>0</v>
      </c>
      <c r="D5" s="273">
        <f t="shared" ref="D5:E5" si="1">D4</f>
        <v>2000</v>
      </c>
      <c r="E5" s="273">
        <f t="shared" si="1"/>
        <v>2000</v>
      </c>
    </row>
    <row r="6" spans="1:5" ht="30" customHeight="1" thickBot="1" x14ac:dyDescent="0.25">
      <c r="A6" s="519" t="s">
        <v>1</v>
      </c>
      <c r="B6" s="520"/>
      <c r="C6" s="274">
        <f>C3+C5</f>
        <v>0</v>
      </c>
      <c r="D6" s="274">
        <f t="shared" ref="D6:E6" si="2">D3+D5</f>
        <v>254000</v>
      </c>
      <c r="E6" s="274">
        <f t="shared" si="2"/>
        <v>254000</v>
      </c>
    </row>
    <row r="7" spans="1:5" ht="20.100000000000001" customHeight="1" thickBot="1" x14ac:dyDescent="0.25"/>
    <row r="8" spans="1:5" s="79" customFormat="1" ht="48" customHeight="1" thickBot="1" x14ac:dyDescent="0.25">
      <c r="A8" s="531" t="s">
        <v>47</v>
      </c>
      <c r="B8" s="532"/>
      <c r="C8" s="11" t="s">
        <v>156</v>
      </c>
      <c r="D8" s="11" t="s">
        <v>157</v>
      </c>
      <c r="E8" s="11" t="s">
        <v>363</v>
      </c>
    </row>
    <row r="9" spans="1:5" ht="17.100000000000001" customHeight="1" thickBot="1" x14ac:dyDescent="0.25">
      <c r="A9" s="146" t="s">
        <v>182</v>
      </c>
      <c r="B9" s="190" t="s">
        <v>104</v>
      </c>
      <c r="C9" s="118">
        <v>7124000</v>
      </c>
      <c r="D9" s="118">
        <v>2305000</v>
      </c>
      <c r="E9" s="118">
        <v>1077000</v>
      </c>
    </row>
    <row r="10" spans="1:5" ht="17.100000000000001" customHeight="1" thickBot="1" x14ac:dyDescent="0.25">
      <c r="A10" s="526" t="s">
        <v>25</v>
      </c>
      <c r="B10" s="527"/>
      <c r="C10" s="275">
        <f>SUM(C9:C9)</f>
        <v>7124000</v>
      </c>
      <c r="D10" s="275">
        <f>SUM(D9)</f>
        <v>2305000</v>
      </c>
      <c r="E10" s="275">
        <f>SUM(E9)</f>
        <v>1077000</v>
      </c>
    </row>
    <row r="11" spans="1:5" ht="17.100000000000001" customHeight="1" thickBot="1" x14ac:dyDescent="0.25">
      <c r="A11" s="15" t="s">
        <v>188</v>
      </c>
      <c r="B11" s="256" t="s">
        <v>37</v>
      </c>
      <c r="C11" s="118">
        <v>965000</v>
      </c>
      <c r="D11" s="118">
        <v>665000</v>
      </c>
      <c r="E11" s="118">
        <v>299000</v>
      </c>
    </row>
    <row r="12" spans="1:5" ht="17.100000000000001" customHeight="1" thickBot="1" x14ac:dyDescent="0.25">
      <c r="A12" s="499" t="s">
        <v>20</v>
      </c>
      <c r="B12" s="500"/>
      <c r="C12" s="276">
        <f>SUM(C11:C11)</f>
        <v>965000</v>
      </c>
      <c r="D12" s="276">
        <f>SUM(D11)</f>
        <v>665000</v>
      </c>
      <c r="E12" s="276">
        <f>SUM(E11)</f>
        <v>299000</v>
      </c>
    </row>
    <row r="13" spans="1:5" ht="17.100000000000001" customHeight="1" x14ac:dyDescent="0.2">
      <c r="A13" s="122" t="s">
        <v>193</v>
      </c>
      <c r="B13" s="160" t="s">
        <v>98</v>
      </c>
      <c r="C13" s="212">
        <v>0</v>
      </c>
      <c r="D13" s="212">
        <v>0</v>
      </c>
      <c r="E13" s="212">
        <v>39000</v>
      </c>
    </row>
    <row r="14" spans="1:5" ht="17.100000000000001" customHeight="1" thickBot="1" x14ac:dyDescent="0.25">
      <c r="A14" s="125" t="s">
        <v>174</v>
      </c>
      <c r="B14" s="258" t="s">
        <v>105</v>
      </c>
      <c r="C14" s="213">
        <v>0</v>
      </c>
      <c r="D14" s="213">
        <v>0</v>
      </c>
      <c r="E14" s="213">
        <v>11000</v>
      </c>
    </row>
    <row r="15" spans="1:5" ht="17.100000000000001" customHeight="1" thickBot="1" x14ac:dyDescent="0.25">
      <c r="A15" s="507" t="s">
        <v>26</v>
      </c>
      <c r="B15" s="528"/>
      <c r="C15" s="250">
        <f>SUM(C13:C14)</f>
        <v>0</v>
      </c>
      <c r="D15" s="250">
        <f>SUM(D13:D14)</f>
        <v>0</v>
      </c>
      <c r="E15" s="250">
        <f>SUM(E13:E14)</f>
        <v>50000</v>
      </c>
    </row>
    <row r="16" spans="1:5" ht="30" customHeight="1" thickBot="1" x14ac:dyDescent="0.25">
      <c r="A16" s="493" t="s">
        <v>12</v>
      </c>
      <c r="B16" s="494"/>
      <c r="C16" s="277">
        <f>C10+C12+C15</f>
        <v>8089000</v>
      </c>
      <c r="D16" s="277">
        <f t="shared" ref="D16:E16" si="3">D10+D12+D15</f>
        <v>2970000</v>
      </c>
      <c r="E16" s="277">
        <f t="shared" si="3"/>
        <v>1426000</v>
      </c>
    </row>
    <row r="17" spans="1:5" ht="15" thickBot="1" x14ac:dyDescent="0.25">
      <c r="A17" s="281"/>
      <c r="B17" s="281"/>
      <c r="C17" s="282"/>
      <c r="D17" s="232"/>
      <c r="E17" s="232"/>
    </row>
    <row r="18" spans="1:5" ht="48" customHeight="1" thickBot="1" x14ac:dyDescent="0.25">
      <c r="A18" s="529" t="s">
        <v>47</v>
      </c>
      <c r="B18" s="530"/>
      <c r="C18" s="9" t="s">
        <v>156</v>
      </c>
      <c r="D18" s="9" t="s">
        <v>157</v>
      </c>
      <c r="E18" s="9" t="s">
        <v>363</v>
      </c>
    </row>
    <row r="19" spans="1:5" ht="17.100000000000001" customHeight="1" thickBot="1" x14ac:dyDescent="0.25">
      <c r="A19" s="16" t="s">
        <v>233</v>
      </c>
      <c r="B19" s="17" t="s">
        <v>234</v>
      </c>
      <c r="C19" s="278">
        <v>6492000</v>
      </c>
      <c r="D19" s="278">
        <v>6238000</v>
      </c>
      <c r="E19" s="278">
        <v>1461000</v>
      </c>
    </row>
    <row r="20" spans="1:5" ht="17.100000000000001" customHeight="1" thickBot="1" x14ac:dyDescent="0.25">
      <c r="A20" s="501" t="s">
        <v>178</v>
      </c>
      <c r="B20" s="502"/>
      <c r="C20" s="279">
        <f>SUM(C19:C19)</f>
        <v>6492000</v>
      </c>
      <c r="D20" s="279">
        <f t="shared" ref="D20:E20" si="4">SUM(D19)</f>
        <v>6238000</v>
      </c>
      <c r="E20" s="279">
        <f t="shared" si="4"/>
        <v>1461000</v>
      </c>
    </row>
    <row r="21" spans="1:5" ht="30" customHeight="1" thickBot="1" x14ac:dyDescent="0.25">
      <c r="A21" s="519" t="s">
        <v>1</v>
      </c>
      <c r="B21" s="520"/>
      <c r="C21" s="280"/>
      <c r="D21" s="280">
        <f t="shared" ref="D21:E21" si="5">D20</f>
        <v>6238000</v>
      </c>
      <c r="E21" s="280">
        <f t="shared" si="5"/>
        <v>1461000</v>
      </c>
    </row>
  </sheetData>
  <mergeCells count="12">
    <mergeCell ref="A5:B5"/>
    <mergeCell ref="A6:B6"/>
    <mergeCell ref="A1:B1"/>
    <mergeCell ref="A3:B3"/>
    <mergeCell ref="A8:B8"/>
    <mergeCell ref="A20:B20"/>
    <mergeCell ref="A21:B21"/>
    <mergeCell ref="A10:B10"/>
    <mergeCell ref="A12:B12"/>
    <mergeCell ref="A15:B15"/>
    <mergeCell ref="A16:B16"/>
    <mergeCell ref="A18:B18"/>
  </mergeCells>
  <pageMargins left="0.74791666666666667" right="0.74791666666666667" top="0.98402777777777783" bottom="0.98402777777777772" header="0.51180555555555562" footer="0.5"/>
  <pageSetup paperSize="9" scale="83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K27"/>
  <sheetViews>
    <sheetView view="pageLayout" topLeftCell="A31" zoomScaleNormal="100" zoomScaleSheetLayoutView="100" workbookViewId="0">
      <selection activeCell="C12" sqref="C12"/>
    </sheetView>
  </sheetViews>
  <sheetFormatPr defaultRowHeight="12.75" x14ac:dyDescent="0.2"/>
  <cols>
    <col min="1" max="1" width="13.140625" style="110" customWidth="1"/>
    <col min="2" max="2" width="43.28515625" style="99" bestFit="1" customWidth="1"/>
    <col min="3" max="3" width="16.5703125" style="99" customWidth="1"/>
    <col min="4" max="4" width="16.5703125" style="107" customWidth="1"/>
    <col min="5" max="5" width="12.140625" style="108" customWidth="1"/>
    <col min="6" max="9" width="9.140625" style="98"/>
    <col min="10" max="16384" width="9.140625" style="99"/>
  </cols>
  <sheetData>
    <row r="1" spans="1:11" s="216" customFormat="1" ht="48" customHeight="1" thickBot="1" x14ac:dyDescent="0.25">
      <c r="A1" s="533" t="s">
        <v>136</v>
      </c>
      <c r="B1" s="534"/>
      <c r="C1" s="214" t="s">
        <v>156</v>
      </c>
      <c r="D1" s="214" t="s">
        <v>157</v>
      </c>
      <c r="E1" s="214" t="s">
        <v>363</v>
      </c>
      <c r="F1" s="215"/>
      <c r="G1" s="215"/>
      <c r="H1" s="215"/>
      <c r="I1" s="215"/>
    </row>
    <row r="2" spans="1:11" ht="17.100000000000001" customHeight="1" x14ac:dyDescent="0.2">
      <c r="A2" s="100" t="s">
        <v>168</v>
      </c>
      <c r="B2" s="101" t="s">
        <v>169</v>
      </c>
      <c r="C2" s="102">
        <v>45000</v>
      </c>
      <c r="D2" s="102">
        <v>148000</v>
      </c>
      <c r="E2" s="102">
        <v>148000</v>
      </c>
    </row>
    <row r="3" spans="1:11" ht="17.100000000000001" customHeight="1" x14ac:dyDescent="0.2">
      <c r="A3" s="100" t="s">
        <v>170</v>
      </c>
      <c r="B3" s="101" t="s">
        <v>66</v>
      </c>
      <c r="C3" s="103">
        <v>0</v>
      </c>
      <c r="D3" s="103">
        <v>1000</v>
      </c>
      <c r="E3" s="103">
        <v>1000</v>
      </c>
    </row>
    <row r="4" spans="1:11" ht="17.100000000000001" customHeight="1" x14ac:dyDescent="0.2">
      <c r="A4" s="100" t="s">
        <v>172</v>
      </c>
      <c r="B4" s="101" t="s">
        <v>173</v>
      </c>
      <c r="C4" s="103">
        <v>150000</v>
      </c>
      <c r="D4" s="103">
        <v>40000</v>
      </c>
      <c r="E4" s="103">
        <v>183000</v>
      </c>
    </row>
    <row r="5" spans="1:11" ht="17.100000000000001" customHeight="1" x14ac:dyDescent="0.2">
      <c r="A5" s="100" t="s">
        <v>161</v>
      </c>
      <c r="B5" s="101" t="s">
        <v>30</v>
      </c>
      <c r="C5" s="103">
        <v>0</v>
      </c>
      <c r="D5" s="103">
        <v>485000</v>
      </c>
      <c r="E5" s="103">
        <v>134000</v>
      </c>
    </row>
    <row r="6" spans="1:11" ht="17.100000000000001" customHeight="1" x14ac:dyDescent="0.2">
      <c r="A6" s="100" t="s">
        <v>171</v>
      </c>
      <c r="B6" s="101" t="s">
        <v>19</v>
      </c>
      <c r="C6" s="103">
        <v>60000</v>
      </c>
      <c r="D6" s="103">
        <v>0</v>
      </c>
      <c r="E6" s="103">
        <v>0</v>
      </c>
    </row>
    <row r="7" spans="1:11" ht="17.100000000000001" customHeight="1" thickBot="1" x14ac:dyDescent="0.25">
      <c r="A7" s="100" t="s">
        <v>174</v>
      </c>
      <c r="B7" s="101" t="s">
        <v>105</v>
      </c>
      <c r="C7" s="104">
        <v>69000</v>
      </c>
      <c r="D7" s="104">
        <v>182000</v>
      </c>
      <c r="E7" s="104">
        <v>126000</v>
      </c>
    </row>
    <row r="8" spans="1:11" ht="17.100000000000001" customHeight="1" thickBot="1" x14ac:dyDescent="0.25">
      <c r="A8" s="507" t="s">
        <v>31</v>
      </c>
      <c r="B8" s="535"/>
      <c r="C8" s="97">
        <f>SUM(C2:C7)</f>
        <v>324000</v>
      </c>
      <c r="D8" s="97">
        <f>SUM(D2:D7)</f>
        <v>856000</v>
      </c>
      <c r="E8" s="97">
        <f>SUM(E2:E7)</f>
        <v>592000</v>
      </c>
    </row>
    <row r="9" spans="1:11" ht="17.100000000000001" customHeight="1" x14ac:dyDescent="0.2">
      <c r="A9" s="85" t="s">
        <v>162</v>
      </c>
      <c r="B9" s="86" t="s">
        <v>159</v>
      </c>
      <c r="C9" s="103">
        <v>0</v>
      </c>
      <c r="D9" s="103">
        <v>0</v>
      </c>
      <c r="E9" s="103">
        <v>471000</v>
      </c>
      <c r="J9" s="98"/>
      <c r="K9" s="98"/>
    </row>
    <row r="10" spans="1:11" ht="17.100000000000001" customHeight="1" thickBot="1" x14ac:dyDescent="0.25">
      <c r="A10" s="85" t="s">
        <v>163</v>
      </c>
      <c r="B10" s="86" t="s">
        <v>175</v>
      </c>
      <c r="C10" s="103">
        <v>0</v>
      </c>
      <c r="D10" s="103">
        <v>0</v>
      </c>
      <c r="E10" s="103">
        <v>95000</v>
      </c>
      <c r="J10" s="98"/>
      <c r="K10" s="98"/>
    </row>
    <row r="11" spans="1:11" ht="17.100000000000001" customHeight="1" thickBot="1" x14ac:dyDescent="0.25">
      <c r="A11" s="501" t="s">
        <v>28</v>
      </c>
      <c r="B11" s="502"/>
      <c r="C11" s="97">
        <f>SUM(C9:C10)</f>
        <v>0</v>
      </c>
      <c r="D11" s="97">
        <f>SUM(D9:D10)</f>
        <v>0</v>
      </c>
      <c r="E11" s="97">
        <f>SUM(E9:E10)</f>
        <v>566000</v>
      </c>
      <c r="J11" s="98"/>
      <c r="K11" s="98"/>
    </row>
    <row r="12" spans="1:11" ht="30" customHeight="1" thickBot="1" x14ac:dyDescent="0.25">
      <c r="A12" s="509" t="s">
        <v>12</v>
      </c>
      <c r="B12" s="510"/>
      <c r="C12" s="388">
        <f>C8+C11</f>
        <v>324000</v>
      </c>
      <c r="D12" s="388">
        <f t="shared" ref="D12:E12" si="0">D8+D11</f>
        <v>856000</v>
      </c>
      <c r="E12" s="388">
        <f t="shared" si="0"/>
        <v>1158000</v>
      </c>
    </row>
    <row r="13" spans="1:11" ht="19.899999999999999" customHeight="1" x14ac:dyDescent="0.2">
      <c r="A13" s="105"/>
      <c r="B13" s="106"/>
      <c r="C13" s="106"/>
    </row>
    <row r="14" spans="1:11" x14ac:dyDescent="0.2">
      <c r="A14" s="109"/>
      <c r="B14" s="98"/>
      <c r="C14" s="98"/>
    </row>
    <row r="15" spans="1:11" x14ac:dyDescent="0.2">
      <c r="A15" s="109"/>
      <c r="B15" s="98"/>
      <c r="C15" s="98"/>
    </row>
    <row r="16" spans="1:11" x14ac:dyDescent="0.2">
      <c r="A16" s="109"/>
      <c r="B16" s="98"/>
      <c r="C16" s="98"/>
    </row>
    <row r="17" spans="1:3" x14ac:dyDescent="0.2">
      <c r="A17" s="109"/>
      <c r="B17" s="98"/>
      <c r="C17" s="98"/>
    </row>
    <row r="18" spans="1:3" x14ac:dyDescent="0.2">
      <c r="A18" s="109"/>
      <c r="B18" s="98"/>
      <c r="C18" s="98"/>
    </row>
    <row r="19" spans="1:3" x14ac:dyDescent="0.2">
      <c r="A19" s="109"/>
      <c r="B19" s="98"/>
      <c r="C19" s="98"/>
    </row>
    <row r="20" spans="1:3" x14ac:dyDescent="0.2">
      <c r="A20" s="109"/>
      <c r="B20" s="98"/>
      <c r="C20" s="98"/>
    </row>
    <row r="21" spans="1:3" x14ac:dyDescent="0.2">
      <c r="A21" s="109"/>
      <c r="B21" s="98"/>
      <c r="C21" s="98"/>
    </row>
    <row r="22" spans="1:3" x14ac:dyDescent="0.2">
      <c r="A22" s="109"/>
      <c r="B22" s="98"/>
      <c r="C22" s="98"/>
    </row>
    <row r="23" spans="1:3" x14ac:dyDescent="0.2">
      <c r="A23" s="109"/>
      <c r="B23" s="98"/>
      <c r="C23" s="98"/>
    </row>
    <row r="24" spans="1:3" x14ac:dyDescent="0.2">
      <c r="A24" s="109"/>
      <c r="B24" s="98"/>
      <c r="C24" s="98"/>
    </row>
    <row r="25" spans="1:3" x14ac:dyDescent="0.2">
      <c r="A25" s="109"/>
      <c r="B25" s="98"/>
      <c r="C25" s="98"/>
    </row>
    <row r="26" spans="1:3" x14ac:dyDescent="0.2">
      <c r="A26" s="109"/>
      <c r="B26" s="98"/>
      <c r="C26" s="98"/>
    </row>
    <row r="27" spans="1:3" x14ac:dyDescent="0.2">
      <c r="A27" s="109"/>
      <c r="B27" s="98"/>
      <c r="C27" s="98"/>
    </row>
  </sheetData>
  <mergeCells count="4">
    <mergeCell ref="A12:B12"/>
    <mergeCell ref="A1:B1"/>
    <mergeCell ref="A8:B8"/>
    <mergeCell ref="A11:B11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5" firstPageNumber="0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13</vt:i4>
      </vt:variant>
    </vt:vector>
  </HeadingPairs>
  <TitlesOfParts>
    <vt:vector size="42" baseType="lpstr">
      <vt:lpstr>Összesítő</vt:lpstr>
      <vt:lpstr>bevételek 2015</vt:lpstr>
      <vt:lpstr>kiadások 2015</vt:lpstr>
      <vt:lpstr>011130</vt:lpstr>
      <vt:lpstr>011220</vt:lpstr>
      <vt:lpstr>013320-50</vt:lpstr>
      <vt:lpstr>018010-30</vt:lpstr>
      <vt:lpstr>041232-3</vt:lpstr>
      <vt:lpstr>045160</vt:lpstr>
      <vt:lpstr>051030-052020</vt:lpstr>
      <vt:lpstr>064010-066020</vt:lpstr>
      <vt:lpstr>072111</vt:lpstr>
      <vt:lpstr>072311-2</vt:lpstr>
      <vt:lpstr>074031</vt:lpstr>
      <vt:lpstr>074032</vt:lpstr>
      <vt:lpstr>081030</vt:lpstr>
      <vt:lpstr>082042</vt:lpstr>
      <vt:lpstr>082091</vt:lpstr>
      <vt:lpstr>082092</vt:lpstr>
      <vt:lpstr>084031</vt:lpstr>
      <vt:lpstr>091110-40</vt:lpstr>
      <vt:lpstr>096010</vt:lpstr>
      <vt:lpstr>096015</vt:lpstr>
      <vt:lpstr>096020</vt:lpstr>
      <vt:lpstr>096025</vt:lpstr>
      <vt:lpstr>101150-105020</vt:lpstr>
      <vt:lpstr>106020-107060</vt:lpstr>
      <vt:lpstr>900020-999999</vt:lpstr>
      <vt:lpstr>900060</vt:lpstr>
      <vt:lpstr>'013320-50'!Nyomtatási_terület</vt:lpstr>
      <vt:lpstr>'018010-30'!Nyomtatási_terület</vt:lpstr>
      <vt:lpstr>'041232-3'!Nyomtatási_terület</vt:lpstr>
      <vt:lpstr>'045160'!Nyomtatási_terület</vt:lpstr>
      <vt:lpstr>'051030-052020'!Nyomtatási_terület</vt:lpstr>
      <vt:lpstr>'072311-2'!Nyomtatási_terület</vt:lpstr>
      <vt:lpstr>'081030'!Nyomtatási_terület</vt:lpstr>
      <vt:lpstr>'084031'!Nyomtatási_terület</vt:lpstr>
      <vt:lpstr>'091110-40'!Nyomtatási_terület</vt:lpstr>
      <vt:lpstr>'101150-105020'!Nyomtatási_terület</vt:lpstr>
      <vt:lpstr>'106020-107060'!Nyomtatási_terület</vt:lpstr>
      <vt:lpstr>'bevételek 2015'!Nyomtatási_terület</vt:lpstr>
      <vt:lpstr>'kiadások 2015'!Nyomtatási_terület</vt:lpstr>
    </vt:vector>
  </TitlesOfParts>
  <Company>Szár Körjegyzőség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fjozsefne</cp:lastModifiedBy>
  <cp:lastPrinted>2016-05-27T07:12:03Z</cp:lastPrinted>
  <dcterms:created xsi:type="dcterms:W3CDTF">2011-04-06T08:24:15Z</dcterms:created>
  <dcterms:modified xsi:type="dcterms:W3CDTF">2016-05-27T07:13:14Z</dcterms:modified>
</cp:coreProperties>
</file>