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9435" windowHeight="5160" tabRatio="599"/>
  </bookViews>
  <sheets>
    <sheet name="2-3.mell" sheetId="1" r:id="rId1"/>
    <sheet name="4.mell" sheetId="2" r:id="rId2"/>
    <sheet name="4.1" sheetId="6" r:id="rId3"/>
    <sheet name="4.2" sheetId="25" r:id="rId4"/>
    <sheet name="4.3" sheetId="27" r:id="rId5"/>
    <sheet name="5.mell" sheetId="3" r:id="rId6"/>
    <sheet name="5.1" sheetId="7" r:id="rId7"/>
    <sheet name="5.2" sheetId="26" r:id="rId8"/>
    <sheet name="5.3." sheetId="28" r:id="rId9"/>
    <sheet name="6.mell." sheetId="23" r:id="rId10"/>
    <sheet name="7-8.mell." sheetId="9" r:id="rId11"/>
    <sheet name="9.1-9.2" sheetId="10" r:id="rId12"/>
    <sheet name="9.3. mell." sheetId="11" r:id="rId13"/>
    <sheet name="10 mell" sheetId="29" r:id="rId14"/>
    <sheet name="11-11.2" sheetId="13" r:id="rId15"/>
    <sheet name="12 mell" sheetId="17" r:id="rId16"/>
    <sheet name="13 mell" sheetId="19" r:id="rId17"/>
  </sheets>
  <externalReferences>
    <externalReference r:id="rId18"/>
  </externalReferences>
  <definedNames>
    <definedName name="_xlnm.Print_Titles" localSheetId="2">'4.1'!$6:$10</definedName>
    <definedName name="_xlnm.Print_Titles" localSheetId="4">'4.3'!$8:$11</definedName>
    <definedName name="_xlnm.Print_Titles" localSheetId="6">'5.1'!$6:$11</definedName>
    <definedName name="_xlnm.Print_Titles" localSheetId="8">'5.3.'!$6:$10</definedName>
    <definedName name="_xlnm.Print_Area" localSheetId="14">'11-11.2'!$A$1:$H$69</definedName>
    <definedName name="_xlnm.Print_Area" localSheetId="15">'12 mell'!$A$1:$N$33</definedName>
    <definedName name="_xlnm.Print_Area" localSheetId="16">'13 mell'!$A$1:$D$16</definedName>
    <definedName name="_xlnm.Print_Area" localSheetId="0">'2-3.mell'!$A$1:$C$51</definedName>
    <definedName name="_xlnm.Print_Area" localSheetId="2">'4.1'!$A$1:$O$97</definedName>
    <definedName name="_xlnm.Print_Area" localSheetId="3">'4.2'!$A$1:$O$29</definedName>
    <definedName name="_xlnm.Print_Area" localSheetId="4">'4.3'!$A$1:$O$98</definedName>
    <definedName name="_xlnm.Print_Area" localSheetId="1">'4.mell'!$A$1:$N$39</definedName>
    <definedName name="_xlnm.Print_Area" localSheetId="6">'5.1'!$A$1:$L$91</definedName>
    <definedName name="_xlnm.Print_Area" localSheetId="7">'5.2'!$B$1:$M$30</definedName>
    <definedName name="_xlnm.Print_Area" localSheetId="8">'5.3.'!$A$1:$L$97</definedName>
    <definedName name="_xlnm.Print_Area" localSheetId="5">'5.mell'!$A$1:$K$39</definedName>
    <definedName name="_xlnm.Print_Area" localSheetId="9">'6.mell.'!$A$1:$C$52</definedName>
    <definedName name="_xlnm.Print_Area" localSheetId="10">'7-8.mell.'!$A$1:$C$62</definedName>
    <definedName name="_xlnm.Print_Area" localSheetId="11">'9.1-9.2'!$A$1:$E$68</definedName>
  </definedNames>
  <calcPr calcId="125725"/>
</workbook>
</file>

<file path=xl/calcChain.xml><?xml version="1.0" encoding="utf-8"?>
<calcChain xmlns="http://schemas.openxmlformats.org/spreadsheetml/2006/main">
  <c r="D25" i="17"/>
  <c r="E25"/>
  <c r="F25"/>
  <c r="G25"/>
  <c r="H25"/>
  <c r="I25"/>
  <c r="J25"/>
  <c r="K25"/>
  <c r="L25"/>
  <c r="M25"/>
  <c r="N25"/>
  <c r="C25"/>
  <c r="B25" s="1"/>
  <c r="D24"/>
  <c r="E24"/>
  <c r="F24"/>
  <c r="G24"/>
  <c r="H24"/>
  <c r="I24"/>
  <c r="J24"/>
  <c r="K24"/>
  <c r="L24"/>
  <c r="M24"/>
  <c r="N24"/>
  <c r="C24"/>
  <c r="B24" s="1"/>
  <c r="D23"/>
  <c r="E23"/>
  <c r="F23"/>
  <c r="G23"/>
  <c r="H23"/>
  <c r="I23"/>
  <c r="J23"/>
  <c r="K23"/>
  <c r="L23"/>
  <c r="M23"/>
  <c r="N23"/>
  <c r="C23"/>
  <c r="B23"/>
  <c r="B26"/>
  <c r="D22"/>
  <c r="E22"/>
  <c r="F22"/>
  <c r="G22"/>
  <c r="H22"/>
  <c r="I22"/>
  <c r="J22"/>
  <c r="K22"/>
  <c r="L22"/>
  <c r="M22"/>
  <c r="N22"/>
  <c r="C22"/>
  <c r="B22" s="1"/>
  <c r="D21"/>
  <c r="E21"/>
  <c r="F21"/>
  <c r="G21"/>
  <c r="H21"/>
  <c r="I21"/>
  <c r="J21"/>
  <c r="K21"/>
  <c r="L21"/>
  <c r="M21"/>
  <c r="N21"/>
  <c r="C21"/>
  <c r="B21" s="1"/>
  <c r="B27" s="1"/>
  <c r="B33" s="1"/>
  <c r="D16"/>
  <c r="D18" s="1"/>
  <c r="E16"/>
  <c r="E18" s="1"/>
  <c r="F16"/>
  <c r="F18" s="1"/>
  <c r="G16"/>
  <c r="G18" s="1"/>
  <c r="H16"/>
  <c r="H18" s="1"/>
  <c r="I16"/>
  <c r="I18" s="1"/>
  <c r="J16"/>
  <c r="J18" s="1"/>
  <c r="K16"/>
  <c r="K18" s="1"/>
  <c r="L16"/>
  <c r="L18" s="1"/>
  <c r="M16"/>
  <c r="M18" s="1"/>
  <c r="N16"/>
  <c r="N18" s="1"/>
  <c r="C16"/>
  <c r="C18" s="1"/>
  <c r="B18" s="1"/>
  <c r="D12"/>
  <c r="E12"/>
  <c r="F12"/>
  <c r="G12"/>
  <c r="H12"/>
  <c r="I12"/>
  <c r="J12"/>
  <c r="K12"/>
  <c r="L12"/>
  <c r="M12"/>
  <c r="N12"/>
  <c r="C12"/>
  <c r="D11"/>
  <c r="E11"/>
  <c r="F11"/>
  <c r="G11"/>
  <c r="H11"/>
  <c r="I11"/>
  <c r="J11"/>
  <c r="K11"/>
  <c r="L11"/>
  <c r="M11"/>
  <c r="N11"/>
  <c r="C11"/>
  <c r="B11" s="1"/>
  <c r="D9"/>
  <c r="D15" s="1"/>
  <c r="D19" s="1"/>
  <c r="E9"/>
  <c r="E15" s="1"/>
  <c r="E19" s="1"/>
  <c r="F9"/>
  <c r="F15" s="1"/>
  <c r="F19" s="1"/>
  <c r="G9"/>
  <c r="H9"/>
  <c r="H15" s="1"/>
  <c r="H19" s="1"/>
  <c r="I9"/>
  <c r="I15" s="1"/>
  <c r="J9"/>
  <c r="J15" s="1"/>
  <c r="J19" s="1"/>
  <c r="K9"/>
  <c r="L9"/>
  <c r="L15" s="1"/>
  <c r="L19" s="1"/>
  <c r="M9"/>
  <c r="M15" s="1"/>
  <c r="N9"/>
  <c r="N15" s="1"/>
  <c r="N19" s="1"/>
  <c r="C9"/>
  <c r="C16" i="19"/>
  <c r="B9" i="17"/>
  <c r="B10"/>
  <c r="B13"/>
  <c r="B14"/>
  <c r="B16"/>
  <c r="B17"/>
  <c r="O19"/>
  <c r="C27"/>
  <c r="C33" s="1"/>
  <c r="D27"/>
  <c r="D33" s="1"/>
  <c r="F27"/>
  <c r="F33" s="1"/>
  <c r="H27"/>
  <c r="H33" s="1"/>
  <c r="J27"/>
  <c r="J33" s="1"/>
  <c r="L27"/>
  <c r="L33" s="1"/>
  <c r="N27"/>
  <c r="N33" s="1"/>
  <c r="B28"/>
  <c r="B29"/>
  <c r="B30"/>
  <c r="B31"/>
  <c r="D32"/>
  <c r="E32"/>
  <c r="F32"/>
  <c r="G32"/>
  <c r="H32"/>
  <c r="I32"/>
  <c r="J32"/>
  <c r="K32"/>
  <c r="L32"/>
  <c r="M32"/>
  <c r="N32"/>
  <c r="O33"/>
  <c r="O35"/>
  <c r="G12" i="13"/>
  <c r="G13"/>
  <c r="G14"/>
  <c r="G15"/>
  <c r="G16"/>
  <c r="G17"/>
  <c r="G18"/>
  <c r="G19"/>
  <c r="G20"/>
  <c r="G21"/>
  <c r="G22"/>
  <c r="B23"/>
  <c r="C23"/>
  <c r="D23"/>
  <c r="E23"/>
  <c r="F23"/>
  <c r="G23"/>
  <c r="G33"/>
  <c r="G34"/>
  <c r="G43" s="1"/>
  <c r="G35"/>
  <c r="G36"/>
  <c r="G37"/>
  <c r="G38"/>
  <c r="G39"/>
  <c r="G40"/>
  <c r="G41"/>
  <c r="G42"/>
  <c r="B43"/>
  <c r="C43"/>
  <c r="D43"/>
  <c r="E43"/>
  <c r="H52"/>
  <c r="H53"/>
  <c r="H54"/>
  <c r="H55"/>
  <c r="B56"/>
  <c r="B69" s="1"/>
  <c r="C56"/>
  <c r="D56"/>
  <c r="D69" s="1"/>
  <c r="E56"/>
  <c r="F56"/>
  <c r="F69" s="1"/>
  <c r="G56"/>
  <c r="H57"/>
  <c r="H58"/>
  <c r="H56" s="1"/>
  <c r="H59"/>
  <c r="B60"/>
  <c r="C60"/>
  <c r="D60"/>
  <c r="E60"/>
  <c r="F60"/>
  <c r="G60"/>
  <c r="H61"/>
  <c r="H62"/>
  <c r="H60" s="1"/>
  <c r="H63"/>
  <c r="H64"/>
  <c r="B65"/>
  <c r="C65"/>
  <c r="H65" s="1"/>
  <c r="D65"/>
  <c r="E65"/>
  <c r="F65"/>
  <c r="G65"/>
  <c r="H66"/>
  <c r="H67"/>
  <c r="H68"/>
  <c r="C69"/>
  <c r="E69"/>
  <c r="G69"/>
  <c r="C12" i="11"/>
  <c r="C16" s="1"/>
  <c r="C11" i="10"/>
  <c r="D11"/>
  <c r="E12"/>
  <c r="E13"/>
  <c r="E11" s="1"/>
  <c r="E14"/>
  <c r="E15"/>
  <c r="E18"/>
  <c r="C19"/>
  <c r="D19"/>
  <c r="E20"/>
  <c r="E21"/>
  <c r="E19" s="1"/>
  <c r="E22"/>
  <c r="E23"/>
  <c r="C24"/>
  <c r="D24"/>
  <c r="D27" s="1"/>
  <c r="D33" s="1"/>
  <c r="E25"/>
  <c r="E24" s="1"/>
  <c r="E26"/>
  <c r="C27"/>
  <c r="C28"/>
  <c r="D28"/>
  <c r="E29"/>
  <c r="E28" s="1"/>
  <c r="E32" s="1"/>
  <c r="E30"/>
  <c r="E31"/>
  <c r="C32"/>
  <c r="D32"/>
  <c r="C33"/>
  <c r="C46"/>
  <c r="D46"/>
  <c r="E47"/>
  <c r="E46" s="1"/>
  <c r="E48"/>
  <c r="E49"/>
  <c r="E50"/>
  <c r="E51"/>
  <c r="C52"/>
  <c r="D52"/>
  <c r="E52" s="1"/>
  <c r="E53"/>
  <c r="C54"/>
  <c r="D54"/>
  <c r="E54" s="1"/>
  <c r="E55"/>
  <c r="C56"/>
  <c r="D56"/>
  <c r="E57"/>
  <c r="E56" s="1"/>
  <c r="C58"/>
  <c r="D58"/>
  <c r="E59"/>
  <c r="E58" s="1"/>
  <c r="C60"/>
  <c r="D60"/>
  <c r="E61"/>
  <c r="E60" s="1"/>
  <c r="C62"/>
  <c r="D62"/>
  <c r="E63"/>
  <c r="E62" s="1"/>
  <c r="C64"/>
  <c r="D64"/>
  <c r="E65"/>
  <c r="E64" s="1"/>
  <c r="C66"/>
  <c r="D66"/>
  <c r="E67"/>
  <c r="E66" s="1"/>
  <c r="C68"/>
  <c r="D68"/>
  <c r="C11" i="9"/>
  <c r="C14"/>
  <c r="C16"/>
  <c r="C19"/>
  <c r="C23"/>
  <c r="C26"/>
  <c r="C28"/>
  <c r="C29"/>
  <c r="C37"/>
  <c r="C48"/>
  <c r="C54"/>
  <c r="C56"/>
  <c r="C61"/>
  <c r="C62" s="1"/>
  <c r="C30" i="23"/>
  <c r="C42" s="1"/>
  <c r="C52" s="1"/>
  <c r="C36"/>
  <c r="C40"/>
  <c r="C50"/>
  <c r="C12" i="28"/>
  <c r="C14"/>
  <c r="C16"/>
  <c r="C18"/>
  <c r="D20"/>
  <c r="E20"/>
  <c r="F20"/>
  <c r="G20"/>
  <c r="H20"/>
  <c r="I20"/>
  <c r="J20"/>
  <c r="K20"/>
  <c r="L20"/>
  <c r="C22"/>
  <c r="C20" s="1"/>
  <c r="C96" s="1"/>
  <c r="C24"/>
  <c r="C26"/>
  <c r="D28"/>
  <c r="E28"/>
  <c r="F28"/>
  <c r="G28"/>
  <c r="H28"/>
  <c r="I28"/>
  <c r="J28"/>
  <c r="K28"/>
  <c r="L28"/>
  <c r="C30"/>
  <c r="C28" s="1"/>
  <c r="C32"/>
  <c r="C34"/>
  <c r="C36"/>
  <c r="C38"/>
  <c r="C42"/>
  <c r="C40" s="1"/>
  <c r="C44"/>
  <c r="D46"/>
  <c r="D40" s="1"/>
  <c r="E46"/>
  <c r="E40" s="1"/>
  <c r="D36" i="3" s="1"/>
  <c r="F46" i="28"/>
  <c r="F40" s="1"/>
  <c r="G46"/>
  <c r="G40" s="1"/>
  <c r="F36" i="3" s="1"/>
  <c r="H46" i="28"/>
  <c r="H40" s="1"/>
  <c r="I46"/>
  <c r="I40" s="1"/>
  <c r="J46"/>
  <c r="J40" s="1"/>
  <c r="K46"/>
  <c r="K40" s="1"/>
  <c r="K36" i="3" s="1"/>
  <c r="L46" i="28"/>
  <c r="L40" s="1"/>
  <c r="L94" s="1"/>
  <c r="C48"/>
  <c r="C46" s="1"/>
  <c r="C50"/>
  <c r="C52"/>
  <c r="C54"/>
  <c r="C56"/>
  <c r="C58"/>
  <c r="C60"/>
  <c r="C62"/>
  <c r="C64"/>
  <c r="C66"/>
  <c r="C68"/>
  <c r="C70"/>
  <c r="C72"/>
  <c r="C74"/>
  <c r="C76"/>
  <c r="C78"/>
  <c r="C80"/>
  <c r="C82"/>
  <c r="C84"/>
  <c r="C86"/>
  <c r="C88"/>
  <c r="C90"/>
  <c r="C92"/>
  <c r="D95"/>
  <c r="E95"/>
  <c r="F95"/>
  <c r="G95"/>
  <c r="H95"/>
  <c r="I95"/>
  <c r="J95"/>
  <c r="K95"/>
  <c r="L95"/>
  <c r="D96"/>
  <c r="F96"/>
  <c r="H96"/>
  <c r="J96"/>
  <c r="L96"/>
  <c r="D98"/>
  <c r="F98"/>
  <c r="H98"/>
  <c r="J98"/>
  <c r="L98"/>
  <c r="D13" i="26"/>
  <c r="D15"/>
  <c r="E17"/>
  <c r="D17" s="1"/>
  <c r="D19"/>
  <c r="D21"/>
  <c r="D23"/>
  <c r="F25"/>
  <c r="D18" i="3" s="1"/>
  <c r="G25" i="26"/>
  <c r="H25"/>
  <c r="F18" i="3" s="1"/>
  <c r="I25" i="26"/>
  <c r="J25"/>
  <c r="H18" i="3" s="1"/>
  <c r="K25" i="26"/>
  <c r="L25"/>
  <c r="J18" i="3" s="1"/>
  <c r="M25" i="26"/>
  <c r="F26"/>
  <c r="G26"/>
  <c r="H26"/>
  <c r="I26"/>
  <c r="J26"/>
  <c r="K26"/>
  <c r="L26"/>
  <c r="M26"/>
  <c r="D27"/>
  <c r="E28"/>
  <c r="D28" s="1"/>
  <c r="F28"/>
  <c r="G28"/>
  <c r="H28"/>
  <c r="I28"/>
  <c r="J28"/>
  <c r="K28"/>
  <c r="L28"/>
  <c r="M28"/>
  <c r="C13" i="7"/>
  <c r="C15"/>
  <c r="C17"/>
  <c r="C19"/>
  <c r="C21"/>
  <c r="C23"/>
  <c r="C25"/>
  <c r="C27"/>
  <c r="C29"/>
  <c r="C31"/>
  <c r="C33"/>
  <c r="C35"/>
  <c r="C37"/>
  <c r="C39"/>
  <c r="C41"/>
  <c r="C43"/>
  <c r="C45"/>
  <c r="C47"/>
  <c r="C49"/>
  <c r="C51"/>
  <c r="C53"/>
  <c r="C55"/>
  <c r="C57"/>
  <c r="C59"/>
  <c r="C61"/>
  <c r="C63"/>
  <c r="C65"/>
  <c r="C67"/>
  <c r="C69"/>
  <c r="C71"/>
  <c r="C73"/>
  <c r="C75"/>
  <c r="C77"/>
  <c r="C79"/>
  <c r="C81"/>
  <c r="C83"/>
  <c r="C85"/>
  <c r="E87"/>
  <c r="G87"/>
  <c r="I87"/>
  <c r="K87"/>
  <c r="D88"/>
  <c r="E88"/>
  <c r="C88" s="1"/>
  <c r="F88"/>
  <c r="G88"/>
  <c r="H88"/>
  <c r="I88"/>
  <c r="J88"/>
  <c r="K88"/>
  <c r="L88"/>
  <c r="D90"/>
  <c r="E90"/>
  <c r="E89" s="1"/>
  <c r="F90"/>
  <c r="G90"/>
  <c r="G89" s="1"/>
  <c r="H90"/>
  <c r="I90"/>
  <c r="I89" s="1"/>
  <c r="J90"/>
  <c r="K90"/>
  <c r="K89" s="1"/>
  <c r="L90"/>
  <c r="D94"/>
  <c r="D87" s="1"/>
  <c r="E94"/>
  <c r="F94"/>
  <c r="F87" s="1"/>
  <c r="G94"/>
  <c r="H94"/>
  <c r="H87" s="1"/>
  <c r="I94"/>
  <c r="J94"/>
  <c r="J87" s="1"/>
  <c r="K94"/>
  <c r="L94"/>
  <c r="L87" s="1"/>
  <c r="D97"/>
  <c r="D98"/>
  <c r="D99"/>
  <c r="D100"/>
  <c r="D16" i="3"/>
  <c r="D38" s="1"/>
  <c r="F16"/>
  <c r="H16"/>
  <c r="J16"/>
  <c r="E18"/>
  <c r="G18"/>
  <c r="I18"/>
  <c r="K18"/>
  <c r="C20"/>
  <c r="D20"/>
  <c r="E20"/>
  <c r="F20"/>
  <c r="G20"/>
  <c r="H20"/>
  <c r="I20"/>
  <c r="J20"/>
  <c r="K20"/>
  <c r="C22"/>
  <c r="D22"/>
  <c r="E22"/>
  <c r="F22"/>
  <c r="G22"/>
  <c r="H22"/>
  <c r="I22"/>
  <c r="J22"/>
  <c r="K22"/>
  <c r="C24"/>
  <c r="D24"/>
  <c r="E24"/>
  <c r="F24"/>
  <c r="G24"/>
  <c r="H24"/>
  <c r="I24"/>
  <c r="J24"/>
  <c r="K24"/>
  <c r="C26"/>
  <c r="D26"/>
  <c r="E26"/>
  <c r="F26"/>
  <c r="G26"/>
  <c r="H26"/>
  <c r="I26"/>
  <c r="J26"/>
  <c r="K26"/>
  <c r="C28"/>
  <c r="D28"/>
  <c r="E28"/>
  <c r="F28"/>
  <c r="G28"/>
  <c r="H28"/>
  <c r="I28"/>
  <c r="J28"/>
  <c r="K28"/>
  <c r="C30"/>
  <c r="D30"/>
  <c r="E30"/>
  <c r="F30"/>
  <c r="G30"/>
  <c r="H30"/>
  <c r="I30"/>
  <c r="J30"/>
  <c r="K30"/>
  <c r="C32"/>
  <c r="D32"/>
  <c r="E32"/>
  <c r="F32"/>
  <c r="G32"/>
  <c r="H32"/>
  <c r="I32"/>
  <c r="J32"/>
  <c r="K32"/>
  <c r="C34"/>
  <c r="D34"/>
  <c r="E34"/>
  <c r="F34"/>
  <c r="G34"/>
  <c r="H34"/>
  <c r="I34"/>
  <c r="J34"/>
  <c r="K34"/>
  <c r="D13" i="27"/>
  <c r="C13" s="1"/>
  <c r="D15"/>
  <c r="C15" s="1"/>
  <c r="D17"/>
  <c r="C17" s="1"/>
  <c r="D19"/>
  <c r="C19" s="1"/>
  <c r="D21"/>
  <c r="E21"/>
  <c r="F21"/>
  <c r="G21"/>
  <c r="H21"/>
  <c r="I21"/>
  <c r="J21"/>
  <c r="K21"/>
  <c r="L21"/>
  <c r="M21"/>
  <c r="N21"/>
  <c r="O21"/>
  <c r="C23"/>
  <c r="C21" s="1"/>
  <c r="D23"/>
  <c r="C25"/>
  <c r="D25"/>
  <c r="C27"/>
  <c r="D27"/>
  <c r="E29"/>
  <c r="F29"/>
  <c r="G29"/>
  <c r="H29"/>
  <c r="I29"/>
  <c r="J29"/>
  <c r="K29"/>
  <c r="L29"/>
  <c r="M29"/>
  <c r="N29"/>
  <c r="O29"/>
  <c r="D31"/>
  <c r="D29" s="1"/>
  <c r="D33"/>
  <c r="C33" s="1"/>
  <c r="D35"/>
  <c r="C35" s="1"/>
  <c r="C37"/>
  <c r="C39"/>
  <c r="D41"/>
  <c r="C43"/>
  <c r="D43"/>
  <c r="C45"/>
  <c r="D45"/>
  <c r="E47"/>
  <c r="E41" s="1"/>
  <c r="F47"/>
  <c r="F41" s="1"/>
  <c r="G47"/>
  <c r="G41" s="1"/>
  <c r="H47"/>
  <c r="H41" s="1"/>
  <c r="I47"/>
  <c r="I41" s="1"/>
  <c r="J47"/>
  <c r="J41" s="1"/>
  <c r="K47"/>
  <c r="K41" s="1"/>
  <c r="L47"/>
  <c r="L41" s="1"/>
  <c r="M47"/>
  <c r="M41" s="1"/>
  <c r="N47"/>
  <c r="N41" s="1"/>
  <c r="O47"/>
  <c r="O41" s="1"/>
  <c r="C49"/>
  <c r="D49"/>
  <c r="D51"/>
  <c r="C51" s="1"/>
  <c r="D53"/>
  <c r="C53" s="1"/>
  <c r="D55"/>
  <c r="C55" s="1"/>
  <c r="D57"/>
  <c r="C57" s="1"/>
  <c r="D59"/>
  <c r="C59" s="1"/>
  <c r="D61"/>
  <c r="C61" s="1"/>
  <c r="D63"/>
  <c r="C63" s="1"/>
  <c r="D65"/>
  <c r="C65" s="1"/>
  <c r="D67"/>
  <c r="C67" s="1"/>
  <c r="D69"/>
  <c r="C69" s="1"/>
  <c r="D71"/>
  <c r="C71" s="1"/>
  <c r="D73"/>
  <c r="C73" s="1"/>
  <c r="D75"/>
  <c r="C75" s="1"/>
  <c r="D77"/>
  <c r="C77" s="1"/>
  <c r="D79"/>
  <c r="C79" s="1"/>
  <c r="D81"/>
  <c r="C81" s="1"/>
  <c r="D83"/>
  <c r="C83" s="1"/>
  <c r="D85"/>
  <c r="C85" s="1"/>
  <c r="D87"/>
  <c r="C87" s="1"/>
  <c r="D89"/>
  <c r="C89" s="1"/>
  <c r="C91"/>
  <c r="C93"/>
  <c r="D93"/>
  <c r="D96"/>
  <c r="E96"/>
  <c r="F96"/>
  <c r="G96"/>
  <c r="H96"/>
  <c r="I96"/>
  <c r="J96"/>
  <c r="K96"/>
  <c r="L96"/>
  <c r="M96"/>
  <c r="N96"/>
  <c r="O96"/>
  <c r="D97"/>
  <c r="E97"/>
  <c r="E99" s="1"/>
  <c r="F97"/>
  <c r="G97"/>
  <c r="G99" s="1"/>
  <c r="H97"/>
  <c r="I97"/>
  <c r="I99" s="1"/>
  <c r="J97"/>
  <c r="K97"/>
  <c r="K99" s="1"/>
  <c r="L97"/>
  <c r="M97"/>
  <c r="M99" s="1"/>
  <c r="N97"/>
  <c r="O97"/>
  <c r="O99" s="1"/>
  <c r="D99"/>
  <c r="F99"/>
  <c r="H99"/>
  <c r="J99"/>
  <c r="L99"/>
  <c r="N99"/>
  <c r="C12" i="25"/>
  <c r="C14"/>
  <c r="C16"/>
  <c r="D18"/>
  <c r="C18" s="1"/>
  <c r="D20"/>
  <c r="C20" s="1"/>
  <c r="C22"/>
  <c r="E24"/>
  <c r="F24"/>
  <c r="G24"/>
  <c r="H24"/>
  <c r="I24"/>
  <c r="J24"/>
  <c r="K24"/>
  <c r="L24"/>
  <c r="M24"/>
  <c r="N24"/>
  <c r="O24"/>
  <c r="D25"/>
  <c r="C25" s="1"/>
  <c r="C26"/>
  <c r="C27"/>
  <c r="D12" i="6"/>
  <c r="C12" s="1"/>
  <c r="C14"/>
  <c r="C16"/>
  <c r="C18"/>
  <c r="C20"/>
  <c r="C22"/>
  <c r="C24"/>
  <c r="C26"/>
  <c r="C28"/>
  <c r="C30"/>
  <c r="C32"/>
  <c r="C34"/>
  <c r="C36"/>
  <c r="C38"/>
  <c r="C40"/>
  <c r="C42"/>
  <c r="C44"/>
  <c r="C46"/>
  <c r="C48"/>
  <c r="C50"/>
  <c r="C52"/>
  <c r="C54"/>
  <c r="C56"/>
  <c r="C58"/>
  <c r="C60"/>
  <c r="C62"/>
  <c r="C64"/>
  <c r="C66"/>
  <c r="C68"/>
  <c r="C70"/>
  <c r="C72"/>
  <c r="C74"/>
  <c r="C76"/>
  <c r="C78"/>
  <c r="C80"/>
  <c r="C82"/>
  <c r="C84"/>
  <c r="C86"/>
  <c r="C90"/>
  <c r="C92"/>
  <c r="D96"/>
  <c r="C96" s="1"/>
  <c r="E96"/>
  <c r="F96"/>
  <c r="G96"/>
  <c r="H96"/>
  <c r="I96"/>
  <c r="J96"/>
  <c r="K96"/>
  <c r="L96"/>
  <c r="M96"/>
  <c r="N96"/>
  <c r="O96"/>
  <c r="D97"/>
  <c r="E97"/>
  <c r="C97" s="1"/>
  <c r="F97"/>
  <c r="G97"/>
  <c r="H97"/>
  <c r="I97"/>
  <c r="J97"/>
  <c r="K97"/>
  <c r="L97"/>
  <c r="M97"/>
  <c r="N97"/>
  <c r="O97"/>
  <c r="D101"/>
  <c r="D88" s="1"/>
  <c r="E101"/>
  <c r="E88" s="1"/>
  <c r="F101"/>
  <c r="F88" s="1"/>
  <c r="G101"/>
  <c r="G88" s="1"/>
  <c r="H101"/>
  <c r="H88" s="1"/>
  <c r="I101"/>
  <c r="I88" s="1"/>
  <c r="J101"/>
  <c r="J88" s="1"/>
  <c r="K101"/>
  <c r="K88" s="1"/>
  <c r="L101"/>
  <c r="L88" s="1"/>
  <c r="M101"/>
  <c r="M88" s="1"/>
  <c r="N101"/>
  <c r="N88" s="1"/>
  <c r="O101"/>
  <c r="O88" s="1"/>
  <c r="B17" i="2"/>
  <c r="D19"/>
  <c r="E19"/>
  <c r="F19"/>
  <c r="G19"/>
  <c r="H19"/>
  <c r="I19"/>
  <c r="J19"/>
  <c r="K19"/>
  <c r="L19"/>
  <c r="M19"/>
  <c r="N19"/>
  <c r="C21"/>
  <c r="D21"/>
  <c r="E21"/>
  <c r="F21"/>
  <c r="G21"/>
  <c r="H21"/>
  <c r="I21"/>
  <c r="J21"/>
  <c r="K21"/>
  <c r="L21"/>
  <c r="M21"/>
  <c r="N21"/>
  <c r="C23"/>
  <c r="D23"/>
  <c r="E23"/>
  <c r="F23"/>
  <c r="G23"/>
  <c r="H23"/>
  <c r="I23"/>
  <c r="J23"/>
  <c r="K23"/>
  <c r="L23"/>
  <c r="M23"/>
  <c r="N23"/>
  <c r="C25"/>
  <c r="D25"/>
  <c r="E25"/>
  <c r="F25"/>
  <c r="G25"/>
  <c r="H25"/>
  <c r="I25"/>
  <c r="J25"/>
  <c r="K25"/>
  <c r="L25"/>
  <c r="M25"/>
  <c r="N25"/>
  <c r="C27"/>
  <c r="D27"/>
  <c r="E27"/>
  <c r="F27"/>
  <c r="G27"/>
  <c r="H27"/>
  <c r="I27"/>
  <c r="J27"/>
  <c r="K27"/>
  <c r="L27"/>
  <c r="M27"/>
  <c r="N27"/>
  <c r="C29"/>
  <c r="D29"/>
  <c r="E29"/>
  <c r="F29"/>
  <c r="G29"/>
  <c r="H29"/>
  <c r="I29"/>
  <c r="J29"/>
  <c r="K29"/>
  <c r="L29"/>
  <c r="M29"/>
  <c r="N29"/>
  <c r="C31"/>
  <c r="D31"/>
  <c r="E31"/>
  <c r="F31"/>
  <c r="G31"/>
  <c r="H31"/>
  <c r="I31"/>
  <c r="J31"/>
  <c r="K31"/>
  <c r="L31"/>
  <c r="M31"/>
  <c r="N31"/>
  <c r="D33"/>
  <c r="E33"/>
  <c r="F33"/>
  <c r="G33"/>
  <c r="H33"/>
  <c r="I33"/>
  <c r="J33"/>
  <c r="K33"/>
  <c r="L33"/>
  <c r="M33"/>
  <c r="N33"/>
  <c r="C35"/>
  <c r="D35"/>
  <c r="E35"/>
  <c r="F35"/>
  <c r="G35"/>
  <c r="H35"/>
  <c r="I35"/>
  <c r="J35"/>
  <c r="K35"/>
  <c r="L35"/>
  <c r="M35"/>
  <c r="N35"/>
  <c r="C37"/>
  <c r="C12" i="1"/>
  <c r="C19"/>
  <c r="C22"/>
  <c r="C27"/>
  <c r="C54" s="1"/>
  <c r="C57" s="1"/>
  <c r="C42"/>
  <c r="C50"/>
  <c r="C55"/>
  <c r="B34" i="3"/>
  <c r="B30"/>
  <c r="B28"/>
  <c r="B24"/>
  <c r="B20"/>
  <c r="B32"/>
  <c r="B26"/>
  <c r="B22"/>
  <c r="B32" i="17"/>
  <c r="M27"/>
  <c r="M33" s="1"/>
  <c r="K27"/>
  <c r="K33" s="1"/>
  <c r="I27"/>
  <c r="I33" s="1"/>
  <c r="G27"/>
  <c r="G33" s="1"/>
  <c r="E27"/>
  <c r="E33" s="1"/>
  <c r="B12"/>
  <c r="F38" i="3" l="1"/>
  <c r="L94" i="6"/>
  <c r="L95" s="1"/>
  <c r="K15" i="2"/>
  <c r="K39" s="1"/>
  <c r="H94" i="6"/>
  <c r="H95" s="1"/>
  <c r="G15" i="2"/>
  <c r="C88" i="6"/>
  <c r="C94" s="1"/>
  <c r="D94"/>
  <c r="D95" s="1"/>
  <c r="C15" i="2"/>
  <c r="O95" i="27"/>
  <c r="N37" i="2"/>
  <c r="M95" i="27"/>
  <c r="L37" i="2"/>
  <c r="I95" i="27"/>
  <c r="H37" i="2"/>
  <c r="E95" i="27"/>
  <c r="D37" i="2"/>
  <c r="D95" i="27"/>
  <c r="C33" i="2"/>
  <c r="J89" i="7"/>
  <c r="I16" i="3"/>
  <c r="N15" i="2"/>
  <c r="N39" s="1"/>
  <c r="O94" i="6"/>
  <c r="O95" s="1"/>
  <c r="L15" i="2"/>
  <c r="L39" s="1"/>
  <c r="M94" i="6"/>
  <c r="M95" s="1"/>
  <c r="J15" i="2"/>
  <c r="J39" s="1"/>
  <c r="K94" i="6"/>
  <c r="K95" s="1"/>
  <c r="H15" i="2"/>
  <c r="H39" s="1"/>
  <c r="I94" i="6"/>
  <c r="I95" s="1"/>
  <c r="F15" i="2"/>
  <c r="F39" s="1"/>
  <c r="G94" i="6"/>
  <c r="G95" s="1"/>
  <c r="D15" i="2"/>
  <c r="D39" s="1"/>
  <c r="E94" i="6"/>
  <c r="E95" s="1"/>
  <c r="N95" i="27"/>
  <c r="M37" i="2"/>
  <c r="L95" i="27"/>
  <c r="K37" i="2"/>
  <c r="J95" i="27"/>
  <c r="I37" i="2"/>
  <c r="H95" i="27"/>
  <c r="G37" i="2"/>
  <c r="F95" i="27"/>
  <c r="E37" i="2"/>
  <c r="C96" i="27"/>
  <c r="I36" i="3"/>
  <c r="H36"/>
  <c r="H38"/>
  <c r="K94" i="28"/>
  <c r="I94"/>
  <c r="G94"/>
  <c r="E94"/>
  <c r="E27" i="10"/>
  <c r="E33" s="1"/>
  <c r="N94" i="6"/>
  <c r="N95" s="1"/>
  <c r="M15" i="2"/>
  <c r="M39" s="1"/>
  <c r="J94" i="6"/>
  <c r="J95" s="1"/>
  <c r="I15" i="2"/>
  <c r="I39" s="1"/>
  <c r="F94" i="6"/>
  <c r="F95" s="1"/>
  <c r="E15" i="2"/>
  <c r="K95" i="27"/>
  <c r="J37" i="2"/>
  <c r="G95" i="27"/>
  <c r="F37" i="2"/>
  <c r="L89" i="7"/>
  <c r="K16" i="3"/>
  <c r="K38" s="1"/>
  <c r="H89" i="7"/>
  <c r="G16" i="3"/>
  <c r="F89" i="7"/>
  <c r="E16" i="3"/>
  <c r="D89" i="7"/>
  <c r="C89" s="1"/>
  <c r="C16" i="3"/>
  <c r="C87" i="7"/>
  <c r="J94" i="28"/>
  <c r="J36" i="3"/>
  <c r="J38" s="1"/>
  <c r="G36"/>
  <c r="H94" i="28"/>
  <c r="E36" i="3"/>
  <c r="F94" i="28"/>
  <c r="C36" i="3"/>
  <c r="D94" i="28"/>
  <c r="C94"/>
  <c r="E68" i="10"/>
  <c r="H69" i="13"/>
  <c r="B35" i="2"/>
  <c r="B33"/>
  <c r="B29"/>
  <c r="B25"/>
  <c r="B21"/>
  <c r="D24" i="25"/>
  <c r="C47" i="27"/>
  <c r="C41" s="1"/>
  <c r="C90" i="7"/>
  <c r="M19" i="17"/>
  <c r="I19"/>
  <c r="C15"/>
  <c r="K15"/>
  <c r="K19" s="1"/>
  <c r="G15"/>
  <c r="G19" s="1"/>
  <c r="B31" i="2"/>
  <c r="B27"/>
  <c r="B23"/>
  <c r="C31" i="27"/>
  <c r="C29" s="1"/>
  <c r="C95" s="1"/>
  <c r="E26" i="26"/>
  <c r="D26" s="1"/>
  <c r="E25"/>
  <c r="K96" i="28"/>
  <c r="K98" s="1"/>
  <c r="I96"/>
  <c r="I98" s="1"/>
  <c r="G96"/>
  <c r="G98" s="1"/>
  <c r="E96"/>
  <c r="E98" s="1"/>
  <c r="C95"/>
  <c r="C98" s="1"/>
  <c r="B37" i="2"/>
  <c r="D25" i="26" l="1"/>
  <c r="C18" i="3"/>
  <c r="B18" s="1"/>
  <c r="C24" i="25"/>
  <c r="B19" i="2" s="1"/>
  <c r="C19"/>
  <c r="B16" i="3"/>
  <c r="C38"/>
  <c r="B15" i="2"/>
  <c r="C39"/>
  <c r="B15" i="17"/>
  <c r="B19" s="1"/>
  <c r="C19"/>
  <c r="B36" i="3"/>
  <c r="E38"/>
  <c r="G38"/>
  <c r="C97" i="27"/>
  <c r="C99" s="1"/>
  <c r="E39" i="2"/>
  <c r="G39"/>
  <c r="I38" i="3"/>
  <c r="C95" i="6"/>
  <c r="B39" i="2" l="1"/>
  <c r="B38" i="3"/>
</calcChain>
</file>

<file path=xl/sharedStrings.xml><?xml version="1.0" encoding="utf-8"?>
<sst xmlns="http://schemas.openxmlformats.org/spreadsheetml/2006/main" count="1319" uniqueCount="572">
  <si>
    <t xml:space="preserve">                                    Dorog Város Önkormányzat</t>
  </si>
  <si>
    <t xml:space="preserve">                                             pénzügyi mérleg</t>
  </si>
  <si>
    <t>BEVÉTELEK</t>
  </si>
  <si>
    <t xml:space="preserve">Adatok: ezer forintban </t>
  </si>
  <si>
    <t>Sor-</t>
  </si>
  <si>
    <t>Megnevezés</t>
  </si>
  <si>
    <t>Összesen</t>
  </si>
  <si>
    <t>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</si>
  <si>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</si>
  <si>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</si>
  <si>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</si>
  <si>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</si>
  <si>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</si>
  <si>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</si>
  <si>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</si>
  <si>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</si>
  <si>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</si>
  <si>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</si>
  <si>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</si>
  <si>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</si>
  <si>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KIADÁSOK</t>
  </si>
  <si>
    <t xml:space="preserve">    Adatok: ezer forintban </t>
  </si>
  <si>
    <t>KIADÁSOK FŐÖSSZEGE</t>
  </si>
  <si>
    <t>BEVÉTEL</t>
  </si>
  <si>
    <t>KIADÁS</t>
  </si>
  <si>
    <t>Egyenleg</t>
  </si>
  <si>
    <t>Dorog Város Önkormányzat</t>
  </si>
  <si>
    <t>Bevételi összesítő</t>
  </si>
  <si>
    <t>Adatok: ezer forintban</t>
  </si>
  <si>
    <t xml:space="preserve">Költségvetési cím </t>
  </si>
  <si>
    <t>Költségv.</t>
  </si>
  <si>
    <t>és megnevezés</t>
  </si>
  <si>
    <t>bevételi</t>
  </si>
  <si>
    <t>főösszeg</t>
  </si>
  <si>
    <t xml:space="preserve">     Eredeti előirányzat</t>
  </si>
  <si>
    <t xml:space="preserve">          Eredeti előirányzat</t>
  </si>
  <si>
    <t>Polgármesteri Hivatal</t>
  </si>
  <si>
    <t xml:space="preserve">       Eredeti előirányzat</t>
  </si>
  <si>
    <t>Kiadási összesítő</t>
  </si>
  <si>
    <t>Költségvetési cím és</t>
  </si>
  <si>
    <t>Működési kiadás</t>
  </si>
  <si>
    <t>Felhalmozási kiadás</t>
  </si>
  <si>
    <t>alcím megnevezés</t>
  </si>
  <si>
    <t>Felújítás</t>
  </si>
  <si>
    <t>Beruházás</t>
  </si>
  <si>
    <t xml:space="preserve">         Eredeti előirányzat</t>
  </si>
  <si>
    <t>Kincstári Szervezet</t>
  </si>
  <si>
    <t xml:space="preserve">        Eredeti előirányzat</t>
  </si>
  <si>
    <t>1. cím költségvetési főösszege</t>
  </si>
  <si>
    <t>kiadási</t>
  </si>
  <si>
    <t>Eredeti előirányzat</t>
  </si>
  <si>
    <t>Intézményfinanszírozás</t>
  </si>
  <si>
    <t>2. cím költségvetési főösszege</t>
  </si>
  <si>
    <t>Mutató</t>
  </si>
  <si>
    <t>Jogcím</t>
  </si>
  <si>
    <t>Összeg Ft</t>
  </si>
  <si>
    <t xml:space="preserve">                 Dorog Város Önkormányzat</t>
  </si>
  <si>
    <t xml:space="preserve">        Működésre átadott pénzeszközök és</t>
  </si>
  <si>
    <t xml:space="preserve">                        egyéb támogatások</t>
  </si>
  <si>
    <t xml:space="preserve">                                                            Adatok: ezer forintban</t>
  </si>
  <si>
    <t>Cím és</t>
  </si>
  <si>
    <t>alcím</t>
  </si>
  <si>
    <t>Működésre átadott pénzeszk. és támogatás össz.</t>
  </si>
  <si>
    <t xml:space="preserve">                          Dorog Város Önkormányzat </t>
  </si>
  <si>
    <t xml:space="preserve">                                                               Adatok: ezer forintban</t>
  </si>
  <si>
    <t>I.</t>
  </si>
  <si>
    <t>II.</t>
  </si>
  <si>
    <t>III.</t>
  </si>
  <si>
    <t xml:space="preserve">                          Dorog Város Önkormányzat</t>
  </si>
  <si>
    <t xml:space="preserve">                               Felhalmozási kiadások</t>
  </si>
  <si>
    <t xml:space="preserve">                                       BERUHÁZÁS</t>
  </si>
  <si>
    <t>Alap</t>
  </si>
  <si>
    <t>ÁFA</t>
  </si>
  <si>
    <t xml:space="preserve">                                       FELÚJÍTÁS</t>
  </si>
  <si>
    <t>Felújítások összesen</t>
  </si>
  <si>
    <t xml:space="preserve">     Felhalmozásra átadott pénzeszközök és</t>
  </si>
  <si>
    <t xml:space="preserve">                                                      Adatok: ezer forintban</t>
  </si>
  <si>
    <t>Felhalmozási célú pénzeszköz átadás össz.</t>
  </si>
  <si>
    <t>Rendszeres sze-</t>
  </si>
  <si>
    <t>Részfoglalko-</t>
  </si>
  <si>
    <t>Nyugdíjasok</t>
  </si>
  <si>
    <t>Mellékfoglalko-</t>
  </si>
  <si>
    <t>mélyi juttatásban</t>
  </si>
  <si>
    <t>zásúak</t>
  </si>
  <si>
    <t>részesülők</t>
  </si>
  <si>
    <t>2. Polgármesteri Hivatal</t>
  </si>
  <si>
    <t>Választott vezető</t>
  </si>
  <si>
    <t>Jegyző, aljegyző</t>
  </si>
  <si>
    <t>Osztályvezető</t>
  </si>
  <si>
    <t>Jegyző alá tartozó munkatárs</t>
  </si>
  <si>
    <t>Szervezési Osztály</t>
  </si>
  <si>
    <t>Pénzügyi Osztály</t>
  </si>
  <si>
    <t>Műszaki Osztály</t>
  </si>
  <si>
    <t>Személyi juttatások</t>
  </si>
  <si>
    <t>Munkaadókat terhelő járulékok</t>
  </si>
  <si>
    <t>Családsegítés</t>
  </si>
  <si>
    <t>Előirányzat felhasználási terv</t>
  </si>
  <si>
    <t>Erdeti előirányzat</t>
  </si>
  <si>
    <t>01. hó</t>
  </si>
  <si>
    <t>02. hó</t>
  </si>
  <si>
    <t>03. hó</t>
  </si>
  <si>
    <t>04. hó</t>
  </si>
  <si>
    <t>05. hó</t>
  </si>
  <si>
    <t>06. hó</t>
  </si>
  <si>
    <t>07. hó</t>
  </si>
  <si>
    <t>08. hó</t>
  </si>
  <si>
    <t>09. hó</t>
  </si>
  <si>
    <t>10. hó</t>
  </si>
  <si>
    <t>11. hó</t>
  </si>
  <si>
    <t>12. hó</t>
  </si>
  <si>
    <t xml:space="preserve">Önkormányzati bevételek </t>
  </si>
  <si>
    <t>Önkormányzati kiadások</t>
  </si>
  <si>
    <t>IV.</t>
  </si>
  <si>
    <t>V.</t>
  </si>
  <si>
    <t>VI.</t>
  </si>
  <si>
    <t>VII.</t>
  </si>
  <si>
    <t>Pénzforgalom nélküli bevételek</t>
  </si>
  <si>
    <t>alapján a közvetett támogatásokról</t>
  </si>
  <si>
    <t>Dologi kiadások</t>
  </si>
  <si>
    <t>Felújítások</t>
  </si>
  <si>
    <t>Beruházások</t>
  </si>
  <si>
    <t>Társadalom és szoc.pol. juttatás összesen</t>
  </si>
  <si>
    <t>1 + 2 cím összesen</t>
  </si>
  <si>
    <t>Közigazgatási Osztály</t>
  </si>
  <si>
    <t xml:space="preserve">                Önkormányzat által folyósított ellátások</t>
  </si>
  <si>
    <t>1993. évi III. tv. (Szoc.tv.) 117.§</t>
  </si>
  <si>
    <t>Összesen:</t>
  </si>
  <si>
    <t>Intézmények</t>
  </si>
  <si>
    <t xml:space="preserve">   Adatok: ezer forintban</t>
  </si>
  <si>
    <t>Lízingelt lakások adómegtérítése</t>
  </si>
  <si>
    <t>Beruházások összesen</t>
  </si>
  <si>
    <t>Adatok:ezer forintban</t>
  </si>
  <si>
    <t>12. Személyi juttatás</t>
  </si>
  <si>
    <t>13. Munkaadói járulék</t>
  </si>
  <si>
    <t>14. Dologi kiadás</t>
  </si>
  <si>
    <t>19. Beruházás</t>
  </si>
  <si>
    <t>20. Felújítás</t>
  </si>
  <si>
    <t>21. Felhalmozási pénzeszköz átadás</t>
  </si>
  <si>
    <t>23. Felhalmozási kiadások összesen (18-21)</t>
  </si>
  <si>
    <t>Köztemetés</t>
  </si>
  <si>
    <t>Város, községgazdálkodási szolgáltatás</t>
  </si>
  <si>
    <t>Időskorúak nappali ellátása</t>
  </si>
  <si>
    <t>Dorogi Többcélú Kistérségi Társulás támogatása</t>
  </si>
  <si>
    <t>Gyermekvédelmi tv. 148. §. (5) bekezdése</t>
  </si>
  <si>
    <t>Idősek Otthona térítési díj kedvezménye</t>
  </si>
  <si>
    <t>EU-s forr.</t>
  </si>
  <si>
    <t xml:space="preserve">  - Idősek Otthona "A"</t>
  </si>
  <si>
    <t xml:space="preserve">  - Idősek Otthona "B"</t>
  </si>
  <si>
    <t>Közhasznú</t>
  </si>
  <si>
    <t>foglalkoztatottak</t>
  </si>
  <si>
    <t>Civil szervezetek támogatása</t>
  </si>
  <si>
    <t>Bérlakás felújítás</t>
  </si>
  <si>
    <t>22. Fejlesztési célú hiteltörlesztés</t>
  </si>
  <si>
    <t>Segédképletek</t>
  </si>
  <si>
    <t>Helyi önkormányzat</t>
  </si>
  <si>
    <t>Helyi Önkormányzat</t>
  </si>
  <si>
    <t>2. cím költségvetési főösszeg</t>
  </si>
  <si>
    <t>1. Önkormányzat</t>
  </si>
  <si>
    <t>Önkormányzat összesen</t>
  </si>
  <si>
    <t>Önkormányzati Hivatal finanszírozás</t>
  </si>
  <si>
    <t>Adósságkezelési szolgáltatás</t>
  </si>
  <si>
    <t xml:space="preserve">     Intézményfinanszírozás</t>
  </si>
  <si>
    <t>1-21.</t>
  </si>
  <si>
    <t>1-36.</t>
  </si>
  <si>
    <t>Közfoglalkoz- tatottak</t>
  </si>
  <si>
    <t>Iparűzési adó</t>
  </si>
  <si>
    <t>Települési szilárd hulladékkezelési közszolgáltatási díj</t>
  </si>
  <si>
    <t>Kedvezményes óvodai, iskolai étkeztetés</t>
  </si>
  <si>
    <t>Bölcsődei kedvezményes étkeztetés</t>
  </si>
  <si>
    <t>1-7. cím összesen</t>
  </si>
  <si>
    <t xml:space="preserve">    -Védőnői Szolgálat</t>
  </si>
  <si>
    <t>VIII.</t>
  </si>
  <si>
    <t>A helyi önkormányzatok működésének általános támogatása</t>
  </si>
  <si>
    <t>I.1.a) Önkormányzati hivatal működésének támogatása</t>
  </si>
  <si>
    <t>I.1.b) Település-üzemelt. kapcs.feladatellátás támogat.össz.</t>
  </si>
  <si>
    <t xml:space="preserve">        - Zöldterület-gazd.kapcs. Feladatok ellát.tám.</t>
  </si>
  <si>
    <t xml:space="preserve">        - Közvilágítás fenntartásának támogatása</t>
  </si>
  <si>
    <t xml:space="preserve">        - Köztemető fenntart.kapcsolatos feladatok támog.</t>
  </si>
  <si>
    <t xml:space="preserve">        - Közutak fenntartásának támogatása</t>
  </si>
  <si>
    <t>I.1.c.) Beszámítás összege</t>
  </si>
  <si>
    <t>A települési önk.egyes köznevelési és gyermekétkeztetési feladatainak támogatása</t>
  </si>
  <si>
    <t>II.1. Óvodapedagógusok elismert létszáma 8 hó</t>
  </si>
  <si>
    <t>II.1.(2) Óvodapedagógusok munk.segítők száma 8 hó</t>
  </si>
  <si>
    <t>II.1.(2) Óvodapedagógusok munk.segítők száma 4 hó</t>
  </si>
  <si>
    <t>II.2. (1) Óvodaműködés támogatása 8 hó</t>
  </si>
  <si>
    <t>II.2. (12 Óvodaműködés támogatása 4 hó</t>
  </si>
  <si>
    <t>II.3 Óvódai, iskolai, gimnáziumi étkeztetés támogatása</t>
  </si>
  <si>
    <t>II. jogcímen önkormányzati támogatás összesen</t>
  </si>
  <si>
    <t>A települési önkormányzatok szociális és gyermekjóléti feladatainak támogatása</t>
  </si>
  <si>
    <t>III.3. Bölcsődei ellátás</t>
  </si>
  <si>
    <t>40 fő</t>
  </si>
  <si>
    <t>III. jogcímen ökormányzati támogatás összesen</t>
  </si>
  <si>
    <t>III.4.b.) Intézményüzemeltetés támogatása idősekorúak ellátása</t>
  </si>
  <si>
    <t>III.4. a)Kötelezően foglalk.szakmai dolg.bértám.idősekorúak ellátása</t>
  </si>
  <si>
    <t>IV.1.d.) Tel.önk.támogatása a nyilvános könyvtári ellátás és közműv.feladat.</t>
  </si>
  <si>
    <t>IV. jogcímen ökormányzati támogatás összesen</t>
  </si>
  <si>
    <t>Települési önkormányzatok kulturális feladatainak támogatása</t>
  </si>
  <si>
    <t>ellenőrzés</t>
  </si>
  <si>
    <t xml:space="preserve">        - Uszoda</t>
  </si>
  <si>
    <t xml:space="preserve">        - Sportcsarnok</t>
  </si>
  <si>
    <t xml:space="preserve">        - Sportiroda</t>
  </si>
  <si>
    <t xml:space="preserve">        - Stadion</t>
  </si>
  <si>
    <t>Út, autópálya építése</t>
  </si>
  <si>
    <t>3-5.</t>
  </si>
  <si>
    <t>Dorog Város Egyesített Sportintézménye</t>
  </si>
  <si>
    <t xml:space="preserve">DorogiEgyetértés Sportegyesület </t>
  </si>
  <si>
    <t>Dorogi Futtball Club</t>
  </si>
  <si>
    <t>Dorogi Szénmedence Sportjáért Alapítvány</t>
  </si>
  <si>
    <t>Dorogi Nehézatlétikai Klub</t>
  </si>
  <si>
    <t>Új-Hullám Sportegyesület</t>
  </si>
  <si>
    <t>Diófa Sportegyesület</t>
  </si>
  <si>
    <t>Pályázati keretösszeg dorogi egyesületi tagok részére</t>
  </si>
  <si>
    <t>Lakásfenntartási támogatás</t>
  </si>
  <si>
    <t xml:space="preserve"> - Uszoda</t>
  </si>
  <si>
    <t xml:space="preserve"> - Sportcsarnok</t>
  </si>
  <si>
    <t xml:space="preserve"> - Stadion</t>
  </si>
  <si>
    <t xml:space="preserve">  - Kincstári Szervezet</t>
  </si>
  <si>
    <t>Emberi Erőforrás Osztály</t>
  </si>
  <si>
    <t>Munkaszerződés</t>
  </si>
  <si>
    <t>Önkormányzati lakások egyösszegű kifizetése esetén a vevő 20%-os kedvezménye a tőketartozásból</t>
  </si>
  <si>
    <t>Kimutatás az államháztartási törvény 24. §. (4) bekezdés  c. pontja</t>
  </si>
  <si>
    <t xml:space="preserve">        Eredeti előirányzat bérlakás</t>
  </si>
  <si>
    <t>Ell.</t>
  </si>
  <si>
    <t>Kincstár öszz.</t>
  </si>
  <si>
    <t>Közhatalmi bevételek</t>
  </si>
  <si>
    <t>Térségi Társulásnak igényelt normatíva átadása</t>
  </si>
  <si>
    <t>Egyéb szociális pénzbeli ellátások</t>
  </si>
  <si>
    <t>Bizottsági hatáskörben eseti támogatás</t>
  </si>
  <si>
    <t>Lakásfenntartással, lakhatással összefüggő ellátások</t>
  </si>
  <si>
    <t>Betegséggel kapcsolatos pénzbeli ellátások, támogatások</t>
  </si>
  <si>
    <t>Munkanélküli aktív korúak ellátása</t>
  </si>
  <si>
    <t>Homlokzatfelújítási pályázat</t>
  </si>
  <si>
    <t>1-15.</t>
  </si>
  <si>
    <t>Sportlétesítmények működtetése és fejlesztése</t>
  </si>
  <si>
    <t xml:space="preserve">   Idősek Otthona "A" épület</t>
  </si>
  <si>
    <t xml:space="preserve">   Idősek Otthona "B" épület</t>
  </si>
  <si>
    <t xml:space="preserve">           Polgármesteri Hivatal</t>
  </si>
  <si>
    <t xml:space="preserve">           Intézmények Háza</t>
  </si>
  <si>
    <t xml:space="preserve">           Petőfi Óvoda</t>
  </si>
  <si>
    <t xml:space="preserve">          Zrínyi Óvoda</t>
  </si>
  <si>
    <t xml:space="preserve">           Hétszínvirág Óvoda</t>
  </si>
  <si>
    <t xml:space="preserve">           Petőfi Iskola</t>
  </si>
  <si>
    <t xml:space="preserve">           Zrínyi Iskola</t>
  </si>
  <si>
    <t xml:space="preserve">           Eötvös Iskola</t>
  </si>
  <si>
    <t xml:space="preserve">           Pedagógiai Szakszolgálat</t>
  </si>
  <si>
    <t xml:space="preserve">           Dr. Magyar K. Városi Bölcsőde</t>
  </si>
  <si>
    <t xml:space="preserve">           Dr. Mosony A. Id. Gkp. "A" ép.</t>
  </si>
  <si>
    <t xml:space="preserve">           Dr. Mosony A. Id. Gkp. "B" ép.</t>
  </si>
  <si>
    <t xml:space="preserve">           Erkel F. Zeneiskola</t>
  </si>
  <si>
    <t xml:space="preserve">           Zsigmondy V. Gimnázium</t>
  </si>
  <si>
    <t xml:space="preserve">           Sportcsarnok</t>
  </si>
  <si>
    <t xml:space="preserve">           Uszoda</t>
  </si>
  <si>
    <t xml:space="preserve">           Stadion</t>
  </si>
  <si>
    <t xml:space="preserve">           Egyéb üzemeltetés </t>
  </si>
  <si>
    <t>hazai for</t>
  </si>
  <si>
    <t>Önk.</t>
  </si>
  <si>
    <t xml:space="preserve">        Eredeti előirányzat </t>
  </si>
  <si>
    <t>34 fő</t>
  </si>
  <si>
    <t>Dorogi Többcéli Kistérségi Társulás számára igényelt normatív tábomatás</t>
  </si>
  <si>
    <t>III.3Szociális és gyermekjóléti alapszolgáltatások -családsegítés</t>
  </si>
  <si>
    <t>III.3Szociális és gyermekjóléti alapszolgáltatások -gyermekjólétsi szolgálat</t>
  </si>
  <si>
    <t>III.3Szociális és gyermekjóléti alapszolgáltatások - szociális étkeztetés</t>
  </si>
  <si>
    <t>III.3Szociális és gyermekjóléti alapszolgáltatások - házi segítségnyújtás</t>
  </si>
  <si>
    <t>III.3Szociális és gyermekjóléti alapszolgáltatások - időskorúak nappali intézményi ellátása</t>
  </si>
  <si>
    <t>III.3. Társulás által történő feladatellátás összesen</t>
  </si>
  <si>
    <t>Helyi önkormányzat támogatása összesen</t>
  </si>
  <si>
    <t>2014. évi normatív támogatás összesen</t>
  </si>
  <si>
    <t>KÖT</t>
  </si>
  <si>
    <t>ÖNK</t>
  </si>
  <si>
    <t>ÁLLIG</t>
  </si>
  <si>
    <t xml:space="preserve">ÖNK </t>
  </si>
  <si>
    <t>Kötelező összesen</t>
  </si>
  <si>
    <t>Önkéntes összesen</t>
  </si>
  <si>
    <t>Államigazgatási összesen</t>
  </si>
  <si>
    <t>ellen.</t>
  </si>
  <si>
    <t>köt.</t>
  </si>
  <si>
    <t xml:space="preserve">                                       2015. évi költségvetése</t>
  </si>
  <si>
    <t xml:space="preserve"> 2015. évi normatív állami hozzájárulás</t>
  </si>
  <si>
    <t>2015. évre jóváhagyott támogatás</t>
  </si>
  <si>
    <t xml:space="preserve">       - Egyéb önkormányzati feladatok támogatása</t>
  </si>
  <si>
    <t xml:space="preserve">I. Települési önk.  működésének támogatása beszámítás után </t>
  </si>
  <si>
    <t>23 fő</t>
  </si>
  <si>
    <t>II.1.(1) Óvodapedagógusok elismert létszáma 4 hó</t>
  </si>
  <si>
    <t>II.1(3) Óvodapedagógusok elismert létszáma alapján pótlólagos tám.</t>
  </si>
  <si>
    <t>393 fő</t>
  </si>
  <si>
    <t>396 fő</t>
  </si>
  <si>
    <t>II.5 Kiegészítő támog.óvodaped.minősítéséből adódó többletkiad.</t>
  </si>
  <si>
    <t>8 fő</t>
  </si>
  <si>
    <t>21 fő</t>
  </si>
  <si>
    <t>Működési célú támogatások államháztartáson belülről</t>
  </si>
  <si>
    <t xml:space="preserve">II. </t>
  </si>
  <si>
    <t>Felhalmozási célú támogatások államháztartáson belülről</t>
  </si>
  <si>
    <t>ebből - gépjárműadó</t>
  </si>
  <si>
    <t xml:space="preserve">         - építményadó</t>
  </si>
  <si>
    <t xml:space="preserve">         - iparűzési adó</t>
  </si>
  <si>
    <t xml:space="preserve">         - egyéb közhatalmi bevételek</t>
  </si>
  <si>
    <t>Működési bevételek</t>
  </si>
  <si>
    <t xml:space="preserve">V. </t>
  </si>
  <si>
    <t>Felhalmozási bevételek</t>
  </si>
  <si>
    <t>VI</t>
  </si>
  <si>
    <t>Működési célú átvett pénzeszközök</t>
  </si>
  <si>
    <t>Felhalmozási célú átvett pénzeszközök</t>
  </si>
  <si>
    <t>VIII</t>
  </si>
  <si>
    <t>Finanszírozási  bevételek</t>
  </si>
  <si>
    <t>Ellátottak pénzbeli juttatásai</t>
  </si>
  <si>
    <t>Egyéb működési célú kiadások</t>
  </si>
  <si>
    <t>Ebből: - egyéb működési célú támog.áht-n belülre</t>
  </si>
  <si>
    <t xml:space="preserve">           - egyéb működési célú támog.áht-n kívülre</t>
  </si>
  <si>
    <t xml:space="preserve">           - tartalékok</t>
  </si>
  <si>
    <t xml:space="preserve">VII. </t>
  </si>
  <si>
    <t>Felhalmozási célú pénzeszköz átadás</t>
  </si>
  <si>
    <t>IX.</t>
  </si>
  <si>
    <t>Finanszírozási kiadások</t>
  </si>
  <si>
    <t xml:space="preserve">                           MÉRLEG</t>
  </si>
  <si>
    <t>ebből - hazai forrás</t>
  </si>
  <si>
    <t xml:space="preserve">IX. </t>
  </si>
  <si>
    <t>Pénzforgalom nélküli bevétel</t>
  </si>
  <si>
    <t>BEVÉTELEK FŐÖSSZEGE</t>
  </si>
  <si>
    <t xml:space="preserve">         - Európai Uniós forrás</t>
  </si>
  <si>
    <t>3. Hétszínvirág Óvoda</t>
  </si>
  <si>
    <t>4. Petőfi Sándor Óvoda</t>
  </si>
  <si>
    <t>5. Zrínyi Ilona Óvoda</t>
  </si>
  <si>
    <t>7. Dr. Mosonyi A. Gondoz. Közp.</t>
  </si>
  <si>
    <t>8. Dr. Magyar K. Városi Bölcsőde</t>
  </si>
  <si>
    <t>9. Dorog Város Egyesített Sportin.</t>
  </si>
  <si>
    <t>10. Dorogi József Attila Művelődési Ház</t>
  </si>
  <si>
    <t>11. Kincstári Szervezet</t>
  </si>
  <si>
    <t>2015 évi költségvetése</t>
  </si>
  <si>
    <t>Műk.c.támog.áht-n belülről</t>
  </si>
  <si>
    <t>Felhalmozási célú támog.áht-n belülről</t>
  </si>
  <si>
    <t>Műk.c.átvett pénzeszköz</t>
  </si>
  <si>
    <t>Felhalm.c.átvett pénzeszköz</t>
  </si>
  <si>
    <t>Finanszírozási bevételek</t>
  </si>
  <si>
    <t>Önkormányzati támogatás</t>
  </si>
  <si>
    <t>2015. évi költségvetése</t>
  </si>
  <si>
    <t>Ellátottak pénzbeli jutttatásai</t>
  </si>
  <si>
    <t>6. Gáty Zoltán Városi Könyvtár és Helytörténeti Múzeium</t>
  </si>
  <si>
    <t>7. Dr. Mosonyi A. Gond. Közp.</t>
  </si>
  <si>
    <t>8. Dr. Magyar K. Városi Bölcs.</t>
  </si>
  <si>
    <t>9. Dorog Város Egyes.Sportint.</t>
  </si>
  <si>
    <t xml:space="preserve">6. Gáthy Z. Városi Könyvtár és Helytörténei Múzeum </t>
  </si>
  <si>
    <t>Műk.c.tám.áht-n belülről</t>
  </si>
  <si>
    <t>1-1. Önk.és önk.hivatalok jogalkotó és igazgatási feladatok</t>
  </si>
  <si>
    <t>1-2. Köztemető-fenntartás és működtetés</t>
  </si>
  <si>
    <t>1-3. Önkotm.vagyonnal való gazd.kapcs.feladatok</t>
  </si>
  <si>
    <t>1-4. Önkorm.elszámolasai a központi költségvetéssel</t>
  </si>
  <si>
    <t>1-5. Támogatási célú fianszírozási műveletek</t>
  </si>
  <si>
    <t>1-6. Téli közfoglalkoztatás</t>
  </si>
  <si>
    <t>1-7. Hosszabb időtartamú közfoglalkoztatás</t>
  </si>
  <si>
    <t>1-8. Állat egészségügy</t>
  </si>
  <si>
    <t>1-9. Út, autópálya építése</t>
  </si>
  <si>
    <t>1-10. Közutak, hidak,alagutak üzemeltet.fenntart.</t>
  </si>
  <si>
    <t>1-11. Nem veszélyes hulladék begyűjtsée</t>
  </si>
  <si>
    <t>1-12. Szennyvíz gyűjtése, tisztítása, elhelyezése</t>
  </si>
  <si>
    <t>1-13. Közvilágítás</t>
  </si>
  <si>
    <t>1-14. Zöldterület-kezelés</t>
  </si>
  <si>
    <t>1-15. Város és községgazd.egyéb szolgáltatások</t>
  </si>
  <si>
    <t>1-16. Járóbetegek gyógyító szakellátsa</t>
  </si>
  <si>
    <t>1-17. Sportlétesítmények működtetése és fejlesztése</t>
  </si>
  <si>
    <t>1-18. Iskolai, diáksport-tevéeknység és támogatása</t>
  </si>
  <si>
    <t>1-19. Szabadidősport tevékenység támogatása</t>
  </si>
  <si>
    <t>1-20. Közművwelődés-közösségi részvétel fejl.</t>
  </si>
  <si>
    <t>1-21. Civil szervezetek működési támogatása</t>
  </si>
  <si>
    <t>1-22. Óvodai nevelés, ellátás működtetési feladatok</t>
  </si>
  <si>
    <t>Felhalm.c.pe.átadás</t>
  </si>
  <si>
    <t>Felhalm.c.pe. Átadás</t>
  </si>
  <si>
    <t>2-1. Önk.és önk.hiv.jogalkotó és igazgat.feladatok</t>
  </si>
  <si>
    <t>2-2. Orsz.gy.,önk.és európai parlamenti képviselőváll.</t>
  </si>
  <si>
    <t>2-3. Támogatási célú finanszírozási műveletek</t>
  </si>
  <si>
    <t>2-4. Gyermekvédelmi pénzbeli és term.beni ellát.</t>
  </si>
  <si>
    <t>2-5. Munkanélküli aktív korúak ellátsai</t>
  </si>
  <si>
    <t>2-6. Lakásfenntartással, lakhatással összef.felad.</t>
  </si>
  <si>
    <t xml:space="preserve">                     2015. évi költségvetése</t>
  </si>
  <si>
    <t>2015. évi terv</t>
  </si>
  <si>
    <t xml:space="preserve">                              2015. évi költésgvetése</t>
  </si>
  <si>
    <t xml:space="preserve">                              2015. évi költségvetése</t>
  </si>
  <si>
    <t>2015. évi előirányzat</t>
  </si>
  <si>
    <t xml:space="preserve">                              2015 évi költségvetése</t>
  </si>
  <si>
    <t>2015. évi létszám összesítő</t>
  </si>
  <si>
    <t>2015. évi létszám alakulása</t>
  </si>
  <si>
    <t>2015.</t>
  </si>
  <si>
    <t>3-1   Hétszínvirág Óvoda</t>
  </si>
  <si>
    <t>3-2   Petőfi Sándor Óvoda</t>
  </si>
  <si>
    <t>3-3   Zrínyi Ilona Óvoda</t>
  </si>
  <si>
    <t>3-4. Gáthy Z. Városi Könyvtár és Helytört.Múzeum</t>
  </si>
  <si>
    <t>3-5. Idősek gondozási Központja</t>
  </si>
  <si>
    <t>3-6 Magyar Károly Városi Bölcsőde</t>
  </si>
  <si>
    <t>3-7. Dorog Város Egyesített Sportintézm.</t>
  </si>
  <si>
    <t>3-8. Dorogi József Attila Művelődési Ház</t>
  </si>
  <si>
    <t>3-1.   Hétszínvirág Óvoda</t>
  </si>
  <si>
    <t>3-2.   Petőfi Sándor Óvoda</t>
  </si>
  <si>
    <t>3-3.   Zrínyi Ilona Óvoda</t>
  </si>
  <si>
    <t>3-6. Magyar Károly Városi Bölcsőde</t>
  </si>
  <si>
    <t>3-8. Dorogi József A. Művelődési Ház</t>
  </si>
  <si>
    <t>3-9. Kincstári Szervezet összesen</t>
  </si>
  <si>
    <t>1-23. Köznevelési int.1-4.évf.nev.okt.működtetési feladatok működtetési feladatok</t>
  </si>
  <si>
    <t>1-23. Köznev.int.1-4 évf.tanulók nev.okt.összefügg. működtetési feladatok</t>
  </si>
  <si>
    <t xml:space="preserve"> 1-27</t>
  </si>
  <si>
    <t>1-24. Pedagógiai szakszolg.tev.működtetési feladatok</t>
  </si>
  <si>
    <t>1-25. Betegséggel kapcs. pénzbeli ellátások, támogat.</t>
  </si>
  <si>
    <t>1-26. Időskorúak, demens betegek tartós bentlakásos ellát</t>
  </si>
  <si>
    <t>1-27. Időskorral összefüggő pénzbeli ellátások</t>
  </si>
  <si>
    <t>1-28. Elhunyt személyek hátramaradott.pénzbeli elllátás</t>
  </si>
  <si>
    <t>1-29. Gyermekek napközbeni ellátása</t>
  </si>
  <si>
    <t>1-30. Gyermekvéd. pénzbeli és természetbeni ellátások</t>
  </si>
  <si>
    <t>1-31 Lakóingatlan szociális célú bérbeadása, üzemeltetése</t>
  </si>
  <si>
    <t>1-32. Lakásfenntartással, lakhatással összefügg.ellátások</t>
  </si>
  <si>
    <t>1-33. Egyéb szociális pénzbeli ellátások, támogatások</t>
  </si>
  <si>
    <t>1-34. Idősek nappali ellátása</t>
  </si>
  <si>
    <t>1-35 Szociális étkeztetés</t>
  </si>
  <si>
    <t>1-36. Házi Segítségnyújtás</t>
  </si>
  <si>
    <t xml:space="preserve">1-37.  Családsegítés </t>
  </si>
  <si>
    <t>1-31. Lakóingatlan szociális célú bérbeadása, üzemeltetése</t>
  </si>
  <si>
    <t>1-35. Szociális étkeztetés</t>
  </si>
  <si>
    <t xml:space="preserve">1-38. Önkormányzatok funkcióra nem sorolható bevételei </t>
  </si>
  <si>
    <t>Önk. feladat jellege</t>
  </si>
  <si>
    <t>Költségvetési bevételi főösszeg</t>
  </si>
  <si>
    <t>Finanszí-rozási bevételek</t>
  </si>
  <si>
    <t>Pénzfor-galom nélküli bevételek</t>
  </si>
  <si>
    <t xml:space="preserve">       - Kincstári Szervezet</t>
  </si>
  <si>
    <t xml:space="preserve">       -  Védőnői Szolgálat</t>
  </si>
  <si>
    <t xml:space="preserve">       -  Intézmény működtetés</t>
  </si>
  <si>
    <t xml:space="preserve">           Gáthy Z. Városi Könyvtár és Helyt. Múzeum</t>
  </si>
  <si>
    <t xml:space="preserve">           Dorogi József Attila Művelődési Ház</t>
  </si>
  <si>
    <t xml:space="preserve">            Uszoda</t>
  </si>
  <si>
    <t xml:space="preserve">           Sportiroda</t>
  </si>
  <si>
    <t xml:space="preserve">           Teniszpályák</t>
  </si>
  <si>
    <t xml:space="preserve">           Dózsa Gy. Iskola tornacsarnok</t>
  </si>
  <si>
    <t>Költségv. kiad. főösszeg</t>
  </si>
  <si>
    <t>3-4. Gáthy Z. Városi Könyvtár és Helytörténeti Múzeum</t>
  </si>
  <si>
    <r>
      <t xml:space="preserve">       -  </t>
    </r>
    <r>
      <rPr>
        <b/>
        <sz val="10"/>
        <rFont val="Arial CE"/>
        <charset val="238"/>
      </rPr>
      <t>Kincstári Szervezet</t>
    </r>
  </si>
  <si>
    <t xml:space="preserve">      -  Védőnői Szolgálat</t>
  </si>
  <si>
    <r>
      <t xml:space="preserve">     </t>
    </r>
    <r>
      <rPr>
        <b/>
        <u/>
        <sz val="10"/>
        <rFont val="Arial CE"/>
        <charset val="238"/>
      </rPr>
      <t xml:space="preserve"> -   Intézmény működtetés </t>
    </r>
  </si>
  <si>
    <t xml:space="preserve">             Gáthy Z. Városi Könyvtár és Helyt. Múzeum</t>
  </si>
  <si>
    <t xml:space="preserve">           Dorogi József A. Művelődési Ház</t>
  </si>
  <si>
    <t xml:space="preserve">           Dózsa Gy. Isk. tornacsarnok</t>
  </si>
  <si>
    <t>3-1. Hétszínvirág Óvoda</t>
  </si>
  <si>
    <t>3-2. Petőfi Sándor Óvoda</t>
  </si>
  <si>
    <t>3-3. Zrínyi Ilona Óvoda</t>
  </si>
  <si>
    <t>3-5. Dr. Mosonyi Albert Gondozási központ</t>
  </si>
  <si>
    <t>3-6. Dr. Magyar Károly Városi Bölcsőde</t>
  </si>
  <si>
    <t>3-7. Dorog Város Egyesített Sportintézménye</t>
  </si>
  <si>
    <t>3-9. Kincstári Szervezet</t>
  </si>
  <si>
    <t xml:space="preserve">   - Intézmény működtetés</t>
  </si>
  <si>
    <t>Szent Borbála templom lépcső felújítás támogatása</t>
  </si>
  <si>
    <t>Szent József tempom felújítás támogatása</t>
  </si>
  <si>
    <t>1-34</t>
  </si>
  <si>
    <t>1-37.</t>
  </si>
  <si>
    <t>1-35.</t>
  </si>
  <si>
    <t>Házi segítségnyújtás</t>
  </si>
  <si>
    <t>Szociális étkeztetés</t>
  </si>
  <si>
    <t>Dorogi Többcélú Kistérségi Társulás tagsági támogatás</t>
  </si>
  <si>
    <t>Dorogi Többcélú Kistérségi Társnak igényelt normatíva átad</t>
  </si>
  <si>
    <t>Települési támogatás</t>
  </si>
  <si>
    <t>Idősek karácsonya természetbeni támogatás</t>
  </si>
  <si>
    <t>Gyewrmekvédelmi pénzbeli és természetbeni ellátások</t>
  </si>
  <si>
    <t>Óvodáztatási támogatás</t>
  </si>
  <si>
    <t>2</t>
  </si>
  <si>
    <t>Közterületi és intézményi játszótéri eszközök beszerz.</t>
  </si>
  <si>
    <t>Zöldhulladék lerakó fejlesztése</t>
  </si>
  <si>
    <t>Schmidt Agora tervezése</t>
  </si>
  <si>
    <t>Schmidt Agora zöldfelület kialakítása</t>
  </si>
  <si>
    <t>Schmidt Agora kivitelezése</t>
  </si>
  <si>
    <t>Üdülési jog megvásárlása</t>
  </si>
  <si>
    <t>Önkormányzati vagyonnal való gazdálk.kapcs.fel.</t>
  </si>
  <si>
    <t>Nyilvános WC felújítása</t>
  </si>
  <si>
    <t>Zenepavilon felújítása</t>
  </si>
  <si>
    <t>Egyéb helyiség felújítása</t>
  </si>
  <si>
    <t>Zöld kerítés kialakítása Esztergomi úton</t>
  </si>
  <si>
    <t>Közművelődés-közösségi és társadalmi részvétel fejl.</t>
  </si>
  <si>
    <t>Művelődési ház hangtech.és villamosháloz.fejl.</t>
  </si>
  <si>
    <t>Óvodai nevelés, ellátás működtetési feladatok</t>
  </si>
  <si>
    <t>Óvodák tetőfelújítás</t>
  </si>
  <si>
    <t>Köznevelési intézmény 1-4 évf. működtetési feladatok</t>
  </si>
  <si>
    <t>Iskolák tetőfelújítása</t>
  </si>
  <si>
    <t>Időskorúak, demens betegek tartós bentlakásos ellátása</t>
  </si>
  <si>
    <t xml:space="preserve">Idősek otthona felújítása </t>
  </si>
  <si>
    <t>Gyermekek napközbeni ellátása</t>
  </si>
  <si>
    <t>Tetőfelújítás</t>
  </si>
  <si>
    <t>Önkorm.és önk.hiv. jogalkotó és ált.igazg.feladatok</t>
  </si>
  <si>
    <t>Immateriális javak beszerzése</t>
  </si>
  <si>
    <t>Informatikai eszközök beszerzése</t>
  </si>
  <si>
    <t>Szgk. Beszerzés</t>
  </si>
  <si>
    <t>Beruházás összesen</t>
  </si>
  <si>
    <t>Beruházás 1-2 cím összesen</t>
  </si>
  <si>
    <t xml:space="preserve">Általános tartalék </t>
  </si>
  <si>
    <t>A 18/2002. (XII.20.) Kt. rendelet 8/A § szerinti 70. életévüket betöltött dorogi lakosok közszolgáltatási díj kedvezménye                                                             704 fő</t>
  </si>
  <si>
    <t>6. Gáthy Z. Városi Könyvtár és Helytört. Múzeum</t>
  </si>
  <si>
    <t>7. Dr. Mosonyi Albert Gondozási Központ</t>
  </si>
  <si>
    <t>8. Dr. Magyar Károly Városi Bölcsőde</t>
  </si>
  <si>
    <t>9. Dorog Város Egyesített Sportintézménye</t>
  </si>
  <si>
    <t>Felsőoktatási tanulók települési támogatása</t>
  </si>
  <si>
    <t>Polg. Hivatal felújítás tervezési ktg.</t>
  </si>
  <si>
    <t>Mátyás király u. út és járdafelújítás</t>
  </si>
  <si>
    <t>Szennyvíz gyűjtése, tisztítása, elhelyezése</t>
  </si>
  <si>
    <t>Vasút sor csapapdék csatorna felújítása</t>
  </si>
  <si>
    <t>Közvilágítás</t>
  </si>
  <si>
    <t>Díszkivilágítás fejlesztése</t>
  </si>
  <si>
    <t>Dorog Város Kulturális Közalapítvány</t>
  </si>
  <si>
    <t>Dorog Város Kommunális Közalapítvány</t>
  </si>
  <si>
    <t>Egyéb civil szervezetek támogatása</t>
  </si>
  <si>
    <t>16/2010. (VI.25.) sz. Kt. rendelet 10. § (6) bekezdése                                                                          3 fő</t>
  </si>
  <si>
    <t xml:space="preserve">                        Dorog Város Önkormányzat</t>
  </si>
  <si>
    <t xml:space="preserve">                             2015. évi költségvetése</t>
  </si>
  <si>
    <t xml:space="preserve">                                          Tartalék</t>
  </si>
  <si>
    <t xml:space="preserve">                                                                    Adatok: ezer forintban</t>
  </si>
  <si>
    <t>Általános tartalék</t>
  </si>
  <si>
    <t>Tartalék összesen</t>
  </si>
  <si>
    <t>A 33/2009. (XII.18.) sz. Kt. rendelet 2.§. szerinti kedvezmény (adóalap kisebb mint 2,5 M Ft)           316 adózó</t>
  </si>
  <si>
    <t>1-28. Elhunyt személyek hátramaradott.pénzbeli ellátás</t>
  </si>
  <si>
    <t>Tartós részesedés vásárlása, tőkemelés</t>
  </si>
  <si>
    <t>Környezetvédelmi fejlesztések</t>
  </si>
  <si>
    <t>Felszíni vízelvezető rendszerek fejlesztése</t>
  </si>
  <si>
    <t>Városmarketing média és komm. Eszközfejlesztés</t>
  </si>
  <si>
    <t>Sportintézményrendszer fejlesztés</t>
  </si>
  <si>
    <t>Művelődési ház közösségi tér fejlesztés</t>
  </si>
  <si>
    <t>1-3</t>
  </si>
  <si>
    <t>1-14</t>
  </si>
  <si>
    <t>1-20</t>
  </si>
  <si>
    <t>1 -13</t>
  </si>
  <si>
    <t>2-1</t>
  </si>
  <si>
    <t>1-9</t>
  </si>
  <si>
    <t>1-12</t>
  </si>
  <si>
    <t>1-17</t>
  </si>
  <si>
    <t>1-22</t>
  </si>
  <si>
    <t>1-23</t>
  </si>
  <si>
    <t>1-26</t>
  </si>
  <si>
    <t>1-29</t>
  </si>
  <si>
    <t>1-15</t>
  </si>
  <si>
    <t>1-33</t>
  </si>
  <si>
    <t>2-4</t>
  </si>
  <si>
    <t>1-32</t>
  </si>
  <si>
    <t>2-6</t>
  </si>
  <si>
    <t>3. cím költségvetési főösszege</t>
  </si>
  <si>
    <t>l. Működési célú támogatások államháztarton belülről</t>
  </si>
  <si>
    <t>2. Közhatalmi bevételek</t>
  </si>
  <si>
    <t>3. Működési bevételek</t>
  </si>
  <si>
    <t>4. Működési célú átvett pénzeszközök</t>
  </si>
  <si>
    <t>7. Pénzforgalom nélküli bevételek</t>
  </si>
  <si>
    <t>8. Működési bevételek összesen</t>
  </si>
  <si>
    <t xml:space="preserve">10 Felhalmozási c. átvett pénzeszköz </t>
  </si>
  <si>
    <t>9. Felhalmozási bevételek</t>
  </si>
  <si>
    <t>11 Felhalmozási bevételek összsen</t>
  </si>
  <si>
    <t>15. Ellátottak pénzbeli juttatásai</t>
  </si>
  <si>
    <t>16. Egyéb működési célú kiadások</t>
  </si>
  <si>
    <t xml:space="preserve">17. Likviditási c. hitel törlesztés </t>
  </si>
  <si>
    <t>18. Működési kiadások összesen (12-17)</t>
  </si>
  <si>
    <t>6. Likviditási c. hitel felvét</t>
  </si>
  <si>
    <t xml:space="preserve">BEVÉTELEK ÖSSZESEN </t>
  </si>
  <si>
    <t>24. KIADÁSOK ÖSSZESEN</t>
  </si>
  <si>
    <t>2. melléklet a 3/2015. (II.12.)  önkormányzati rendelethez</t>
  </si>
  <si>
    <t>3. melléklet a 3/2015. (II.12) önkormányzati rendelethez</t>
  </si>
  <si>
    <t>4. melléklet a 3/2015. (II.12.) önkormányzati rendelethez</t>
  </si>
  <si>
    <t xml:space="preserve"> 4/1. melléklet a 1-43. Helyi önkormányzatok bevételei 3/2015 (II.12.) önkormányzati rendelethez</t>
  </si>
  <si>
    <t>4/2. melléklet a 2-5. Polgármesteri Hivatal bevételei 3/2015. (II.12.) önkormányzati rendelethez</t>
  </si>
  <si>
    <t xml:space="preserve"> 4/3. melléklet a 3-9. Kincstári Szervezet bevételei 3/2015 (II.12.) önkormányzati rendelethez</t>
  </si>
  <si>
    <t>5. melléklet a 3/2015. (II.12.) önkormányzati rendelethez</t>
  </si>
  <si>
    <t>5/1. melléklet 1-43. Helyi önkormányzatok kiadásai a 3/2015 (II.12.)  önkormányzati rendelethez</t>
  </si>
  <si>
    <t>5/2. melléklet 1-5. Polgármesteri Hivatal kiadásai a 3/2015 (II.12.)  önkormányzati rendelethez</t>
  </si>
  <si>
    <t>5/3. melléklet 3-9 Kincstári Szervezet kiadásai a 3/2015 (II.12.)  önkormányzati rendelethez</t>
  </si>
  <si>
    <t>6. melléklet a 3/2015. (II.12.) önkormányzati rendelethez</t>
  </si>
  <si>
    <t>7. melléklet a 3/2015. (II.12.) önkormányzati rendelethez</t>
  </si>
  <si>
    <t>8.  melléklet a 3/2015. (II.12) önkormányzati rendelethez</t>
  </si>
  <si>
    <t>9/1. melléklet a 3/2015. (II.12.) önkormányzati rendelethez</t>
  </si>
  <si>
    <t>9/2. melléklet a 3/2015. (II.12.) önkormányzati rendelethez</t>
  </si>
  <si>
    <t>9/3. melléklet az 3/2015. (II.12.) önkormmányzati rendelethez</t>
  </si>
  <si>
    <t>10. melléklet a 3/2015. (II.12.) önkormányzati rendelethez</t>
  </si>
  <si>
    <t>11/2. melléklet a 3/2015. (II.12.) önkormányzati rendelethez</t>
  </si>
  <si>
    <t>11/1. melléklet a 3/2015. (II.12.) önkormányzati rendelethez</t>
  </si>
  <si>
    <t>11. melléklet a 3/2015. (II.12.)önkormányzati  rendelethez</t>
  </si>
  <si>
    <t xml:space="preserve">12. melléklet a 3/2015. (II.12.) önkormányzati rendelethez </t>
  </si>
  <si>
    <t xml:space="preserve">13. melléklet a 3/2015. (II.12.) önkormányzati rendelethez </t>
  </si>
</sst>
</file>

<file path=xl/styles.xml><?xml version="1.0" encoding="utf-8"?>
<styleSheet xmlns="http://schemas.openxmlformats.org/spreadsheetml/2006/main">
  <fonts count="34">
    <font>
      <sz val="10"/>
      <name val="MS Sans Serif"/>
      <charset val="238"/>
    </font>
    <font>
      <b/>
      <sz val="10"/>
      <name val="MS Sans Serif"/>
      <charset val="238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MS Sans Serif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u/>
      <sz val="10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b/>
      <u/>
      <sz val="12"/>
      <name val="Arial CE"/>
      <family val="2"/>
      <charset val="238"/>
    </font>
    <font>
      <b/>
      <sz val="10"/>
      <name val="Arial CE"/>
      <charset val="238"/>
    </font>
    <font>
      <b/>
      <sz val="16"/>
      <name val="Arial CE"/>
      <family val="2"/>
      <charset val="238"/>
    </font>
    <font>
      <b/>
      <u/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indexed="10"/>
      <name val="Arial CE"/>
      <family val="2"/>
      <charset val="238"/>
    </font>
    <font>
      <sz val="10"/>
      <name val="MS Sans Serif"/>
      <family val="2"/>
      <charset val="238"/>
    </font>
    <font>
      <b/>
      <u/>
      <sz val="10"/>
      <name val="Arial"/>
      <family val="2"/>
      <charset val="238"/>
    </font>
    <font>
      <b/>
      <sz val="10"/>
      <name val="MS Sans Serif"/>
      <family val="2"/>
      <charset val="238"/>
    </font>
    <font>
      <sz val="10"/>
      <name val="MS Sans Serif"/>
      <family val="2"/>
      <charset val="238"/>
    </font>
    <font>
      <b/>
      <sz val="10"/>
      <color indexed="10"/>
      <name val="Arial CE"/>
      <family val="2"/>
      <charset val="238"/>
    </font>
    <font>
      <b/>
      <sz val="10"/>
      <color indexed="10"/>
      <name val="Arial CE"/>
      <charset val="238"/>
    </font>
    <font>
      <i/>
      <sz val="10"/>
      <name val="Arial CE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2"/>
      <name val="MS Sans Serif"/>
      <family val="2"/>
      <charset val="238"/>
    </font>
    <font>
      <b/>
      <u/>
      <sz val="10"/>
      <name val="MS Sans Serif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0" fillId="0" borderId="0"/>
    <xf numFmtId="0" fontId="2" fillId="0" borderId="0"/>
    <xf numFmtId="0" fontId="2" fillId="0" borderId="0"/>
  </cellStyleXfs>
  <cellXfs count="52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1" xfId="0" applyFont="1" applyBorder="1"/>
    <xf numFmtId="0" fontId="7" fillId="0" borderId="4" xfId="0" applyFont="1" applyBorder="1"/>
    <xf numFmtId="0" fontId="8" fillId="0" borderId="3" xfId="0" applyFont="1" applyBorder="1"/>
    <xf numFmtId="0" fontId="8" fillId="0" borderId="1" xfId="0" applyFont="1" applyBorder="1"/>
    <xf numFmtId="0" fontId="8" fillId="0" borderId="2" xfId="0" applyFont="1" applyBorder="1"/>
    <xf numFmtId="0" fontId="7" fillId="0" borderId="2" xfId="0" applyFont="1" applyBorder="1"/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7" fillId="0" borderId="5" xfId="0" applyFont="1" applyBorder="1"/>
    <xf numFmtId="0" fontId="7" fillId="0" borderId="8" xfId="0" applyFont="1" applyBorder="1"/>
    <xf numFmtId="0" fontId="8" fillId="0" borderId="4" xfId="0" applyFont="1" applyBorder="1"/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0" xfId="0" applyFont="1" applyBorder="1"/>
    <xf numFmtId="0" fontId="7" fillId="0" borderId="0" xfId="0" applyFont="1" applyBorder="1"/>
    <xf numFmtId="0" fontId="6" fillId="0" borderId="0" xfId="0" applyFont="1" applyBorder="1"/>
    <xf numFmtId="0" fontId="8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center"/>
    </xf>
    <xf numFmtId="0" fontId="7" fillId="0" borderId="9" xfId="0" applyFont="1" applyBorder="1"/>
    <xf numFmtId="0" fontId="7" fillId="0" borderId="11" xfId="0" applyFont="1" applyBorder="1"/>
    <xf numFmtId="0" fontId="8" fillId="0" borderId="10" xfId="0" applyFont="1" applyBorder="1"/>
    <xf numFmtId="0" fontId="10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0" fillId="0" borderId="0" xfId="0" applyFont="1"/>
    <xf numFmtId="0" fontId="7" fillId="0" borderId="0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9" fillId="0" borderId="1" xfId="0" applyFont="1" applyBorder="1"/>
    <xf numFmtId="0" fontId="7" fillId="0" borderId="3" xfId="0" applyFont="1" applyBorder="1"/>
    <xf numFmtId="0" fontId="11" fillId="0" borderId="4" xfId="0" applyFont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2" xfId="0" applyFont="1" applyBorder="1"/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6" xfId="0" applyFont="1" applyBorder="1"/>
    <xf numFmtId="0" fontId="13" fillId="0" borderId="7" xfId="0" applyFont="1" applyBorder="1" applyAlignment="1">
      <alignment horizontal="center"/>
    </xf>
    <xf numFmtId="0" fontId="13" fillId="0" borderId="12" xfId="0" applyFont="1" applyBorder="1"/>
    <xf numFmtId="0" fontId="13" fillId="0" borderId="3" xfId="0" applyFont="1" applyBorder="1" applyAlignment="1">
      <alignment horizontal="center"/>
    </xf>
    <xf numFmtId="0" fontId="13" fillId="0" borderId="1" xfId="0" applyFont="1" applyBorder="1"/>
    <xf numFmtId="0" fontId="13" fillId="0" borderId="3" xfId="0" applyFont="1" applyBorder="1"/>
    <xf numFmtId="0" fontId="9" fillId="0" borderId="0" xfId="0" applyFont="1" applyBorder="1"/>
    <xf numFmtId="0" fontId="13" fillId="0" borderId="4" xfId="0" applyFont="1" applyBorder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5" fillId="0" borderId="0" xfId="0" applyFont="1" applyBorder="1"/>
    <xf numFmtId="0" fontId="14" fillId="0" borderId="0" xfId="0" applyFont="1" applyBorder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0" fillId="0" borderId="0" xfId="0" applyBorder="1"/>
    <xf numFmtId="0" fontId="11" fillId="0" borderId="0" xfId="0" applyFont="1" applyAlignment="1">
      <alignment horizontal="left"/>
    </xf>
    <xf numFmtId="0" fontId="13" fillId="0" borderId="0" xfId="0" applyFont="1"/>
    <xf numFmtId="0" fontId="9" fillId="0" borderId="9" xfId="0" applyFont="1" applyBorder="1"/>
    <xf numFmtId="0" fontId="13" fillId="0" borderId="13" xfId="0" applyFont="1" applyBorder="1" applyAlignment="1">
      <alignment horizontal="center"/>
    </xf>
    <xf numFmtId="0" fontId="13" fillId="0" borderId="3" xfId="0" applyFont="1" applyBorder="1" applyAlignment="1">
      <alignment vertical="center"/>
    </xf>
    <xf numFmtId="0" fontId="7" fillId="0" borderId="11" xfId="0" applyFont="1" applyBorder="1" applyAlignment="1">
      <alignment horizontal="center"/>
    </xf>
    <xf numFmtId="0" fontId="8" fillId="0" borderId="6" xfId="0" applyFont="1" applyBorder="1"/>
    <xf numFmtId="49" fontId="13" fillId="0" borderId="9" xfId="0" applyNumberFormat="1" applyFont="1" applyBorder="1" applyAlignment="1">
      <alignment horizontal="center"/>
    </xf>
    <xf numFmtId="49" fontId="13" fillId="0" borderId="11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1" fillId="0" borderId="15" xfId="0" applyFont="1" applyBorder="1"/>
    <xf numFmtId="0" fontId="7" fillId="0" borderId="15" xfId="0" applyFont="1" applyBorder="1"/>
    <xf numFmtId="0" fontId="7" fillId="0" borderId="16" xfId="0" applyFont="1" applyBorder="1"/>
    <xf numFmtId="0" fontId="13" fillId="0" borderId="17" xfId="0" applyFont="1" applyBorder="1"/>
    <xf numFmtId="0" fontId="11" fillId="0" borderId="2" xfId="0" applyFont="1" applyBorder="1" applyAlignment="1">
      <alignment horizontal="right"/>
    </xf>
    <xf numFmtId="49" fontId="13" fillId="0" borderId="10" xfId="0" applyNumberFormat="1" applyFont="1" applyBorder="1" applyAlignment="1">
      <alignment horizontal="center"/>
    </xf>
    <xf numFmtId="49" fontId="13" fillId="0" borderId="6" xfId="0" applyNumberFormat="1" applyFont="1" applyBorder="1" applyAlignment="1">
      <alignment horizontal="center"/>
    </xf>
    <xf numFmtId="0" fontId="7" fillId="0" borderId="2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/>
    </xf>
    <xf numFmtId="49" fontId="13" fillId="0" borderId="4" xfId="0" applyNumberFormat="1" applyFont="1" applyBorder="1" applyAlignment="1">
      <alignment horizontal="center"/>
    </xf>
    <xf numFmtId="49" fontId="13" fillId="0" borderId="2" xfId="0" applyNumberFormat="1" applyFont="1" applyBorder="1" applyAlignment="1">
      <alignment horizontal="center"/>
    </xf>
    <xf numFmtId="49" fontId="13" fillId="0" borderId="3" xfId="0" applyNumberFormat="1" applyFont="1" applyBorder="1" applyAlignment="1">
      <alignment horizontal="center"/>
    </xf>
    <xf numFmtId="0" fontId="17" fillId="0" borderId="1" xfId="0" applyFont="1" applyBorder="1"/>
    <xf numFmtId="3" fontId="7" fillId="0" borderId="4" xfId="0" applyNumberFormat="1" applyFont="1" applyBorder="1"/>
    <xf numFmtId="3" fontId="8" fillId="0" borderId="3" xfId="0" applyNumberFormat="1" applyFont="1" applyBorder="1"/>
    <xf numFmtId="3" fontId="8" fillId="0" borderId="12" xfId="0" applyNumberFormat="1" applyFont="1" applyBorder="1"/>
    <xf numFmtId="3" fontId="13" fillId="0" borderId="3" xfId="0" applyNumberFormat="1" applyFont="1" applyBorder="1"/>
    <xf numFmtId="0" fontId="17" fillId="0" borderId="1" xfId="0" applyFont="1" applyBorder="1" applyAlignment="1">
      <alignment vertical="center"/>
    </xf>
    <xf numFmtId="0" fontId="17" fillId="0" borderId="11" xfId="0" applyFont="1" applyBorder="1"/>
    <xf numFmtId="0" fontId="11" fillId="0" borderId="11" xfId="0" applyFont="1" applyBorder="1"/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8" fillId="0" borderId="0" xfId="0" applyFont="1"/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2" fillId="0" borderId="0" xfId="0" applyFont="1" applyBorder="1"/>
    <xf numFmtId="0" fontId="12" fillId="0" borderId="0" xfId="0" applyFont="1" applyBorder="1" applyAlignment="1">
      <alignment horizontal="left"/>
    </xf>
    <xf numFmtId="49" fontId="15" fillId="0" borderId="1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vertical="center"/>
    </xf>
    <xf numFmtId="3" fontId="7" fillId="0" borderId="4" xfId="0" applyNumberFormat="1" applyFont="1" applyBorder="1" applyAlignment="1">
      <alignment vertical="center"/>
    </xf>
    <xf numFmtId="3" fontId="7" fillId="0" borderId="4" xfId="0" applyNumberFormat="1" applyFont="1" applyBorder="1" applyAlignment="1">
      <alignment horizontal="right"/>
    </xf>
    <xf numFmtId="3" fontId="17" fillId="0" borderId="1" xfId="0" applyNumberFormat="1" applyFont="1" applyBorder="1" applyAlignment="1">
      <alignment vertical="center"/>
    </xf>
    <xf numFmtId="3" fontId="17" fillId="0" borderId="1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3" fontId="9" fillId="0" borderId="1" xfId="0" applyNumberFormat="1" applyFont="1" applyBorder="1"/>
    <xf numFmtId="3" fontId="9" fillId="0" borderId="18" xfId="0" applyNumberFormat="1" applyFont="1" applyBorder="1"/>
    <xf numFmtId="3" fontId="11" fillId="0" borderId="19" xfId="0" applyNumberFormat="1" applyFont="1" applyBorder="1"/>
    <xf numFmtId="3" fontId="7" fillId="0" borderId="13" xfId="0" applyNumberFormat="1" applyFont="1" applyBorder="1"/>
    <xf numFmtId="3" fontId="7" fillId="0" borderId="19" xfId="0" applyNumberFormat="1" applyFont="1" applyBorder="1"/>
    <xf numFmtId="3" fontId="11" fillId="0" borderId="2" xfId="0" applyNumberFormat="1" applyFont="1" applyBorder="1"/>
    <xf numFmtId="3" fontId="7" fillId="0" borderId="2" xfId="0" applyNumberFormat="1" applyFont="1" applyBorder="1"/>
    <xf numFmtId="3" fontId="13" fillId="0" borderId="2" xfId="0" applyNumberFormat="1" applyFont="1" applyBorder="1"/>
    <xf numFmtId="3" fontId="7" fillId="0" borderId="1" xfId="0" applyNumberFormat="1" applyFont="1" applyBorder="1"/>
    <xf numFmtId="3" fontId="7" fillId="0" borderId="0" xfId="0" applyNumberFormat="1" applyFont="1"/>
    <xf numFmtId="3" fontId="7" fillId="0" borderId="18" xfId="0" applyNumberFormat="1" applyFont="1" applyBorder="1"/>
    <xf numFmtId="3" fontId="7" fillId="0" borderId="9" xfId="0" applyNumberFormat="1" applyFont="1" applyBorder="1"/>
    <xf numFmtId="3" fontId="7" fillId="0" borderId="5" xfId="0" applyNumberFormat="1" applyFont="1" applyBorder="1"/>
    <xf numFmtId="3" fontId="7" fillId="0" borderId="10" xfId="0" applyNumberFormat="1" applyFont="1" applyBorder="1"/>
    <xf numFmtId="3" fontId="7" fillId="0" borderId="8" xfId="0" applyNumberFormat="1" applyFont="1" applyBorder="1"/>
    <xf numFmtId="3" fontId="7" fillId="0" borderId="0" xfId="0" applyNumberFormat="1" applyFont="1" applyAlignment="1">
      <alignment horizontal="right"/>
    </xf>
    <xf numFmtId="3" fontId="7" fillId="0" borderId="0" xfId="0" applyNumberFormat="1" applyFont="1" applyBorder="1"/>
    <xf numFmtId="3" fontId="7" fillId="0" borderId="5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3" fontId="8" fillId="0" borderId="4" xfId="0" applyNumberFormat="1" applyFont="1" applyBorder="1"/>
    <xf numFmtId="3" fontId="8" fillId="0" borderId="0" xfId="0" applyNumberFormat="1" applyFont="1" applyBorder="1"/>
    <xf numFmtId="3" fontId="8" fillId="0" borderId="11" xfId="0" applyNumberFormat="1" applyFont="1" applyBorder="1"/>
    <xf numFmtId="3" fontId="8" fillId="0" borderId="19" xfId="0" applyNumberFormat="1" applyFont="1" applyBorder="1"/>
    <xf numFmtId="3" fontId="8" fillId="0" borderId="13" xfId="0" applyNumberFormat="1" applyFont="1" applyBorder="1"/>
    <xf numFmtId="3" fontId="8" fillId="0" borderId="2" xfId="0" applyNumberFormat="1" applyFont="1" applyBorder="1"/>
    <xf numFmtId="3" fontId="8" fillId="0" borderId="1" xfId="0" applyNumberFormat="1" applyFont="1" applyBorder="1"/>
    <xf numFmtId="3" fontId="7" fillId="0" borderId="11" xfId="0" applyNumberFormat="1" applyFont="1" applyBorder="1"/>
    <xf numFmtId="0" fontId="6" fillId="0" borderId="0" xfId="2" applyFont="1"/>
    <xf numFmtId="0" fontId="7" fillId="0" borderId="0" xfId="2" applyFont="1"/>
    <xf numFmtId="0" fontId="20" fillId="0" borderId="0" xfId="1"/>
    <xf numFmtId="0" fontId="8" fillId="0" borderId="3" xfId="2" applyFont="1" applyBorder="1" applyAlignment="1">
      <alignment horizontal="center"/>
    </xf>
    <xf numFmtId="0" fontId="7" fillId="0" borderId="1" xfId="2" applyFont="1" applyBorder="1"/>
    <xf numFmtId="3" fontId="13" fillId="0" borderId="4" xfId="2" applyNumberFormat="1" applyFont="1" applyBorder="1"/>
    <xf numFmtId="3" fontId="20" fillId="0" borderId="0" xfId="1" applyNumberFormat="1"/>
    <xf numFmtId="0" fontId="7" fillId="0" borderId="4" xfId="2" applyFont="1" applyBorder="1"/>
    <xf numFmtId="0" fontId="7" fillId="0" borderId="11" xfId="2" applyFont="1" applyBorder="1"/>
    <xf numFmtId="3" fontId="7" fillId="0" borderId="4" xfId="2" applyNumberFormat="1" applyFont="1" applyBorder="1"/>
    <xf numFmtId="3" fontId="11" fillId="0" borderId="4" xfId="2" applyNumberFormat="1" applyFont="1" applyBorder="1"/>
    <xf numFmtId="0" fontId="7" fillId="0" borderId="0" xfId="2" applyFont="1" applyBorder="1"/>
    <xf numFmtId="3" fontId="11" fillId="0" borderId="2" xfId="2" applyNumberFormat="1" applyFont="1" applyBorder="1"/>
    <xf numFmtId="3" fontId="13" fillId="0" borderId="3" xfId="2" applyNumberFormat="1" applyFont="1" applyBorder="1"/>
    <xf numFmtId="3" fontId="8" fillId="0" borderId="5" xfId="0" applyNumberFormat="1" applyFont="1" applyBorder="1"/>
    <xf numFmtId="3" fontId="8" fillId="0" borderId="9" xfId="0" applyNumberFormat="1" applyFont="1" applyBorder="1"/>
    <xf numFmtId="3" fontId="8" fillId="0" borderId="18" xfId="0" applyNumberFormat="1" applyFont="1" applyBorder="1"/>
    <xf numFmtId="3" fontId="11" fillId="0" borderId="4" xfId="0" applyNumberFormat="1" applyFont="1" applyBorder="1"/>
    <xf numFmtId="3" fontId="8" fillId="0" borderId="10" xfId="0" applyNumberFormat="1" applyFont="1" applyBorder="1"/>
    <xf numFmtId="3" fontId="15" fillId="0" borderId="3" xfId="0" applyNumberFormat="1" applyFont="1" applyBorder="1" applyAlignment="1">
      <alignment vertical="center"/>
    </xf>
    <xf numFmtId="3" fontId="7" fillId="0" borderId="2" xfId="0" applyNumberFormat="1" applyFont="1" applyBorder="1" applyAlignment="1">
      <alignment horizontal="right" vertical="center" wrapText="1"/>
    </xf>
    <xf numFmtId="3" fontId="7" fillId="0" borderId="3" xfId="0" applyNumberFormat="1" applyFont="1" applyBorder="1" applyAlignment="1">
      <alignment horizontal="right" vertical="center" wrapText="1"/>
    </xf>
    <xf numFmtId="3" fontId="8" fillId="0" borderId="3" xfId="0" applyNumberFormat="1" applyFont="1" applyBorder="1" applyAlignment="1">
      <alignment horizontal="right"/>
    </xf>
    <xf numFmtId="0" fontId="9" fillId="0" borderId="9" xfId="0" applyFont="1" applyBorder="1" applyAlignment="1">
      <alignment vertical="center"/>
    </xf>
    <xf numFmtId="0" fontId="7" fillId="0" borderId="0" xfId="0" applyFont="1" applyAlignment="1">
      <alignment horizontal="right"/>
    </xf>
    <xf numFmtId="3" fontId="13" fillId="0" borderId="3" xfId="0" applyNumberFormat="1" applyFont="1" applyBorder="1" applyAlignment="1">
      <alignment vertical="center"/>
    </xf>
    <xf numFmtId="3" fontId="7" fillId="0" borderId="3" xfId="0" applyNumberFormat="1" applyFont="1" applyBorder="1"/>
    <xf numFmtId="0" fontId="13" fillId="0" borderId="12" xfId="0" applyFont="1" applyBorder="1" applyAlignment="1">
      <alignment vertical="center"/>
    </xf>
    <xf numFmtId="49" fontId="13" fillId="0" borderId="1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3" fontId="7" fillId="0" borderId="20" xfId="0" applyNumberFormat="1" applyFont="1" applyBorder="1"/>
    <xf numFmtId="3" fontId="7" fillId="0" borderId="15" xfId="0" applyNumberFormat="1" applyFont="1" applyBorder="1"/>
    <xf numFmtId="3" fontId="7" fillId="0" borderId="16" xfId="0" applyNumberFormat="1" applyFont="1" applyBorder="1"/>
    <xf numFmtId="3" fontId="7" fillId="0" borderId="21" xfId="0" applyNumberFormat="1" applyFont="1" applyBorder="1"/>
    <xf numFmtId="3" fontId="13" fillId="0" borderId="17" xfId="0" applyNumberFormat="1" applyFont="1" applyBorder="1"/>
    <xf numFmtId="0" fontId="11" fillId="0" borderId="3" xfId="0" applyFont="1" applyBorder="1"/>
    <xf numFmtId="3" fontId="0" fillId="0" borderId="0" xfId="0" applyNumberFormat="1"/>
    <xf numFmtId="49" fontId="15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3" fontId="17" fillId="0" borderId="1" xfId="0" applyNumberFormat="1" applyFont="1" applyBorder="1"/>
    <xf numFmtId="3" fontId="11" fillId="0" borderId="2" xfId="0" applyNumberFormat="1" applyFont="1" applyBorder="1" applyAlignment="1">
      <alignment horizontal="right"/>
    </xf>
    <xf numFmtId="3" fontId="22" fillId="0" borderId="5" xfId="0" applyNumberFormat="1" applyFont="1" applyBorder="1"/>
    <xf numFmtId="0" fontId="0" fillId="0" borderId="2" xfId="0" applyBorder="1"/>
    <xf numFmtId="0" fontId="7" fillId="0" borderId="0" xfId="0" applyFont="1" applyBorder="1" applyAlignment="1">
      <alignment vertical="center"/>
    </xf>
    <xf numFmtId="3" fontId="3" fillId="0" borderId="0" xfId="0" applyNumberFormat="1" applyFont="1"/>
    <xf numFmtId="0" fontId="1" fillId="0" borderId="0" xfId="0" applyFont="1"/>
    <xf numFmtId="3" fontId="8" fillId="0" borderId="0" xfId="0" applyNumberFormat="1" applyFont="1"/>
    <xf numFmtId="0" fontId="23" fillId="0" borderId="0" xfId="0" applyFont="1"/>
    <xf numFmtId="0" fontId="17" fillId="0" borderId="5" xfId="0" applyFont="1" applyBorder="1"/>
    <xf numFmtId="0" fontId="11" fillId="0" borderId="4" xfId="0" applyFont="1" applyBorder="1" applyAlignment="1">
      <alignment vertical="center"/>
    </xf>
    <xf numFmtId="3" fontId="11" fillId="0" borderId="4" xfId="0" applyNumberFormat="1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3" fontId="17" fillId="0" borderId="4" xfId="0" applyNumberFormat="1" applyFont="1" applyBorder="1" applyAlignment="1">
      <alignment horizontal="right"/>
    </xf>
    <xf numFmtId="3" fontId="17" fillId="0" borderId="5" xfId="0" applyNumberFormat="1" applyFont="1" applyBorder="1" applyAlignment="1">
      <alignment horizontal="right"/>
    </xf>
    <xf numFmtId="0" fontId="13" fillId="0" borderId="11" xfId="0" applyFont="1" applyBorder="1" applyAlignment="1">
      <alignment horizontal="center"/>
    </xf>
    <xf numFmtId="0" fontId="18" fillId="0" borderId="2" xfId="0" applyFont="1" applyBorder="1" applyAlignment="1">
      <alignment horizontal="left"/>
    </xf>
    <xf numFmtId="0" fontId="24" fillId="0" borderId="1" xfId="0" applyFont="1" applyBorder="1" applyAlignment="1">
      <alignment horizontal="left"/>
    </xf>
    <xf numFmtId="49" fontId="15" fillId="0" borderId="2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vertical="center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3" fontId="11" fillId="0" borderId="2" xfId="0" applyNumberFormat="1" applyFont="1" applyBorder="1" applyAlignment="1">
      <alignment vertical="center"/>
    </xf>
    <xf numFmtId="3" fontId="11" fillId="0" borderId="8" xfId="0" applyNumberFormat="1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right" vertical="center"/>
    </xf>
    <xf numFmtId="0" fontId="0" fillId="0" borderId="18" xfId="0" applyBorder="1" applyAlignment="1"/>
    <xf numFmtId="3" fontId="7" fillId="0" borderId="19" xfId="0" applyNumberFormat="1" applyFont="1" applyBorder="1" applyAlignment="1">
      <alignment vertical="center"/>
    </xf>
    <xf numFmtId="0" fontId="11" fillId="0" borderId="0" xfId="0" applyFont="1" applyBorder="1"/>
    <xf numFmtId="3" fontId="11" fillId="0" borderId="19" xfId="2" applyNumberFormat="1" applyFont="1" applyBorder="1"/>
    <xf numFmtId="0" fontId="18" fillId="0" borderId="0" xfId="1" applyFont="1"/>
    <xf numFmtId="0" fontId="25" fillId="0" borderId="12" xfId="2" applyFont="1" applyBorder="1" applyAlignment="1">
      <alignment horizontal="center" wrapText="1"/>
    </xf>
    <xf numFmtId="0" fontId="0" fillId="0" borderId="0" xfId="0" applyAlignment="1"/>
    <xf numFmtId="3" fontId="11" fillId="0" borderId="1" xfId="2" applyNumberFormat="1" applyFont="1" applyBorder="1"/>
    <xf numFmtId="0" fontId="7" fillId="0" borderId="2" xfId="2" applyFont="1" applyBorder="1"/>
    <xf numFmtId="0" fontId="17" fillId="0" borderId="9" xfId="2" applyFont="1" applyBorder="1"/>
    <xf numFmtId="0" fontId="7" fillId="0" borderId="0" xfId="2" applyFont="1" applyBorder="1" applyAlignment="1">
      <alignment horizontal="right"/>
    </xf>
    <xf numFmtId="0" fontId="7" fillId="0" borderId="4" xfId="2" applyFont="1" applyBorder="1" applyAlignment="1">
      <alignment horizontal="right"/>
    </xf>
    <xf numFmtId="0" fontId="7" fillId="0" borderId="1" xfId="2" applyFont="1" applyBorder="1" applyAlignment="1">
      <alignment horizontal="right"/>
    </xf>
    <xf numFmtId="0" fontId="11" fillId="0" borderId="4" xfId="2" applyFont="1" applyBorder="1" applyAlignment="1">
      <alignment horizontal="right"/>
    </xf>
    <xf numFmtId="0" fontId="7" fillId="0" borderId="2" xfId="2" applyFont="1" applyBorder="1" applyAlignment="1">
      <alignment horizontal="right"/>
    </xf>
    <xf numFmtId="0" fontId="17" fillId="0" borderId="1" xfId="2" applyFont="1" applyBorder="1"/>
    <xf numFmtId="3" fontId="7" fillId="0" borderId="19" xfId="2" applyNumberFormat="1" applyFont="1" applyBorder="1"/>
    <xf numFmtId="0" fontId="17" fillId="0" borderId="4" xfId="2" applyFont="1" applyBorder="1"/>
    <xf numFmtId="3" fontId="13" fillId="0" borderId="2" xfId="2" applyNumberFormat="1" applyFont="1" applyBorder="1"/>
    <xf numFmtId="0" fontId="13" fillId="0" borderId="11" xfId="2" applyFont="1" applyBorder="1"/>
    <xf numFmtId="3" fontId="13" fillId="0" borderId="19" xfId="2" applyNumberFormat="1" applyFont="1" applyBorder="1"/>
    <xf numFmtId="3" fontId="7" fillId="0" borderId="2" xfId="0" applyNumberFormat="1" applyFont="1" applyFill="1" applyBorder="1"/>
    <xf numFmtId="3" fontId="7" fillId="0" borderId="4" xfId="0" applyNumberFormat="1" applyFont="1" applyFill="1" applyBorder="1"/>
    <xf numFmtId="0" fontId="8" fillId="0" borderId="1" xfId="0" applyFont="1" applyFill="1" applyBorder="1"/>
    <xf numFmtId="16" fontId="3" fillId="0" borderId="0" xfId="0" applyNumberFormat="1" applyFont="1"/>
    <xf numFmtId="3" fontId="11" fillId="0" borderId="2" xfId="0" applyNumberFormat="1" applyFont="1" applyBorder="1" applyAlignment="1">
      <alignment horizontal="right" vertical="center" wrapText="1"/>
    </xf>
    <xf numFmtId="3" fontId="7" fillId="0" borderId="18" xfId="0" applyNumberFormat="1" applyFont="1" applyBorder="1" applyAlignment="1">
      <alignment horizontal="right" vertical="center"/>
    </xf>
    <xf numFmtId="3" fontId="7" fillId="0" borderId="8" xfId="0" applyNumberFormat="1" applyFont="1" applyFill="1" applyBorder="1"/>
    <xf numFmtId="3" fontId="11" fillId="0" borderId="19" xfId="0" applyNumberFormat="1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26" fillId="0" borderId="0" xfId="0" applyFont="1"/>
    <xf numFmtId="0" fontId="13" fillId="0" borderId="2" xfId="0" applyFont="1" applyBorder="1" applyAlignment="1">
      <alignment horizontal="right"/>
    </xf>
    <xf numFmtId="0" fontId="27" fillId="0" borderId="1" xfId="0" applyFont="1" applyBorder="1"/>
    <xf numFmtId="0" fontId="28" fillId="0" borderId="1" xfId="0" applyFont="1" applyBorder="1"/>
    <xf numFmtId="0" fontId="17" fillId="0" borderId="3" xfId="0" applyFont="1" applyBorder="1"/>
    <xf numFmtId="0" fontId="17" fillId="0" borderId="2" xfId="0" applyFont="1" applyBorder="1"/>
    <xf numFmtId="3" fontId="17" fillId="0" borderId="3" xfId="0" applyNumberFormat="1" applyFont="1" applyBorder="1"/>
    <xf numFmtId="0" fontId="11" fillId="0" borderId="8" xfId="0" applyFont="1" applyBorder="1"/>
    <xf numFmtId="3" fontId="7" fillId="0" borderId="1" xfId="0" applyNumberFormat="1" applyFont="1" applyFill="1" applyBorder="1"/>
    <xf numFmtId="0" fontId="11" fillId="0" borderId="0" xfId="0" applyFont="1" applyBorder="1" applyAlignment="1">
      <alignment vertical="center"/>
    </xf>
    <xf numFmtId="0" fontId="18" fillId="0" borderId="4" xfId="0" applyFont="1" applyBorder="1" applyAlignment="1">
      <alignment horizontal="left"/>
    </xf>
    <xf numFmtId="3" fontId="17" fillId="0" borderId="4" xfId="0" applyNumberFormat="1" applyFont="1" applyBorder="1" applyAlignment="1">
      <alignment vertical="center"/>
    </xf>
    <xf numFmtId="3" fontId="17" fillId="0" borderId="0" xfId="0" applyNumberFormat="1" applyFont="1" applyBorder="1" applyAlignment="1">
      <alignment horizontal="right"/>
    </xf>
    <xf numFmtId="49" fontId="11" fillId="0" borderId="4" xfId="0" applyNumberFormat="1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right"/>
    </xf>
    <xf numFmtId="3" fontId="11" fillId="0" borderId="4" xfId="0" applyNumberFormat="1" applyFont="1" applyBorder="1" applyAlignment="1">
      <alignment horizontal="right"/>
    </xf>
    <xf numFmtId="3" fontId="11" fillId="0" borderId="11" xfId="0" applyNumberFormat="1" applyFont="1" applyBorder="1" applyAlignment="1">
      <alignment vertical="center"/>
    </xf>
    <xf numFmtId="3" fontId="11" fillId="0" borderId="8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vertical="center"/>
    </xf>
    <xf numFmtId="0" fontId="13" fillId="0" borderId="1" xfId="2" applyFont="1" applyFill="1" applyBorder="1" applyAlignment="1">
      <alignment horizontal="center"/>
    </xf>
    <xf numFmtId="0" fontId="13" fillId="0" borderId="4" xfId="2" applyFont="1" applyFill="1" applyBorder="1" applyAlignment="1">
      <alignment horizontal="center"/>
    </xf>
    <xf numFmtId="0" fontId="17" fillId="0" borderId="1" xfId="3" applyFont="1" applyFill="1" applyBorder="1"/>
    <xf numFmtId="3" fontId="7" fillId="0" borderId="5" xfId="2" applyNumberFormat="1" applyFont="1" applyFill="1" applyBorder="1"/>
    <xf numFmtId="3" fontId="7" fillId="0" borderId="1" xfId="2" applyNumberFormat="1" applyFont="1" applyFill="1" applyBorder="1"/>
    <xf numFmtId="0" fontId="7" fillId="0" borderId="4" xfId="2" applyFont="1" applyFill="1" applyBorder="1"/>
    <xf numFmtId="3" fontId="7" fillId="0" borderId="4" xfId="2" applyNumberFormat="1" applyFont="1" applyFill="1" applyBorder="1"/>
    <xf numFmtId="0" fontId="13" fillId="0" borderId="1" xfId="2" applyFont="1" applyFill="1" applyBorder="1"/>
    <xf numFmtId="3" fontId="7" fillId="0" borderId="2" xfId="2" applyNumberFormat="1" applyFont="1" applyFill="1" applyBorder="1"/>
    <xf numFmtId="3" fontId="7" fillId="0" borderId="0" xfId="2" applyNumberFormat="1" applyFont="1" applyFill="1" applyBorder="1"/>
    <xf numFmtId="0" fontId="17" fillId="0" borderId="1" xfId="2" applyFont="1" applyFill="1" applyBorder="1"/>
    <xf numFmtId="0" fontId="9" fillId="0" borderId="9" xfId="0" applyFont="1" applyFill="1" applyBorder="1"/>
    <xf numFmtId="3" fontId="11" fillId="0" borderId="5" xfId="0" applyNumberFormat="1" applyFont="1" applyFill="1" applyBorder="1"/>
    <xf numFmtId="3" fontId="11" fillId="0" borderId="1" xfId="0" applyNumberFormat="1" applyFont="1" applyFill="1" applyBorder="1"/>
    <xf numFmtId="0" fontId="0" fillId="0" borderId="1" xfId="0" applyFill="1" applyBorder="1"/>
    <xf numFmtId="0" fontId="11" fillId="0" borderId="11" xfId="0" applyFont="1" applyFill="1" applyBorder="1" applyAlignment="1">
      <alignment horizontal="left"/>
    </xf>
    <xf numFmtId="0" fontId="8" fillId="0" borderId="9" xfId="0" applyFont="1" applyFill="1" applyBorder="1"/>
    <xf numFmtId="3" fontId="11" fillId="0" borderId="0" xfId="0" applyNumberFormat="1" applyFont="1" applyFill="1" applyBorder="1"/>
    <xf numFmtId="3" fontId="11" fillId="0" borderId="4" xfId="0" applyNumberFormat="1" applyFont="1" applyFill="1" applyBorder="1"/>
    <xf numFmtId="0" fontId="0" fillId="0" borderId="2" xfId="0" applyFill="1" applyBorder="1"/>
    <xf numFmtId="0" fontId="0" fillId="0" borderId="4" xfId="0" applyFill="1" applyBorder="1"/>
    <xf numFmtId="3" fontId="7" fillId="0" borderId="10" xfId="2" applyNumberFormat="1" applyFont="1" applyFill="1" applyBorder="1"/>
    <xf numFmtId="3" fontId="7" fillId="0" borderId="5" xfId="3" applyNumberFormat="1" applyFont="1" applyFill="1" applyBorder="1"/>
    <xf numFmtId="3" fontId="7" fillId="0" borderId="1" xfId="3" applyNumberFormat="1" applyFont="1" applyFill="1" applyBorder="1"/>
    <xf numFmtId="0" fontId="7" fillId="0" borderId="2" xfId="3" applyFont="1" applyFill="1" applyBorder="1"/>
    <xf numFmtId="3" fontId="7" fillId="0" borderId="2" xfId="3" applyNumberFormat="1" applyFont="1" applyFill="1" applyBorder="1"/>
    <xf numFmtId="0" fontId="13" fillId="0" borderId="4" xfId="3" applyFont="1" applyFill="1" applyBorder="1" applyAlignment="1"/>
    <xf numFmtId="3" fontId="7" fillId="0" borderId="0" xfId="3" applyNumberFormat="1" applyFont="1" applyFill="1" applyBorder="1"/>
    <xf numFmtId="3" fontId="7" fillId="0" borderId="4" xfId="3" applyNumberFormat="1" applyFont="1" applyFill="1" applyBorder="1"/>
    <xf numFmtId="3" fontId="7" fillId="0" borderId="8" xfId="3" applyNumberFormat="1" applyFont="1" applyFill="1" applyBorder="1"/>
    <xf numFmtId="0" fontId="13" fillId="0" borderId="4" xfId="3" applyFont="1" applyFill="1" applyBorder="1"/>
    <xf numFmtId="0" fontId="13" fillId="0" borderId="1" xfId="3" applyFont="1" applyFill="1" applyBorder="1"/>
    <xf numFmtId="3" fontId="13" fillId="0" borderId="5" xfId="2" applyNumberFormat="1" applyFont="1" applyFill="1" applyBorder="1"/>
    <xf numFmtId="3" fontId="13" fillId="0" borderId="1" xfId="2" applyNumberFormat="1" applyFont="1" applyFill="1" applyBorder="1"/>
    <xf numFmtId="0" fontId="8" fillId="0" borderId="2" xfId="2" applyFont="1" applyFill="1" applyBorder="1"/>
    <xf numFmtId="0" fontId="12" fillId="0" borderId="0" xfId="2" applyFont="1" applyFill="1"/>
    <xf numFmtId="0" fontId="7" fillId="0" borderId="0" xfId="2" applyFont="1" applyFill="1"/>
    <xf numFmtId="0" fontId="0" fillId="0" borderId="0" xfId="0" applyFill="1"/>
    <xf numFmtId="0" fontId="12" fillId="0" borderId="0" xfId="2" applyFont="1" applyFill="1" applyAlignment="1">
      <alignment horizontal="center"/>
    </xf>
    <xf numFmtId="3" fontId="7" fillId="0" borderId="13" xfId="3" applyNumberFormat="1" applyFont="1" applyFill="1" applyBorder="1"/>
    <xf numFmtId="0" fontId="7" fillId="0" borderId="0" xfId="3" applyFont="1" applyFill="1"/>
    <xf numFmtId="0" fontId="7" fillId="0" borderId="0" xfId="3" applyFont="1" applyFill="1" applyBorder="1"/>
    <xf numFmtId="3" fontId="7" fillId="0" borderId="0" xfId="3" applyNumberFormat="1" applyFont="1" applyFill="1"/>
    <xf numFmtId="0" fontId="13" fillId="0" borderId="4" xfId="3" applyFont="1" applyFill="1" applyBorder="1" applyAlignment="1">
      <alignment horizontal="center"/>
    </xf>
    <xf numFmtId="0" fontId="7" fillId="0" borderId="4" xfId="3" applyFont="1" applyFill="1" applyBorder="1"/>
    <xf numFmtId="0" fontId="11" fillId="0" borderId="10" xfId="0" applyFont="1" applyFill="1" applyBorder="1" applyAlignment="1">
      <alignment horizontal="left"/>
    </xf>
    <xf numFmtId="0" fontId="8" fillId="0" borderId="11" xfId="0" applyFont="1" applyFill="1" applyBorder="1"/>
    <xf numFmtId="3" fontId="13" fillId="0" borderId="5" xfId="3" applyNumberFormat="1" applyFont="1" applyFill="1" applyBorder="1"/>
    <xf numFmtId="3" fontId="13" fillId="0" borderId="1" xfId="3" applyNumberFormat="1" applyFont="1" applyFill="1" applyBorder="1"/>
    <xf numFmtId="0" fontId="29" fillId="0" borderId="1" xfId="3" applyFont="1" applyFill="1" applyBorder="1"/>
    <xf numFmtId="0" fontId="17" fillId="0" borderId="1" xfId="3" applyFont="1" applyFill="1" applyBorder="1" applyAlignment="1"/>
    <xf numFmtId="0" fontId="13" fillId="0" borderId="9" xfId="0" applyFont="1" applyBorder="1"/>
    <xf numFmtId="16" fontId="3" fillId="0" borderId="0" xfId="0" applyNumberFormat="1" applyFont="1" applyAlignment="1">
      <alignment horizontal="left"/>
    </xf>
    <xf numFmtId="3" fontId="22" fillId="0" borderId="8" xfId="0" applyNumberFormat="1" applyFont="1" applyBorder="1"/>
    <xf numFmtId="3" fontId="22" fillId="0" borderId="4" xfId="0" applyNumberFormat="1" applyFont="1" applyBorder="1"/>
    <xf numFmtId="0" fontId="0" fillId="0" borderId="7" xfId="0" applyBorder="1" applyAlignment="1"/>
    <xf numFmtId="0" fontId="13" fillId="0" borderId="6" xfId="2" applyFont="1" applyBorder="1" applyAlignment="1"/>
    <xf numFmtId="0" fontId="13" fillId="0" borderId="11" xfId="2" applyFont="1" applyBorder="1" applyAlignment="1"/>
    <xf numFmtId="0" fontId="0" fillId="0" borderId="0" xfId="0" applyBorder="1" applyAlignment="1"/>
    <xf numFmtId="0" fontId="19" fillId="0" borderId="0" xfId="1" applyFont="1"/>
    <xf numFmtId="0" fontId="11" fillId="0" borderId="11" xfId="2" applyFont="1" applyBorder="1" applyAlignment="1"/>
    <xf numFmtId="0" fontId="0" fillId="0" borderId="19" xfId="0" applyBorder="1" applyAlignment="1"/>
    <xf numFmtId="0" fontId="8" fillId="0" borderId="10" xfId="2" applyFont="1" applyBorder="1"/>
    <xf numFmtId="0" fontId="8" fillId="0" borderId="13" xfId="2" applyFont="1" applyBorder="1" applyAlignment="1">
      <alignment horizontal="right"/>
    </xf>
    <xf numFmtId="3" fontId="13" fillId="0" borderId="1" xfId="2" applyNumberFormat="1" applyFont="1" applyBorder="1"/>
    <xf numFmtId="0" fontId="17" fillId="0" borderId="9" xfId="2" applyFont="1" applyBorder="1" applyAlignment="1"/>
    <xf numFmtId="0" fontId="8" fillId="0" borderId="6" xfId="2" applyFont="1" applyBorder="1"/>
    <xf numFmtId="0" fontId="8" fillId="0" borderId="12" xfId="2" applyFont="1" applyBorder="1" applyAlignment="1">
      <alignment horizontal="right"/>
    </xf>
    <xf numFmtId="0" fontId="8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16" fontId="30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13" fillId="0" borderId="13" xfId="2" applyNumberFormat="1" applyFont="1" applyFill="1" applyBorder="1"/>
    <xf numFmtId="0" fontId="8" fillId="0" borderId="0" xfId="2" applyFont="1" applyFill="1" applyAlignment="1">
      <alignment horizontal="center"/>
    </xf>
    <xf numFmtId="0" fontId="17" fillId="0" borderId="1" xfId="3" applyFont="1" applyFill="1" applyBorder="1" applyAlignment="1">
      <alignment horizontal="center"/>
    </xf>
    <xf numFmtId="0" fontId="8" fillId="0" borderId="2" xfId="2" applyFont="1" applyFill="1" applyBorder="1" applyAlignment="1">
      <alignment horizontal="center"/>
    </xf>
    <xf numFmtId="0" fontId="8" fillId="0" borderId="4" xfId="2" applyFont="1" applyFill="1" applyBorder="1" applyAlignment="1">
      <alignment horizontal="center"/>
    </xf>
    <xf numFmtId="0" fontId="17" fillId="0" borderId="1" xfId="2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2" xfId="3" applyFont="1" applyFill="1" applyBorder="1" applyAlignment="1">
      <alignment horizontal="center"/>
    </xf>
    <xf numFmtId="0" fontId="11" fillId="0" borderId="2" xfId="0" applyFont="1" applyFill="1" applyBorder="1" applyAlignment="1">
      <alignment horizontal="left"/>
    </xf>
    <xf numFmtId="0" fontId="13" fillId="0" borderId="1" xfId="3" applyFont="1" applyFill="1" applyBorder="1" applyAlignment="1"/>
    <xf numFmtId="0" fontId="27" fillId="0" borderId="4" xfId="0" applyFont="1" applyBorder="1"/>
    <xf numFmtId="0" fontId="9" fillId="0" borderId="1" xfId="0" applyFont="1" applyFill="1" applyBorder="1"/>
    <xf numFmtId="0" fontId="8" fillId="0" borderId="4" xfId="0" applyFont="1" applyFill="1" applyBorder="1"/>
    <xf numFmtId="0" fontId="11" fillId="0" borderId="4" xfId="0" applyFont="1" applyFill="1" applyBorder="1" applyAlignment="1">
      <alignment horizontal="left"/>
    </xf>
    <xf numFmtId="0" fontId="17" fillId="0" borderId="18" xfId="0" applyFont="1" applyBorder="1" applyAlignment="1">
      <alignment horizontal="center"/>
    </xf>
    <xf numFmtId="0" fontId="8" fillId="0" borderId="0" xfId="0" applyFont="1" applyFill="1" applyBorder="1"/>
    <xf numFmtId="3" fontId="8" fillId="0" borderId="0" xfId="0" applyNumberFormat="1" applyFont="1" applyFill="1" applyBorder="1"/>
    <xf numFmtId="3" fontId="0" fillId="0" borderId="0" xfId="0" applyNumberFormat="1" applyFill="1" applyBorder="1"/>
    <xf numFmtId="0" fontId="8" fillId="0" borderId="3" xfId="2" applyFont="1" applyFill="1" applyBorder="1"/>
    <xf numFmtId="0" fontId="0" fillId="0" borderId="3" xfId="0" applyFill="1" applyBorder="1"/>
    <xf numFmtId="0" fontId="8" fillId="0" borderId="3" xfId="0" applyFont="1" applyFill="1" applyBorder="1"/>
    <xf numFmtId="0" fontId="3" fillId="0" borderId="3" xfId="0" applyFont="1" applyBorder="1"/>
    <xf numFmtId="3" fontId="3" fillId="0" borderId="3" xfId="0" applyNumberFormat="1" applyFont="1" applyBorder="1"/>
    <xf numFmtId="0" fontId="31" fillId="0" borderId="3" xfId="0" applyFont="1" applyBorder="1"/>
    <xf numFmtId="49" fontId="7" fillId="0" borderId="11" xfId="0" applyNumberFormat="1" applyFont="1" applyBorder="1" applyAlignment="1">
      <alignment horizontal="center"/>
    </xf>
    <xf numFmtId="0" fontId="25" fillId="0" borderId="0" xfId="0" applyFont="1"/>
    <xf numFmtId="0" fontId="13" fillId="0" borderId="10" xfId="0" applyFont="1" applyBorder="1"/>
    <xf numFmtId="0" fontId="2" fillId="0" borderId="0" xfId="0" applyFont="1"/>
    <xf numFmtId="0" fontId="32" fillId="0" borderId="0" xfId="0" applyFont="1"/>
    <xf numFmtId="0" fontId="17" fillId="0" borderId="2" xfId="0" applyFont="1" applyBorder="1" applyAlignment="1">
      <alignment horizontal="center"/>
    </xf>
    <xf numFmtId="0" fontId="17" fillId="0" borderId="13" xfId="0" applyFont="1" applyBorder="1"/>
    <xf numFmtId="0" fontId="9" fillId="0" borderId="7" xfId="0" applyFont="1" applyBorder="1"/>
    <xf numFmtId="3" fontId="9" fillId="0" borderId="3" xfId="0" applyNumberFormat="1" applyFont="1" applyBorder="1"/>
    <xf numFmtId="49" fontId="7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8" fillId="0" borderId="3" xfId="0" applyFont="1" applyBorder="1" applyAlignment="1"/>
    <xf numFmtId="0" fontId="8" fillId="0" borderId="11" xfId="0" applyFont="1" applyBorder="1" applyAlignment="1">
      <alignment horizontal="center"/>
    </xf>
    <xf numFmtId="0" fontId="17" fillId="0" borderId="4" xfId="2" applyFont="1" applyFill="1" applyBorder="1"/>
    <xf numFmtId="0" fontId="17" fillId="0" borderId="4" xfId="2" applyFont="1" applyFill="1" applyBorder="1" applyAlignment="1">
      <alignment horizontal="center"/>
    </xf>
    <xf numFmtId="3" fontId="7" fillId="0" borderId="5" xfId="0" applyNumberFormat="1" applyFont="1" applyFill="1" applyBorder="1"/>
    <xf numFmtId="3" fontId="11" fillId="0" borderId="8" xfId="0" applyNumberFormat="1" applyFont="1" applyFill="1" applyBorder="1"/>
    <xf numFmtId="3" fontId="11" fillId="0" borderId="2" xfId="0" applyNumberFormat="1" applyFont="1" applyFill="1" applyBorder="1"/>
    <xf numFmtId="0" fontId="13" fillId="0" borderId="1" xfId="0" applyFont="1" applyFill="1" applyBorder="1" applyAlignment="1">
      <alignment horizontal="left"/>
    </xf>
    <xf numFmtId="0" fontId="0" fillId="2" borderId="0" xfId="0" applyFill="1"/>
    <xf numFmtId="0" fontId="19" fillId="0" borderId="3" xfId="0" applyFont="1" applyBorder="1" applyAlignment="1">
      <alignment horizontal="left"/>
    </xf>
    <xf numFmtId="3" fontId="8" fillId="0" borderId="2" xfId="0" applyNumberFormat="1" applyFont="1" applyBorder="1" applyAlignment="1">
      <alignment horizontal="center"/>
    </xf>
    <xf numFmtId="0" fontId="13" fillId="0" borderId="11" xfId="0" applyFont="1" applyBorder="1"/>
    <xf numFmtId="3" fontId="8" fillId="0" borderId="10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3" fontId="13" fillId="0" borderId="10" xfId="0" applyNumberFormat="1" applyFont="1" applyBorder="1" applyAlignment="1">
      <alignment horizontal="center"/>
    </xf>
    <xf numFmtId="3" fontId="7" fillId="2" borderId="4" xfId="0" applyNumberFormat="1" applyFont="1" applyFill="1" applyBorder="1"/>
    <xf numFmtId="0" fontId="8" fillId="0" borderId="4" xfId="0" applyFont="1" applyBorder="1" applyAlignment="1">
      <alignment horizontal="right"/>
    </xf>
    <xf numFmtId="0" fontId="6" fillId="0" borderId="0" xfId="0" applyFont="1" applyFill="1" applyAlignment="1">
      <alignment horizontal="center"/>
    </xf>
    <xf numFmtId="0" fontId="13" fillId="0" borderId="1" xfId="0" applyFont="1" applyFill="1" applyBorder="1" applyAlignment="1">
      <alignment horizontal="center"/>
    </xf>
    <xf numFmtId="3" fontId="13" fillId="0" borderId="18" xfId="2" applyNumberFormat="1" applyFont="1" applyFill="1" applyBorder="1"/>
    <xf numFmtId="0" fontId="25" fillId="0" borderId="3" xfId="0" applyFont="1" applyFill="1" applyBorder="1" applyAlignment="1">
      <alignment horizontal="center"/>
    </xf>
    <xf numFmtId="3" fontId="18" fillId="0" borderId="3" xfId="0" applyNumberFormat="1" applyFont="1" applyFill="1" applyBorder="1"/>
    <xf numFmtId="0" fontId="18" fillId="0" borderId="3" xfId="0" applyFont="1" applyFill="1" applyBorder="1"/>
    <xf numFmtId="0" fontId="25" fillId="0" borderId="0" xfId="0" applyFont="1" applyFill="1" applyAlignment="1">
      <alignment horizontal="center"/>
    </xf>
    <xf numFmtId="3" fontId="18" fillId="0" borderId="19" xfId="0" applyNumberFormat="1" applyFont="1" applyFill="1" applyBorder="1"/>
    <xf numFmtId="3" fontId="11" fillId="0" borderId="19" xfId="0" applyNumberFormat="1" applyFont="1" applyFill="1" applyBorder="1"/>
    <xf numFmtId="0" fontId="11" fillId="0" borderId="1" xfId="0" applyFont="1" applyFill="1" applyBorder="1" applyAlignment="1">
      <alignment horizontal="left"/>
    </xf>
    <xf numFmtId="3" fontId="8" fillId="0" borderId="2" xfId="2" applyNumberFormat="1" applyFont="1" applyFill="1" applyBorder="1"/>
    <xf numFmtId="3" fontId="18" fillId="0" borderId="0" xfId="0" applyNumberFormat="1" applyFont="1" applyFill="1"/>
    <xf numFmtId="3" fontId="13" fillId="0" borderId="2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center"/>
    </xf>
    <xf numFmtId="0" fontId="18" fillId="0" borderId="1" xfId="0" applyFont="1" applyFill="1" applyBorder="1"/>
    <xf numFmtId="3" fontId="7" fillId="0" borderId="10" xfId="3" applyNumberFormat="1" applyFont="1" applyFill="1" applyBorder="1"/>
    <xf numFmtId="3" fontId="8" fillId="0" borderId="10" xfId="2" applyNumberFormat="1" applyFont="1" applyFill="1" applyBorder="1"/>
    <xf numFmtId="3" fontId="18" fillId="0" borderId="6" xfId="0" applyNumberFormat="1" applyFont="1" applyFill="1" applyBorder="1"/>
    <xf numFmtId="0" fontId="18" fillId="0" borderId="6" xfId="0" applyFont="1" applyFill="1" applyBorder="1"/>
    <xf numFmtId="0" fontId="17" fillId="0" borderId="9" xfId="0" applyFont="1" applyBorder="1"/>
    <xf numFmtId="3" fontId="11" fillId="2" borderId="4" xfId="0" applyNumberFormat="1" applyFont="1" applyFill="1" applyBorder="1"/>
    <xf numFmtId="3" fontId="17" fillId="2" borderId="2" xfId="0" applyNumberFormat="1" applyFont="1" applyFill="1" applyBorder="1"/>
    <xf numFmtId="3" fontId="9" fillId="0" borderId="18" xfId="0" applyNumberFormat="1" applyFont="1" applyBorder="1" applyAlignment="1">
      <alignment vertical="center"/>
    </xf>
    <xf numFmtId="3" fontId="7" fillId="0" borderId="13" xfId="0" applyNumberFormat="1" applyFont="1" applyBorder="1" applyAlignment="1">
      <alignment vertical="center"/>
    </xf>
    <xf numFmtId="49" fontId="11" fillId="0" borderId="11" xfId="0" applyNumberFormat="1" applyFont="1" applyBorder="1" applyAlignment="1">
      <alignment horizontal="center" vertical="center"/>
    </xf>
    <xf numFmtId="3" fontId="11" fillId="2" borderId="4" xfId="0" applyNumberFormat="1" applyFont="1" applyFill="1" applyBorder="1" applyAlignment="1">
      <alignment horizontal="right"/>
    </xf>
    <xf numFmtId="3" fontId="11" fillId="2" borderId="0" xfId="0" applyNumberFormat="1" applyFont="1" applyFill="1" applyBorder="1" applyAlignment="1">
      <alignment horizontal="right"/>
    </xf>
    <xf numFmtId="3" fontId="11" fillId="0" borderId="13" xfId="0" applyNumberFormat="1" applyFont="1" applyBorder="1" applyAlignment="1">
      <alignment vertical="center"/>
    </xf>
    <xf numFmtId="49" fontId="13" fillId="0" borderId="9" xfId="0" applyNumberFormat="1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49" fontId="13" fillId="0" borderId="11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3" fontId="13" fillId="0" borderId="4" xfId="0" applyNumberFormat="1" applyFont="1" applyBorder="1" applyAlignment="1">
      <alignment horizontal="right"/>
    </xf>
    <xf numFmtId="49" fontId="11" fillId="0" borderId="11" xfId="0" applyNumberFormat="1" applyFont="1" applyBorder="1" applyAlignment="1">
      <alignment horizontal="center"/>
    </xf>
    <xf numFmtId="3" fontId="8" fillId="2" borderId="2" xfId="0" applyNumberFormat="1" applyFont="1" applyFill="1" applyBorder="1" applyAlignment="1">
      <alignment horizontal="right"/>
    </xf>
    <xf numFmtId="49" fontId="15" fillId="0" borderId="10" xfId="0" applyNumberFormat="1" applyFont="1" applyBorder="1" applyAlignment="1">
      <alignment horizontal="center" vertical="center"/>
    </xf>
    <xf numFmtId="3" fontId="17" fillId="0" borderId="5" xfId="0" applyNumberFormat="1" applyFont="1" applyBorder="1" applyAlignment="1">
      <alignment vertical="center"/>
    </xf>
    <xf numFmtId="3" fontId="17" fillId="0" borderId="18" xfId="0" applyNumberFormat="1" applyFont="1" applyBorder="1" applyAlignment="1">
      <alignment vertical="center"/>
    </xf>
    <xf numFmtId="0" fontId="33" fillId="0" borderId="0" xfId="0" applyFont="1"/>
    <xf numFmtId="0" fontId="9" fillId="0" borderId="11" xfId="0" applyFont="1" applyBorder="1"/>
    <xf numFmtId="3" fontId="9" fillId="0" borderId="4" xfId="0" applyNumberFormat="1" applyFont="1" applyBorder="1"/>
    <xf numFmtId="49" fontId="11" fillId="0" borderId="10" xfId="0" applyNumberFormat="1" applyFont="1" applyBorder="1" applyAlignment="1">
      <alignment horizontal="center"/>
    </xf>
    <xf numFmtId="0" fontId="11" fillId="0" borderId="10" xfId="0" applyFont="1" applyBorder="1"/>
    <xf numFmtId="0" fontId="6" fillId="0" borderId="0" xfId="0" applyFont="1" applyProtection="1">
      <protection locked="0"/>
    </xf>
    <xf numFmtId="3" fontId="17" fillId="0" borderId="12" xfId="0" applyNumberFormat="1" applyFont="1" applyBorder="1" applyAlignment="1">
      <alignment horizontal="right" vertical="center"/>
    </xf>
    <xf numFmtId="0" fontId="9" fillId="0" borderId="12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right" vertical="center"/>
    </xf>
    <xf numFmtId="0" fontId="13" fillId="2" borderId="4" xfId="0" applyFont="1" applyFill="1" applyBorder="1"/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3" fontId="19" fillId="0" borderId="3" xfId="0" applyNumberFormat="1" applyFont="1" applyBorder="1"/>
    <xf numFmtId="3" fontId="19" fillId="0" borderId="3" xfId="0" applyNumberFormat="1" applyFont="1" applyFill="1" applyBorder="1"/>
    <xf numFmtId="3" fontId="17" fillId="0" borderId="18" xfId="0" applyNumberFormat="1" applyFont="1" applyBorder="1" applyAlignment="1">
      <alignment horizontal="right"/>
    </xf>
    <xf numFmtId="3" fontId="11" fillId="0" borderId="19" xfId="0" applyNumberFormat="1" applyFont="1" applyBorder="1" applyAlignment="1">
      <alignment horizontal="right"/>
    </xf>
    <xf numFmtId="3" fontId="11" fillId="0" borderId="13" xfId="0" applyNumberFormat="1" applyFont="1" applyBorder="1" applyAlignment="1">
      <alignment horizontal="right"/>
    </xf>
    <xf numFmtId="3" fontId="13" fillId="0" borderId="3" xfId="0" applyNumberFormat="1" applyFont="1" applyBorder="1" applyAlignment="1">
      <alignment horizontal="right"/>
    </xf>
    <xf numFmtId="3" fontId="17" fillId="0" borderId="2" xfId="0" applyNumberFormat="1" applyFont="1" applyBorder="1"/>
    <xf numFmtId="0" fontId="13" fillId="2" borderId="9" xfId="0" applyFont="1" applyFill="1" applyBorder="1"/>
    <xf numFmtId="0" fontId="9" fillId="0" borderId="22" xfId="0" applyFont="1" applyBorder="1"/>
    <xf numFmtId="0" fontId="9" fillId="0" borderId="21" xfId="0" applyFont="1" applyBorder="1"/>
    <xf numFmtId="0" fontId="9" fillId="0" borderId="16" xfId="0" applyFont="1" applyBorder="1"/>
    <xf numFmtId="3" fontId="9" fillId="0" borderId="16" xfId="0" applyNumberFormat="1" applyFont="1" applyBorder="1"/>
    <xf numFmtId="3" fontId="9" fillId="0" borderId="0" xfId="0" applyNumberFormat="1" applyFont="1" applyBorder="1"/>
    <xf numFmtId="0" fontId="9" fillId="0" borderId="0" xfId="0" applyFont="1"/>
    <xf numFmtId="0" fontId="8" fillId="0" borderId="17" xfId="0" applyFont="1" applyBorder="1"/>
    <xf numFmtId="3" fontId="8" fillId="0" borderId="17" xfId="0" applyNumberFormat="1" applyFont="1" applyBorder="1"/>
    <xf numFmtId="0" fontId="9" fillId="0" borderId="15" xfId="0" applyFont="1" applyBorder="1"/>
    <xf numFmtId="3" fontId="17" fillId="0" borderId="16" xfId="0" applyNumberFormat="1" applyFont="1" applyBorder="1"/>
    <xf numFmtId="3" fontId="9" fillId="0" borderId="15" xfId="0" applyNumberFormat="1" applyFont="1" applyBorder="1"/>
    <xf numFmtId="3" fontId="9" fillId="0" borderId="8" xfId="0" applyNumberFormat="1" applyFont="1" applyBorder="1"/>
    <xf numFmtId="0" fontId="9" fillId="0" borderId="8" xfId="0" applyFont="1" applyBorder="1"/>
    <xf numFmtId="0" fontId="33" fillId="0" borderId="8" xfId="0" applyFont="1" applyBorder="1"/>
    <xf numFmtId="0" fontId="7" fillId="0" borderId="21" xfId="0" applyFont="1" applyBorder="1"/>
    <xf numFmtId="0" fontId="17" fillId="0" borderId="23" xfId="0" applyFont="1" applyBorder="1"/>
    <xf numFmtId="3" fontId="17" fillId="0" borderId="24" xfId="0" applyNumberFormat="1" applyFont="1" applyBorder="1"/>
    <xf numFmtId="0" fontId="8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8" fillId="0" borderId="9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7" fillId="0" borderId="8" xfId="0" applyFont="1" applyBorder="1" applyAlignment="1">
      <alignment horizontal="right"/>
    </xf>
    <xf numFmtId="0" fontId="0" fillId="0" borderId="8" xfId="0" applyBorder="1" applyAlignment="1">
      <alignment horizontal="right"/>
    </xf>
    <xf numFmtId="0" fontId="12" fillId="0" borderId="0" xfId="2" applyFont="1" applyFill="1" applyAlignment="1">
      <alignment horizontal="center"/>
    </xf>
    <xf numFmtId="0" fontId="6" fillId="0" borderId="0" xfId="3" applyFont="1" applyFill="1" applyAlignment="1">
      <alignment horizontal="center"/>
    </xf>
    <xf numFmtId="0" fontId="7" fillId="0" borderId="8" xfId="2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7" xfId="0" applyBorder="1" applyAlignment="1"/>
    <xf numFmtId="0" fontId="0" fillId="0" borderId="12" xfId="0" applyBorder="1" applyAlignment="1"/>
    <xf numFmtId="0" fontId="8" fillId="0" borderId="1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0" xfId="0" applyAlignment="1"/>
    <xf numFmtId="0" fontId="0" fillId="0" borderId="11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8" fillId="0" borderId="7" xfId="0" applyFont="1" applyBorder="1" applyAlignment="1">
      <alignment horizontal="center"/>
    </xf>
    <xf numFmtId="0" fontId="7" fillId="0" borderId="8" xfId="3" applyFont="1" applyFill="1" applyBorder="1" applyAlignment="1">
      <alignment horizontal="right"/>
    </xf>
    <xf numFmtId="0" fontId="8" fillId="0" borderId="4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6" fillId="0" borderId="0" xfId="2" applyFont="1" applyAlignment="1">
      <alignment horizontal="center"/>
    </xf>
    <xf numFmtId="0" fontId="8" fillId="0" borderId="1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6" xfId="2" applyFont="1" applyBorder="1" applyAlignment="1"/>
    <xf numFmtId="0" fontId="13" fillId="0" borderId="10" xfId="2" applyFont="1" applyBorder="1" applyAlignment="1"/>
    <xf numFmtId="0" fontId="0" fillId="0" borderId="13" xfId="0" applyBorder="1" applyAlignment="1"/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</cellXfs>
  <cellStyles count="4">
    <cellStyle name="Normál" xfId="0" builtinId="0"/>
    <cellStyle name="Normál_9.mell. ktgvetéshez" xfId="1"/>
    <cellStyle name="Normál_Munka1" xfId="2"/>
    <cellStyle name="Normál_Munka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&#246;lts&#233;gvet&#233;s%20kincst&#225;r%202015%20eredet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-3.mell"/>
      <sheetName val="4.mell"/>
      <sheetName val="4.1"/>
      <sheetName val="4.2"/>
      <sheetName val="4.3-7"/>
      <sheetName val="5.mell"/>
      <sheetName val="5.1"/>
      <sheetName val="5.2"/>
      <sheetName val="5.3-7."/>
      <sheetName val="6.mell."/>
      <sheetName val="7-8.mell."/>
      <sheetName val="9.1-9.2"/>
      <sheetName val="9.3. mell."/>
      <sheetName val="10.mell."/>
      <sheetName val="11 .1-11.2"/>
      <sheetName val="12. mell"/>
      <sheetName val="13.mell"/>
      <sheetName val="15.mell"/>
    </sheetNames>
    <sheetDataSet>
      <sheetData sheetId="0"/>
      <sheetData sheetId="1"/>
      <sheetData sheetId="2"/>
      <sheetData sheetId="3"/>
      <sheetData sheetId="4">
        <row r="13">
          <cell r="H13">
            <v>10833</v>
          </cell>
        </row>
        <row r="15">
          <cell r="H15">
            <v>8111</v>
          </cell>
        </row>
        <row r="17">
          <cell r="H17">
            <v>4750</v>
          </cell>
        </row>
        <row r="19">
          <cell r="H19">
            <v>650</v>
          </cell>
        </row>
        <row r="23">
          <cell r="H23">
            <v>56563</v>
          </cell>
        </row>
        <row r="25">
          <cell r="H25">
            <v>30693</v>
          </cell>
        </row>
        <row r="27">
          <cell r="H27">
            <v>6952</v>
          </cell>
        </row>
        <row r="31">
          <cell r="H31">
            <v>43815</v>
          </cell>
        </row>
        <row r="33">
          <cell r="H33">
            <v>4172</v>
          </cell>
        </row>
        <row r="35">
          <cell r="H35">
            <v>1472</v>
          </cell>
        </row>
        <row r="43">
          <cell r="H43">
            <v>1860</v>
          </cell>
        </row>
        <row r="45">
          <cell r="E45">
            <v>24960</v>
          </cell>
        </row>
        <row r="59">
          <cell r="H59">
            <v>8034</v>
          </cell>
        </row>
        <row r="61">
          <cell r="H61">
            <v>14727</v>
          </cell>
        </row>
        <row r="63">
          <cell r="H63">
            <v>21220</v>
          </cell>
        </row>
        <row r="75">
          <cell r="E75">
            <v>1039</v>
          </cell>
        </row>
        <row r="79">
          <cell r="H79">
            <v>1605</v>
          </cell>
        </row>
        <row r="93">
          <cell r="H93">
            <v>2008</v>
          </cell>
        </row>
      </sheetData>
      <sheetData sheetId="5"/>
      <sheetData sheetId="6"/>
      <sheetData sheetId="7"/>
      <sheetData sheetId="8">
        <row r="12">
          <cell r="C12">
            <v>117419</v>
          </cell>
        </row>
        <row r="14">
          <cell r="C14">
            <v>96049</v>
          </cell>
        </row>
        <row r="16">
          <cell r="C16">
            <v>56533</v>
          </cell>
        </row>
        <row r="18">
          <cell r="C18">
            <v>23993</v>
          </cell>
        </row>
        <row r="22">
          <cell r="C22">
            <v>86549</v>
          </cell>
        </row>
        <row r="24">
          <cell r="C24">
            <v>57283</v>
          </cell>
        </row>
        <row r="26">
          <cell r="C26">
            <v>38212</v>
          </cell>
        </row>
        <row r="30">
          <cell r="C30">
            <v>59004</v>
          </cell>
        </row>
        <row r="32">
          <cell r="C32">
            <v>9325</v>
          </cell>
        </row>
        <row r="34">
          <cell r="C34">
            <v>9892</v>
          </cell>
        </row>
        <row r="42">
          <cell r="C42">
            <v>33136</v>
          </cell>
        </row>
        <row r="44">
          <cell r="C44">
            <v>24960</v>
          </cell>
        </row>
        <row r="48">
          <cell r="C48">
            <v>19648</v>
          </cell>
        </row>
        <row r="50">
          <cell r="C50">
            <v>3822</v>
          </cell>
        </row>
        <row r="52">
          <cell r="C52">
            <v>5589</v>
          </cell>
        </row>
        <row r="54">
          <cell r="C54">
            <v>8664</v>
          </cell>
        </row>
        <row r="56">
          <cell r="C56">
            <v>10128</v>
          </cell>
        </row>
        <row r="58">
          <cell r="C58">
            <v>35998</v>
          </cell>
        </row>
        <row r="60">
          <cell r="C60">
            <v>47643</v>
          </cell>
        </row>
        <row r="62">
          <cell r="C62">
            <v>67741</v>
          </cell>
        </row>
        <row r="64">
          <cell r="C64">
            <v>3655</v>
          </cell>
        </row>
        <row r="66">
          <cell r="C66">
            <v>6724</v>
          </cell>
        </row>
        <row r="68">
          <cell r="C68">
            <v>10183</v>
          </cell>
        </row>
        <row r="70">
          <cell r="C70">
            <v>22988</v>
          </cell>
        </row>
        <row r="72">
          <cell r="C72">
            <v>10185</v>
          </cell>
        </row>
        <row r="74">
          <cell r="C74">
            <v>4713</v>
          </cell>
        </row>
        <row r="76">
          <cell r="C76">
            <v>16420</v>
          </cell>
        </row>
        <row r="78">
          <cell r="C78">
            <v>2564</v>
          </cell>
        </row>
        <row r="80">
          <cell r="C80">
            <v>50176</v>
          </cell>
        </row>
        <row r="82">
          <cell r="C82">
            <v>18156</v>
          </cell>
        </row>
        <row r="84">
          <cell r="C84">
            <v>6594</v>
          </cell>
        </row>
        <row r="86">
          <cell r="C86">
            <v>140</v>
          </cell>
        </row>
        <row r="88">
          <cell r="C88">
            <v>167</v>
          </cell>
        </row>
        <row r="92">
          <cell r="C92">
            <v>2059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6"/>
  <sheetViews>
    <sheetView tabSelected="1" view="pageBreakPreview" zoomScaleNormal="100" workbookViewId="0">
      <selection activeCell="B37" sqref="B37"/>
    </sheetView>
  </sheetViews>
  <sheetFormatPr defaultRowHeight="12.75"/>
  <cols>
    <col min="1" max="1" width="6.7109375" customWidth="1"/>
    <col min="2" max="2" width="53.5703125" customWidth="1"/>
    <col min="3" max="3" width="26.7109375" customWidth="1"/>
    <col min="4" max="4" width="22.85546875" customWidth="1"/>
    <col min="5" max="5" width="12.7109375" customWidth="1"/>
    <col min="6" max="6" width="6.7109375" customWidth="1"/>
    <col min="7" max="7" width="31.7109375" customWidth="1"/>
    <col min="8" max="10" width="11.7109375" customWidth="1"/>
  </cols>
  <sheetData>
    <row r="1" spans="1:10" ht="15.75">
      <c r="A1" s="29" t="s">
        <v>550</v>
      </c>
      <c r="B1" s="29"/>
      <c r="C1" s="29"/>
      <c r="D1" s="27"/>
      <c r="E1" s="27"/>
      <c r="F1" s="29"/>
      <c r="G1" s="29"/>
      <c r="H1" s="29"/>
      <c r="I1" s="27"/>
      <c r="J1" s="27"/>
    </row>
    <row r="2" spans="1:10" ht="15.75">
      <c r="A2" s="29"/>
      <c r="B2" s="29"/>
      <c r="C2" s="29"/>
      <c r="D2" s="27"/>
      <c r="E2" s="27"/>
      <c r="F2" s="29"/>
      <c r="G2" s="29"/>
      <c r="H2" s="29"/>
      <c r="I2" s="27"/>
      <c r="J2" s="27"/>
    </row>
    <row r="3" spans="1:10" ht="15.75">
      <c r="A3" s="43"/>
      <c r="B3" s="4" t="s">
        <v>0</v>
      </c>
      <c r="C3" s="43"/>
      <c r="D3" s="32"/>
      <c r="E3" s="20"/>
      <c r="F3" s="43"/>
      <c r="G3" s="4"/>
      <c r="H3" s="43"/>
      <c r="I3" s="32"/>
      <c r="J3" s="20"/>
    </row>
    <row r="4" spans="1:10" ht="15.75">
      <c r="A4" s="43"/>
      <c r="B4" s="43" t="s">
        <v>276</v>
      </c>
      <c r="C4" s="43"/>
      <c r="D4" s="20"/>
      <c r="E4" s="28"/>
      <c r="F4" s="43"/>
      <c r="G4" s="43"/>
      <c r="H4" s="43"/>
      <c r="I4" s="20"/>
      <c r="J4" s="28"/>
    </row>
    <row r="5" spans="1:10" ht="15.75">
      <c r="A5" s="43"/>
      <c r="B5" s="43" t="s">
        <v>1</v>
      </c>
      <c r="C5" s="43"/>
      <c r="D5" s="39"/>
      <c r="E5" s="28"/>
      <c r="F5" s="43"/>
      <c r="G5" s="43"/>
      <c r="H5" s="43"/>
      <c r="I5" s="39"/>
      <c r="J5" s="28"/>
    </row>
    <row r="6" spans="1:10" ht="15.75">
      <c r="A6" s="43"/>
      <c r="B6" s="43"/>
      <c r="C6" s="43"/>
      <c r="D6" s="39"/>
      <c r="E6" s="28"/>
      <c r="F6" s="43"/>
      <c r="G6" s="43"/>
      <c r="H6" s="43"/>
      <c r="I6" s="39"/>
      <c r="J6" s="28"/>
    </row>
    <row r="7" spans="1:10" ht="14.1" customHeight="1">
      <c r="A7" s="4" t="s">
        <v>2</v>
      </c>
      <c r="B7" s="4"/>
      <c r="C7" s="5" t="s">
        <v>3</v>
      </c>
      <c r="D7" s="5"/>
      <c r="E7" s="5"/>
      <c r="F7" s="4"/>
      <c r="G7" s="4"/>
      <c r="H7" s="4"/>
      <c r="I7" s="5"/>
      <c r="J7" s="5"/>
    </row>
    <row r="8" spans="1:10" ht="14.1" customHeight="1">
      <c r="A8" s="7" t="s">
        <v>4</v>
      </c>
      <c r="B8" s="16" t="s">
        <v>5</v>
      </c>
      <c r="C8" s="7" t="s">
        <v>6</v>
      </c>
      <c r="D8" s="20"/>
      <c r="E8" s="20"/>
      <c r="F8" s="20"/>
      <c r="G8" s="20"/>
      <c r="H8" s="20"/>
    </row>
    <row r="9" spans="1:10" ht="14.1" customHeight="1">
      <c r="A9" s="19" t="s">
        <v>7</v>
      </c>
      <c r="B9" s="20"/>
      <c r="C9" s="19"/>
      <c r="D9" s="20"/>
      <c r="E9" s="20"/>
      <c r="F9" s="20"/>
      <c r="G9" s="20"/>
      <c r="H9" s="20"/>
    </row>
    <row r="10" spans="1:10" s="369" customFormat="1" ht="18" customHeight="1">
      <c r="A10" s="17" t="s">
        <v>65</v>
      </c>
      <c r="B10" s="77" t="s">
        <v>289</v>
      </c>
      <c r="C10" s="100">
        <v>598051</v>
      </c>
      <c r="D10" s="37"/>
      <c r="E10" s="28"/>
      <c r="F10" s="28"/>
      <c r="G10" s="28"/>
      <c r="H10" s="28"/>
    </row>
    <row r="11" spans="1:10" s="367" customFormat="1" ht="18" customHeight="1">
      <c r="A11" s="17" t="s">
        <v>290</v>
      </c>
      <c r="B11" s="77" t="s">
        <v>291</v>
      </c>
      <c r="C11" s="100">
        <v>0</v>
      </c>
      <c r="D11" s="20"/>
      <c r="E11" s="27"/>
      <c r="F11" s="27"/>
      <c r="G11" s="27"/>
      <c r="H11" s="27"/>
    </row>
    <row r="12" spans="1:10" s="367" customFormat="1" ht="18" customHeight="1">
      <c r="A12" s="25" t="s">
        <v>67</v>
      </c>
      <c r="B12" s="458" t="s">
        <v>224</v>
      </c>
      <c r="C12" s="120">
        <f>SUM(C13:C16)</f>
        <v>1239784</v>
      </c>
      <c r="D12" s="410"/>
      <c r="E12" s="27"/>
      <c r="F12" s="27"/>
      <c r="G12" s="27"/>
      <c r="H12" s="27"/>
    </row>
    <row r="13" spans="1:10" ht="18" customHeight="1">
      <c r="A13" s="366"/>
      <c r="B13" s="34" t="s">
        <v>292</v>
      </c>
      <c r="C13" s="99">
        <v>27500</v>
      </c>
      <c r="D13" s="37"/>
      <c r="E13" s="28"/>
      <c r="F13" s="28"/>
      <c r="G13" s="28"/>
      <c r="H13" s="28"/>
    </row>
    <row r="14" spans="1:10" ht="18" customHeight="1">
      <c r="A14" s="366"/>
      <c r="B14" s="34" t="s">
        <v>293</v>
      </c>
      <c r="C14" s="99">
        <v>267000</v>
      </c>
      <c r="D14" s="37"/>
      <c r="E14" s="28"/>
      <c r="F14" s="28"/>
      <c r="G14" s="28"/>
      <c r="H14" s="28"/>
    </row>
    <row r="15" spans="1:10" ht="18" customHeight="1">
      <c r="A15" s="366"/>
      <c r="B15" s="34" t="s">
        <v>294</v>
      </c>
      <c r="C15" s="99">
        <v>938377</v>
      </c>
      <c r="D15" s="37"/>
      <c r="E15" s="28"/>
      <c r="F15" s="28"/>
      <c r="G15" s="28"/>
      <c r="H15" s="28"/>
    </row>
    <row r="16" spans="1:10" ht="18" customHeight="1">
      <c r="A16" s="375"/>
      <c r="B16" s="31" t="s">
        <v>295</v>
      </c>
      <c r="C16" s="126">
        <v>6907</v>
      </c>
      <c r="D16" s="37"/>
      <c r="E16" s="28"/>
      <c r="F16" s="28"/>
      <c r="G16" s="28"/>
      <c r="H16" s="28"/>
    </row>
    <row r="17" spans="1:10" s="369" customFormat="1" ht="18" customHeight="1">
      <c r="A17" s="17" t="s">
        <v>112</v>
      </c>
      <c r="B17" s="77" t="s">
        <v>296</v>
      </c>
      <c r="C17" s="100">
        <v>325055</v>
      </c>
      <c r="D17" s="37"/>
      <c r="E17" s="28"/>
      <c r="F17" s="28"/>
      <c r="G17" s="28"/>
      <c r="H17" s="28"/>
    </row>
    <row r="18" spans="1:10" s="367" customFormat="1" ht="18" customHeight="1">
      <c r="A18" s="17" t="s">
        <v>297</v>
      </c>
      <c r="B18" s="77" t="s">
        <v>298</v>
      </c>
      <c r="C18" s="253">
        <v>30453</v>
      </c>
      <c r="D18" s="20"/>
      <c r="E18" s="27"/>
      <c r="F18" s="27"/>
      <c r="G18" s="27"/>
      <c r="H18" s="27"/>
    </row>
    <row r="19" spans="1:10" ht="18" customHeight="1">
      <c r="A19" s="78" t="s">
        <v>299</v>
      </c>
      <c r="B19" s="317" t="s">
        <v>300</v>
      </c>
      <c r="C19" s="187">
        <f>SUM(C20:C21)</f>
        <v>10800</v>
      </c>
      <c r="D19" s="37"/>
      <c r="E19" s="28"/>
      <c r="F19" s="28"/>
      <c r="G19" s="28"/>
      <c r="H19" s="28"/>
    </row>
    <row r="20" spans="1:10" ht="18" customHeight="1">
      <c r="A20" s="366"/>
      <c r="B20" s="34" t="s">
        <v>314</v>
      </c>
      <c r="C20" s="99">
        <v>10800</v>
      </c>
      <c r="D20" s="37"/>
      <c r="E20" s="28"/>
      <c r="F20" s="28"/>
      <c r="G20" s="28"/>
      <c r="H20" s="28"/>
    </row>
    <row r="21" spans="1:10" ht="18" customHeight="1">
      <c r="A21" s="375"/>
      <c r="B21" s="31" t="s">
        <v>318</v>
      </c>
      <c r="C21" s="126">
        <v>0</v>
      </c>
      <c r="D21" s="37"/>
      <c r="E21" s="28"/>
      <c r="F21" s="28"/>
      <c r="G21" s="28"/>
      <c r="H21" s="28"/>
    </row>
    <row r="22" spans="1:10" ht="18" customHeight="1">
      <c r="A22" s="78" t="s">
        <v>115</v>
      </c>
      <c r="B22" s="317" t="s">
        <v>301</v>
      </c>
      <c r="C22" s="187">
        <f>SUM(C23:C24)</f>
        <v>57009</v>
      </c>
      <c r="D22" s="37"/>
      <c r="E22" s="28"/>
      <c r="F22" s="28"/>
      <c r="G22" s="28"/>
      <c r="H22" s="28"/>
    </row>
    <row r="23" spans="1:10" ht="18" customHeight="1">
      <c r="A23" s="366"/>
      <c r="B23" s="34" t="s">
        <v>314</v>
      </c>
      <c r="C23" s="99">
        <v>15552</v>
      </c>
      <c r="D23" s="37"/>
      <c r="E23" s="28"/>
      <c r="F23" s="28"/>
      <c r="G23" s="28"/>
      <c r="H23" s="28"/>
    </row>
    <row r="24" spans="1:10" ht="18" customHeight="1">
      <c r="A24" s="375"/>
      <c r="B24" s="31" t="s">
        <v>318</v>
      </c>
      <c r="C24" s="126">
        <v>41457</v>
      </c>
      <c r="D24" s="37"/>
      <c r="E24" s="28"/>
      <c r="F24" s="28"/>
      <c r="G24" s="28"/>
      <c r="H24" s="28"/>
    </row>
    <row r="25" spans="1:10" ht="18" customHeight="1">
      <c r="A25" s="89" t="s">
        <v>302</v>
      </c>
      <c r="B25" s="53" t="s">
        <v>303</v>
      </c>
      <c r="C25" s="102">
        <v>0</v>
      </c>
      <c r="D25" s="20"/>
      <c r="E25" s="59"/>
      <c r="F25" s="59"/>
      <c r="G25" s="59"/>
      <c r="H25" s="59"/>
    </row>
    <row r="26" spans="1:10" ht="18" customHeight="1">
      <c r="A26" s="88" t="s">
        <v>315</v>
      </c>
      <c r="B26" s="368" t="s">
        <v>316</v>
      </c>
      <c r="C26" s="127">
        <v>0</v>
      </c>
      <c r="D26" s="37"/>
      <c r="E26" s="28"/>
      <c r="F26" s="28"/>
      <c r="G26" s="28"/>
      <c r="H26" s="28"/>
    </row>
    <row r="27" spans="1:10" ht="21.75" customHeight="1">
      <c r="A27" s="9"/>
      <c r="B27" s="373" t="s">
        <v>317</v>
      </c>
      <c r="C27" s="374">
        <f>SUM(C10,C11,C12,C17,C18,C19,C22,C25,C26)</f>
        <v>2261152</v>
      </c>
      <c r="D27" s="40"/>
      <c r="E27" s="40"/>
      <c r="F27" s="40"/>
      <c r="G27" s="40"/>
      <c r="H27" s="40"/>
    </row>
    <row r="28" spans="1:10" ht="12.75" customHeight="1">
      <c r="A28" s="20"/>
      <c r="B28" s="27"/>
      <c r="C28" s="27"/>
      <c r="D28" s="27"/>
      <c r="E28" s="27"/>
      <c r="F28" s="40"/>
      <c r="G28" s="40"/>
      <c r="H28" s="40"/>
      <c r="I28" s="40"/>
      <c r="J28" s="40"/>
    </row>
    <row r="29" spans="1:10" ht="15.75">
      <c r="A29" s="29" t="s">
        <v>551</v>
      </c>
      <c r="B29" s="29"/>
      <c r="C29" s="29"/>
      <c r="D29" s="27"/>
      <c r="E29" s="27"/>
      <c r="F29" s="40"/>
      <c r="G29" s="40"/>
      <c r="H29" s="40"/>
      <c r="I29" s="40"/>
      <c r="J29" s="40"/>
    </row>
    <row r="30" spans="1:10" ht="15.75">
      <c r="A30" s="39"/>
      <c r="B30" s="20"/>
      <c r="C30" s="20"/>
      <c r="D30" s="20"/>
      <c r="E30" s="20"/>
      <c r="F30" s="40"/>
      <c r="G30" s="40"/>
      <c r="H30" s="40"/>
      <c r="I30" s="40"/>
      <c r="J30" s="40"/>
    </row>
    <row r="31" spans="1:10" ht="15.75">
      <c r="A31" s="43"/>
      <c r="B31" s="4" t="s">
        <v>0</v>
      </c>
      <c r="C31" s="43"/>
      <c r="D31" s="32"/>
      <c r="E31" s="20"/>
      <c r="F31" s="40"/>
      <c r="G31" s="40"/>
      <c r="H31" s="40"/>
      <c r="I31" s="40"/>
      <c r="J31" s="40"/>
    </row>
    <row r="32" spans="1:10" ht="15.75">
      <c r="A32" s="43"/>
      <c r="B32" s="43" t="s">
        <v>276</v>
      </c>
      <c r="C32" s="43"/>
      <c r="D32" s="20"/>
      <c r="E32" s="28"/>
      <c r="F32" s="40"/>
      <c r="G32" s="40"/>
      <c r="H32" s="40"/>
      <c r="I32" s="40"/>
      <c r="J32" s="40"/>
    </row>
    <row r="33" spans="1:10" ht="15.75">
      <c r="A33" s="43"/>
      <c r="B33" s="43" t="s">
        <v>1</v>
      </c>
      <c r="C33" s="43"/>
      <c r="D33" s="39"/>
      <c r="E33" s="28"/>
      <c r="F33" s="40"/>
      <c r="G33" s="40"/>
      <c r="H33" s="40"/>
      <c r="I33" s="40"/>
      <c r="J33" s="40"/>
    </row>
    <row r="34" spans="1:10" ht="15" customHeight="1">
      <c r="A34" s="20"/>
      <c r="B34" s="20"/>
      <c r="C34" s="20"/>
      <c r="D34" s="20"/>
      <c r="E34" s="20"/>
      <c r="F34" s="40"/>
      <c r="G34" s="40"/>
      <c r="H34" s="40"/>
      <c r="I34" s="40"/>
      <c r="J34" s="40"/>
    </row>
    <row r="35" spans="1:10" ht="15" customHeight="1">
      <c r="A35" s="4" t="s">
        <v>20</v>
      </c>
      <c r="B35" s="4"/>
      <c r="C35" s="5" t="s">
        <v>21</v>
      </c>
      <c r="D35" s="5"/>
      <c r="E35" s="5"/>
      <c r="F35" s="40"/>
      <c r="G35" s="40"/>
      <c r="H35" s="40"/>
      <c r="I35" s="40"/>
      <c r="J35" s="40"/>
    </row>
    <row r="36" spans="1:10" ht="18" customHeight="1">
      <c r="A36" s="7" t="s">
        <v>4</v>
      </c>
      <c r="B36" s="7" t="s">
        <v>5</v>
      </c>
      <c r="C36" s="7" t="s">
        <v>6</v>
      </c>
      <c r="E36" s="40"/>
      <c r="F36" s="40"/>
      <c r="G36" s="40"/>
      <c r="H36" s="40"/>
    </row>
    <row r="37" spans="1:10" ht="18" customHeight="1">
      <c r="A37" s="19" t="s">
        <v>7</v>
      </c>
      <c r="B37" s="19"/>
      <c r="C37" s="19"/>
      <c r="E37" s="40"/>
      <c r="F37" s="40"/>
      <c r="G37" s="40"/>
      <c r="H37" s="40"/>
    </row>
    <row r="38" spans="1:10" s="369" customFormat="1" ht="18" customHeight="1">
      <c r="A38" s="25" t="s">
        <v>65</v>
      </c>
      <c r="B38" s="30" t="s">
        <v>93</v>
      </c>
      <c r="C38" s="145">
        <v>699585</v>
      </c>
      <c r="E38" s="3"/>
      <c r="F38" s="3"/>
      <c r="G38" s="3"/>
      <c r="H38" s="3"/>
    </row>
    <row r="39" spans="1:10" s="367" customFormat="1" ht="18" customHeight="1">
      <c r="A39" s="17" t="s">
        <v>66</v>
      </c>
      <c r="B39" s="77" t="s">
        <v>94</v>
      </c>
      <c r="C39" s="100">
        <v>186836</v>
      </c>
      <c r="E39" s="370"/>
      <c r="F39" s="370"/>
      <c r="G39" s="370"/>
      <c r="H39" s="370"/>
    </row>
    <row r="40" spans="1:10" s="367" customFormat="1" ht="18" customHeight="1">
      <c r="A40" s="17" t="s">
        <v>67</v>
      </c>
      <c r="B40" s="77" t="s">
        <v>118</v>
      </c>
      <c r="C40" s="100">
        <v>882085</v>
      </c>
      <c r="E40" s="370"/>
      <c r="F40" s="370"/>
      <c r="G40" s="370"/>
      <c r="H40" s="370"/>
    </row>
    <row r="41" spans="1:10" s="367" customFormat="1" ht="18" customHeight="1">
      <c r="A41" s="17" t="s">
        <v>112</v>
      </c>
      <c r="B41" s="77" t="s">
        <v>304</v>
      </c>
      <c r="C41" s="100">
        <v>26070</v>
      </c>
      <c r="E41" s="370"/>
      <c r="F41" s="370"/>
      <c r="G41" s="370"/>
      <c r="H41" s="370"/>
    </row>
    <row r="42" spans="1:10" s="367" customFormat="1" ht="18" customHeight="1">
      <c r="A42" s="25" t="s">
        <v>113</v>
      </c>
      <c r="B42" s="30" t="s">
        <v>305</v>
      </c>
      <c r="C42" s="120">
        <f>SUM(C43:C45)</f>
        <v>159901</v>
      </c>
      <c r="E42" s="370"/>
      <c r="F42" s="370"/>
      <c r="G42" s="370"/>
      <c r="H42" s="370"/>
    </row>
    <row r="43" spans="1:10" s="369" customFormat="1" ht="18" customHeight="1">
      <c r="A43" s="76"/>
      <c r="B43" s="34" t="s">
        <v>306</v>
      </c>
      <c r="C43" s="99">
        <v>131623</v>
      </c>
      <c r="E43" s="3"/>
      <c r="F43" s="3"/>
      <c r="G43" s="3"/>
      <c r="H43" s="3"/>
    </row>
    <row r="44" spans="1:10" ht="18" customHeight="1">
      <c r="A44" s="76"/>
      <c r="B44" s="34" t="s">
        <v>307</v>
      </c>
      <c r="C44" s="99">
        <v>23278</v>
      </c>
      <c r="E44" s="3"/>
      <c r="F44" s="3"/>
      <c r="G44" s="3"/>
      <c r="H44" s="3"/>
    </row>
    <row r="45" spans="1:10" ht="18" customHeight="1">
      <c r="A45" s="376"/>
      <c r="B45" s="31" t="s">
        <v>308</v>
      </c>
      <c r="C45" s="126">
        <v>5000</v>
      </c>
      <c r="E45" s="3"/>
      <c r="F45" s="3"/>
      <c r="G45" s="3"/>
      <c r="H45" s="3"/>
    </row>
    <row r="46" spans="1:10" s="367" customFormat="1" ht="18" customHeight="1">
      <c r="A46" s="17" t="s">
        <v>114</v>
      </c>
      <c r="B46" s="77" t="s">
        <v>120</v>
      </c>
      <c r="C46" s="100">
        <v>159175</v>
      </c>
      <c r="E46" s="370"/>
      <c r="F46" s="370"/>
      <c r="G46" s="370"/>
      <c r="H46" s="370"/>
    </row>
    <row r="47" spans="1:10" s="369" customFormat="1" ht="18" customHeight="1">
      <c r="A47" s="17" t="s">
        <v>309</v>
      </c>
      <c r="B47" s="77" t="s">
        <v>119</v>
      </c>
      <c r="C47" s="100">
        <v>136000</v>
      </c>
      <c r="E47" s="3"/>
      <c r="F47" s="3"/>
      <c r="G47" s="3"/>
      <c r="H47" s="3"/>
    </row>
    <row r="48" spans="1:10" s="367" customFormat="1" ht="18" customHeight="1">
      <c r="A48" s="17" t="s">
        <v>171</v>
      </c>
      <c r="B48" s="77" t="s">
        <v>310</v>
      </c>
      <c r="C48" s="100">
        <v>11500</v>
      </c>
      <c r="E48" s="370"/>
      <c r="F48" s="370"/>
      <c r="G48" s="370"/>
      <c r="H48" s="370"/>
    </row>
    <row r="49" spans="1:10" s="367" customFormat="1" ht="18" customHeight="1">
      <c r="A49" s="26" t="s">
        <v>311</v>
      </c>
      <c r="B49" s="35" t="s">
        <v>312</v>
      </c>
      <c r="C49" s="144">
        <v>0</v>
      </c>
      <c r="E49" s="370"/>
      <c r="F49" s="370"/>
      <c r="G49" s="370"/>
      <c r="H49" s="370"/>
    </row>
    <row r="50" spans="1:10" ht="18" customHeight="1">
      <c r="A50" s="371"/>
      <c r="B50" s="372" t="s">
        <v>22</v>
      </c>
      <c r="C50" s="457">
        <f>SUM(C38,C39,C40,C41,C42,C46,C47,C48,C49)</f>
        <v>2261152</v>
      </c>
      <c r="E50" s="3"/>
      <c r="F50" s="3"/>
      <c r="G50" s="3"/>
      <c r="H50" s="3"/>
    </row>
    <row r="51" spans="1:10" ht="20.100000000000001" customHeight="1">
      <c r="A51" s="3"/>
      <c r="B51" s="3"/>
      <c r="C51" s="3"/>
      <c r="D51" s="3"/>
      <c r="E51" s="3"/>
      <c r="G51" s="3"/>
      <c r="H51" s="3"/>
      <c r="I51" s="3"/>
      <c r="J51" s="3"/>
    </row>
    <row r="52" spans="1:10" ht="20.100000000000001" customHeight="1">
      <c r="A52" s="5"/>
      <c r="B52" s="5" t="s">
        <v>313</v>
      </c>
      <c r="C52" s="5"/>
      <c r="D52" s="5"/>
      <c r="E52" s="5"/>
      <c r="G52" s="3"/>
      <c r="H52" s="3"/>
      <c r="I52" s="3"/>
      <c r="J52" s="3"/>
    </row>
    <row r="53" spans="1:10" ht="20.100000000000001" customHeight="1">
      <c r="A53" s="5"/>
      <c r="B53" s="62"/>
      <c r="C53" s="61"/>
      <c r="D53" s="5"/>
      <c r="E53" s="5"/>
      <c r="G53" s="3"/>
      <c r="H53" s="3"/>
      <c r="I53" s="3"/>
      <c r="J53" s="3"/>
    </row>
    <row r="54" spans="1:10" ht="15" customHeight="1">
      <c r="A54" s="5"/>
      <c r="B54" s="5" t="s">
        <v>23</v>
      </c>
      <c r="C54" s="129">
        <f>SUM(C27)</f>
        <v>2261152</v>
      </c>
      <c r="D54" s="5"/>
      <c r="E54" s="5"/>
      <c r="G54" s="3"/>
      <c r="H54" s="3"/>
      <c r="I54" s="3"/>
      <c r="J54" s="3"/>
    </row>
    <row r="55" spans="1:10" ht="15" customHeight="1">
      <c r="A55" s="5"/>
      <c r="B55" s="5" t="s">
        <v>24</v>
      </c>
      <c r="C55" s="129">
        <f>SUM(C50)</f>
        <v>2261152</v>
      </c>
      <c r="D55" s="5"/>
      <c r="E55" s="140"/>
      <c r="G55" s="3"/>
      <c r="H55" s="3"/>
      <c r="I55" s="3"/>
      <c r="J55" s="3"/>
    </row>
    <row r="56" spans="1:10" ht="15" customHeight="1">
      <c r="A56" s="5"/>
      <c r="B56" s="23" t="s">
        <v>25</v>
      </c>
      <c r="C56" s="134">
        <v>0</v>
      </c>
      <c r="D56" s="5"/>
      <c r="E56" s="140"/>
      <c r="G56" s="3"/>
      <c r="H56" s="3"/>
      <c r="I56" s="3"/>
      <c r="J56" s="3"/>
    </row>
    <row r="57" spans="1:10" ht="15" customHeight="1">
      <c r="A57" s="5"/>
      <c r="B57" s="5" t="s">
        <v>25</v>
      </c>
      <c r="C57" s="129">
        <f>C54-C55</f>
        <v>0</v>
      </c>
      <c r="D57" s="5"/>
      <c r="E57" s="129"/>
      <c r="G57" s="3"/>
      <c r="H57" s="3"/>
      <c r="I57" s="3"/>
      <c r="J57" s="3"/>
    </row>
    <row r="58" spans="1:10" ht="15" customHeight="1">
      <c r="A58" s="5"/>
      <c r="B58" s="28"/>
      <c r="C58" s="28"/>
      <c r="D58" s="5"/>
      <c r="E58" s="5"/>
      <c r="G58" s="3"/>
      <c r="H58" s="3"/>
      <c r="I58" s="3"/>
      <c r="J58" s="3"/>
    </row>
    <row r="59" spans="1:10" ht="15" customHeight="1">
      <c r="A59" s="20"/>
      <c r="B59" s="28"/>
      <c r="C59" s="28"/>
      <c r="D59" s="59"/>
      <c r="E59" s="59"/>
      <c r="G59" s="3"/>
      <c r="H59" s="3"/>
      <c r="I59" s="3"/>
      <c r="J59" s="3"/>
    </row>
    <row r="60" spans="1:10" ht="15" customHeight="1">
      <c r="A60" s="37"/>
      <c r="B60" s="28"/>
      <c r="C60" s="28"/>
      <c r="D60" s="28"/>
      <c r="E60" s="28"/>
      <c r="G60" s="3"/>
      <c r="H60" s="3"/>
      <c r="I60" s="3"/>
      <c r="J60" s="3"/>
    </row>
    <row r="61" spans="1:10" ht="15" customHeight="1">
      <c r="A61" s="37"/>
      <c r="B61" s="28"/>
      <c r="C61" s="28"/>
      <c r="D61" s="28"/>
      <c r="E61" s="28"/>
      <c r="F61" s="3"/>
      <c r="G61" s="3"/>
      <c r="H61" s="3"/>
      <c r="I61" s="3"/>
      <c r="J61" s="3"/>
    </row>
    <row r="62" spans="1:10" ht="15" customHeight="1">
      <c r="A62" s="20"/>
      <c r="B62" s="27"/>
      <c r="C62" s="27"/>
      <c r="D62" s="27"/>
      <c r="E62" s="27"/>
      <c r="F62" s="3"/>
      <c r="G62" s="3"/>
      <c r="H62" s="3"/>
      <c r="I62" s="3"/>
      <c r="J62" s="3"/>
    </row>
    <row r="63" spans="1:10" ht="15" customHeight="1">
      <c r="A63" s="20"/>
      <c r="B63" s="27"/>
      <c r="C63" s="27"/>
      <c r="D63" s="27"/>
      <c r="E63" s="27"/>
      <c r="F63" s="3"/>
      <c r="G63" s="3"/>
      <c r="H63" s="3"/>
      <c r="I63" s="3"/>
      <c r="J63" s="3"/>
    </row>
    <row r="64" spans="1:10" ht="15.75">
      <c r="A64" s="66"/>
      <c r="B64" s="66"/>
      <c r="C64" s="66"/>
      <c r="D64" s="66"/>
      <c r="E64" s="66"/>
      <c r="F64" s="3"/>
      <c r="G64" s="3"/>
      <c r="H64" s="3"/>
      <c r="I64" s="3"/>
      <c r="J64" s="3"/>
    </row>
    <row r="65" spans="1:10" ht="15.75">
      <c r="A65" s="28"/>
      <c r="B65" s="28"/>
      <c r="C65" s="28"/>
      <c r="D65" s="28"/>
      <c r="E65" s="28"/>
      <c r="F65" s="3"/>
      <c r="G65" s="3"/>
      <c r="H65" s="3"/>
      <c r="I65" s="3"/>
      <c r="J65" s="3"/>
    </row>
    <row r="66" spans="1:10" ht="15.75">
      <c r="A66" s="28"/>
      <c r="B66" s="43"/>
      <c r="C66" s="67"/>
      <c r="D66" s="28"/>
      <c r="E66" s="28"/>
      <c r="F66" s="3"/>
      <c r="G66" s="3"/>
      <c r="H66" s="3"/>
      <c r="I66" s="3"/>
      <c r="J66" s="3"/>
    </row>
    <row r="67" spans="1:10" ht="15.75">
      <c r="A67" s="28"/>
      <c r="B67" s="28"/>
      <c r="C67" s="28"/>
      <c r="D67" s="28"/>
      <c r="E67" s="28"/>
      <c r="F67" s="3"/>
      <c r="G67" s="3"/>
      <c r="H67" s="3"/>
      <c r="I67" s="3"/>
      <c r="J67" s="3"/>
    </row>
    <row r="68" spans="1:10" ht="15.75">
      <c r="A68" s="28"/>
      <c r="B68" s="28"/>
      <c r="C68" s="28"/>
      <c r="D68" s="28"/>
      <c r="E68" s="28"/>
      <c r="F68" s="3"/>
      <c r="G68" s="3"/>
      <c r="H68" s="3"/>
      <c r="I68" s="3"/>
      <c r="J68" s="3"/>
    </row>
    <row r="69" spans="1:10" ht="15.75">
      <c r="A69" s="28"/>
      <c r="B69" s="28"/>
      <c r="C69" s="28"/>
      <c r="D69" s="28"/>
      <c r="E69" s="28"/>
      <c r="F69" s="3"/>
      <c r="G69" s="3"/>
      <c r="H69" s="3"/>
      <c r="I69" s="3"/>
      <c r="J69" s="3"/>
    </row>
    <row r="70" spans="1:10" ht="15.75">
      <c r="A70" s="28"/>
      <c r="B70" s="28"/>
      <c r="C70" s="28"/>
      <c r="D70" s="28"/>
      <c r="E70" s="28"/>
      <c r="F70" s="3"/>
      <c r="G70" s="3"/>
      <c r="H70" s="3"/>
      <c r="I70" s="3"/>
      <c r="J70" s="3"/>
    </row>
    <row r="71" spans="1:10" ht="15.75">
      <c r="A71" s="5"/>
      <c r="B71" s="5"/>
      <c r="C71" s="5"/>
      <c r="D71" s="5"/>
      <c r="E71" s="5"/>
      <c r="F71" s="3"/>
      <c r="G71" s="3"/>
      <c r="H71" s="3"/>
      <c r="I71" s="3"/>
      <c r="J71" s="3"/>
    </row>
    <row r="72" spans="1:10" ht="15.75">
      <c r="A72" s="5"/>
      <c r="B72" s="5"/>
      <c r="C72" s="5"/>
      <c r="D72" s="5"/>
      <c r="E72" s="5"/>
      <c r="F72" s="3"/>
      <c r="G72" s="3"/>
      <c r="H72" s="3"/>
      <c r="I72" s="3"/>
      <c r="J72" s="3"/>
    </row>
    <row r="73" spans="1:10" ht="15.75">
      <c r="A73" s="5"/>
      <c r="B73" s="5"/>
      <c r="C73" s="5"/>
      <c r="D73" s="5"/>
      <c r="E73" s="5"/>
      <c r="F73" s="3"/>
      <c r="G73" s="3"/>
      <c r="H73" s="3"/>
      <c r="I73" s="3"/>
      <c r="J73" s="3"/>
    </row>
    <row r="74" spans="1:10" ht="15.75">
      <c r="A74" s="5"/>
      <c r="B74" s="5"/>
      <c r="C74" s="5"/>
      <c r="D74" s="5"/>
      <c r="E74" s="5"/>
      <c r="F74" s="3"/>
      <c r="G74" s="3"/>
      <c r="H74" s="3"/>
      <c r="I74" s="3"/>
      <c r="J74" s="3"/>
    </row>
    <row r="75" spans="1:10" ht="15.75">
      <c r="A75" s="5"/>
      <c r="B75" s="5"/>
      <c r="C75" s="5"/>
      <c r="D75" s="5"/>
      <c r="E75" s="5"/>
      <c r="F75" s="3"/>
      <c r="G75" s="3"/>
      <c r="H75" s="3"/>
      <c r="I75" s="3"/>
      <c r="J75" s="3"/>
    </row>
    <row r="76" spans="1:10" ht="15.75">
      <c r="A76" s="5"/>
      <c r="B76" s="5"/>
      <c r="C76" s="5"/>
      <c r="D76" s="5"/>
      <c r="E76" s="5"/>
      <c r="F76" s="3"/>
      <c r="G76" s="3"/>
      <c r="H76" s="3"/>
      <c r="I76" s="3"/>
      <c r="J76" s="3"/>
    </row>
    <row r="77" spans="1:10" ht="15.75">
      <c r="A77" s="5"/>
      <c r="B77" s="5"/>
      <c r="C77" s="5"/>
      <c r="D77" s="5"/>
      <c r="E77" s="5"/>
      <c r="F77" s="3"/>
      <c r="G77" s="3"/>
      <c r="H77" s="3"/>
      <c r="I77" s="3"/>
      <c r="J77" s="3"/>
    </row>
    <row r="78" spans="1:10" ht="15.75">
      <c r="A78" s="5"/>
      <c r="B78" s="5"/>
      <c r="C78" s="5"/>
      <c r="D78" s="5"/>
      <c r="E78" s="5"/>
      <c r="F78" s="3"/>
      <c r="G78" s="3"/>
      <c r="H78" s="3"/>
      <c r="I78" s="3"/>
      <c r="J78" s="3"/>
    </row>
    <row r="79" spans="1:10" ht="15.75">
      <c r="A79" s="5"/>
      <c r="B79" s="5"/>
      <c r="C79" s="5"/>
      <c r="D79" s="5"/>
      <c r="E79" s="5"/>
      <c r="F79" s="3"/>
      <c r="G79" s="3"/>
      <c r="H79" s="3"/>
      <c r="I79" s="3"/>
      <c r="J79" s="3"/>
    </row>
    <row r="80" spans="1:10" ht="15.75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ht="15.75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5.7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5.75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5.75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5.75">
      <c r="A85" s="3"/>
      <c r="B85" s="3"/>
      <c r="C85" s="3"/>
      <c r="D85" s="3"/>
      <c r="E85" s="3"/>
      <c r="F85" s="3"/>
      <c r="G85" s="3"/>
      <c r="H85" s="3"/>
      <c r="I85" s="3"/>
      <c r="J85" s="3"/>
    </row>
    <row r="86" spans="1:10" ht="15.75">
      <c r="A86" s="3"/>
      <c r="B86" s="3"/>
      <c r="C86" s="3"/>
      <c r="D86" s="3"/>
      <c r="E86" s="3"/>
      <c r="F86" s="3"/>
      <c r="G86" s="3"/>
      <c r="H86" s="3"/>
      <c r="I86" s="3"/>
      <c r="J86" s="3"/>
    </row>
  </sheetData>
  <phoneticPr fontId="0" type="noConversion"/>
  <printOptions horizontalCentered="1"/>
  <pageMargins left="0.59055118110236227" right="0.59055118110236227" top="0.39370078740157483" bottom="0.39370078740157483" header="0.51181102362204722" footer="0.31496062992125984"/>
  <pageSetup paperSize="9" scale="95" orientation="portrait" horizontalDpi="300" verticalDpi="300" r:id="rId1"/>
  <headerFooter alignWithMargins="0">
    <oddFooter>&amp;P. oldal</oddFooter>
  </headerFooter>
  <rowBreaks count="1" manualBreakCount="1">
    <brk id="2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E53"/>
  <sheetViews>
    <sheetView view="pageBreakPreview" topLeftCell="A31" zoomScaleNormal="100" workbookViewId="0">
      <selection activeCell="A15" sqref="A15"/>
    </sheetView>
  </sheetViews>
  <sheetFormatPr defaultRowHeight="12.75"/>
  <cols>
    <col min="1" max="1" width="56.7109375" style="149" customWidth="1"/>
    <col min="2" max="2" width="8.42578125" style="149" customWidth="1"/>
    <col min="3" max="3" width="15.42578125" style="149" customWidth="1"/>
    <col min="4" max="4" width="10.140625" style="149" bestFit="1" customWidth="1"/>
    <col min="5" max="5" width="11.140625" style="149" bestFit="1" customWidth="1"/>
    <col min="6" max="16384" width="9.140625" style="149"/>
  </cols>
  <sheetData>
    <row r="1" spans="1:4" ht="15.75">
      <c r="A1" s="147" t="s">
        <v>560</v>
      </c>
      <c r="B1" s="147"/>
      <c r="C1" s="148"/>
    </row>
    <row r="2" spans="1:4" ht="15.75">
      <c r="A2" s="147"/>
      <c r="B2" s="147"/>
      <c r="C2" s="148"/>
    </row>
    <row r="3" spans="1:4" ht="15.75">
      <c r="A3" s="513" t="s">
        <v>26</v>
      </c>
      <c r="B3" s="505"/>
      <c r="C3" s="505"/>
    </row>
    <row r="4" spans="1:4" ht="15.75">
      <c r="A4" s="513" t="s">
        <v>277</v>
      </c>
      <c r="B4" s="505"/>
      <c r="C4" s="505"/>
    </row>
    <row r="5" spans="1:4">
      <c r="A5" s="223"/>
      <c r="B5" s="223"/>
      <c r="C5" s="223"/>
    </row>
    <row r="6" spans="1:4">
      <c r="A6" s="148"/>
      <c r="B6" s="148"/>
      <c r="C6" s="148"/>
    </row>
    <row r="7" spans="1:4" ht="38.25">
      <c r="A7" s="514" t="s">
        <v>54</v>
      </c>
      <c r="B7" s="514" t="s">
        <v>53</v>
      </c>
      <c r="C7" s="222" t="s">
        <v>278</v>
      </c>
    </row>
    <row r="8" spans="1:4">
      <c r="A8" s="515"/>
      <c r="B8" s="515"/>
      <c r="C8" s="150" t="s">
        <v>55</v>
      </c>
    </row>
    <row r="9" spans="1:4">
      <c r="A9" s="232" t="s">
        <v>172</v>
      </c>
      <c r="B9" s="151"/>
      <c r="C9" s="152"/>
      <c r="D9" s="153"/>
    </row>
    <row r="10" spans="1:4">
      <c r="A10" s="154" t="s">
        <v>173</v>
      </c>
      <c r="B10" s="154"/>
      <c r="C10" s="156">
        <v>134377200</v>
      </c>
    </row>
    <row r="11" spans="1:4">
      <c r="A11" s="154" t="s">
        <v>174</v>
      </c>
      <c r="B11" s="154"/>
      <c r="C11" s="157">
        <v>48867953</v>
      </c>
    </row>
    <row r="12" spans="1:4">
      <c r="A12" s="154" t="s">
        <v>175</v>
      </c>
      <c r="B12" s="154"/>
      <c r="C12" s="157">
        <v>9383853</v>
      </c>
    </row>
    <row r="13" spans="1:4">
      <c r="A13" s="154" t="s">
        <v>176</v>
      </c>
      <c r="B13" s="154"/>
      <c r="C13" s="156">
        <v>27000000</v>
      </c>
    </row>
    <row r="14" spans="1:4">
      <c r="A14" s="154" t="s">
        <v>177</v>
      </c>
      <c r="B14" s="154"/>
      <c r="C14" s="157">
        <v>100000</v>
      </c>
    </row>
    <row r="15" spans="1:4">
      <c r="A15" s="154" t="s">
        <v>178</v>
      </c>
      <c r="B15" s="154"/>
      <c r="C15" s="157">
        <v>12384100</v>
      </c>
    </row>
    <row r="16" spans="1:4">
      <c r="A16" s="154" t="s">
        <v>279</v>
      </c>
      <c r="B16" s="154"/>
      <c r="C16" s="157">
        <v>33434100</v>
      </c>
    </row>
    <row r="17" spans="1:5">
      <c r="A17" s="154" t="s">
        <v>179</v>
      </c>
      <c r="B17" s="154"/>
      <c r="C17" s="157">
        <v>250244887</v>
      </c>
      <c r="E17" s="153"/>
    </row>
    <row r="18" spans="1:5">
      <c r="A18" s="516" t="s">
        <v>280</v>
      </c>
      <c r="B18" s="497"/>
      <c r="C18" s="160">
        <v>0</v>
      </c>
      <c r="E18" s="153"/>
    </row>
    <row r="19" spans="1:5">
      <c r="A19" s="155"/>
      <c r="B19" s="158"/>
      <c r="C19" s="233"/>
      <c r="E19" s="221"/>
    </row>
    <row r="20" spans="1:5">
      <c r="A20" s="234" t="s">
        <v>180</v>
      </c>
      <c r="B20" s="158"/>
      <c r="C20" s="152"/>
    </row>
    <row r="21" spans="1:5">
      <c r="A21" s="155" t="s">
        <v>181</v>
      </c>
      <c r="B21" s="229" t="s">
        <v>257</v>
      </c>
      <c r="C21" s="157">
        <v>94388800</v>
      </c>
    </row>
    <row r="22" spans="1:5">
      <c r="A22" s="155" t="s">
        <v>182</v>
      </c>
      <c r="B22" s="228" t="s">
        <v>281</v>
      </c>
      <c r="C22" s="156">
        <v>27600000</v>
      </c>
    </row>
    <row r="23" spans="1:5">
      <c r="A23" s="155" t="s">
        <v>282</v>
      </c>
      <c r="B23" s="228" t="s">
        <v>257</v>
      </c>
      <c r="C23" s="156">
        <v>47471200</v>
      </c>
    </row>
    <row r="24" spans="1:5">
      <c r="A24" s="155" t="s">
        <v>183</v>
      </c>
      <c r="B24" s="228" t="s">
        <v>281</v>
      </c>
      <c r="C24" s="157">
        <v>13800000</v>
      </c>
    </row>
    <row r="25" spans="1:5">
      <c r="A25" s="155" t="s">
        <v>283</v>
      </c>
      <c r="B25" s="228" t="s">
        <v>257</v>
      </c>
      <c r="C25" s="157">
        <v>1200500</v>
      </c>
    </row>
    <row r="26" spans="1:5">
      <c r="A26" s="155" t="s">
        <v>184</v>
      </c>
      <c r="B26" s="228" t="s">
        <v>284</v>
      </c>
      <c r="C26" s="156">
        <v>18340000</v>
      </c>
    </row>
    <row r="27" spans="1:5">
      <c r="A27" s="155" t="s">
        <v>185</v>
      </c>
      <c r="B27" s="228" t="s">
        <v>285</v>
      </c>
      <c r="C27" s="156">
        <v>9240000</v>
      </c>
    </row>
    <row r="28" spans="1:5">
      <c r="A28" s="155" t="s">
        <v>186</v>
      </c>
      <c r="B28" s="228"/>
      <c r="C28" s="220">
        <v>48761643</v>
      </c>
    </row>
    <row r="29" spans="1:5">
      <c r="A29" s="155" t="s">
        <v>286</v>
      </c>
      <c r="B29" s="231" t="s">
        <v>287</v>
      </c>
      <c r="C29" s="220">
        <v>5747000</v>
      </c>
    </row>
    <row r="30" spans="1:5">
      <c r="A30" s="516" t="s">
        <v>187</v>
      </c>
      <c r="B30" s="497"/>
      <c r="C30" s="160">
        <f>SUM(C21:C29)</f>
        <v>266549143</v>
      </c>
    </row>
    <row r="31" spans="1:5">
      <c r="A31" s="155"/>
      <c r="B31" s="227"/>
      <c r="C31" s="220"/>
    </row>
    <row r="32" spans="1:5">
      <c r="A32" s="226" t="s">
        <v>188</v>
      </c>
      <c r="B32" s="229"/>
      <c r="C32" s="224"/>
    </row>
    <row r="33" spans="1:3">
      <c r="A33" s="155" t="s">
        <v>189</v>
      </c>
      <c r="B33" s="230" t="s">
        <v>190</v>
      </c>
      <c r="C33" s="157">
        <v>19813410</v>
      </c>
    </row>
    <row r="34" spans="1:3">
      <c r="A34" s="155" t="s">
        <v>193</v>
      </c>
      <c r="B34" s="228" t="s">
        <v>288</v>
      </c>
      <c r="C34" s="157">
        <v>54726840</v>
      </c>
    </row>
    <row r="35" spans="1:3">
      <c r="A35" s="225" t="s">
        <v>192</v>
      </c>
      <c r="B35" s="231"/>
      <c r="C35" s="159">
        <v>16239000</v>
      </c>
    </row>
    <row r="36" spans="1:3">
      <c r="A36" s="516" t="s">
        <v>191</v>
      </c>
      <c r="B36" s="497"/>
      <c r="C36" s="160">
        <f>SUM(C33:C35)</f>
        <v>90779250</v>
      </c>
    </row>
    <row r="37" spans="1:3">
      <c r="A37" s="236"/>
      <c r="B37" s="227"/>
      <c r="C37" s="237"/>
    </row>
    <row r="38" spans="1:3">
      <c r="A38" s="516" t="s">
        <v>196</v>
      </c>
      <c r="B38" s="496"/>
      <c r="C38" s="497"/>
    </row>
    <row r="39" spans="1:3">
      <c r="A39" s="225" t="s">
        <v>194</v>
      </c>
      <c r="B39" s="231"/>
      <c r="C39" s="159">
        <v>14116620</v>
      </c>
    </row>
    <row r="40" spans="1:3">
      <c r="A40" s="516" t="s">
        <v>195</v>
      </c>
      <c r="B40" s="497"/>
      <c r="C40" s="160">
        <f>SUM(C39)</f>
        <v>14116620</v>
      </c>
    </row>
    <row r="41" spans="1:3">
      <c r="A41" s="323"/>
      <c r="B41" s="324"/>
      <c r="C41" s="237"/>
    </row>
    <row r="42" spans="1:3">
      <c r="A42" s="322" t="s">
        <v>265</v>
      </c>
      <c r="B42" s="321"/>
      <c r="C42" s="160">
        <f>SUM(C18,C30,C36,C40)</f>
        <v>371445013</v>
      </c>
    </row>
    <row r="43" spans="1:3">
      <c r="A43" s="323"/>
      <c r="B43" s="324"/>
      <c r="C43" s="237"/>
    </row>
    <row r="44" spans="1:3">
      <c r="A44" s="331" t="s">
        <v>258</v>
      </c>
      <c r="B44" s="217"/>
      <c r="C44" s="330"/>
    </row>
    <row r="45" spans="1:3">
      <c r="A45" s="326" t="s">
        <v>259</v>
      </c>
      <c r="B45" s="327"/>
      <c r="C45" s="157">
        <v>28091205</v>
      </c>
    </row>
    <row r="46" spans="1:3">
      <c r="A46" s="326" t="s">
        <v>260</v>
      </c>
      <c r="B46" s="327"/>
      <c r="C46" s="157">
        <v>24346305</v>
      </c>
    </row>
    <row r="47" spans="1:3">
      <c r="A47" s="326" t="s">
        <v>261</v>
      </c>
      <c r="B47" s="327"/>
      <c r="C47" s="157">
        <v>28742912</v>
      </c>
    </row>
    <row r="48" spans="1:3">
      <c r="A48" s="326" t="s">
        <v>262</v>
      </c>
      <c r="B48" s="327"/>
      <c r="C48" s="157">
        <v>5843500</v>
      </c>
    </row>
    <row r="49" spans="1:3">
      <c r="A49" s="326" t="s">
        <v>263</v>
      </c>
      <c r="B49" s="327"/>
      <c r="C49" s="157">
        <v>32209500</v>
      </c>
    </row>
    <row r="50" spans="1:3" s="325" customFormat="1">
      <c r="A50" s="332" t="s">
        <v>264</v>
      </c>
      <c r="B50" s="333"/>
      <c r="C50" s="160">
        <f>SUM(C45:C49)</f>
        <v>119233422</v>
      </c>
    </row>
    <row r="51" spans="1:3" s="325" customFormat="1">
      <c r="A51" s="328"/>
      <c r="B51" s="329"/>
      <c r="C51" s="235"/>
    </row>
    <row r="52" spans="1:3">
      <c r="A52" s="517" t="s">
        <v>266</v>
      </c>
      <c r="B52" s="518"/>
      <c r="C52" s="235">
        <f>SUM(C42,C50)</f>
        <v>490678435</v>
      </c>
    </row>
    <row r="53" spans="1:3">
      <c r="A53" s="221"/>
    </row>
  </sheetData>
  <mergeCells count="10">
    <mergeCell ref="A52:B52"/>
    <mergeCell ref="A38:C38"/>
    <mergeCell ref="A18:B18"/>
    <mergeCell ref="A30:B30"/>
    <mergeCell ref="A36:B36"/>
    <mergeCell ref="A3:C3"/>
    <mergeCell ref="A4:C4"/>
    <mergeCell ref="A7:A8"/>
    <mergeCell ref="B7:B8"/>
    <mergeCell ref="A40:B40"/>
  </mergeCells>
  <phoneticPr fontId="21" type="noConversion"/>
  <printOptions horizontalCentered="1"/>
  <pageMargins left="0.59055118110236227" right="0.59055118110236227" top="0.59055118110236227" bottom="0.59055118110236227" header="0.51181102362204722" footer="0.51181102362204722"/>
  <pageSetup paperSize="9" firstPageNumber="15" orientation="portrait" r:id="rId1"/>
  <headerFooter alignWithMargins="0">
    <oddFooter>&amp;P. oldal</oddFooter>
  </headerFooter>
  <colBreaks count="1" manualBreakCount="1">
    <brk id="3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D64"/>
  <sheetViews>
    <sheetView view="pageBreakPreview" topLeftCell="A46" zoomScaleNormal="100" workbookViewId="0">
      <selection activeCell="B35" sqref="B35"/>
    </sheetView>
  </sheetViews>
  <sheetFormatPr defaultRowHeight="12.75"/>
  <cols>
    <col min="1" max="1" width="8.7109375" customWidth="1"/>
    <col min="2" max="2" width="49.140625" customWidth="1"/>
    <col min="3" max="3" width="19.140625" customWidth="1"/>
  </cols>
  <sheetData>
    <row r="1" spans="1:4" ht="15.75">
      <c r="A1" s="4" t="s">
        <v>561</v>
      </c>
      <c r="B1" s="47"/>
      <c r="C1" s="72"/>
      <c r="D1" s="5"/>
    </row>
    <row r="2" spans="1:4" ht="15.75">
      <c r="A2" s="47"/>
      <c r="B2" s="47"/>
      <c r="C2" s="5"/>
      <c r="D2" s="5"/>
    </row>
    <row r="3" spans="1:4" ht="15.75">
      <c r="A3" s="47"/>
      <c r="B3" s="47" t="s">
        <v>56</v>
      </c>
      <c r="C3" s="5"/>
      <c r="D3" s="5"/>
    </row>
    <row r="4" spans="1:4" ht="15.75">
      <c r="A4" s="47"/>
      <c r="B4" s="47" t="s">
        <v>372</v>
      </c>
      <c r="C4" s="5"/>
      <c r="D4" s="5"/>
    </row>
    <row r="5" spans="1:4" ht="15.75">
      <c r="A5" s="47"/>
      <c r="B5" s="47" t="s">
        <v>57</v>
      </c>
      <c r="C5" s="5"/>
      <c r="D5" s="5"/>
    </row>
    <row r="6" spans="1:4" ht="15.75">
      <c r="A6" s="47"/>
      <c r="B6" s="47" t="s">
        <v>58</v>
      </c>
      <c r="C6" s="5"/>
      <c r="D6" s="5"/>
    </row>
    <row r="7" spans="1:4" ht="15.75">
      <c r="A7" s="47"/>
      <c r="B7" s="47"/>
      <c r="C7" s="5"/>
      <c r="D7" s="5"/>
    </row>
    <row r="8" spans="1:4">
      <c r="A8" s="5"/>
      <c r="B8" s="5" t="s">
        <v>59</v>
      </c>
      <c r="C8" s="5"/>
      <c r="D8" s="5"/>
    </row>
    <row r="9" spans="1:4" ht="15" customHeight="1">
      <c r="A9" s="63" t="s">
        <v>60</v>
      </c>
      <c r="B9" s="50" t="s">
        <v>5</v>
      </c>
      <c r="C9" s="50" t="s">
        <v>373</v>
      </c>
      <c r="D9" s="5"/>
    </row>
    <row r="10" spans="1:4" ht="15" customHeight="1">
      <c r="A10" s="64" t="s">
        <v>61</v>
      </c>
      <c r="B10" s="52"/>
      <c r="C10" s="52"/>
      <c r="D10" s="5"/>
    </row>
    <row r="11" spans="1:4" ht="15" customHeight="1">
      <c r="A11" s="78" t="s">
        <v>232</v>
      </c>
      <c r="B11" s="98" t="s">
        <v>140</v>
      </c>
      <c r="C11" s="121">
        <f>SUM(C12:C13)</f>
        <v>5071</v>
      </c>
      <c r="D11" s="5"/>
    </row>
    <row r="12" spans="1:4" s="369" customFormat="1" ht="15" customHeight="1">
      <c r="A12" s="430"/>
      <c r="B12" s="46" t="s">
        <v>485</v>
      </c>
      <c r="C12" s="124">
        <v>5000</v>
      </c>
      <c r="D12" s="5"/>
    </row>
    <row r="13" spans="1:4" ht="15" customHeight="1">
      <c r="A13" s="79"/>
      <c r="B13" s="46" t="s">
        <v>129</v>
      </c>
      <c r="C13" s="122">
        <v>71</v>
      </c>
      <c r="D13" s="5"/>
    </row>
    <row r="14" spans="1:4" ht="15.75" customHeight="1">
      <c r="A14" s="78" t="s">
        <v>446</v>
      </c>
      <c r="B14" s="44" t="s">
        <v>141</v>
      </c>
      <c r="C14" s="120">
        <f>SUM(C15:C15)</f>
        <v>32209</v>
      </c>
      <c r="D14" s="28"/>
    </row>
    <row r="15" spans="1:4" ht="15.75" customHeight="1">
      <c r="A15" s="88"/>
      <c r="B15" s="15" t="s">
        <v>142</v>
      </c>
      <c r="C15" s="126">
        <v>32209</v>
      </c>
      <c r="D15" s="28"/>
    </row>
    <row r="16" spans="1:4" ht="15.75" customHeight="1">
      <c r="A16" s="78" t="s">
        <v>447</v>
      </c>
      <c r="B16" s="73" t="s">
        <v>95</v>
      </c>
      <c r="C16" s="120">
        <f>SUM(C17:C18)</f>
        <v>58462</v>
      </c>
      <c r="D16" s="5"/>
    </row>
    <row r="17" spans="1:4" ht="15.75" customHeight="1">
      <c r="A17" s="79"/>
      <c r="B17" s="105" t="s">
        <v>451</v>
      </c>
      <c r="C17" s="164">
        <v>6025</v>
      </c>
      <c r="D17" s="5"/>
    </row>
    <row r="18" spans="1:4" ht="15.75" customHeight="1">
      <c r="A18" s="79"/>
      <c r="B18" s="34" t="s">
        <v>452</v>
      </c>
      <c r="C18" s="99">
        <v>52437</v>
      </c>
      <c r="D18" s="5"/>
    </row>
    <row r="19" spans="1:4" ht="15.75" customHeight="1">
      <c r="A19" s="78" t="s">
        <v>162</v>
      </c>
      <c r="B19" s="416" t="s">
        <v>150</v>
      </c>
      <c r="C19" s="187">
        <f>SUM(C20:C22)</f>
        <v>3507</v>
      </c>
      <c r="D19" s="5"/>
    </row>
    <row r="20" spans="1:4" s="369" customFormat="1" ht="15.75" customHeight="1">
      <c r="A20" s="430"/>
      <c r="B20" s="105" t="s">
        <v>498</v>
      </c>
      <c r="C20" s="164">
        <v>507</v>
      </c>
      <c r="D20" s="5"/>
    </row>
    <row r="21" spans="1:4" s="369" customFormat="1" ht="15.75" customHeight="1">
      <c r="A21" s="430"/>
      <c r="B21" s="105" t="s">
        <v>499</v>
      </c>
      <c r="C21" s="164">
        <v>1000</v>
      </c>
      <c r="D21" s="5"/>
    </row>
    <row r="22" spans="1:4" s="369" customFormat="1" ht="15.75" customHeight="1">
      <c r="A22" s="438"/>
      <c r="B22" s="439" t="s">
        <v>500</v>
      </c>
      <c r="C22" s="125">
        <v>2000</v>
      </c>
      <c r="D22" s="5"/>
    </row>
    <row r="23" spans="1:4" ht="15" customHeight="1">
      <c r="A23" s="79" t="s">
        <v>448</v>
      </c>
      <c r="B23" s="436" t="s">
        <v>450</v>
      </c>
      <c r="C23" s="437">
        <f>SUM(C24:C25)</f>
        <v>35108</v>
      </c>
      <c r="D23" s="5"/>
    </row>
    <row r="24" spans="1:4" ht="15" customHeight="1">
      <c r="A24" s="79"/>
      <c r="B24" s="105" t="s">
        <v>451</v>
      </c>
      <c r="C24" s="164">
        <v>6365</v>
      </c>
      <c r="D24" s="5"/>
    </row>
    <row r="25" spans="1:4" ht="15" customHeight="1">
      <c r="A25" s="79"/>
      <c r="B25" s="31" t="s">
        <v>452</v>
      </c>
      <c r="C25" s="125">
        <v>28743</v>
      </c>
      <c r="D25" s="5"/>
    </row>
    <row r="26" spans="1:4" ht="15" customHeight="1">
      <c r="A26" s="94" t="s">
        <v>163</v>
      </c>
      <c r="B26" s="196" t="s">
        <v>449</v>
      </c>
      <c r="C26" s="187">
        <f>SUM(C27)</f>
        <v>5844</v>
      </c>
      <c r="D26" s="5"/>
    </row>
    <row r="27" spans="1:4" ht="15" customHeight="1">
      <c r="A27" s="96"/>
      <c r="B27" s="23" t="s">
        <v>225</v>
      </c>
      <c r="C27" s="126">
        <v>5844</v>
      </c>
      <c r="D27" s="5"/>
    </row>
    <row r="28" spans="1:4" ht="15" customHeight="1">
      <c r="A28" s="88"/>
      <c r="B28" s="49" t="s">
        <v>62</v>
      </c>
      <c r="C28" s="163">
        <f>SUM(C11,C14,C16,C19,C23,C26,)</f>
        <v>140201</v>
      </c>
      <c r="D28" s="72"/>
    </row>
    <row r="29" spans="1:4" ht="15" customHeight="1">
      <c r="A29" s="79" t="s">
        <v>203</v>
      </c>
      <c r="B29" s="104" t="s">
        <v>204</v>
      </c>
      <c r="C29" s="120">
        <f>SUM(C30:C36)</f>
        <v>19700</v>
      </c>
      <c r="D29" s="72"/>
    </row>
    <row r="30" spans="1:4" ht="15" customHeight="1">
      <c r="A30" s="79"/>
      <c r="B30" s="105" t="s">
        <v>205</v>
      </c>
      <c r="C30" s="164">
        <v>5800</v>
      </c>
      <c r="D30" s="72"/>
    </row>
    <row r="31" spans="1:4" ht="15" customHeight="1">
      <c r="A31" s="79"/>
      <c r="B31" s="105" t="s">
        <v>206</v>
      </c>
      <c r="C31" s="164">
        <v>8000</v>
      </c>
      <c r="D31" s="72"/>
    </row>
    <row r="32" spans="1:4" ht="15" customHeight="1">
      <c r="A32" s="79"/>
      <c r="B32" s="105" t="s">
        <v>207</v>
      </c>
      <c r="C32" s="164">
        <v>400</v>
      </c>
      <c r="D32" s="72"/>
    </row>
    <row r="33" spans="1:4" ht="15" customHeight="1">
      <c r="A33" s="79"/>
      <c r="B33" s="105" t="s">
        <v>208</v>
      </c>
      <c r="C33" s="164">
        <v>1500</v>
      </c>
      <c r="D33" s="72"/>
    </row>
    <row r="34" spans="1:4" ht="15" customHeight="1">
      <c r="A34" s="79"/>
      <c r="B34" s="105" t="s">
        <v>209</v>
      </c>
      <c r="C34" s="164">
        <v>1500</v>
      </c>
      <c r="D34" s="72"/>
    </row>
    <row r="35" spans="1:4" ht="15" customHeight="1">
      <c r="A35" s="79"/>
      <c r="B35" s="105" t="s">
        <v>210</v>
      </c>
      <c r="C35" s="164">
        <v>2000</v>
      </c>
      <c r="D35" s="72"/>
    </row>
    <row r="36" spans="1:4" ht="15" customHeight="1">
      <c r="A36" s="79"/>
      <c r="B36" s="105" t="s">
        <v>211</v>
      </c>
      <c r="C36" s="125">
        <v>500</v>
      </c>
      <c r="D36" s="72"/>
    </row>
    <row r="37" spans="1:4" ht="15" customHeight="1">
      <c r="A37" s="89"/>
      <c r="B37" s="12" t="s">
        <v>62</v>
      </c>
      <c r="C37" s="101">
        <f>SUM(C28,C29)</f>
        <v>159901</v>
      </c>
      <c r="D37" s="5"/>
    </row>
    <row r="39" spans="1:4" ht="15.75">
      <c r="A39" s="4" t="s">
        <v>562</v>
      </c>
      <c r="B39" s="4"/>
      <c r="C39" s="4"/>
    </row>
    <row r="40" spans="1:4" ht="15.75">
      <c r="A40" s="4"/>
      <c r="B40" s="4"/>
      <c r="C40" s="4"/>
    </row>
    <row r="41" spans="1:4" ht="15.75">
      <c r="A41" s="4"/>
      <c r="B41" s="4" t="s">
        <v>63</v>
      </c>
      <c r="C41" s="4"/>
    </row>
    <row r="42" spans="1:4" ht="15.75">
      <c r="A42" s="4"/>
      <c r="B42" s="4" t="s">
        <v>374</v>
      </c>
      <c r="C42" s="4"/>
    </row>
    <row r="43" spans="1:4" ht="15.75">
      <c r="A43" s="4"/>
      <c r="B43" s="4" t="s">
        <v>124</v>
      </c>
      <c r="C43" s="4"/>
    </row>
    <row r="44" spans="1:4">
      <c r="A44" s="5"/>
      <c r="B44" s="5"/>
      <c r="C44" s="5"/>
    </row>
    <row r="45" spans="1:4">
      <c r="A45" s="5"/>
      <c r="B45" s="5" t="s">
        <v>64</v>
      </c>
      <c r="C45" s="5"/>
    </row>
    <row r="46" spans="1:4" ht="15" customHeight="1">
      <c r="A46" s="50" t="s">
        <v>4</v>
      </c>
      <c r="B46" s="50" t="s">
        <v>5</v>
      </c>
      <c r="C46" s="50" t="s">
        <v>373</v>
      </c>
    </row>
    <row r="47" spans="1:4" ht="15" customHeight="1">
      <c r="A47" s="51" t="s">
        <v>7</v>
      </c>
      <c r="B47" s="51"/>
      <c r="C47" s="51"/>
    </row>
    <row r="48" spans="1:4" ht="15" customHeight="1">
      <c r="A48" s="94" t="s">
        <v>529</v>
      </c>
      <c r="B48" s="196" t="s">
        <v>226</v>
      </c>
      <c r="C48" s="187">
        <f>SUM(C49:C53)</f>
        <v>9750</v>
      </c>
    </row>
    <row r="49" spans="1:4" ht="15" customHeight="1">
      <c r="A49" s="95"/>
      <c r="B49" s="28" t="s">
        <v>453</v>
      </c>
      <c r="C49" s="164">
        <v>4400</v>
      </c>
    </row>
    <row r="50" spans="1:4" ht="15" customHeight="1">
      <c r="A50" s="95"/>
      <c r="B50" s="28" t="s">
        <v>139</v>
      </c>
      <c r="C50" s="164">
        <v>1200</v>
      </c>
    </row>
    <row r="51" spans="1:4" ht="15" customHeight="1">
      <c r="A51" s="95"/>
      <c r="B51" s="28" t="s">
        <v>491</v>
      </c>
      <c r="C51" s="164">
        <v>1000</v>
      </c>
    </row>
    <row r="52" spans="1:4" ht="15" customHeight="1">
      <c r="A52" s="95"/>
      <c r="B52" s="28" t="s">
        <v>454</v>
      </c>
      <c r="C52" s="164">
        <v>3000</v>
      </c>
    </row>
    <row r="53" spans="1:4" ht="15" customHeight="1">
      <c r="A53" s="96"/>
      <c r="B53" s="23" t="s">
        <v>227</v>
      </c>
      <c r="C53" s="125">
        <v>150</v>
      </c>
    </row>
    <row r="54" spans="1:4" ht="15" customHeight="1">
      <c r="A54" s="78" t="s">
        <v>530</v>
      </c>
      <c r="B54" s="416" t="s">
        <v>455</v>
      </c>
      <c r="C54" s="187">
        <f>SUM(C55:C55)</f>
        <v>110</v>
      </c>
    </row>
    <row r="55" spans="1:4" ht="15" customHeight="1">
      <c r="A55" s="88"/>
      <c r="B55" s="31" t="s">
        <v>456</v>
      </c>
      <c r="C55" s="125">
        <v>110</v>
      </c>
    </row>
    <row r="56" spans="1:4" ht="15" customHeight="1">
      <c r="A56" s="94"/>
      <c r="B56" s="196" t="s">
        <v>228</v>
      </c>
      <c r="C56" s="187">
        <f>SUM(C57:C58)</f>
        <v>8650</v>
      </c>
      <c r="D56" s="184"/>
    </row>
    <row r="57" spans="1:4" ht="15" customHeight="1">
      <c r="A57" s="95" t="s">
        <v>531</v>
      </c>
      <c r="B57" s="219" t="s">
        <v>160</v>
      </c>
      <c r="C57" s="417">
        <v>650</v>
      </c>
      <c r="D57" s="184"/>
    </row>
    <row r="58" spans="1:4" ht="15" customHeight="1">
      <c r="A58" s="96" t="s">
        <v>532</v>
      </c>
      <c r="B58" s="254" t="s">
        <v>212</v>
      </c>
      <c r="C58" s="125">
        <v>8000</v>
      </c>
      <c r="D58" s="184"/>
    </row>
    <row r="59" spans="1:4" ht="15" customHeight="1">
      <c r="A59" s="96"/>
      <c r="B59" s="252" t="s">
        <v>229</v>
      </c>
      <c r="C59" s="418">
        <v>60</v>
      </c>
    </row>
    <row r="60" spans="1:4" ht="15" customHeight="1">
      <c r="A60" s="97" t="s">
        <v>457</v>
      </c>
      <c r="B60" s="251" t="s">
        <v>230</v>
      </c>
      <c r="C60" s="253">
        <v>7500</v>
      </c>
    </row>
    <row r="61" spans="1:4" ht="15" customHeight="1">
      <c r="A61" s="96"/>
      <c r="B61" s="49" t="s">
        <v>122</v>
      </c>
      <c r="C61" s="127">
        <f>SUM(C48,C54,C56,C59,C60)</f>
        <v>26070</v>
      </c>
    </row>
    <row r="62" spans="1:4" ht="15" customHeight="1">
      <c r="A62" s="97"/>
      <c r="B62" s="58" t="s">
        <v>121</v>
      </c>
      <c r="C62" s="102">
        <f>SUM(C61)</f>
        <v>26070</v>
      </c>
    </row>
    <row r="63" spans="1:4">
      <c r="A63" s="69"/>
      <c r="B63" s="68"/>
      <c r="C63" s="68"/>
    </row>
    <row r="64" spans="1:4">
      <c r="A64" s="70"/>
      <c r="B64" s="70"/>
      <c r="C64" s="70"/>
    </row>
  </sheetData>
  <phoneticPr fontId="0" type="noConversion"/>
  <printOptions horizontalCentered="1"/>
  <pageMargins left="0.78740157480314965" right="0.78740157480314965" top="0.59055118110236227" bottom="0.59055118110236227" header="0.51181102362204722" footer="0.31496062992125984"/>
  <pageSetup paperSize="9" scale="79" firstPageNumber="16" orientation="portrait" horizontalDpi="300" verticalDpi="300" r:id="rId1"/>
  <headerFooter alignWithMargins="0">
    <oddFooter>&amp;P. oldal</oddFooter>
  </headerFooter>
  <rowBreaks count="1" manualBreakCount="1">
    <brk id="3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E85"/>
  <sheetViews>
    <sheetView view="pageBreakPreview" topLeftCell="A49" zoomScaleNormal="100" workbookViewId="0">
      <selection activeCell="B38" sqref="B38"/>
    </sheetView>
  </sheetViews>
  <sheetFormatPr defaultRowHeight="12.75"/>
  <cols>
    <col min="1" max="1" width="6.7109375" customWidth="1"/>
    <col min="2" max="2" width="48" customWidth="1"/>
    <col min="3" max="3" width="10.7109375" customWidth="1"/>
    <col min="4" max="4" width="11" customWidth="1"/>
    <col min="5" max="5" width="10.7109375" customWidth="1"/>
  </cols>
  <sheetData>
    <row r="1" spans="1:5" ht="15.75">
      <c r="A1" s="47" t="s">
        <v>563</v>
      </c>
      <c r="B1" s="47"/>
      <c r="C1" s="47"/>
      <c r="D1" s="47"/>
      <c r="E1" s="47"/>
    </row>
    <row r="2" spans="1:5" ht="15.75">
      <c r="A2" s="47"/>
      <c r="B2" s="47"/>
      <c r="C2" s="47"/>
      <c r="D2" s="47"/>
      <c r="E2" s="47"/>
    </row>
    <row r="3" spans="1:5" ht="15.75">
      <c r="A3" s="47"/>
      <c r="B3" s="65" t="s">
        <v>68</v>
      </c>
      <c r="C3" s="48"/>
      <c r="D3" s="47"/>
      <c r="E3" s="47"/>
    </row>
    <row r="4" spans="1:5" ht="15.75">
      <c r="A4" s="47"/>
      <c r="B4" s="65" t="s">
        <v>375</v>
      </c>
      <c r="C4" s="48"/>
      <c r="D4" s="47"/>
      <c r="E4" s="47"/>
    </row>
    <row r="5" spans="1:5" ht="15.75">
      <c r="A5" s="47"/>
      <c r="B5" s="65" t="s">
        <v>69</v>
      </c>
      <c r="C5" s="48"/>
      <c r="D5" s="47"/>
      <c r="E5" s="47"/>
    </row>
    <row r="6" spans="1:5" ht="15.75">
      <c r="A6" s="47"/>
      <c r="B6" s="65" t="s">
        <v>70</v>
      </c>
      <c r="C6" s="48"/>
      <c r="D6" s="47"/>
      <c r="E6" s="47"/>
    </row>
    <row r="7" spans="1:5">
      <c r="A7" s="5"/>
      <c r="B7" s="5"/>
      <c r="C7" s="5"/>
      <c r="D7" s="5"/>
      <c r="E7" s="5"/>
    </row>
    <row r="8" spans="1:5">
      <c r="A8" s="5"/>
      <c r="B8" s="5"/>
      <c r="C8" s="5"/>
      <c r="D8" s="5" t="s">
        <v>128</v>
      </c>
      <c r="E8" s="5"/>
    </row>
    <row r="9" spans="1:5" ht="12.75" customHeight="1">
      <c r="A9" s="50" t="s">
        <v>60</v>
      </c>
      <c r="B9" s="50" t="s">
        <v>5</v>
      </c>
      <c r="C9" s="53"/>
      <c r="D9" s="54" t="s">
        <v>376</v>
      </c>
      <c r="E9" s="55"/>
    </row>
    <row r="10" spans="1:5" ht="12.75" customHeight="1">
      <c r="A10" s="52" t="s">
        <v>61</v>
      </c>
      <c r="B10" s="52"/>
      <c r="C10" s="56" t="s">
        <v>71</v>
      </c>
      <c r="D10" s="56" t="s">
        <v>72</v>
      </c>
      <c r="E10" s="56" t="s">
        <v>6</v>
      </c>
    </row>
    <row r="11" spans="1:5" ht="12.75" customHeight="1">
      <c r="A11" s="175" t="s">
        <v>516</v>
      </c>
      <c r="B11" s="103" t="s">
        <v>464</v>
      </c>
      <c r="C11" s="259">
        <f>SUM(C12:C16)</f>
        <v>74532</v>
      </c>
      <c r="D11" s="118">
        <f>SUM(D12:D16)</f>
        <v>19448</v>
      </c>
      <c r="E11" s="118">
        <f>SUM(E12:E16)</f>
        <v>93980</v>
      </c>
    </row>
    <row r="12" spans="1:5" ht="12.75" customHeight="1">
      <c r="A12" s="113"/>
      <c r="B12" s="197" t="s">
        <v>458</v>
      </c>
      <c r="C12" s="263">
        <v>3040</v>
      </c>
      <c r="D12" s="198">
        <v>810</v>
      </c>
      <c r="E12" s="198">
        <f>SUM(C12:D12)</f>
        <v>3850</v>
      </c>
    </row>
    <row r="13" spans="1:5" ht="12.75" customHeight="1">
      <c r="A13" s="113"/>
      <c r="B13" s="197" t="s">
        <v>460</v>
      </c>
      <c r="C13" s="199">
        <v>2362</v>
      </c>
      <c r="D13" s="198">
        <v>638</v>
      </c>
      <c r="E13" s="198">
        <f>SUM(C13:D13)</f>
        <v>3000</v>
      </c>
    </row>
    <row r="14" spans="1:5" ht="12.75" customHeight="1">
      <c r="A14" s="113"/>
      <c r="B14" s="197" t="s">
        <v>462</v>
      </c>
      <c r="C14" s="199">
        <v>67000</v>
      </c>
      <c r="D14" s="198">
        <v>18000</v>
      </c>
      <c r="E14" s="198">
        <f>SUM(C14:D14)</f>
        <v>85000</v>
      </c>
    </row>
    <row r="15" spans="1:5" ht="12.75" customHeight="1">
      <c r="A15" s="113"/>
      <c r="B15" s="197" t="s">
        <v>463</v>
      </c>
      <c r="C15" s="199">
        <v>520</v>
      </c>
      <c r="D15" s="198"/>
      <c r="E15" s="198">
        <f>SUM(C15:D15)</f>
        <v>520</v>
      </c>
    </row>
    <row r="16" spans="1:5" ht="12.75" customHeight="1">
      <c r="A16" s="113"/>
      <c r="B16" s="197" t="s">
        <v>510</v>
      </c>
      <c r="C16" s="199">
        <v>1610</v>
      </c>
      <c r="D16" s="198"/>
      <c r="E16" s="210">
        <v>1610</v>
      </c>
    </row>
    <row r="17" spans="1:5" s="435" customFormat="1" ht="12.75" customHeight="1">
      <c r="A17" s="425" t="s">
        <v>519</v>
      </c>
      <c r="B17" s="103" t="s">
        <v>496</v>
      </c>
      <c r="C17" s="433">
        <v>3937</v>
      </c>
      <c r="D17" s="117">
        <v>1063</v>
      </c>
      <c r="E17" s="434">
        <v>5000</v>
      </c>
    </row>
    <row r="18" spans="1:5" ht="12.75" customHeight="1">
      <c r="A18" s="432"/>
      <c r="B18" s="246" t="s">
        <v>497</v>
      </c>
      <c r="C18" s="211">
        <v>3937</v>
      </c>
      <c r="D18" s="210">
        <v>1063</v>
      </c>
      <c r="E18" s="424">
        <f>SUM(C18:D18)</f>
        <v>5000</v>
      </c>
    </row>
    <row r="19" spans="1:5" ht="12.75" customHeight="1">
      <c r="A19" s="175" t="s">
        <v>517</v>
      </c>
      <c r="B19" s="103" t="s">
        <v>511</v>
      </c>
      <c r="C19" s="202">
        <f>SUM(C20:C23)</f>
        <v>27011</v>
      </c>
      <c r="D19" s="118">
        <f>SUM(D20:D23)</f>
        <v>7293</v>
      </c>
      <c r="E19" s="453">
        <f>SUM(E20:E23)</f>
        <v>34304</v>
      </c>
    </row>
    <row r="20" spans="1:5" ht="12.75" customHeight="1">
      <c r="A20" s="260"/>
      <c r="B20" s="197" t="s">
        <v>468</v>
      </c>
      <c r="C20" s="261">
        <v>11811</v>
      </c>
      <c r="D20" s="262">
        <v>3189</v>
      </c>
      <c r="E20" s="454">
        <f>SUM(C20:D20)</f>
        <v>15000</v>
      </c>
    </row>
    <row r="21" spans="1:5" ht="12.75" customHeight="1">
      <c r="A21" s="260"/>
      <c r="B21" s="197" t="s">
        <v>461</v>
      </c>
      <c r="C21" s="199">
        <v>9200</v>
      </c>
      <c r="D21" s="198">
        <v>2484</v>
      </c>
      <c r="E21" s="245">
        <f>SUM(C21:D21)</f>
        <v>11684</v>
      </c>
    </row>
    <row r="22" spans="1:5" ht="12.75" customHeight="1">
      <c r="A22" s="260"/>
      <c r="B22" s="197" t="s">
        <v>459</v>
      </c>
      <c r="C22" s="199">
        <v>1000</v>
      </c>
      <c r="D22" s="198">
        <v>270</v>
      </c>
      <c r="E22" s="245">
        <f>SUM(C22:D22)</f>
        <v>1270</v>
      </c>
    </row>
    <row r="23" spans="1:5" ht="12.75" customHeight="1">
      <c r="A23" s="206"/>
      <c r="B23" s="246" t="s">
        <v>512</v>
      </c>
      <c r="C23" s="211">
        <v>5000</v>
      </c>
      <c r="D23" s="210">
        <v>1350</v>
      </c>
      <c r="E23" s="455">
        <f>SUM(C23:D23)</f>
        <v>6350</v>
      </c>
    </row>
    <row r="24" spans="1:5" ht="12.75" customHeight="1">
      <c r="A24" s="425" t="s">
        <v>518</v>
      </c>
      <c r="B24" s="103" t="s">
        <v>469</v>
      </c>
      <c r="C24" s="118">
        <f>SUM(C25:C26)</f>
        <v>12425</v>
      </c>
      <c r="D24" s="118">
        <f>SUM(D25:D26)</f>
        <v>3355</v>
      </c>
      <c r="E24" s="118">
        <f>SUM(E25:E26)</f>
        <v>15780</v>
      </c>
    </row>
    <row r="25" spans="1:5" s="369" customFormat="1" ht="12.75" customHeight="1">
      <c r="A25" s="421"/>
      <c r="B25" s="197" t="s">
        <v>470</v>
      </c>
      <c r="C25" s="262">
        <v>11811</v>
      </c>
      <c r="D25" s="261">
        <v>3189</v>
      </c>
      <c r="E25" s="262">
        <f>SUM(C25:D25)</f>
        <v>15000</v>
      </c>
    </row>
    <row r="26" spans="1:5" s="369" customFormat="1" ht="12.75" customHeight="1">
      <c r="A26" s="426"/>
      <c r="B26" s="246" t="s">
        <v>513</v>
      </c>
      <c r="C26" s="188">
        <v>614</v>
      </c>
      <c r="D26" s="264">
        <v>166</v>
      </c>
      <c r="E26" s="188">
        <f>SUM(C26:D26)</f>
        <v>780</v>
      </c>
    </row>
    <row r="27" spans="1:5" s="367" customFormat="1" ht="12.75" customHeight="1">
      <c r="A27" s="427"/>
      <c r="B27" s="428" t="s">
        <v>483</v>
      </c>
      <c r="C27" s="429">
        <f>SUM(C11,C19,C24,C17)</f>
        <v>117905</v>
      </c>
      <c r="D27" s="429">
        <f>SUM(D11,D19,D24,D17)</f>
        <v>31159</v>
      </c>
      <c r="E27" s="429">
        <f>SUM(E11,E19,E24,E17)</f>
        <v>149064</v>
      </c>
    </row>
    <row r="28" spans="1:5" s="369" customFormat="1" ht="12.75" customHeight="1">
      <c r="A28" s="425" t="s">
        <v>520</v>
      </c>
      <c r="B28" s="103" t="s">
        <v>479</v>
      </c>
      <c r="C28" s="118">
        <f>SUM(C29:C31)</f>
        <v>7962</v>
      </c>
      <c r="D28" s="118">
        <f>SUM(D29:D31)</f>
        <v>2149</v>
      </c>
      <c r="E28" s="118">
        <f>SUM(E29:E31)</f>
        <v>10111</v>
      </c>
    </row>
    <row r="29" spans="1:5" s="369" customFormat="1" ht="12.75" customHeight="1">
      <c r="A29" s="421"/>
      <c r="B29" s="197" t="s">
        <v>480</v>
      </c>
      <c r="C29" s="262">
        <v>190</v>
      </c>
      <c r="D29" s="261">
        <v>51</v>
      </c>
      <c r="E29" s="262">
        <f>SUM(C29:D29)</f>
        <v>241</v>
      </c>
    </row>
    <row r="30" spans="1:5" s="369" customFormat="1" ht="12.75" customHeight="1">
      <c r="A30" s="421"/>
      <c r="B30" s="197" t="s">
        <v>481</v>
      </c>
      <c r="C30" s="262">
        <v>3047</v>
      </c>
      <c r="D30" s="261">
        <v>823</v>
      </c>
      <c r="E30" s="262">
        <f>SUM(C30:D30)</f>
        <v>3870</v>
      </c>
    </row>
    <row r="31" spans="1:5" ht="12.75" customHeight="1">
      <c r="A31" s="426"/>
      <c r="B31" s="246" t="s">
        <v>482</v>
      </c>
      <c r="C31" s="188">
        <v>4725</v>
      </c>
      <c r="D31" s="264">
        <v>1275</v>
      </c>
      <c r="E31" s="188">
        <f>SUM(C31:D31)</f>
        <v>6000</v>
      </c>
    </row>
    <row r="32" spans="1:5">
      <c r="A32" s="185"/>
      <c r="B32" s="186" t="s">
        <v>130</v>
      </c>
      <c r="C32" s="166">
        <f>SUM(C28)</f>
        <v>7962</v>
      </c>
      <c r="D32" s="166">
        <f>SUM(D28)</f>
        <v>2149</v>
      </c>
      <c r="E32" s="166">
        <f>SUM(E28)</f>
        <v>10111</v>
      </c>
    </row>
    <row r="33" spans="1:5">
      <c r="A33" s="185"/>
      <c r="B33" s="75" t="s">
        <v>484</v>
      </c>
      <c r="C33" s="166">
        <f>SUM(C27,C32)</f>
        <v>125867</v>
      </c>
      <c r="D33" s="166">
        <f>SUM(D27,D32)</f>
        <v>33308</v>
      </c>
      <c r="E33" s="166">
        <f>SUM(E27,E32)</f>
        <v>159175</v>
      </c>
    </row>
    <row r="34" spans="1:5">
      <c r="A34" s="109"/>
      <c r="B34" s="110"/>
      <c r="C34" s="110"/>
      <c r="D34" s="110"/>
      <c r="E34" s="110"/>
    </row>
    <row r="35" spans="1:5">
      <c r="A35" s="109"/>
      <c r="B35" s="110"/>
      <c r="C35" s="110"/>
      <c r="D35" s="110"/>
      <c r="E35" s="110"/>
    </row>
    <row r="36" spans="1:5">
      <c r="A36" s="109"/>
      <c r="B36" s="110"/>
      <c r="C36" s="110"/>
      <c r="D36" s="110"/>
      <c r="E36" s="110"/>
    </row>
    <row r="37" spans="1:5" ht="15.75">
      <c r="A37" s="111" t="s">
        <v>564</v>
      </c>
      <c r="B37" s="110"/>
      <c r="C37" s="110"/>
      <c r="D37" s="110"/>
      <c r="E37" s="110"/>
    </row>
    <row r="38" spans="1:5">
      <c r="A38" s="109"/>
      <c r="B38" s="110"/>
      <c r="C38" s="110"/>
      <c r="D38" s="110"/>
      <c r="E38" s="110"/>
    </row>
    <row r="39" spans="1:5" ht="15.75">
      <c r="A39" s="109"/>
      <c r="B39" s="112" t="s">
        <v>68</v>
      </c>
      <c r="C39" s="110"/>
      <c r="D39" s="110"/>
      <c r="E39" s="110"/>
    </row>
    <row r="40" spans="1:5" ht="15.75">
      <c r="A40" s="109"/>
      <c r="B40" s="112" t="s">
        <v>377</v>
      </c>
      <c r="C40" s="110"/>
      <c r="D40" s="110"/>
      <c r="E40" s="110"/>
    </row>
    <row r="41" spans="1:5" ht="15.75">
      <c r="A41" s="109"/>
      <c r="B41" s="112" t="s">
        <v>69</v>
      </c>
      <c r="C41" s="110"/>
      <c r="D41" s="110"/>
      <c r="E41" s="110"/>
    </row>
    <row r="42" spans="1:5" ht="15.75">
      <c r="A42" s="109"/>
      <c r="B42" s="112" t="s">
        <v>73</v>
      </c>
      <c r="C42" s="110"/>
      <c r="D42" s="110"/>
      <c r="E42" s="110"/>
    </row>
    <row r="43" spans="1:5" ht="15.75">
      <c r="A43" s="109"/>
      <c r="B43" s="112"/>
      <c r="C43" s="110"/>
      <c r="D43" s="110"/>
      <c r="E43" s="110"/>
    </row>
    <row r="44" spans="1:5" s="70" customFormat="1">
      <c r="A44" s="50" t="s">
        <v>60</v>
      </c>
      <c r="B44" s="50" t="s">
        <v>5</v>
      </c>
      <c r="C44" s="53"/>
      <c r="D44" s="54" t="s">
        <v>376</v>
      </c>
      <c r="E44" s="55"/>
    </row>
    <row r="45" spans="1:5">
      <c r="A45" s="52" t="s">
        <v>61</v>
      </c>
      <c r="B45" s="52"/>
      <c r="C45" s="50" t="s">
        <v>71</v>
      </c>
      <c r="D45" s="50" t="s">
        <v>72</v>
      </c>
      <c r="E45" s="50" t="s">
        <v>6</v>
      </c>
    </row>
    <row r="46" spans="1:5">
      <c r="A46" s="78" t="s">
        <v>516</v>
      </c>
      <c r="B46" s="103" t="s">
        <v>464</v>
      </c>
      <c r="C46" s="419">
        <f>SUM(C47:C51)</f>
        <v>20471</v>
      </c>
      <c r="D46" s="114">
        <f>SUM(D47:D51)</f>
        <v>5529</v>
      </c>
      <c r="E46" s="114">
        <f>SUM(E47:E51)</f>
        <v>26000</v>
      </c>
    </row>
    <row r="47" spans="1:5">
      <c r="A47" s="79"/>
      <c r="B47" s="197" t="s">
        <v>492</v>
      </c>
      <c r="C47" s="245">
        <v>12598</v>
      </c>
      <c r="D47" s="198">
        <v>3402</v>
      </c>
      <c r="E47" s="245">
        <f>SUM(C47:D47)</f>
        <v>16000</v>
      </c>
    </row>
    <row r="48" spans="1:5">
      <c r="A48" s="79"/>
      <c r="B48" s="197" t="s">
        <v>465</v>
      </c>
      <c r="C48" s="245">
        <v>787</v>
      </c>
      <c r="D48" s="198">
        <v>213</v>
      </c>
      <c r="E48" s="245">
        <f>SUM(C48:D48)</f>
        <v>1000</v>
      </c>
    </row>
    <row r="49" spans="1:5">
      <c r="A49" s="79"/>
      <c r="B49" s="197" t="s">
        <v>466</v>
      </c>
      <c r="C49" s="245">
        <v>3937</v>
      </c>
      <c r="D49" s="198">
        <v>1063</v>
      </c>
      <c r="E49" s="245">
        <f>SUM(C49:D49)</f>
        <v>5000</v>
      </c>
    </row>
    <row r="50" spans="1:5">
      <c r="A50" s="79"/>
      <c r="B50" s="257" t="s">
        <v>151</v>
      </c>
      <c r="C50" s="245">
        <v>2362</v>
      </c>
      <c r="D50" s="198">
        <v>638</v>
      </c>
      <c r="E50" s="245">
        <f>SUM(C50:D50)</f>
        <v>3000</v>
      </c>
    </row>
    <row r="51" spans="1:5">
      <c r="A51" s="64"/>
      <c r="B51" s="204" t="s">
        <v>467</v>
      </c>
      <c r="C51" s="218">
        <v>787</v>
      </c>
      <c r="D51" s="115">
        <v>213</v>
      </c>
      <c r="E51" s="245">
        <f>SUM(C51:D51)</f>
        <v>1000</v>
      </c>
    </row>
    <row r="52" spans="1:5">
      <c r="A52" s="78" t="s">
        <v>521</v>
      </c>
      <c r="B52" s="205" t="s">
        <v>202</v>
      </c>
      <c r="C52" s="114">
        <f>SUM(C53:C53)</f>
        <v>59055</v>
      </c>
      <c r="D52" s="114">
        <f>SUM(D53:D53)</f>
        <v>15945</v>
      </c>
      <c r="E52" s="114">
        <f>SUM(C52,D52)</f>
        <v>75000</v>
      </c>
    </row>
    <row r="53" spans="1:5">
      <c r="A53" s="79"/>
      <c r="B53" s="204" t="s">
        <v>493</v>
      </c>
      <c r="C53" s="207">
        <v>59055</v>
      </c>
      <c r="D53" s="207">
        <v>15945</v>
      </c>
      <c r="E53" s="207">
        <f>SUM(C53:D53)</f>
        <v>75000</v>
      </c>
    </row>
    <row r="54" spans="1:5">
      <c r="A54" s="78" t="s">
        <v>522</v>
      </c>
      <c r="B54" s="205" t="s">
        <v>494</v>
      </c>
      <c r="C54" s="114">
        <f>SUM(C55:C55)</f>
        <v>2362</v>
      </c>
      <c r="D54" s="114">
        <f>SUM(D55:D55)</f>
        <v>638</v>
      </c>
      <c r="E54" s="114">
        <f>SUM(C54,D54)</f>
        <v>3000</v>
      </c>
    </row>
    <row r="55" spans="1:5">
      <c r="A55" s="79"/>
      <c r="B55" s="204" t="s">
        <v>495</v>
      </c>
      <c r="C55" s="207">
        <v>2362</v>
      </c>
      <c r="D55" s="207">
        <v>638</v>
      </c>
      <c r="E55" s="207">
        <f>SUM(C55:D55)</f>
        <v>3000</v>
      </c>
    </row>
    <row r="56" spans="1:5">
      <c r="A56" s="78" t="s">
        <v>523</v>
      </c>
      <c r="B56" s="103" t="s">
        <v>233</v>
      </c>
      <c r="C56" s="118">
        <f>SUM(C57:C57)</f>
        <v>11811</v>
      </c>
      <c r="D56" s="118">
        <f>SUM(D57:D57)</f>
        <v>3189</v>
      </c>
      <c r="E56" s="201">
        <f>SUM(E57:E57)</f>
        <v>15000</v>
      </c>
    </row>
    <row r="57" spans="1:5">
      <c r="A57" s="203"/>
      <c r="B57" s="90" t="s">
        <v>514</v>
      </c>
      <c r="C57" s="207">
        <v>11811</v>
      </c>
      <c r="D57" s="420">
        <v>3189</v>
      </c>
      <c r="E57" s="116">
        <f>SUM(C57:D57)</f>
        <v>15000</v>
      </c>
    </row>
    <row r="58" spans="1:5">
      <c r="A58" s="78" t="s">
        <v>518</v>
      </c>
      <c r="B58" s="200" t="s">
        <v>469</v>
      </c>
      <c r="C58" s="201">
        <f>SUM(C59)</f>
        <v>3150</v>
      </c>
      <c r="D58" s="201">
        <f>SUM(D59)</f>
        <v>850</v>
      </c>
      <c r="E58" s="118">
        <f>SUM(E59)</f>
        <v>4000</v>
      </c>
    </row>
    <row r="59" spans="1:5">
      <c r="A59" s="203"/>
      <c r="B59" s="197" t="s">
        <v>515</v>
      </c>
      <c r="C59" s="422">
        <v>3150</v>
      </c>
      <c r="D59" s="423">
        <v>850</v>
      </c>
      <c r="E59" s="188">
        <f>SUM(C59:D59)</f>
        <v>4000</v>
      </c>
    </row>
    <row r="60" spans="1:5">
      <c r="A60" s="175" t="s">
        <v>524</v>
      </c>
      <c r="B60" s="103" t="s">
        <v>471</v>
      </c>
      <c r="C60" s="117">
        <f>SUM(C61)</f>
        <v>3150</v>
      </c>
      <c r="D60" s="117">
        <f>SUM(D61)</f>
        <v>850</v>
      </c>
      <c r="E60" s="258">
        <f>SUM(E61)</f>
        <v>4000</v>
      </c>
    </row>
    <row r="61" spans="1:5">
      <c r="A61" s="206"/>
      <c r="B61" s="90" t="s">
        <v>472</v>
      </c>
      <c r="C61" s="207">
        <v>3150</v>
      </c>
      <c r="D61" s="207">
        <v>850</v>
      </c>
      <c r="E61" s="119">
        <f>SUM(C61:D61)</f>
        <v>4000</v>
      </c>
    </row>
    <row r="62" spans="1:5">
      <c r="A62" s="94" t="s">
        <v>525</v>
      </c>
      <c r="B62" s="103" t="s">
        <v>473</v>
      </c>
      <c r="C62" s="114">
        <f>SUM(C63:C63)</f>
        <v>2362</v>
      </c>
      <c r="D62" s="114">
        <f>SUM(D63:D63)</f>
        <v>638</v>
      </c>
      <c r="E62" s="114">
        <f>SUM(E63:E63)</f>
        <v>3000</v>
      </c>
    </row>
    <row r="63" spans="1:5">
      <c r="A63" s="96"/>
      <c r="B63" s="246" t="s">
        <v>474</v>
      </c>
      <c r="C63" s="210">
        <v>2362</v>
      </c>
      <c r="D63" s="210">
        <v>638</v>
      </c>
      <c r="E63" s="424">
        <f>SUM(C63:D63)</f>
        <v>3000</v>
      </c>
    </row>
    <row r="64" spans="1:5">
      <c r="A64" s="94" t="s">
        <v>526</v>
      </c>
      <c r="B64" s="103" t="s">
        <v>475</v>
      </c>
      <c r="C64" s="114">
        <f>SUM(C65:C65)</f>
        <v>2362</v>
      </c>
      <c r="D64" s="114">
        <f>SUM(D65:D65)</f>
        <v>638</v>
      </c>
      <c r="E64" s="114">
        <f>SUM(E65:E65)</f>
        <v>3000</v>
      </c>
    </row>
    <row r="65" spans="1:5">
      <c r="A65" s="96"/>
      <c r="B65" s="246" t="s">
        <v>476</v>
      </c>
      <c r="C65" s="210">
        <v>2362</v>
      </c>
      <c r="D65" s="210">
        <v>638</v>
      </c>
      <c r="E65" s="424">
        <f>SUM(C65:D65)</f>
        <v>3000</v>
      </c>
    </row>
    <row r="66" spans="1:5">
      <c r="A66" s="94" t="s">
        <v>527</v>
      </c>
      <c r="B66" s="103" t="s">
        <v>477</v>
      </c>
      <c r="C66" s="114">
        <f>SUM(C67:C67)</f>
        <v>2362</v>
      </c>
      <c r="D66" s="114">
        <f>SUM(D67:D67)</f>
        <v>638</v>
      </c>
      <c r="E66" s="114">
        <f>SUM(E67:E67)</f>
        <v>3000</v>
      </c>
    </row>
    <row r="67" spans="1:5">
      <c r="A67" s="96"/>
      <c r="B67" s="246" t="s">
        <v>478</v>
      </c>
      <c r="C67" s="210">
        <v>2362</v>
      </c>
      <c r="D67" s="210">
        <v>638</v>
      </c>
      <c r="E67" s="424">
        <f>SUM(C67:D67)</f>
        <v>3000</v>
      </c>
    </row>
    <row r="68" spans="1:5">
      <c r="A68" s="56"/>
      <c r="B68" s="386" t="s">
        <v>74</v>
      </c>
      <c r="C68" s="265">
        <f>SUM(C46,C52,C56,C58,C60,C62,C64,C66,C54)</f>
        <v>107085</v>
      </c>
      <c r="D68" s="265">
        <f>SUM(D46,D52,D56,D58,D60,D62,D64,D66,D54)</f>
        <v>28915</v>
      </c>
      <c r="E68" s="265">
        <f>SUM(E46,E52,E56,E58,E60,E62,E64,E66,E54)</f>
        <v>136000</v>
      </c>
    </row>
    <row r="69" spans="1:5">
      <c r="A69" s="5"/>
      <c r="B69" s="5"/>
      <c r="C69" s="5"/>
      <c r="D69" s="5"/>
      <c r="E69" s="5"/>
    </row>
    <row r="70" spans="1:5">
      <c r="A70" s="5"/>
      <c r="B70" s="5"/>
      <c r="C70" s="5"/>
      <c r="D70" s="5"/>
      <c r="E70" s="5"/>
    </row>
    <row r="71" spans="1:5">
      <c r="A71" s="5"/>
      <c r="B71" s="5"/>
      <c r="C71" s="5"/>
      <c r="D71" s="5"/>
      <c r="E71" s="5"/>
    </row>
    <row r="72" spans="1:5">
      <c r="A72" s="5"/>
      <c r="B72" s="5"/>
      <c r="C72" s="5"/>
      <c r="D72" s="5"/>
      <c r="E72" s="5"/>
    </row>
    <row r="73" spans="1:5">
      <c r="A73" s="5"/>
      <c r="B73" s="5"/>
      <c r="C73" s="5"/>
      <c r="D73" s="5"/>
      <c r="E73" s="5"/>
    </row>
    <row r="74" spans="1:5">
      <c r="A74" s="5"/>
      <c r="B74" s="5"/>
      <c r="C74" s="5"/>
      <c r="D74" s="5"/>
      <c r="E74" s="5"/>
    </row>
    <row r="75" spans="1:5">
      <c r="A75" s="5"/>
      <c r="B75" s="5"/>
      <c r="C75" s="5"/>
      <c r="D75" s="5"/>
      <c r="E75" s="5"/>
    </row>
    <row r="76" spans="1:5">
      <c r="A76" s="5"/>
      <c r="B76" s="5"/>
      <c r="C76" s="5"/>
      <c r="D76" s="5"/>
      <c r="E76" s="5"/>
    </row>
    <row r="77" spans="1:5">
      <c r="A77" s="5"/>
      <c r="B77" s="5"/>
      <c r="C77" s="5"/>
      <c r="D77" s="5"/>
      <c r="E77" s="5"/>
    </row>
    <row r="80" spans="1:5" ht="15" customHeight="1"/>
    <row r="81" ht="15" customHeight="1"/>
    <row r="82" ht="18" customHeight="1"/>
    <row r="83" ht="15" customHeight="1"/>
    <row r="84" ht="15" customHeight="1"/>
    <row r="85" ht="12.75" customHeight="1"/>
  </sheetData>
  <phoneticPr fontId="0" type="noConversion"/>
  <printOptions horizontalCentered="1"/>
  <pageMargins left="0.78740157480314965" right="0.78740157480314965" top="0.78740157480314965" bottom="0.78740157480314965" header="0.51181102362204722" footer="0.51181102362204722"/>
  <pageSetup paperSize="9" scale="90" firstPageNumber="18" orientation="portrait" horizontalDpi="300" verticalDpi="300" r:id="rId1"/>
  <headerFooter alignWithMargins="0">
    <oddFooter>&amp;P. oldal</oddFooter>
  </headerFooter>
  <rowBreaks count="1" manualBreakCount="1">
    <brk id="34" max="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D21"/>
  <sheetViews>
    <sheetView view="pageBreakPreview" topLeftCell="A16" zoomScaleNormal="100" workbookViewId="0">
      <selection activeCell="B4" sqref="B4"/>
    </sheetView>
  </sheetViews>
  <sheetFormatPr defaultRowHeight="12.75"/>
  <cols>
    <col min="1" max="1" width="8.7109375" customWidth="1"/>
    <col min="2" max="2" width="47.140625" customWidth="1"/>
    <col min="3" max="3" width="14.7109375" customWidth="1"/>
  </cols>
  <sheetData>
    <row r="1" spans="1:4" ht="15.75">
      <c r="A1" s="47" t="s">
        <v>565</v>
      </c>
      <c r="B1" s="47"/>
      <c r="C1" s="47"/>
      <c r="D1" s="5"/>
    </row>
    <row r="2" spans="1:4" ht="15.75">
      <c r="A2" s="47"/>
      <c r="B2" s="47"/>
      <c r="C2" s="47"/>
      <c r="D2" s="5"/>
    </row>
    <row r="3" spans="1:4" ht="15.75">
      <c r="A3" s="47"/>
      <c r="B3" s="47" t="s">
        <v>56</v>
      </c>
      <c r="C3" s="48"/>
      <c r="D3" s="5"/>
    </row>
    <row r="4" spans="1:4" ht="15.75">
      <c r="A4" s="47"/>
      <c r="B4" s="47" t="s">
        <v>372</v>
      </c>
      <c r="C4" s="48"/>
      <c r="D4" s="5"/>
    </row>
    <row r="5" spans="1:4" ht="15.75">
      <c r="A5" s="47"/>
      <c r="B5" s="47" t="s">
        <v>75</v>
      </c>
      <c r="C5" s="48"/>
      <c r="D5" s="5"/>
    </row>
    <row r="6" spans="1:4" ht="15.75">
      <c r="A6" s="47"/>
      <c r="B6" s="47" t="s">
        <v>58</v>
      </c>
      <c r="C6" s="48"/>
      <c r="D6" s="5"/>
    </row>
    <row r="7" spans="1:4" ht="15.75">
      <c r="A7" s="47"/>
      <c r="B7" s="47"/>
      <c r="C7" s="48"/>
      <c r="D7" s="5"/>
    </row>
    <row r="8" spans="1:4" ht="15.75">
      <c r="A8" s="47"/>
      <c r="B8" s="47"/>
      <c r="C8" s="48"/>
      <c r="D8" s="5"/>
    </row>
    <row r="9" spans="1:4" ht="15.75">
      <c r="A9" s="47"/>
      <c r="B9" s="71" t="s">
        <v>76</v>
      </c>
      <c r="C9" s="48"/>
      <c r="D9" s="5"/>
    </row>
    <row r="10" spans="1:4" ht="15" customHeight="1">
      <c r="A10" s="63" t="s">
        <v>60</v>
      </c>
      <c r="B10" s="50" t="s">
        <v>5</v>
      </c>
      <c r="C10" s="50" t="s">
        <v>373</v>
      </c>
      <c r="D10" s="5"/>
    </row>
    <row r="11" spans="1:4" ht="15" customHeight="1">
      <c r="A11" s="64" t="s">
        <v>61</v>
      </c>
      <c r="B11" s="52"/>
      <c r="C11" s="74"/>
      <c r="D11" s="5"/>
    </row>
    <row r="12" spans="1:4" ht="15" customHeight="1">
      <c r="A12" s="175" t="s">
        <v>528</v>
      </c>
      <c r="B12" s="170" t="s">
        <v>140</v>
      </c>
      <c r="C12" s="114">
        <f>SUM(C13:C15)</f>
        <v>11500</v>
      </c>
      <c r="D12" s="5"/>
    </row>
    <row r="13" spans="1:4" ht="15" customHeight="1">
      <c r="A13" s="176"/>
      <c r="B13" s="256" t="s">
        <v>231</v>
      </c>
      <c r="C13" s="198">
        <v>500</v>
      </c>
      <c r="D13" s="5"/>
    </row>
    <row r="14" spans="1:4" ht="15" customHeight="1">
      <c r="A14" s="176"/>
      <c r="B14" s="256" t="s">
        <v>445</v>
      </c>
      <c r="C14" s="198">
        <v>9000</v>
      </c>
      <c r="D14" s="5"/>
    </row>
    <row r="15" spans="1:4" ht="15" customHeight="1">
      <c r="A15" s="176"/>
      <c r="B15" s="191" t="s">
        <v>444</v>
      </c>
      <c r="C15" s="115">
        <v>2000</v>
      </c>
      <c r="D15" s="5"/>
    </row>
    <row r="16" spans="1:4" ht="15" customHeight="1">
      <c r="A16" s="177"/>
      <c r="B16" s="174" t="s">
        <v>77</v>
      </c>
      <c r="C16" s="172">
        <f>SUM(C12)</f>
        <v>11500</v>
      </c>
      <c r="D16" s="5"/>
    </row>
    <row r="17" spans="1:4" ht="15" customHeight="1">
      <c r="A17" s="5"/>
      <c r="B17" s="5"/>
      <c r="C17" s="5"/>
      <c r="D17" s="5"/>
    </row>
    <row r="18" spans="1:4" ht="15" customHeight="1">
      <c r="A18" s="5"/>
      <c r="B18" s="5"/>
      <c r="C18" s="5"/>
      <c r="D18" s="5"/>
    </row>
    <row r="19" spans="1:4" ht="15" customHeight="1">
      <c r="A19" s="5"/>
      <c r="B19" s="5"/>
      <c r="C19" s="5"/>
      <c r="D19" s="5"/>
    </row>
    <row r="20" spans="1:4">
      <c r="A20" s="5"/>
      <c r="B20" s="5"/>
      <c r="C20" s="5"/>
      <c r="D20" s="5"/>
    </row>
    <row r="21" spans="1:4">
      <c r="A21" s="5"/>
      <c r="B21" s="5"/>
      <c r="C21" s="5"/>
      <c r="D21" s="5"/>
    </row>
  </sheetData>
  <phoneticPr fontId="0" type="noConversion"/>
  <printOptions horizontalCentered="1"/>
  <pageMargins left="0.78740157480314965" right="0.78740157480314965" top="0.59055118110236227" bottom="0.78740157480314965" header="0.51181102362204722" footer="0.51181102362204722"/>
  <pageSetup paperSize="9" firstPageNumber="20" orientation="portrait" horizontalDpi="300" verticalDpi="300" r:id="rId1"/>
  <headerFooter alignWithMargins="0">
    <oddFooter>&amp;P. oldal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C11"/>
  <sheetViews>
    <sheetView view="pageBreakPreview" zoomScaleNormal="100" zoomScaleSheetLayoutView="100" workbookViewId="0">
      <selection activeCell="C14" sqref="C14"/>
    </sheetView>
  </sheetViews>
  <sheetFormatPr defaultRowHeight="12.75"/>
  <cols>
    <col min="1" max="1" width="18.28515625" customWidth="1"/>
    <col min="2" max="2" width="24.5703125" customWidth="1"/>
    <col min="3" max="3" width="35.5703125" customWidth="1"/>
  </cols>
  <sheetData>
    <row r="1" spans="1:3" ht="15.75">
      <c r="A1" s="4" t="s">
        <v>566</v>
      </c>
      <c r="B1" s="4"/>
      <c r="C1" s="4"/>
    </row>
    <row r="2" spans="1:3" ht="15.75">
      <c r="A2" s="4"/>
      <c r="B2" s="4"/>
      <c r="C2" s="4"/>
    </row>
    <row r="3" spans="1:3" ht="15.75">
      <c r="A3" s="4"/>
      <c r="B3" s="4" t="s">
        <v>502</v>
      </c>
      <c r="C3" s="4"/>
    </row>
    <row r="4" spans="1:3" ht="15.75">
      <c r="A4" s="4"/>
      <c r="B4" s="4" t="s">
        <v>503</v>
      </c>
      <c r="C4" s="4"/>
    </row>
    <row r="5" spans="1:3" ht="15.75">
      <c r="A5" s="4"/>
      <c r="B5" s="440" t="s">
        <v>504</v>
      </c>
      <c r="C5" s="4"/>
    </row>
    <row r="6" spans="1:3">
      <c r="A6" s="5"/>
      <c r="B6" s="5"/>
      <c r="C6" s="5"/>
    </row>
    <row r="7" spans="1:3">
      <c r="A7" s="5"/>
      <c r="B7" s="5" t="s">
        <v>505</v>
      </c>
      <c r="C7" s="5"/>
    </row>
    <row r="8" spans="1:3">
      <c r="A8" s="50" t="s">
        <v>4</v>
      </c>
      <c r="B8" s="50" t="s">
        <v>5</v>
      </c>
      <c r="C8" s="50" t="s">
        <v>373</v>
      </c>
    </row>
    <row r="9" spans="1:3">
      <c r="A9" s="51" t="s">
        <v>7</v>
      </c>
      <c r="B9" s="51"/>
      <c r="C9" s="51"/>
    </row>
    <row r="10" spans="1:3">
      <c r="A10" s="78" t="s">
        <v>232</v>
      </c>
      <c r="B10" s="442" t="s">
        <v>506</v>
      </c>
      <c r="C10" s="445">
        <v>5000</v>
      </c>
    </row>
    <row r="11" spans="1:3">
      <c r="A11" s="444"/>
      <c r="B11" s="443" t="s">
        <v>507</v>
      </c>
      <c r="C11" s="441">
        <v>5000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N92"/>
  <sheetViews>
    <sheetView view="pageBreakPreview" topLeftCell="A34" zoomScale="130" zoomScaleNormal="100" workbookViewId="0">
      <selection activeCell="A9" sqref="A9"/>
    </sheetView>
  </sheetViews>
  <sheetFormatPr defaultRowHeight="12.75"/>
  <cols>
    <col min="1" max="1" width="43.85546875" customWidth="1"/>
    <col min="2" max="2" width="16.42578125" customWidth="1"/>
    <col min="3" max="3" width="12.85546875" customWidth="1"/>
    <col min="4" max="4" width="11.5703125" customWidth="1"/>
    <col min="5" max="5" width="14.7109375" customWidth="1"/>
    <col min="6" max="6" width="13.42578125" customWidth="1"/>
    <col min="7" max="7" width="14.5703125" customWidth="1"/>
    <col min="8" max="8" width="11" customWidth="1"/>
  </cols>
  <sheetData>
    <row r="1" spans="1:13" ht="15.75">
      <c r="A1" s="4" t="s">
        <v>569</v>
      </c>
      <c r="B1" s="4"/>
      <c r="C1" s="4"/>
      <c r="D1" s="4"/>
      <c r="E1" s="5"/>
      <c r="F1" s="5"/>
      <c r="G1" s="5"/>
      <c r="H1" s="5"/>
      <c r="I1" s="5"/>
      <c r="J1" s="5"/>
      <c r="K1" s="5"/>
      <c r="L1" s="5"/>
      <c r="M1" s="5"/>
    </row>
    <row r="2" spans="1:13" ht="15.7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</row>
    <row r="3" spans="1:13" ht="15.75">
      <c r="A3" s="4"/>
      <c r="B3" s="4"/>
      <c r="C3" s="4"/>
      <c r="D3" s="4"/>
      <c r="E3" s="5"/>
      <c r="F3" s="5"/>
      <c r="G3" s="5"/>
      <c r="H3" s="5"/>
      <c r="I3" s="5"/>
      <c r="J3" s="5"/>
      <c r="K3" s="5"/>
      <c r="L3" s="5"/>
      <c r="M3" s="5"/>
    </row>
    <row r="4" spans="1:13" ht="15">
      <c r="A4" s="40"/>
      <c r="B4" s="40"/>
      <c r="C4" s="40"/>
      <c r="D4" s="40"/>
      <c r="E4" s="5"/>
      <c r="F4" s="5"/>
      <c r="G4" s="5"/>
      <c r="H4" s="5"/>
      <c r="I4" s="5"/>
      <c r="J4" s="5"/>
      <c r="K4" s="5"/>
      <c r="L4" s="5"/>
      <c r="M4" s="5"/>
    </row>
    <row r="5" spans="1:13" ht="15.75">
      <c r="A5" s="40"/>
      <c r="B5" s="40"/>
      <c r="C5" s="6" t="s">
        <v>26</v>
      </c>
      <c r="D5" s="6"/>
      <c r="E5" s="5"/>
      <c r="F5" s="5"/>
      <c r="G5" s="5"/>
      <c r="H5" s="5"/>
      <c r="I5" s="5"/>
      <c r="J5" s="5"/>
      <c r="K5" s="5"/>
      <c r="L5" s="5"/>
      <c r="M5" s="5"/>
    </row>
    <row r="6" spans="1:13" ht="15.75">
      <c r="A6" s="40"/>
      <c r="B6" s="40"/>
      <c r="C6" s="6" t="s">
        <v>378</v>
      </c>
      <c r="D6" s="6"/>
      <c r="E6" s="5"/>
      <c r="F6" s="5"/>
      <c r="G6" s="5"/>
      <c r="H6" s="5"/>
      <c r="I6" s="5"/>
      <c r="J6" s="5"/>
      <c r="K6" s="5"/>
      <c r="L6" s="5"/>
      <c r="M6" s="5"/>
    </row>
    <row r="7" spans="1:13" ht="15.75">
      <c r="A7" s="40"/>
      <c r="B7" s="40"/>
      <c r="C7" s="6"/>
      <c r="D7" s="6"/>
      <c r="E7" s="5"/>
      <c r="F7" s="5"/>
      <c r="G7" s="5"/>
      <c r="H7" s="5"/>
      <c r="I7" s="5"/>
      <c r="J7" s="5"/>
      <c r="K7" s="5"/>
      <c r="L7" s="5"/>
      <c r="M7" s="5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25.5" customHeight="1">
      <c r="A9" s="50" t="s">
        <v>5</v>
      </c>
      <c r="B9" s="50" t="s">
        <v>78</v>
      </c>
      <c r="C9" s="50" t="s">
        <v>79</v>
      </c>
      <c r="D9" s="50" t="s">
        <v>80</v>
      </c>
      <c r="E9" s="63" t="s">
        <v>81</v>
      </c>
      <c r="F9" s="519" t="s">
        <v>164</v>
      </c>
      <c r="G9" s="208" t="s">
        <v>6</v>
      </c>
      <c r="H9" s="5"/>
      <c r="I9" s="5"/>
      <c r="J9" s="5"/>
      <c r="K9" s="5"/>
      <c r="L9" s="5"/>
      <c r="M9" s="5"/>
    </row>
    <row r="10" spans="1:13">
      <c r="A10" s="51"/>
      <c r="B10" s="51" t="s">
        <v>82</v>
      </c>
      <c r="C10" s="51" t="s">
        <v>83</v>
      </c>
      <c r="D10" s="51"/>
      <c r="E10" s="203" t="s">
        <v>83</v>
      </c>
      <c r="F10" s="520"/>
      <c r="G10" s="209"/>
      <c r="H10" s="5"/>
      <c r="I10" s="5"/>
      <c r="J10" s="5"/>
      <c r="K10" s="5"/>
      <c r="L10" s="5"/>
      <c r="M10" s="5"/>
    </row>
    <row r="11" spans="1:13">
      <c r="A11" s="52"/>
      <c r="B11" s="52" t="s">
        <v>84</v>
      </c>
      <c r="C11" s="52"/>
      <c r="D11" s="52"/>
      <c r="E11" s="64"/>
      <c r="F11" s="521"/>
      <c r="G11" s="74"/>
      <c r="H11" s="5"/>
      <c r="I11" s="5"/>
      <c r="J11" s="5"/>
      <c r="K11" s="5"/>
      <c r="L11" s="5"/>
      <c r="M11" s="5"/>
    </row>
    <row r="12" spans="1:13" ht="20.100000000000001" customHeight="1">
      <c r="A12" s="45" t="s">
        <v>157</v>
      </c>
      <c r="B12" s="45"/>
      <c r="C12" s="45"/>
      <c r="D12" s="45"/>
      <c r="E12" s="45"/>
      <c r="F12" s="15">
        <v>40</v>
      </c>
      <c r="G12" s="45">
        <f t="shared" ref="G12:G22" si="0">SUM(B12:F12)</f>
        <v>40</v>
      </c>
      <c r="H12" s="5"/>
      <c r="I12" s="5"/>
      <c r="J12" s="5"/>
      <c r="K12" s="5"/>
      <c r="L12" s="5"/>
      <c r="M12" s="5"/>
    </row>
    <row r="13" spans="1:13" ht="20.100000000000001" customHeight="1">
      <c r="A13" s="45" t="s">
        <v>85</v>
      </c>
      <c r="B13" s="45">
        <v>37</v>
      </c>
      <c r="C13" s="45">
        <v>3</v>
      </c>
      <c r="D13" s="45"/>
      <c r="E13" s="45"/>
      <c r="F13" s="45"/>
      <c r="G13" s="45">
        <f t="shared" si="0"/>
        <v>40</v>
      </c>
      <c r="H13" s="5"/>
      <c r="I13" s="5"/>
      <c r="J13" s="5"/>
      <c r="K13" s="5"/>
      <c r="L13" s="5"/>
      <c r="M13" s="5"/>
    </row>
    <row r="14" spans="1:13" ht="20.100000000000001" customHeight="1">
      <c r="A14" s="45" t="s">
        <v>319</v>
      </c>
      <c r="B14" s="45">
        <v>25</v>
      </c>
      <c r="C14" s="45"/>
      <c r="D14" s="45"/>
      <c r="E14" s="45"/>
      <c r="F14" s="45"/>
      <c r="G14" s="45">
        <f t="shared" si="0"/>
        <v>25</v>
      </c>
      <c r="H14" s="5"/>
      <c r="I14" s="5"/>
      <c r="J14" s="5"/>
      <c r="K14" s="5"/>
      <c r="L14" s="5"/>
      <c r="M14" s="5"/>
    </row>
    <row r="15" spans="1:13" ht="20.100000000000001" customHeight="1">
      <c r="A15" s="45" t="s">
        <v>320</v>
      </c>
      <c r="B15" s="45">
        <v>22</v>
      </c>
      <c r="C15" s="45"/>
      <c r="D15" s="45"/>
      <c r="E15" s="45"/>
      <c r="F15" s="45"/>
      <c r="G15" s="45">
        <f t="shared" si="0"/>
        <v>22</v>
      </c>
      <c r="H15" s="5"/>
      <c r="I15" s="5"/>
      <c r="J15" s="5"/>
      <c r="K15" s="5"/>
      <c r="L15" s="5"/>
      <c r="M15" s="5"/>
    </row>
    <row r="16" spans="1:13" ht="20.100000000000001" customHeight="1">
      <c r="A16" s="45" t="s">
        <v>321</v>
      </c>
      <c r="B16" s="45">
        <v>12</v>
      </c>
      <c r="C16" s="45"/>
      <c r="D16" s="45"/>
      <c r="E16" s="45"/>
      <c r="F16" s="45"/>
      <c r="G16" s="45">
        <f t="shared" si="0"/>
        <v>12</v>
      </c>
      <c r="H16" s="5"/>
      <c r="I16" s="5"/>
      <c r="J16" s="5"/>
      <c r="K16" s="5"/>
      <c r="L16" s="5"/>
      <c r="M16" s="5"/>
    </row>
    <row r="17" spans="1:13" ht="20.100000000000001" customHeight="1">
      <c r="A17" s="45" t="s">
        <v>487</v>
      </c>
      <c r="B17" s="45">
        <v>6</v>
      </c>
      <c r="C17" s="45"/>
      <c r="D17" s="45"/>
      <c r="E17" s="45"/>
      <c r="F17" s="45"/>
      <c r="G17" s="45">
        <f t="shared" si="0"/>
        <v>6</v>
      </c>
      <c r="H17" s="5"/>
      <c r="I17" s="5"/>
      <c r="J17" s="5"/>
      <c r="K17" s="5"/>
      <c r="L17" s="5"/>
      <c r="M17" s="5"/>
    </row>
    <row r="18" spans="1:13" ht="20.100000000000001" customHeight="1">
      <c r="A18" s="45" t="s">
        <v>488</v>
      </c>
      <c r="B18" s="45">
        <v>29</v>
      </c>
      <c r="C18" s="45"/>
      <c r="D18" s="45"/>
      <c r="E18" s="45"/>
      <c r="F18" s="45"/>
      <c r="G18" s="45">
        <f t="shared" si="0"/>
        <v>29</v>
      </c>
      <c r="H18" s="5"/>
      <c r="I18" s="5"/>
      <c r="J18" s="5"/>
      <c r="K18" s="5"/>
      <c r="L18" s="5"/>
      <c r="M18" s="5"/>
    </row>
    <row r="19" spans="1:13" ht="20.100000000000001" customHeight="1">
      <c r="A19" s="45" t="s">
        <v>489</v>
      </c>
      <c r="B19" s="45">
        <v>11</v>
      </c>
      <c r="C19" s="45"/>
      <c r="D19" s="45"/>
      <c r="E19" s="45"/>
      <c r="F19" s="45"/>
      <c r="G19" s="45">
        <f t="shared" si="0"/>
        <v>11</v>
      </c>
      <c r="H19" s="5"/>
      <c r="I19" s="5"/>
      <c r="J19" s="5"/>
      <c r="K19" s="5"/>
      <c r="L19" s="5"/>
      <c r="M19" s="5"/>
    </row>
    <row r="20" spans="1:13" ht="20.100000000000001" customHeight="1">
      <c r="A20" s="45" t="s">
        <v>490</v>
      </c>
      <c r="B20" s="45">
        <v>15</v>
      </c>
      <c r="C20" s="45"/>
      <c r="D20" s="45"/>
      <c r="E20" s="45"/>
      <c r="F20" s="45"/>
      <c r="G20" s="45">
        <f t="shared" si="0"/>
        <v>15</v>
      </c>
      <c r="H20" s="5"/>
      <c r="I20" s="5"/>
      <c r="J20" s="5"/>
      <c r="K20" s="5"/>
      <c r="L20" s="5"/>
      <c r="M20" s="5"/>
    </row>
    <row r="21" spans="1:13" ht="20.100000000000001" customHeight="1">
      <c r="A21" s="45" t="s">
        <v>325</v>
      </c>
      <c r="B21" s="45">
        <v>9</v>
      </c>
      <c r="C21" s="45"/>
      <c r="D21" s="45"/>
      <c r="E21" s="45"/>
      <c r="F21" s="45"/>
      <c r="G21" s="45">
        <f t="shared" si="0"/>
        <v>9</v>
      </c>
      <c r="H21" s="5"/>
      <c r="I21" s="5"/>
      <c r="J21" s="5"/>
      <c r="K21" s="5"/>
      <c r="L21" s="5"/>
      <c r="M21" s="5"/>
    </row>
    <row r="22" spans="1:13" ht="20.100000000000001" customHeight="1">
      <c r="A22" s="45" t="s">
        <v>326</v>
      </c>
      <c r="B22" s="45">
        <v>42</v>
      </c>
      <c r="C22" s="45">
        <v>28</v>
      </c>
      <c r="D22" s="45"/>
      <c r="E22" s="45"/>
      <c r="F22" s="45"/>
      <c r="G22" s="45">
        <f t="shared" si="0"/>
        <v>70</v>
      </c>
      <c r="H22" s="5"/>
      <c r="I22" s="5"/>
      <c r="J22" s="5"/>
      <c r="K22" s="5"/>
      <c r="L22" s="5"/>
      <c r="M22" s="5"/>
    </row>
    <row r="23" spans="1:13" ht="20.100000000000001" customHeight="1">
      <c r="A23" s="58" t="s">
        <v>169</v>
      </c>
      <c r="B23" s="58">
        <f t="shared" ref="B23:G23" si="1">SUM(B12:B22)</f>
        <v>208</v>
      </c>
      <c r="C23" s="58">
        <f t="shared" si="1"/>
        <v>31</v>
      </c>
      <c r="D23" s="58">
        <f t="shared" si="1"/>
        <v>0</v>
      </c>
      <c r="E23" s="58">
        <f t="shared" si="1"/>
        <v>0</v>
      </c>
      <c r="F23" s="58">
        <f t="shared" si="1"/>
        <v>40</v>
      </c>
      <c r="G23" s="58">
        <f t="shared" si="1"/>
        <v>279</v>
      </c>
      <c r="H23" s="68"/>
      <c r="I23" s="68"/>
      <c r="J23" s="5"/>
      <c r="K23" s="5"/>
      <c r="L23" s="5"/>
      <c r="M23" s="5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ht="15.75">
      <c r="A25" s="4" t="s">
        <v>568</v>
      </c>
      <c r="B25" s="4"/>
      <c r="C25" s="4"/>
      <c r="D25" s="4"/>
      <c r="E25" s="5"/>
      <c r="F25" s="5"/>
      <c r="G25" s="5"/>
      <c r="H25" s="5"/>
      <c r="I25" s="5"/>
      <c r="J25" s="5"/>
      <c r="K25" s="5"/>
      <c r="L25" s="5"/>
      <c r="M25" s="5"/>
    </row>
    <row r="26" spans="1:13" ht="15">
      <c r="A26" s="40"/>
      <c r="B26" s="40"/>
      <c r="C26" s="40"/>
      <c r="D26" s="40"/>
      <c r="E26" s="5"/>
      <c r="F26" s="5"/>
      <c r="G26" s="5"/>
      <c r="H26" s="5"/>
      <c r="I26" s="5"/>
      <c r="J26" s="5"/>
      <c r="K26" s="5"/>
      <c r="L26" s="5"/>
      <c r="M26" s="5"/>
    </row>
    <row r="27" spans="1:13" ht="15.75">
      <c r="A27" s="40"/>
      <c r="B27" s="40"/>
      <c r="C27" s="6" t="s">
        <v>36</v>
      </c>
      <c r="D27" s="6"/>
      <c r="E27" s="5"/>
      <c r="F27" s="5"/>
      <c r="G27" s="5"/>
      <c r="H27" s="5"/>
      <c r="I27" s="5"/>
      <c r="J27" s="5"/>
      <c r="K27" s="5"/>
      <c r="L27" s="5"/>
      <c r="M27" s="5"/>
    </row>
    <row r="28" spans="1:13" ht="15.75">
      <c r="A28" s="40"/>
      <c r="B28" s="40"/>
      <c r="C28" s="6" t="s">
        <v>379</v>
      </c>
      <c r="D28" s="6"/>
      <c r="E28" s="5"/>
      <c r="F28" s="5"/>
      <c r="G28" s="5"/>
      <c r="H28" s="5"/>
      <c r="I28" s="5"/>
      <c r="J28" s="5"/>
      <c r="K28" s="5"/>
      <c r="L28" s="5"/>
      <c r="M28" s="5"/>
    </row>
    <row r="29" spans="1:1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ht="12.75" customHeight="1">
      <c r="A30" s="50" t="s">
        <v>5</v>
      </c>
      <c r="B30" s="50" t="s">
        <v>78</v>
      </c>
      <c r="C30" s="50" t="s">
        <v>79</v>
      </c>
      <c r="D30" s="50" t="s">
        <v>80</v>
      </c>
      <c r="E30" s="50" t="s">
        <v>81</v>
      </c>
      <c r="F30" s="519" t="s">
        <v>164</v>
      </c>
      <c r="G30" s="50" t="s">
        <v>6</v>
      </c>
      <c r="H30" s="5"/>
      <c r="I30" s="5"/>
      <c r="J30" s="5"/>
      <c r="K30" s="5"/>
      <c r="L30" s="5"/>
      <c r="M30" s="5"/>
    </row>
    <row r="31" spans="1:13">
      <c r="A31" s="51"/>
      <c r="B31" s="51" t="s">
        <v>82</v>
      </c>
      <c r="C31" s="51" t="s">
        <v>83</v>
      </c>
      <c r="D31" s="51"/>
      <c r="E31" s="51" t="s">
        <v>83</v>
      </c>
      <c r="F31" s="522"/>
      <c r="G31" s="51"/>
      <c r="H31" s="5"/>
      <c r="I31" s="5"/>
      <c r="J31" s="5"/>
      <c r="K31" s="5"/>
      <c r="L31" s="5"/>
      <c r="M31" s="5"/>
    </row>
    <row r="32" spans="1:13">
      <c r="A32" s="52"/>
      <c r="B32" s="52" t="s">
        <v>84</v>
      </c>
      <c r="C32" s="52"/>
      <c r="D32" s="52"/>
      <c r="E32" s="52"/>
      <c r="F32" s="523"/>
      <c r="G32" s="52"/>
      <c r="H32" s="5"/>
      <c r="I32" s="5"/>
      <c r="J32" s="5"/>
      <c r="K32" s="5"/>
      <c r="L32" s="5"/>
      <c r="M32" s="5"/>
    </row>
    <row r="33" spans="1:13" ht="15" customHeight="1">
      <c r="A33" s="45" t="s">
        <v>86</v>
      </c>
      <c r="B33" s="45">
        <v>1</v>
      </c>
      <c r="C33" s="45"/>
      <c r="D33" s="45"/>
      <c r="E33" s="45"/>
      <c r="F33" s="45"/>
      <c r="G33" s="45">
        <f t="shared" ref="G33:G42" si="2">SUM(B33:E33)</f>
        <v>1</v>
      </c>
      <c r="H33" s="5"/>
      <c r="I33" s="5"/>
      <c r="J33" s="5"/>
      <c r="K33" s="5"/>
      <c r="L33" s="5"/>
      <c r="M33" s="5"/>
    </row>
    <row r="34" spans="1:13" ht="15" customHeight="1">
      <c r="A34" s="45" t="s">
        <v>87</v>
      </c>
      <c r="B34" s="45">
        <v>2</v>
      </c>
      <c r="C34" s="45"/>
      <c r="D34" s="45"/>
      <c r="E34" s="45"/>
      <c r="F34" s="45"/>
      <c r="G34" s="45">
        <f t="shared" si="2"/>
        <v>2</v>
      </c>
      <c r="H34" s="5"/>
      <c r="I34" s="5"/>
      <c r="J34" s="5"/>
      <c r="K34" s="5"/>
      <c r="L34" s="5"/>
      <c r="M34" s="5"/>
    </row>
    <row r="35" spans="1:13" ht="15" customHeight="1">
      <c r="A35" s="45" t="s">
        <v>88</v>
      </c>
      <c r="B35" s="45">
        <v>5</v>
      </c>
      <c r="C35" s="45"/>
      <c r="D35" s="45"/>
      <c r="E35" s="45"/>
      <c r="F35" s="45"/>
      <c r="G35" s="45">
        <f t="shared" si="2"/>
        <v>5</v>
      </c>
      <c r="H35" s="5"/>
      <c r="I35" s="5"/>
      <c r="J35" s="5"/>
      <c r="K35" s="5"/>
      <c r="L35" s="5"/>
      <c r="M35" s="5"/>
    </row>
    <row r="36" spans="1:13" ht="15" customHeight="1">
      <c r="A36" s="45" t="s">
        <v>89</v>
      </c>
      <c r="B36" s="45"/>
      <c r="C36" s="45"/>
      <c r="D36" s="45"/>
      <c r="E36" s="45"/>
      <c r="F36" s="45"/>
      <c r="G36" s="45">
        <f t="shared" si="2"/>
        <v>0</v>
      </c>
      <c r="H36" s="5"/>
      <c r="I36" s="5"/>
      <c r="J36" s="5"/>
      <c r="K36" s="5"/>
      <c r="L36" s="5"/>
      <c r="M36" s="5"/>
    </row>
    <row r="37" spans="1:13" ht="15" customHeight="1">
      <c r="A37" s="45" t="s">
        <v>90</v>
      </c>
      <c r="B37" s="45">
        <v>8</v>
      </c>
      <c r="C37" s="45"/>
      <c r="D37" s="45"/>
      <c r="E37" s="45"/>
      <c r="F37" s="45"/>
      <c r="G37" s="45">
        <f t="shared" si="2"/>
        <v>8</v>
      </c>
      <c r="H37" s="5"/>
      <c r="I37" s="5"/>
      <c r="J37" s="5"/>
      <c r="K37" s="5"/>
      <c r="L37" s="5"/>
      <c r="M37" s="5"/>
    </row>
    <row r="38" spans="1:13" ht="15" customHeight="1">
      <c r="A38" s="45" t="s">
        <v>91</v>
      </c>
      <c r="B38" s="45">
        <v>11</v>
      </c>
      <c r="C38" s="45"/>
      <c r="D38" s="45"/>
      <c r="E38" s="45"/>
      <c r="F38" s="45"/>
      <c r="G38" s="45">
        <f t="shared" si="2"/>
        <v>11</v>
      </c>
      <c r="H38" s="5"/>
      <c r="I38" s="5"/>
      <c r="J38" s="5"/>
      <c r="K38" s="5"/>
      <c r="L38" s="5"/>
      <c r="M38" s="5"/>
    </row>
    <row r="39" spans="1:13" ht="15" customHeight="1">
      <c r="A39" s="45" t="s">
        <v>123</v>
      </c>
      <c r="B39" s="45">
        <v>2</v>
      </c>
      <c r="C39" s="45"/>
      <c r="D39" s="45"/>
      <c r="E39" s="45"/>
      <c r="F39" s="45"/>
      <c r="G39" s="45">
        <f t="shared" si="2"/>
        <v>2</v>
      </c>
      <c r="H39" s="5"/>
      <c r="I39" s="5"/>
      <c r="J39" s="5"/>
      <c r="K39" s="5"/>
      <c r="L39" s="5"/>
      <c r="M39" s="5"/>
    </row>
    <row r="40" spans="1:13" ht="15" customHeight="1">
      <c r="A40" s="45" t="s">
        <v>92</v>
      </c>
      <c r="B40" s="45">
        <v>4</v>
      </c>
      <c r="C40" s="45"/>
      <c r="D40" s="45"/>
      <c r="E40" s="45"/>
      <c r="F40" s="45"/>
      <c r="G40" s="45">
        <f t="shared" si="2"/>
        <v>4</v>
      </c>
      <c r="H40" s="5"/>
      <c r="I40" s="5"/>
      <c r="J40" s="5"/>
      <c r="K40" s="5"/>
      <c r="L40" s="5"/>
      <c r="M40" s="5"/>
    </row>
    <row r="41" spans="1:13" ht="15" customHeight="1">
      <c r="A41" s="45" t="s">
        <v>217</v>
      </c>
      <c r="B41" s="45">
        <v>3</v>
      </c>
      <c r="C41" s="45"/>
      <c r="D41" s="45"/>
      <c r="E41" s="45"/>
      <c r="F41" s="45"/>
      <c r="G41" s="45">
        <f t="shared" si="2"/>
        <v>3</v>
      </c>
      <c r="H41" s="5"/>
      <c r="I41" s="5"/>
      <c r="J41" s="5"/>
      <c r="K41" s="5"/>
      <c r="L41" s="5"/>
      <c r="M41" s="5"/>
    </row>
    <row r="42" spans="1:13" ht="15" customHeight="1">
      <c r="A42" s="45" t="s">
        <v>218</v>
      </c>
      <c r="B42" s="45">
        <v>1</v>
      </c>
      <c r="C42" s="45">
        <v>3</v>
      </c>
      <c r="D42" s="45"/>
      <c r="E42" s="45"/>
      <c r="F42" s="45"/>
      <c r="G42" s="45">
        <f t="shared" si="2"/>
        <v>4</v>
      </c>
      <c r="H42" s="5"/>
      <c r="I42" s="5"/>
      <c r="J42" s="5"/>
      <c r="K42" s="5"/>
      <c r="L42" s="5"/>
      <c r="M42" s="5"/>
    </row>
    <row r="43" spans="1:13" ht="15" customHeight="1">
      <c r="A43" s="58" t="s">
        <v>6</v>
      </c>
      <c r="B43" s="58">
        <f>SUM(B33:B42)</f>
        <v>37</v>
      </c>
      <c r="C43" s="58">
        <f>SUM(C33:C42)</f>
        <v>3</v>
      </c>
      <c r="D43" s="58">
        <f>SUM(D33:D42)</f>
        <v>0</v>
      </c>
      <c r="E43" s="58">
        <f>SUM(E33:E42)</f>
        <v>0</v>
      </c>
      <c r="F43" s="58"/>
      <c r="G43" s="58">
        <f>SUM(G33:G42)</f>
        <v>40</v>
      </c>
      <c r="H43" s="5"/>
      <c r="I43" s="5"/>
      <c r="J43" s="5"/>
      <c r="K43" s="5"/>
      <c r="L43" s="5"/>
      <c r="M43" s="5"/>
    </row>
    <row r="44" spans="1:13" ht="15.75">
      <c r="A44" s="4" t="s">
        <v>567</v>
      </c>
      <c r="B44" s="4"/>
      <c r="C44" s="4"/>
      <c r="D44" s="4"/>
      <c r="E44" s="5"/>
      <c r="F44" s="5"/>
      <c r="G44" s="5"/>
      <c r="H44" s="5"/>
      <c r="I44" s="5"/>
      <c r="J44" s="5"/>
      <c r="K44" s="5"/>
      <c r="L44" s="5"/>
      <c r="M44" s="5"/>
    </row>
    <row r="45" spans="1:13" ht="15">
      <c r="A45" s="40"/>
      <c r="B45" s="40"/>
      <c r="C45" s="40"/>
      <c r="D45" s="40"/>
      <c r="E45" s="5"/>
      <c r="F45" s="5"/>
      <c r="G45" s="5"/>
      <c r="H45" s="5"/>
      <c r="I45" s="5"/>
      <c r="J45" s="5"/>
      <c r="K45" s="5"/>
      <c r="L45" s="5"/>
      <c r="M45" s="5"/>
    </row>
    <row r="46" spans="1:13" ht="15.75">
      <c r="A46" s="40"/>
      <c r="B46" s="40"/>
      <c r="C46" s="6" t="s">
        <v>127</v>
      </c>
      <c r="D46" s="6"/>
      <c r="E46" s="5"/>
      <c r="F46" s="5"/>
      <c r="G46" s="5"/>
      <c r="H46" s="5"/>
      <c r="I46" s="5"/>
      <c r="J46" s="5"/>
      <c r="K46" s="5"/>
      <c r="L46" s="5"/>
      <c r="M46" s="5"/>
    </row>
    <row r="47" spans="1:13" ht="15.75">
      <c r="A47" s="40"/>
      <c r="B47" s="40"/>
      <c r="C47" s="6" t="s">
        <v>379</v>
      </c>
      <c r="D47" s="6"/>
      <c r="E47" s="5"/>
      <c r="F47" s="5"/>
      <c r="G47" s="5"/>
      <c r="H47" s="5"/>
      <c r="I47" s="5"/>
      <c r="J47" s="5"/>
      <c r="K47" s="5"/>
      <c r="L47" s="5"/>
      <c r="M47" s="5"/>
    </row>
    <row r="48" spans="1:1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4" ht="12.75" customHeight="1">
      <c r="A49" s="50" t="s">
        <v>5</v>
      </c>
      <c r="B49" s="50" t="s">
        <v>78</v>
      </c>
      <c r="C49" s="50" t="s">
        <v>79</v>
      </c>
      <c r="D49" s="50" t="s">
        <v>80</v>
      </c>
      <c r="E49" s="50" t="s">
        <v>81</v>
      </c>
      <c r="F49" s="519" t="s">
        <v>164</v>
      </c>
      <c r="G49" s="50" t="s">
        <v>148</v>
      </c>
      <c r="H49" s="50" t="s">
        <v>6</v>
      </c>
      <c r="I49" s="5"/>
      <c r="J49" s="5"/>
      <c r="K49" s="5"/>
      <c r="L49" s="5"/>
      <c r="M49" s="5"/>
      <c r="N49" s="5"/>
    </row>
    <row r="50" spans="1:14">
      <c r="A50" s="51"/>
      <c r="B50" s="51" t="s">
        <v>82</v>
      </c>
      <c r="C50" s="51" t="s">
        <v>83</v>
      </c>
      <c r="D50" s="51"/>
      <c r="E50" s="51" t="s">
        <v>83</v>
      </c>
      <c r="F50" s="520"/>
      <c r="G50" s="51" t="s">
        <v>149</v>
      </c>
      <c r="H50" s="51"/>
      <c r="I50" s="5"/>
      <c r="J50" s="5"/>
      <c r="K50" s="5"/>
      <c r="L50" s="5"/>
      <c r="M50" s="5"/>
      <c r="N50" s="5"/>
    </row>
    <row r="51" spans="1:14">
      <c r="A51" s="52"/>
      <c r="B51" s="52" t="s">
        <v>84</v>
      </c>
      <c r="C51" s="52"/>
      <c r="D51" s="52"/>
      <c r="E51" s="52"/>
      <c r="F51" s="521"/>
      <c r="G51" s="52"/>
      <c r="H51" s="52"/>
      <c r="I51" s="5"/>
      <c r="J51" s="5"/>
      <c r="K51" s="5"/>
      <c r="L51" s="5"/>
      <c r="M51" s="5"/>
      <c r="N51" s="5"/>
    </row>
    <row r="52" spans="1:14" s="193" customFormat="1">
      <c r="A52" s="58" t="s">
        <v>436</v>
      </c>
      <c r="B52" s="12">
        <v>25</v>
      </c>
      <c r="C52" s="12"/>
      <c r="D52" s="12"/>
      <c r="E52" s="12"/>
      <c r="F52" s="14"/>
      <c r="G52" s="14"/>
      <c r="H52" s="248">
        <f>SUM(B52:G52)</f>
        <v>25</v>
      </c>
      <c r="I52" s="108"/>
      <c r="J52" s="108"/>
      <c r="K52" s="108"/>
      <c r="L52" s="108"/>
      <c r="M52" s="108"/>
      <c r="N52" s="108"/>
    </row>
    <row r="53" spans="1:14">
      <c r="A53" s="58" t="s">
        <v>437</v>
      </c>
      <c r="B53" s="12">
        <v>22</v>
      </c>
      <c r="C53" s="12"/>
      <c r="D53" s="12"/>
      <c r="E53" s="12"/>
      <c r="F53" s="14"/>
      <c r="G53" s="14"/>
      <c r="H53" s="248">
        <f t="shared" ref="H53:H69" si="3">SUM(B53:G53)</f>
        <v>22</v>
      </c>
      <c r="I53" s="5"/>
      <c r="J53" s="5"/>
      <c r="K53" s="5"/>
      <c r="L53" s="5"/>
      <c r="M53" s="5"/>
      <c r="N53" s="5"/>
    </row>
    <row r="54" spans="1:14">
      <c r="A54" s="58" t="s">
        <v>438</v>
      </c>
      <c r="B54" s="12">
        <v>12</v>
      </c>
      <c r="C54" s="12"/>
      <c r="D54" s="12"/>
      <c r="E54" s="12"/>
      <c r="F54" s="14"/>
      <c r="G54" s="14"/>
      <c r="H54" s="248">
        <f t="shared" si="3"/>
        <v>12</v>
      </c>
      <c r="I54" s="5"/>
      <c r="J54" s="5"/>
      <c r="K54" s="5"/>
      <c r="L54" s="5"/>
      <c r="M54" s="5"/>
      <c r="N54" s="5"/>
    </row>
    <row r="55" spans="1:14">
      <c r="A55" s="58" t="s">
        <v>384</v>
      </c>
      <c r="B55" s="12">
        <v>6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248">
        <f t="shared" si="3"/>
        <v>6</v>
      </c>
      <c r="I55" s="5"/>
      <c r="J55" s="5"/>
      <c r="K55" s="5"/>
      <c r="L55" s="5"/>
      <c r="M55" s="5"/>
      <c r="N55" s="5"/>
    </row>
    <row r="56" spans="1:14" s="193" customFormat="1">
      <c r="A56" s="12" t="s">
        <v>439</v>
      </c>
      <c r="B56" s="12">
        <f>SUM(B57:B58)</f>
        <v>29</v>
      </c>
      <c r="C56" s="12">
        <f t="shared" ref="C56:H56" si="4">SUM(C57:C58)</f>
        <v>0</v>
      </c>
      <c r="D56" s="12">
        <f t="shared" si="4"/>
        <v>0</v>
      </c>
      <c r="E56" s="12">
        <f t="shared" si="4"/>
        <v>0</v>
      </c>
      <c r="F56" s="12">
        <f t="shared" si="4"/>
        <v>0</v>
      </c>
      <c r="G56" s="12">
        <f t="shared" si="4"/>
        <v>0</v>
      </c>
      <c r="H56" s="12">
        <f t="shared" si="4"/>
        <v>29</v>
      </c>
      <c r="I56" s="108"/>
      <c r="J56" s="108"/>
      <c r="K56" s="108"/>
      <c r="L56" s="108"/>
      <c r="M56" s="108"/>
      <c r="N56" s="108"/>
    </row>
    <row r="57" spans="1:14" s="193" customFormat="1">
      <c r="A57" s="183" t="s">
        <v>146</v>
      </c>
      <c r="B57" s="45">
        <v>16</v>
      </c>
      <c r="C57" s="45"/>
      <c r="D57" s="45"/>
      <c r="E57" s="45"/>
      <c r="F57" s="15"/>
      <c r="G57" s="15"/>
      <c r="H57" s="87">
        <f t="shared" si="3"/>
        <v>16</v>
      </c>
      <c r="I57" s="108"/>
      <c r="J57" s="108"/>
      <c r="K57" s="108"/>
      <c r="L57" s="108"/>
      <c r="M57" s="108"/>
      <c r="N57" s="108"/>
    </row>
    <row r="58" spans="1:14">
      <c r="A58" s="183" t="s">
        <v>147</v>
      </c>
      <c r="B58" s="45">
        <v>13</v>
      </c>
      <c r="C58" s="45"/>
      <c r="D58" s="45"/>
      <c r="E58" s="45"/>
      <c r="F58" s="15"/>
      <c r="G58" s="15"/>
      <c r="H58" s="87">
        <f t="shared" si="3"/>
        <v>13</v>
      </c>
      <c r="I58" s="5"/>
      <c r="J58" s="5"/>
      <c r="K58" s="5"/>
      <c r="L58" s="5"/>
      <c r="M58" s="5"/>
      <c r="N58" s="5"/>
    </row>
    <row r="59" spans="1:14">
      <c r="A59" s="12" t="s">
        <v>440</v>
      </c>
      <c r="B59" s="12">
        <v>11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248">
        <f t="shared" si="3"/>
        <v>11</v>
      </c>
      <c r="I59" s="5"/>
      <c r="J59" s="5"/>
      <c r="K59" s="5"/>
      <c r="L59" s="5"/>
      <c r="M59" s="5"/>
      <c r="N59" s="5"/>
    </row>
    <row r="60" spans="1:14" s="193" customFormat="1">
      <c r="A60" s="12" t="s">
        <v>441</v>
      </c>
      <c r="B60" s="12">
        <f t="shared" ref="B60:H60" si="5">SUM(B61:B63)</f>
        <v>15</v>
      </c>
      <c r="C60" s="12">
        <f t="shared" si="5"/>
        <v>0</v>
      </c>
      <c r="D60" s="12">
        <f t="shared" si="5"/>
        <v>0</v>
      </c>
      <c r="E60" s="12">
        <f t="shared" si="5"/>
        <v>0</v>
      </c>
      <c r="F60" s="12">
        <f t="shared" si="5"/>
        <v>0</v>
      </c>
      <c r="G60" s="12">
        <f t="shared" si="5"/>
        <v>0</v>
      </c>
      <c r="H60" s="12">
        <f t="shared" si="5"/>
        <v>15</v>
      </c>
      <c r="I60" s="108"/>
      <c r="J60" s="108"/>
      <c r="K60" s="108"/>
      <c r="L60" s="108"/>
      <c r="M60" s="108"/>
      <c r="N60" s="108"/>
    </row>
    <row r="61" spans="1:14" s="193" customFormat="1">
      <c r="A61" s="183" t="s">
        <v>213</v>
      </c>
      <c r="B61" s="45">
        <v>7</v>
      </c>
      <c r="C61" s="45"/>
      <c r="D61" s="45"/>
      <c r="E61" s="45"/>
      <c r="F61" s="15"/>
      <c r="G61" s="15"/>
      <c r="H61" s="248">
        <f t="shared" si="3"/>
        <v>7</v>
      </c>
      <c r="I61" s="108"/>
      <c r="J61" s="108"/>
      <c r="K61" s="108"/>
      <c r="L61" s="108"/>
      <c r="M61" s="108"/>
      <c r="N61" s="108"/>
    </row>
    <row r="62" spans="1:14">
      <c r="A62" s="45" t="s">
        <v>214</v>
      </c>
      <c r="B62" s="45">
        <v>5</v>
      </c>
      <c r="C62" s="45"/>
      <c r="D62" s="45"/>
      <c r="E62" s="45"/>
      <c r="F62" s="15"/>
      <c r="G62" s="15"/>
      <c r="H62" s="248">
        <f t="shared" si="3"/>
        <v>5</v>
      </c>
      <c r="I62" s="5"/>
      <c r="J62" s="5"/>
      <c r="K62" s="5"/>
      <c r="L62" s="5"/>
      <c r="M62" s="5"/>
      <c r="N62" s="5"/>
    </row>
    <row r="63" spans="1:14" s="247" customFormat="1">
      <c r="A63" s="45" t="s">
        <v>215</v>
      </c>
      <c r="B63" s="45">
        <v>3</v>
      </c>
      <c r="C63" s="45"/>
      <c r="D63" s="45"/>
      <c r="E63" s="45"/>
      <c r="F63" s="15"/>
      <c r="G63" s="15"/>
      <c r="H63" s="248">
        <f t="shared" si="3"/>
        <v>3</v>
      </c>
      <c r="I63" s="5"/>
      <c r="J63" s="5"/>
      <c r="K63" s="5"/>
      <c r="L63" s="5"/>
      <c r="M63" s="5"/>
      <c r="N63" s="5"/>
    </row>
    <row r="64" spans="1:14" s="247" customFormat="1">
      <c r="A64" s="12" t="s">
        <v>388</v>
      </c>
      <c r="B64" s="12">
        <v>9</v>
      </c>
      <c r="C64" s="12"/>
      <c r="D64" s="12"/>
      <c r="E64" s="12"/>
      <c r="F64" s="14"/>
      <c r="G64" s="14"/>
      <c r="H64" s="248">
        <f t="shared" si="3"/>
        <v>9</v>
      </c>
      <c r="I64" s="5"/>
      <c r="J64" s="5"/>
      <c r="K64" s="5"/>
      <c r="L64" s="5"/>
      <c r="M64" s="5"/>
      <c r="N64" s="5"/>
    </row>
    <row r="65" spans="1:14" s="247" customFormat="1">
      <c r="A65" s="12" t="s">
        <v>442</v>
      </c>
      <c r="B65" s="12">
        <f t="shared" ref="B65:G65" si="6">SUM(B66:B68)</f>
        <v>42</v>
      </c>
      <c r="C65" s="12">
        <f t="shared" si="6"/>
        <v>28</v>
      </c>
      <c r="D65" s="12">
        <f t="shared" si="6"/>
        <v>0</v>
      </c>
      <c r="E65" s="12">
        <f t="shared" si="6"/>
        <v>0</v>
      </c>
      <c r="F65" s="12">
        <f t="shared" si="6"/>
        <v>0</v>
      </c>
      <c r="G65" s="12">
        <f t="shared" si="6"/>
        <v>0</v>
      </c>
      <c r="H65" s="248">
        <f t="shared" si="3"/>
        <v>70</v>
      </c>
      <c r="I65" s="5"/>
      <c r="J65" s="5"/>
      <c r="K65" s="5"/>
      <c r="L65" s="5"/>
      <c r="M65" s="5"/>
      <c r="N65" s="5"/>
    </row>
    <row r="66" spans="1:14" s="193" customFormat="1">
      <c r="A66" s="183" t="s">
        <v>216</v>
      </c>
      <c r="B66" s="45">
        <v>7</v>
      </c>
      <c r="C66" s="45"/>
      <c r="D66" s="45"/>
      <c r="E66" s="45"/>
      <c r="F66" s="15"/>
      <c r="G66" s="15"/>
      <c r="H66" s="248">
        <f t="shared" si="3"/>
        <v>7</v>
      </c>
      <c r="I66" s="108"/>
      <c r="J66" s="108"/>
      <c r="K66" s="108"/>
      <c r="L66" s="108"/>
      <c r="M66" s="108"/>
      <c r="N66" s="108"/>
    </row>
    <row r="67" spans="1:14">
      <c r="A67" s="45" t="s">
        <v>170</v>
      </c>
      <c r="B67" s="45">
        <v>6</v>
      </c>
      <c r="C67" s="45"/>
      <c r="D67" s="45">
        <v>0</v>
      </c>
      <c r="E67" s="45">
        <v>0</v>
      </c>
      <c r="F67" s="15"/>
      <c r="G67" s="15">
        <v>0</v>
      </c>
      <c r="H67" s="248">
        <f t="shared" si="3"/>
        <v>6</v>
      </c>
      <c r="I67" s="5"/>
      <c r="J67" s="5"/>
      <c r="K67" s="5"/>
      <c r="L67" s="5"/>
      <c r="M67" s="5"/>
      <c r="N67" s="5"/>
    </row>
    <row r="68" spans="1:14">
      <c r="A68" s="45" t="s">
        <v>443</v>
      </c>
      <c r="B68" s="45">
        <v>29</v>
      </c>
      <c r="C68" s="45">
        <v>28</v>
      </c>
      <c r="D68" s="45"/>
      <c r="E68" s="45"/>
      <c r="F68" s="15"/>
      <c r="G68" s="15"/>
      <c r="H68" s="248">
        <f t="shared" si="3"/>
        <v>57</v>
      </c>
      <c r="I68" s="5"/>
      <c r="J68" s="5"/>
      <c r="K68" s="5"/>
      <c r="L68" s="5"/>
      <c r="M68" s="5"/>
      <c r="N68" s="5"/>
    </row>
    <row r="69" spans="1:14">
      <c r="A69" s="58" t="s">
        <v>6</v>
      </c>
      <c r="B69" s="58">
        <f t="shared" ref="B69:G69" si="7">B52+B53+B54+B55+B56+B59+B60+B64+B65</f>
        <v>171</v>
      </c>
      <c r="C69" s="58">
        <f t="shared" si="7"/>
        <v>28</v>
      </c>
      <c r="D69" s="58">
        <f t="shared" si="7"/>
        <v>0</v>
      </c>
      <c r="E69" s="58">
        <f t="shared" si="7"/>
        <v>0</v>
      </c>
      <c r="F69" s="58">
        <f t="shared" si="7"/>
        <v>0</v>
      </c>
      <c r="G69" s="58">
        <f t="shared" si="7"/>
        <v>0</v>
      </c>
      <c r="H69" s="248">
        <f t="shared" si="3"/>
        <v>199</v>
      </c>
      <c r="I69" s="5"/>
      <c r="J69" s="5"/>
      <c r="K69" s="5"/>
      <c r="L69" s="5"/>
      <c r="M69" s="5"/>
      <c r="N69" s="5"/>
    </row>
    <row r="70" spans="1:14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4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4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14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1:1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1:14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1:14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1:14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4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1:14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14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1:1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1:1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1:1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1:1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1:1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1:1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1:1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</row>
  </sheetData>
  <mergeCells count="3">
    <mergeCell ref="F9:F11"/>
    <mergeCell ref="F49:F51"/>
    <mergeCell ref="F30:F32"/>
  </mergeCells>
  <phoneticPr fontId="0" type="noConversion"/>
  <printOptions horizontalCentered="1"/>
  <pageMargins left="0.78740157480314965" right="0.78740157480314965" top="0.59055118110236227" bottom="0.78740157480314965" header="0.51181102362204722" footer="0.51181102362204722"/>
  <pageSetup paperSize="9" scale="86" firstPageNumber="22" orientation="landscape" horizontalDpi="300" verticalDpi="300" r:id="rId1"/>
  <headerFooter alignWithMargins="0">
    <oddFooter>&amp;P. oldal</oddFooter>
  </headerFooter>
  <rowBreaks count="2" manualBreakCount="2">
    <brk id="24" max="16383" man="1"/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dimension ref="A1:AP60"/>
  <sheetViews>
    <sheetView view="pageBreakPreview" zoomScaleNormal="100" workbookViewId="0">
      <selection activeCell="C9" sqref="C9"/>
    </sheetView>
  </sheetViews>
  <sheetFormatPr defaultRowHeight="12.75"/>
  <cols>
    <col min="1" max="1" width="46.140625" style="5" customWidth="1"/>
    <col min="2" max="2" width="11.85546875" style="5" customWidth="1"/>
    <col min="3" max="3" width="9.7109375" style="5" customWidth="1"/>
    <col min="4" max="4" width="9.5703125" style="5" customWidth="1"/>
    <col min="5" max="5" width="9.7109375" style="5" customWidth="1"/>
    <col min="6" max="6" width="9.5703125" style="5" customWidth="1"/>
    <col min="7" max="14" width="9.7109375" style="5" customWidth="1"/>
    <col min="15" max="15" width="9.85546875" style="129" bestFit="1" customWidth="1"/>
    <col min="16" max="16" width="9.140625" style="5"/>
    <col min="17" max="17" width="9.85546875" style="5" bestFit="1" customWidth="1"/>
    <col min="18" max="42" width="9.140625" style="5"/>
  </cols>
  <sheetData>
    <row r="1" spans="1:42" ht="15.75">
      <c r="A1" s="47" t="s">
        <v>570</v>
      </c>
    </row>
    <row r="2" spans="1:42" ht="15.75">
      <c r="A2" s="47"/>
    </row>
    <row r="3" spans="1:42" ht="20.25">
      <c r="E3" s="80"/>
      <c r="F3" s="80" t="s">
        <v>96</v>
      </c>
    </row>
    <row r="4" spans="1:42" ht="20.25">
      <c r="E4" s="80"/>
      <c r="F4" s="80" t="s">
        <v>380</v>
      </c>
    </row>
    <row r="5" spans="1:42" ht="20.25">
      <c r="E5" s="80"/>
    </row>
    <row r="6" spans="1:42" ht="13.5" thickBot="1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136"/>
    </row>
    <row r="7" spans="1:42" ht="26.25" thickBot="1">
      <c r="A7" s="82" t="s">
        <v>5</v>
      </c>
      <c r="B7" s="82" t="s">
        <v>97</v>
      </c>
      <c r="C7" s="82" t="s">
        <v>98</v>
      </c>
      <c r="D7" s="82" t="s">
        <v>99</v>
      </c>
      <c r="E7" s="82" t="s">
        <v>100</v>
      </c>
      <c r="F7" s="82" t="s">
        <v>101</v>
      </c>
      <c r="G7" s="82" t="s">
        <v>102</v>
      </c>
      <c r="H7" s="82" t="s">
        <v>103</v>
      </c>
      <c r="I7" s="82" t="s">
        <v>104</v>
      </c>
      <c r="J7" s="82" t="s">
        <v>105</v>
      </c>
      <c r="K7" s="82" t="s">
        <v>106</v>
      </c>
      <c r="L7" s="82" t="s">
        <v>107</v>
      </c>
      <c r="M7" s="82" t="s">
        <v>108</v>
      </c>
      <c r="N7" s="82" t="s">
        <v>109</v>
      </c>
      <c r="O7" s="136"/>
    </row>
    <row r="8" spans="1:42" ht="13.5" customHeight="1">
      <c r="A8" s="459" t="s">
        <v>110</v>
      </c>
      <c r="B8" s="178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36"/>
    </row>
    <row r="9" spans="1:42" ht="13.5" customHeight="1">
      <c r="A9" s="83" t="s">
        <v>534</v>
      </c>
      <c r="B9" s="179">
        <f t="shared" ref="B9:B18" si="0">SUM(C9:N9)</f>
        <v>598051</v>
      </c>
      <c r="C9" s="179">
        <f>$O$9/12</f>
        <v>49837.583333333336</v>
      </c>
      <c r="D9" s="179">
        <f t="shared" ref="D9:N9" si="1">$O$9/12</f>
        <v>49837.583333333336</v>
      </c>
      <c r="E9" s="179">
        <f t="shared" si="1"/>
        <v>49837.583333333336</v>
      </c>
      <c r="F9" s="179">
        <f t="shared" si="1"/>
        <v>49837.583333333336</v>
      </c>
      <c r="G9" s="179">
        <f t="shared" si="1"/>
        <v>49837.583333333336</v>
      </c>
      <c r="H9" s="179">
        <f t="shared" si="1"/>
        <v>49837.583333333336</v>
      </c>
      <c r="I9" s="179">
        <f t="shared" si="1"/>
        <v>49837.583333333336</v>
      </c>
      <c r="J9" s="179">
        <f t="shared" si="1"/>
        <v>49837.583333333336</v>
      </c>
      <c r="K9" s="179">
        <f t="shared" si="1"/>
        <v>49837.583333333336</v>
      </c>
      <c r="L9" s="179">
        <f t="shared" si="1"/>
        <v>49837.583333333336</v>
      </c>
      <c r="M9" s="179">
        <f t="shared" si="1"/>
        <v>49837.583333333336</v>
      </c>
      <c r="N9" s="179">
        <f t="shared" si="1"/>
        <v>49837.583333333336</v>
      </c>
      <c r="O9" s="136">
        <v>598051</v>
      </c>
    </row>
    <row r="10" spans="1:42" ht="13.5" customHeight="1">
      <c r="A10" s="84" t="s">
        <v>535</v>
      </c>
      <c r="B10" s="179">
        <f t="shared" si="0"/>
        <v>1239784</v>
      </c>
      <c r="C10" s="180"/>
      <c r="D10" s="180"/>
      <c r="E10" s="180">
        <v>619892</v>
      </c>
      <c r="F10" s="180"/>
      <c r="G10" s="180"/>
      <c r="H10" s="180"/>
      <c r="I10" s="180"/>
      <c r="J10" s="180"/>
      <c r="K10" s="180">
        <v>519892</v>
      </c>
      <c r="L10" s="180"/>
      <c r="M10" s="180"/>
      <c r="N10" s="180">
        <v>100000</v>
      </c>
      <c r="O10" s="136">
        <v>1239784</v>
      </c>
    </row>
    <row r="11" spans="1:42" ht="13.5" customHeight="1">
      <c r="A11" s="85" t="s">
        <v>536</v>
      </c>
      <c r="B11" s="180">
        <f t="shared" si="0"/>
        <v>325055</v>
      </c>
      <c r="C11" s="180">
        <f>$O$11/12</f>
        <v>27087.916666666668</v>
      </c>
      <c r="D11" s="180">
        <f t="shared" ref="D11:N11" si="2">$O$11/12</f>
        <v>27087.916666666668</v>
      </c>
      <c r="E11" s="180">
        <f t="shared" si="2"/>
        <v>27087.916666666668</v>
      </c>
      <c r="F11" s="180">
        <f t="shared" si="2"/>
        <v>27087.916666666668</v>
      </c>
      <c r="G11" s="180">
        <f t="shared" si="2"/>
        <v>27087.916666666668</v>
      </c>
      <c r="H11" s="180">
        <f t="shared" si="2"/>
        <v>27087.916666666668</v>
      </c>
      <c r="I11" s="180">
        <f t="shared" si="2"/>
        <v>27087.916666666668</v>
      </c>
      <c r="J11" s="180">
        <f t="shared" si="2"/>
        <v>27087.916666666668</v>
      </c>
      <c r="K11" s="180">
        <f t="shared" si="2"/>
        <v>27087.916666666668</v>
      </c>
      <c r="L11" s="180">
        <f t="shared" si="2"/>
        <v>27087.916666666668</v>
      </c>
      <c r="M11" s="180">
        <f t="shared" si="2"/>
        <v>27087.916666666668</v>
      </c>
      <c r="N11" s="180">
        <f t="shared" si="2"/>
        <v>27087.916666666668</v>
      </c>
      <c r="O11" s="136">
        <v>325055</v>
      </c>
    </row>
    <row r="12" spans="1:42" ht="13.5" customHeight="1">
      <c r="A12" s="85" t="s">
        <v>537</v>
      </c>
      <c r="B12" s="180">
        <f t="shared" si="0"/>
        <v>10800</v>
      </c>
      <c r="C12" s="180">
        <f>$O$12/12</f>
        <v>900</v>
      </c>
      <c r="D12" s="180">
        <f t="shared" ref="D12:N12" si="3">$O$12/12</f>
        <v>900</v>
      </c>
      <c r="E12" s="180">
        <f t="shared" si="3"/>
        <v>900</v>
      </c>
      <c r="F12" s="180">
        <f t="shared" si="3"/>
        <v>900</v>
      </c>
      <c r="G12" s="180">
        <f t="shared" si="3"/>
        <v>900</v>
      </c>
      <c r="H12" s="180">
        <f t="shared" si="3"/>
        <v>900</v>
      </c>
      <c r="I12" s="180">
        <f t="shared" si="3"/>
        <v>900</v>
      </c>
      <c r="J12" s="180">
        <f t="shared" si="3"/>
        <v>900</v>
      </c>
      <c r="K12" s="180">
        <f t="shared" si="3"/>
        <v>900</v>
      </c>
      <c r="L12" s="180">
        <f t="shared" si="3"/>
        <v>900</v>
      </c>
      <c r="M12" s="180">
        <f t="shared" si="3"/>
        <v>900</v>
      </c>
      <c r="N12" s="180">
        <f t="shared" si="3"/>
        <v>900</v>
      </c>
      <c r="O12" s="136">
        <v>10800</v>
      </c>
    </row>
    <row r="13" spans="1:42" ht="13.5" customHeight="1">
      <c r="A13" s="85" t="s">
        <v>547</v>
      </c>
      <c r="B13" s="180">
        <f t="shared" si="0"/>
        <v>0</v>
      </c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36">
        <v>0</v>
      </c>
    </row>
    <row r="14" spans="1:42" ht="13.5" customHeight="1">
      <c r="A14" s="85" t="s">
        <v>538</v>
      </c>
      <c r="B14" s="180">
        <f t="shared" si="0"/>
        <v>0</v>
      </c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36">
        <v>0</v>
      </c>
    </row>
    <row r="15" spans="1:42" s="435" customFormat="1" ht="13.5" customHeight="1">
      <c r="A15" s="461" t="s">
        <v>539</v>
      </c>
      <c r="B15" s="462">
        <f t="shared" si="0"/>
        <v>2173690</v>
      </c>
      <c r="C15" s="462">
        <f>SUM(C9:C14)</f>
        <v>77825.5</v>
      </c>
      <c r="D15" s="462">
        <f t="shared" ref="D15:N15" si="4">SUM(D9:D14)</f>
        <v>77825.5</v>
      </c>
      <c r="E15" s="462">
        <f t="shared" si="4"/>
        <v>697717.5</v>
      </c>
      <c r="F15" s="462">
        <f t="shared" si="4"/>
        <v>77825.5</v>
      </c>
      <c r="G15" s="462">
        <f t="shared" si="4"/>
        <v>77825.5</v>
      </c>
      <c r="H15" s="462">
        <f t="shared" si="4"/>
        <v>77825.5</v>
      </c>
      <c r="I15" s="462">
        <f t="shared" si="4"/>
        <v>77825.5</v>
      </c>
      <c r="J15" s="462">
        <f t="shared" si="4"/>
        <v>77825.5</v>
      </c>
      <c r="K15" s="462">
        <f t="shared" si="4"/>
        <v>597717.5</v>
      </c>
      <c r="L15" s="462">
        <f t="shared" si="4"/>
        <v>77825.5</v>
      </c>
      <c r="M15" s="462">
        <f t="shared" si="4"/>
        <v>77825.5</v>
      </c>
      <c r="N15" s="462">
        <f t="shared" si="4"/>
        <v>177825.5</v>
      </c>
      <c r="O15" s="463"/>
      <c r="P15" s="464"/>
      <c r="Q15" s="464"/>
      <c r="R15" s="464"/>
      <c r="S15" s="464"/>
      <c r="T15" s="464"/>
      <c r="U15" s="464"/>
      <c r="V15" s="464"/>
      <c r="W15" s="464"/>
      <c r="X15" s="464"/>
      <c r="Y15" s="464"/>
      <c r="Z15" s="464"/>
      <c r="AA15" s="464"/>
      <c r="AB15" s="464"/>
      <c r="AC15" s="464"/>
      <c r="AD15" s="464"/>
      <c r="AE15" s="464"/>
      <c r="AF15" s="464"/>
      <c r="AG15" s="464"/>
      <c r="AH15" s="464"/>
      <c r="AI15" s="464"/>
      <c r="AJ15" s="464"/>
      <c r="AK15" s="464"/>
      <c r="AL15" s="464"/>
      <c r="AM15" s="464"/>
      <c r="AN15" s="464"/>
      <c r="AO15" s="464"/>
      <c r="AP15" s="464"/>
    </row>
    <row r="16" spans="1:42" ht="13.5" customHeight="1">
      <c r="A16" s="85" t="s">
        <v>541</v>
      </c>
      <c r="B16" s="180">
        <f t="shared" si="0"/>
        <v>30453</v>
      </c>
      <c r="C16" s="180">
        <f>$O$16/12</f>
        <v>2537.75</v>
      </c>
      <c r="D16" s="180">
        <f t="shared" ref="D16:N16" si="5">$O$16/12</f>
        <v>2537.75</v>
      </c>
      <c r="E16" s="180">
        <f t="shared" si="5"/>
        <v>2537.75</v>
      </c>
      <c r="F16" s="180">
        <f t="shared" si="5"/>
        <v>2537.75</v>
      </c>
      <c r="G16" s="180">
        <f t="shared" si="5"/>
        <v>2537.75</v>
      </c>
      <c r="H16" s="180">
        <f t="shared" si="5"/>
        <v>2537.75</v>
      </c>
      <c r="I16" s="180">
        <f t="shared" si="5"/>
        <v>2537.75</v>
      </c>
      <c r="J16" s="180">
        <f t="shared" si="5"/>
        <v>2537.75</v>
      </c>
      <c r="K16" s="180">
        <f t="shared" si="5"/>
        <v>2537.75</v>
      </c>
      <c r="L16" s="180">
        <f t="shared" si="5"/>
        <v>2537.75</v>
      </c>
      <c r="M16" s="180">
        <f t="shared" si="5"/>
        <v>2537.75</v>
      </c>
      <c r="N16" s="180">
        <f t="shared" si="5"/>
        <v>2537.75</v>
      </c>
      <c r="O16" s="136">
        <v>30453</v>
      </c>
    </row>
    <row r="17" spans="1:42" ht="13.5" customHeight="1">
      <c r="A17" s="85" t="s">
        <v>540</v>
      </c>
      <c r="B17" s="180">
        <f t="shared" si="0"/>
        <v>57009</v>
      </c>
      <c r="C17" s="180"/>
      <c r="D17" s="180"/>
      <c r="E17" s="180">
        <v>41457</v>
      </c>
      <c r="F17" s="180"/>
      <c r="G17" s="180">
        <v>15552</v>
      </c>
      <c r="H17" s="180"/>
      <c r="I17" s="180"/>
      <c r="J17" s="180"/>
      <c r="K17" s="180"/>
      <c r="L17" s="180"/>
      <c r="M17" s="180"/>
      <c r="N17" s="180"/>
      <c r="O17" s="136">
        <v>57009</v>
      </c>
    </row>
    <row r="18" spans="1:42" s="472" customFormat="1" ht="13.5" customHeight="1">
      <c r="A18" s="467" t="s">
        <v>542</v>
      </c>
      <c r="B18" s="468">
        <f t="shared" si="0"/>
        <v>87462</v>
      </c>
      <c r="C18" s="469">
        <f>SUM(C16:C17)</f>
        <v>2537.75</v>
      </c>
      <c r="D18" s="469">
        <f t="shared" ref="D18:N18" si="6">SUM(D16:D17)</f>
        <v>2537.75</v>
      </c>
      <c r="E18" s="469">
        <f t="shared" si="6"/>
        <v>43994.75</v>
      </c>
      <c r="F18" s="469">
        <f t="shared" si="6"/>
        <v>2537.75</v>
      </c>
      <c r="G18" s="469">
        <f t="shared" si="6"/>
        <v>18089.75</v>
      </c>
      <c r="H18" s="469">
        <f t="shared" si="6"/>
        <v>2537.75</v>
      </c>
      <c r="I18" s="469">
        <f t="shared" si="6"/>
        <v>2537.75</v>
      </c>
      <c r="J18" s="469">
        <f t="shared" si="6"/>
        <v>2537.75</v>
      </c>
      <c r="K18" s="469">
        <f t="shared" si="6"/>
        <v>2537.75</v>
      </c>
      <c r="L18" s="469">
        <f t="shared" si="6"/>
        <v>2537.75</v>
      </c>
      <c r="M18" s="469">
        <f t="shared" si="6"/>
        <v>2537.75</v>
      </c>
      <c r="N18" s="469">
        <f t="shared" si="6"/>
        <v>2537.75</v>
      </c>
      <c r="O18" s="470"/>
      <c r="P18" s="471"/>
      <c r="Q18" s="471"/>
      <c r="R18" s="471"/>
      <c r="S18" s="471"/>
      <c r="T18" s="471"/>
      <c r="U18" s="471"/>
      <c r="V18" s="471"/>
      <c r="W18" s="471"/>
      <c r="X18" s="471"/>
      <c r="Y18" s="471"/>
      <c r="Z18" s="471"/>
      <c r="AA18" s="471"/>
      <c r="AB18" s="471"/>
      <c r="AC18" s="471"/>
      <c r="AD18" s="471"/>
      <c r="AE18" s="471"/>
      <c r="AF18" s="471"/>
      <c r="AG18" s="471"/>
      <c r="AH18" s="471"/>
      <c r="AI18" s="471"/>
      <c r="AJ18" s="471"/>
      <c r="AK18" s="471"/>
      <c r="AL18" s="471"/>
      <c r="AM18" s="471"/>
      <c r="AN18" s="471"/>
      <c r="AO18" s="471"/>
      <c r="AP18" s="471"/>
    </row>
    <row r="19" spans="1:42" ht="13.5" customHeight="1" thickBot="1">
      <c r="A19" s="465" t="s">
        <v>548</v>
      </c>
      <c r="B19" s="466">
        <f>SUM(B15,B18)</f>
        <v>2261152</v>
      </c>
      <c r="C19" s="466">
        <f>SUM(C9:C16)</f>
        <v>158188.75</v>
      </c>
      <c r="D19" s="466">
        <f t="shared" ref="D19:N19" si="7">SUM(D9:D17)</f>
        <v>158188.75</v>
      </c>
      <c r="E19" s="466">
        <f t="shared" si="7"/>
        <v>1439429.75</v>
      </c>
      <c r="F19" s="466">
        <f t="shared" si="7"/>
        <v>158188.75</v>
      </c>
      <c r="G19" s="466">
        <f t="shared" si="7"/>
        <v>173740.75</v>
      </c>
      <c r="H19" s="466">
        <f t="shared" si="7"/>
        <v>158188.75</v>
      </c>
      <c r="I19" s="466">
        <f t="shared" si="7"/>
        <v>158188.75</v>
      </c>
      <c r="J19" s="466">
        <f t="shared" si="7"/>
        <v>158188.75</v>
      </c>
      <c r="K19" s="466">
        <f t="shared" si="7"/>
        <v>1197972.75</v>
      </c>
      <c r="L19" s="466">
        <f t="shared" si="7"/>
        <v>158188.75</v>
      </c>
      <c r="M19" s="466">
        <f t="shared" si="7"/>
        <v>158188.75</v>
      </c>
      <c r="N19" s="466">
        <f t="shared" si="7"/>
        <v>358188.75</v>
      </c>
      <c r="O19" s="136">
        <f>SUM(O9:O17)</f>
        <v>2261152</v>
      </c>
    </row>
    <row r="20" spans="1:42" ht="13.5" customHeight="1">
      <c r="A20" s="460" t="s">
        <v>111</v>
      </c>
      <c r="B20" s="181"/>
      <c r="C20" s="181"/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36"/>
    </row>
    <row r="21" spans="1:42" ht="13.5" customHeight="1">
      <c r="A21" s="84" t="s">
        <v>132</v>
      </c>
      <c r="B21" s="179">
        <f t="shared" ref="B21:B26" si="8">SUM(C21:N21)</f>
        <v>699585</v>
      </c>
      <c r="C21" s="179">
        <f>$O$21/12</f>
        <v>58298.75</v>
      </c>
      <c r="D21" s="179">
        <f t="shared" ref="D21:N21" si="9">$O$21/12</f>
        <v>58298.75</v>
      </c>
      <c r="E21" s="179">
        <f t="shared" si="9"/>
        <v>58298.75</v>
      </c>
      <c r="F21" s="179">
        <f t="shared" si="9"/>
        <v>58298.75</v>
      </c>
      <c r="G21" s="179">
        <f t="shared" si="9"/>
        <v>58298.75</v>
      </c>
      <c r="H21" s="179">
        <f t="shared" si="9"/>
        <v>58298.75</v>
      </c>
      <c r="I21" s="179">
        <f t="shared" si="9"/>
        <v>58298.75</v>
      </c>
      <c r="J21" s="179">
        <f t="shared" si="9"/>
        <v>58298.75</v>
      </c>
      <c r="K21" s="179">
        <f t="shared" si="9"/>
        <v>58298.75</v>
      </c>
      <c r="L21" s="179">
        <f t="shared" si="9"/>
        <v>58298.75</v>
      </c>
      <c r="M21" s="179">
        <f t="shared" si="9"/>
        <v>58298.75</v>
      </c>
      <c r="N21" s="179">
        <f t="shared" si="9"/>
        <v>58298.75</v>
      </c>
      <c r="O21" s="136">
        <v>699585</v>
      </c>
    </row>
    <row r="22" spans="1:42" ht="13.5" customHeight="1">
      <c r="A22" s="85" t="s">
        <v>133</v>
      </c>
      <c r="B22" s="179">
        <f t="shared" si="8"/>
        <v>186835.99999999997</v>
      </c>
      <c r="C22" s="180">
        <f>$O$22/12</f>
        <v>15569.666666666666</v>
      </c>
      <c r="D22" s="180">
        <f t="shared" ref="D22:N22" si="10">$O$22/12</f>
        <v>15569.666666666666</v>
      </c>
      <c r="E22" s="180">
        <f t="shared" si="10"/>
        <v>15569.666666666666</v>
      </c>
      <c r="F22" s="180">
        <f t="shared" si="10"/>
        <v>15569.666666666666</v>
      </c>
      <c r="G22" s="180">
        <f t="shared" si="10"/>
        <v>15569.666666666666</v>
      </c>
      <c r="H22" s="180">
        <f t="shared" si="10"/>
        <v>15569.666666666666</v>
      </c>
      <c r="I22" s="180">
        <f t="shared" si="10"/>
        <v>15569.666666666666</v>
      </c>
      <c r="J22" s="180">
        <f t="shared" si="10"/>
        <v>15569.666666666666</v>
      </c>
      <c r="K22" s="180">
        <f t="shared" si="10"/>
        <v>15569.666666666666</v>
      </c>
      <c r="L22" s="180">
        <f t="shared" si="10"/>
        <v>15569.666666666666</v>
      </c>
      <c r="M22" s="180">
        <f t="shared" si="10"/>
        <v>15569.666666666666</v>
      </c>
      <c r="N22" s="180">
        <f t="shared" si="10"/>
        <v>15569.666666666666</v>
      </c>
      <c r="O22" s="136">
        <v>186836</v>
      </c>
    </row>
    <row r="23" spans="1:42" ht="13.5" customHeight="1">
      <c r="A23" s="85" t="s">
        <v>134</v>
      </c>
      <c r="B23" s="179">
        <f t="shared" si="8"/>
        <v>882085.00000000012</v>
      </c>
      <c r="C23" s="180">
        <f>$O$23/12</f>
        <v>73507.083333333328</v>
      </c>
      <c r="D23" s="180">
        <f t="shared" ref="D23:N23" si="11">$O$23/12</f>
        <v>73507.083333333328</v>
      </c>
      <c r="E23" s="180">
        <f t="shared" si="11"/>
        <v>73507.083333333328</v>
      </c>
      <c r="F23" s="180">
        <f t="shared" si="11"/>
        <v>73507.083333333328</v>
      </c>
      <c r="G23" s="180">
        <f t="shared" si="11"/>
        <v>73507.083333333328</v>
      </c>
      <c r="H23" s="180">
        <f t="shared" si="11"/>
        <v>73507.083333333328</v>
      </c>
      <c r="I23" s="180">
        <f t="shared" si="11"/>
        <v>73507.083333333328</v>
      </c>
      <c r="J23" s="180">
        <f t="shared" si="11"/>
        <v>73507.083333333328</v>
      </c>
      <c r="K23" s="180">
        <f t="shared" si="11"/>
        <v>73507.083333333328</v>
      </c>
      <c r="L23" s="180">
        <f t="shared" si="11"/>
        <v>73507.083333333328</v>
      </c>
      <c r="M23" s="180">
        <f t="shared" si="11"/>
        <v>73507.083333333328</v>
      </c>
      <c r="N23" s="180">
        <f t="shared" si="11"/>
        <v>73507.083333333328</v>
      </c>
      <c r="O23" s="136">
        <v>882085</v>
      </c>
    </row>
    <row r="24" spans="1:42" ht="13.5" customHeight="1">
      <c r="A24" s="85" t="s">
        <v>543</v>
      </c>
      <c r="B24" s="179">
        <f t="shared" si="8"/>
        <v>26070</v>
      </c>
      <c r="C24" s="180">
        <f>$O$24/12</f>
        <v>2172.5</v>
      </c>
      <c r="D24" s="180">
        <f t="shared" ref="D24:N24" si="12">$O$24/12</f>
        <v>2172.5</v>
      </c>
      <c r="E24" s="180">
        <f t="shared" si="12"/>
        <v>2172.5</v>
      </c>
      <c r="F24" s="180">
        <f t="shared" si="12"/>
        <v>2172.5</v>
      </c>
      <c r="G24" s="180">
        <f t="shared" si="12"/>
        <v>2172.5</v>
      </c>
      <c r="H24" s="180">
        <f t="shared" si="12"/>
        <v>2172.5</v>
      </c>
      <c r="I24" s="180">
        <f t="shared" si="12"/>
        <v>2172.5</v>
      </c>
      <c r="J24" s="180">
        <f t="shared" si="12"/>
        <v>2172.5</v>
      </c>
      <c r="K24" s="180">
        <f t="shared" si="12"/>
        <v>2172.5</v>
      </c>
      <c r="L24" s="180">
        <f t="shared" si="12"/>
        <v>2172.5</v>
      </c>
      <c r="M24" s="180">
        <f t="shared" si="12"/>
        <v>2172.5</v>
      </c>
      <c r="N24" s="180">
        <f t="shared" si="12"/>
        <v>2172.5</v>
      </c>
      <c r="O24" s="136">
        <v>26070</v>
      </c>
      <c r="Q24" s="129"/>
    </row>
    <row r="25" spans="1:42" ht="13.5" customHeight="1">
      <c r="A25" s="85" t="s">
        <v>544</v>
      </c>
      <c r="B25" s="179">
        <f t="shared" si="8"/>
        <v>159901</v>
      </c>
      <c r="C25" s="180">
        <f>$O$25/12</f>
        <v>13325.083333333334</v>
      </c>
      <c r="D25" s="180">
        <f t="shared" ref="D25:N25" si="13">$O$25/12</f>
        <v>13325.083333333334</v>
      </c>
      <c r="E25" s="180">
        <f t="shared" si="13"/>
        <v>13325.083333333334</v>
      </c>
      <c r="F25" s="180">
        <f t="shared" si="13"/>
        <v>13325.083333333334</v>
      </c>
      <c r="G25" s="180">
        <f t="shared" si="13"/>
        <v>13325.083333333334</v>
      </c>
      <c r="H25" s="180">
        <f t="shared" si="13"/>
        <v>13325.083333333334</v>
      </c>
      <c r="I25" s="180">
        <f t="shared" si="13"/>
        <v>13325.083333333334</v>
      </c>
      <c r="J25" s="180">
        <f t="shared" si="13"/>
        <v>13325.083333333334</v>
      </c>
      <c r="K25" s="180">
        <f t="shared" si="13"/>
        <v>13325.083333333334</v>
      </c>
      <c r="L25" s="180">
        <f t="shared" si="13"/>
        <v>13325.083333333334</v>
      </c>
      <c r="M25" s="180">
        <f t="shared" si="13"/>
        <v>13325.083333333334</v>
      </c>
      <c r="N25" s="180">
        <f t="shared" si="13"/>
        <v>13325.083333333334</v>
      </c>
      <c r="O25" s="136">
        <v>159901</v>
      </c>
    </row>
    <row r="26" spans="1:42" ht="13.5" customHeight="1">
      <c r="A26" s="473" t="s">
        <v>545</v>
      </c>
      <c r="B26" s="178">
        <f t="shared" si="8"/>
        <v>0</v>
      </c>
      <c r="C26" s="181">
        <v>0</v>
      </c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36"/>
    </row>
    <row r="27" spans="1:42" ht="13.5" customHeight="1">
      <c r="A27" s="474" t="s">
        <v>546</v>
      </c>
      <c r="B27" s="468">
        <f>SUM(B21:B26)</f>
        <v>1954477</v>
      </c>
      <c r="C27" s="468">
        <f>SUM(C21:C26)</f>
        <v>162873.08333333334</v>
      </c>
      <c r="D27" s="468">
        <f t="shared" ref="D27:N27" si="14">SUM(D21:D26)</f>
        <v>162873.08333333334</v>
      </c>
      <c r="E27" s="468">
        <f t="shared" si="14"/>
        <v>162873.08333333334</v>
      </c>
      <c r="F27" s="468">
        <f t="shared" si="14"/>
        <v>162873.08333333334</v>
      </c>
      <c r="G27" s="468">
        <f t="shared" si="14"/>
        <v>162873.08333333334</v>
      </c>
      <c r="H27" s="468">
        <f t="shared" si="14"/>
        <v>162873.08333333334</v>
      </c>
      <c r="I27" s="468">
        <f t="shared" si="14"/>
        <v>162873.08333333334</v>
      </c>
      <c r="J27" s="468">
        <f t="shared" si="14"/>
        <v>162873.08333333334</v>
      </c>
      <c r="K27" s="468">
        <f t="shared" si="14"/>
        <v>162873.08333333334</v>
      </c>
      <c r="L27" s="468">
        <f t="shared" si="14"/>
        <v>162873.08333333334</v>
      </c>
      <c r="M27" s="468">
        <f t="shared" si="14"/>
        <v>162873.08333333334</v>
      </c>
      <c r="N27" s="475">
        <f t="shared" si="14"/>
        <v>162873.08333333334</v>
      </c>
      <c r="O27" s="136"/>
      <c r="Q27" s="129"/>
    </row>
    <row r="28" spans="1:42" ht="13.5" customHeight="1">
      <c r="A28" s="84" t="s">
        <v>135</v>
      </c>
      <c r="B28" s="179">
        <f>SUM(C28:N28)</f>
        <v>159175</v>
      </c>
      <c r="C28" s="179"/>
      <c r="D28" s="179">
        <v>3780</v>
      </c>
      <c r="E28" s="179">
        <v>15000</v>
      </c>
      <c r="F28" s="179">
        <v>15552</v>
      </c>
      <c r="G28" s="179">
        <v>520</v>
      </c>
      <c r="H28" s="179">
        <v>50000</v>
      </c>
      <c r="I28" s="179">
        <v>15000</v>
      </c>
      <c r="J28" s="179">
        <v>3850</v>
      </c>
      <c r="K28" s="179">
        <v>30000</v>
      </c>
      <c r="L28" s="179">
        <v>19203</v>
      </c>
      <c r="M28" s="179">
        <v>5000</v>
      </c>
      <c r="N28" s="179">
        <v>1270</v>
      </c>
      <c r="O28" s="136">
        <v>159175</v>
      </c>
    </row>
    <row r="29" spans="1:42" ht="13.5" customHeight="1">
      <c r="A29" s="85" t="s">
        <v>136</v>
      </c>
      <c r="B29" s="180">
        <f>SUM(C29:N29)</f>
        <v>136000</v>
      </c>
      <c r="C29" s="180"/>
      <c r="D29" s="180">
        <v>16000</v>
      </c>
      <c r="E29" s="180">
        <v>5000</v>
      </c>
      <c r="F29" s="180">
        <v>50000</v>
      </c>
      <c r="G29" s="180">
        <v>15000</v>
      </c>
      <c r="H29" s="180">
        <v>4000</v>
      </c>
      <c r="I29" s="180">
        <v>9000</v>
      </c>
      <c r="J29" s="180">
        <v>4000</v>
      </c>
      <c r="K29" s="180">
        <v>8000</v>
      </c>
      <c r="L29" s="180">
        <v>25000</v>
      </c>
      <c r="M29" s="180"/>
      <c r="N29" s="180"/>
      <c r="O29" s="136">
        <v>136000</v>
      </c>
    </row>
    <row r="30" spans="1:42" ht="13.5" customHeight="1">
      <c r="A30" s="85" t="s">
        <v>137</v>
      </c>
      <c r="B30" s="180">
        <f>SUM(C30:N30)</f>
        <v>11500</v>
      </c>
      <c r="C30" s="180"/>
      <c r="D30" s="180"/>
      <c r="E30" s="180"/>
      <c r="F30" s="180"/>
      <c r="G30" s="180">
        <v>9000</v>
      </c>
      <c r="H30" s="180"/>
      <c r="I30" s="180">
        <v>2000</v>
      </c>
      <c r="J30" s="180">
        <v>500</v>
      </c>
      <c r="K30" s="180"/>
      <c r="L30" s="180"/>
      <c r="M30" s="180"/>
      <c r="N30" s="180"/>
      <c r="O30" s="136">
        <v>11500</v>
      </c>
    </row>
    <row r="31" spans="1:42" ht="13.5" customHeight="1">
      <c r="A31" s="473" t="s">
        <v>152</v>
      </c>
      <c r="B31" s="181">
        <f>SUM(C31:N31)</f>
        <v>0</v>
      </c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36"/>
    </row>
    <row r="32" spans="1:42" ht="12.75" customHeight="1">
      <c r="A32" s="474" t="s">
        <v>138</v>
      </c>
      <c r="B32" s="468">
        <f t="shared" ref="B32:N32" si="15">SUM(B28:B31)</f>
        <v>306675</v>
      </c>
      <c r="C32" s="468">
        <v>46000</v>
      </c>
      <c r="D32" s="468">
        <f t="shared" si="15"/>
        <v>19780</v>
      </c>
      <c r="E32" s="468">
        <f t="shared" si="15"/>
        <v>20000</v>
      </c>
      <c r="F32" s="468">
        <f t="shared" si="15"/>
        <v>65552</v>
      </c>
      <c r="G32" s="468">
        <f t="shared" si="15"/>
        <v>24520</v>
      </c>
      <c r="H32" s="468">
        <f t="shared" si="15"/>
        <v>54000</v>
      </c>
      <c r="I32" s="468">
        <f t="shared" si="15"/>
        <v>26000</v>
      </c>
      <c r="J32" s="468">
        <f t="shared" si="15"/>
        <v>8350</v>
      </c>
      <c r="K32" s="468">
        <f t="shared" si="15"/>
        <v>38000</v>
      </c>
      <c r="L32" s="468">
        <f t="shared" si="15"/>
        <v>44203</v>
      </c>
      <c r="M32" s="468">
        <f t="shared" si="15"/>
        <v>5000</v>
      </c>
      <c r="N32" s="475">
        <f t="shared" si="15"/>
        <v>1270</v>
      </c>
      <c r="O32" s="136"/>
    </row>
    <row r="33" spans="1:15" ht="13.5" customHeight="1" thickBot="1">
      <c r="A33" s="86" t="s">
        <v>549</v>
      </c>
      <c r="B33" s="182">
        <f>SUM(B27,B32)</f>
        <v>2261152</v>
      </c>
      <c r="C33" s="182">
        <f>SUM(C27,C32)</f>
        <v>208873.08333333334</v>
      </c>
      <c r="D33" s="182">
        <f t="shared" ref="D33:N33" si="16">SUM(D27,D32)</f>
        <v>182653.08333333334</v>
      </c>
      <c r="E33" s="182">
        <f t="shared" si="16"/>
        <v>182873.08333333334</v>
      </c>
      <c r="F33" s="182">
        <f t="shared" si="16"/>
        <v>228425.08333333334</v>
      </c>
      <c r="G33" s="182">
        <f t="shared" si="16"/>
        <v>187393.08333333334</v>
      </c>
      <c r="H33" s="182">
        <f t="shared" si="16"/>
        <v>216873.08333333334</v>
      </c>
      <c r="I33" s="182">
        <f t="shared" si="16"/>
        <v>188873.08333333334</v>
      </c>
      <c r="J33" s="182">
        <f t="shared" si="16"/>
        <v>171223.08333333334</v>
      </c>
      <c r="K33" s="182">
        <f t="shared" si="16"/>
        <v>200873.08333333334</v>
      </c>
      <c r="L33" s="182">
        <f t="shared" si="16"/>
        <v>207076.08333333334</v>
      </c>
      <c r="M33" s="182">
        <f t="shared" si="16"/>
        <v>167873.08333333334</v>
      </c>
      <c r="N33" s="182">
        <f t="shared" si="16"/>
        <v>164143.08333333334</v>
      </c>
      <c r="O33" s="136" t="e">
        <f>SUM(O27,O32,#REF!)</f>
        <v>#REF!</v>
      </c>
    </row>
    <row r="35" spans="1:15">
      <c r="B35" s="129"/>
      <c r="O35" s="129">
        <f>SUM(O21:O32)</f>
        <v>2261152</v>
      </c>
    </row>
    <row r="37" spans="1:15">
      <c r="D37" s="129"/>
    </row>
    <row r="38" spans="1:15">
      <c r="D38" s="129"/>
    </row>
    <row r="48" spans="1:15" ht="14.45" customHeight="1"/>
    <row r="49" ht="14.4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4.45" customHeight="1"/>
    <row r="59" ht="13.5" customHeight="1"/>
    <row r="60" ht="13.5" customHeight="1"/>
  </sheetData>
  <phoneticPr fontId="0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0" firstPageNumber="26" orientation="landscape" horizontalDpi="300" verticalDpi="300" r:id="rId1"/>
  <headerFooter alignWithMargins="0">
    <oddFooter>&amp;P. oldal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H79"/>
  <sheetViews>
    <sheetView view="pageBreakPreview" zoomScaleNormal="100" workbookViewId="0">
      <selection activeCell="C10" sqref="C10"/>
    </sheetView>
  </sheetViews>
  <sheetFormatPr defaultRowHeight="12.75"/>
  <cols>
    <col min="1" max="1" width="23.140625" customWidth="1"/>
    <col min="2" max="2" width="44.140625" customWidth="1"/>
    <col min="3" max="3" width="13.7109375" customWidth="1"/>
  </cols>
  <sheetData>
    <row r="1" spans="1:8" ht="15.75">
      <c r="A1" s="4" t="s">
        <v>571</v>
      </c>
      <c r="B1" s="5"/>
      <c r="C1" s="5"/>
      <c r="D1" s="5"/>
      <c r="E1" s="5"/>
      <c r="F1" s="5"/>
      <c r="G1" s="5"/>
      <c r="H1" s="5"/>
    </row>
    <row r="2" spans="1:8" ht="15.75">
      <c r="A2" s="4"/>
      <c r="B2" s="5"/>
      <c r="C2" s="5"/>
      <c r="D2" s="5"/>
      <c r="E2" s="5"/>
      <c r="F2" s="5"/>
      <c r="G2" s="5"/>
      <c r="H2" s="5"/>
    </row>
    <row r="3" spans="1:8">
      <c r="A3" s="5"/>
      <c r="B3" s="5"/>
      <c r="C3" s="5"/>
      <c r="D3" s="5"/>
      <c r="E3" s="5"/>
      <c r="F3" s="5"/>
      <c r="G3" s="5"/>
      <c r="H3" s="5"/>
    </row>
    <row r="4" spans="1:8" ht="15.75">
      <c r="A4" s="5"/>
      <c r="B4" s="6" t="s">
        <v>220</v>
      </c>
      <c r="C4" s="5"/>
      <c r="D4" s="5"/>
      <c r="E4" s="5"/>
      <c r="F4" s="5"/>
      <c r="G4" s="5"/>
      <c r="H4" s="5"/>
    </row>
    <row r="5" spans="1:8" ht="15.75">
      <c r="A5" s="5"/>
      <c r="B5" s="6" t="s">
        <v>117</v>
      </c>
      <c r="C5" s="5"/>
      <c r="D5" s="5"/>
      <c r="E5" s="5"/>
      <c r="F5" s="5"/>
      <c r="G5" s="5"/>
      <c r="H5" s="5"/>
    </row>
    <row r="6" spans="1:8" ht="15.75">
      <c r="A6" s="5"/>
      <c r="B6" s="6"/>
      <c r="C6" s="5"/>
      <c r="D6" s="5"/>
      <c r="E6" s="5"/>
      <c r="F6" s="5"/>
      <c r="G6" s="5"/>
      <c r="H6" s="5"/>
    </row>
    <row r="7" spans="1:8">
      <c r="A7" s="5"/>
      <c r="B7" s="5"/>
      <c r="C7" s="5"/>
      <c r="D7" s="5"/>
      <c r="E7" s="5"/>
      <c r="F7" s="5"/>
      <c r="G7" s="5"/>
      <c r="H7" s="5"/>
    </row>
    <row r="8" spans="1:8">
      <c r="A8" s="5"/>
      <c r="B8" s="171" t="s">
        <v>131</v>
      </c>
      <c r="C8" s="5"/>
      <c r="D8" s="5"/>
      <c r="E8" s="5"/>
      <c r="F8" s="5"/>
      <c r="G8" s="5"/>
      <c r="H8" s="5"/>
    </row>
    <row r="9" spans="1:8" ht="15" customHeight="1">
      <c r="A9" s="91" t="s">
        <v>5</v>
      </c>
      <c r="B9" s="93"/>
      <c r="C9" s="92" t="s">
        <v>6</v>
      </c>
      <c r="D9" s="5"/>
      <c r="E9" s="5"/>
      <c r="F9" s="5"/>
      <c r="G9" s="5"/>
      <c r="H9" s="5"/>
    </row>
    <row r="10" spans="1:8" ht="38.25">
      <c r="A10" s="212" t="s">
        <v>165</v>
      </c>
      <c r="B10" s="213" t="s">
        <v>508</v>
      </c>
      <c r="C10" s="243">
        <v>6056</v>
      </c>
      <c r="D10" s="5"/>
      <c r="E10" s="5"/>
      <c r="F10" s="5"/>
      <c r="G10" s="5"/>
      <c r="H10" s="5"/>
    </row>
    <row r="11" spans="1:8" ht="51">
      <c r="A11" s="214" t="s">
        <v>166</v>
      </c>
      <c r="B11" s="215" t="s">
        <v>486</v>
      </c>
      <c r="C11" s="216">
        <v>11800</v>
      </c>
      <c r="D11" s="5"/>
      <c r="E11" s="5"/>
      <c r="F11" s="5"/>
      <c r="G11" s="5"/>
      <c r="H11" s="5"/>
    </row>
    <row r="12" spans="1:8" ht="25.5">
      <c r="A12" s="106" t="s">
        <v>167</v>
      </c>
      <c r="B12" s="106" t="s">
        <v>143</v>
      </c>
      <c r="C12" s="242">
        <v>43245</v>
      </c>
      <c r="D12" s="5"/>
      <c r="E12" s="5"/>
      <c r="F12" s="5"/>
      <c r="G12" s="5"/>
      <c r="H12" s="5"/>
    </row>
    <row r="13" spans="1:8" ht="25.5">
      <c r="A13" s="106" t="s">
        <v>168</v>
      </c>
      <c r="B13" s="106" t="s">
        <v>143</v>
      </c>
      <c r="C13" s="167">
        <v>902</v>
      </c>
      <c r="D13" s="5"/>
      <c r="E13" s="5"/>
      <c r="F13" s="5"/>
      <c r="G13" s="5"/>
      <c r="H13" s="5"/>
    </row>
    <row r="14" spans="1:8" ht="25.5">
      <c r="A14" s="107" t="s">
        <v>144</v>
      </c>
      <c r="B14" s="107" t="s">
        <v>125</v>
      </c>
      <c r="C14" s="168">
        <v>10589</v>
      </c>
      <c r="D14" s="5"/>
      <c r="E14" s="5"/>
      <c r="F14" s="5"/>
      <c r="G14" s="5"/>
      <c r="H14" s="5"/>
    </row>
    <row r="15" spans="1:8" ht="63.75">
      <c r="A15" s="107" t="s">
        <v>219</v>
      </c>
      <c r="B15" s="107" t="s">
        <v>501</v>
      </c>
      <c r="C15" s="168">
        <v>900</v>
      </c>
      <c r="D15" s="5"/>
      <c r="E15" s="5"/>
      <c r="F15" s="5"/>
      <c r="G15" s="5"/>
      <c r="H15" s="5"/>
    </row>
    <row r="16" spans="1:8">
      <c r="A16" s="12" t="s">
        <v>126</v>
      </c>
      <c r="B16" s="12"/>
      <c r="C16" s="169">
        <f>SUM(C10:C15)</f>
        <v>73492</v>
      </c>
      <c r="D16" s="5"/>
      <c r="E16" s="5"/>
      <c r="F16" s="5"/>
      <c r="G16" s="5"/>
      <c r="H16" s="5"/>
    </row>
    <row r="17" spans="1:8">
      <c r="A17" s="5"/>
      <c r="B17" s="5"/>
      <c r="C17" s="5"/>
      <c r="D17" s="5"/>
      <c r="E17" s="5"/>
      <c r="F17" s="5"/>
      <c r="G17" s="5"/>
      <c r="H17" s="5"/>
    </row>
    <row r="18" spans="1:8">
      <c r="A18" s="5"/>
      <c r="B18" s="5"/>
      <c r="C18" s="5"/>
      <c r="D18" s="5"/>
      <c r="E18" s="5"/>
      <c r="F18" s="5"/>
      <c r="G18" s="5"/>
      <c r="H18" s="5"/>
    </row>
    <row r="19" spans="1:8">
      <c r="A19" s="5"/>
      <c r="B19" s="5"/>
      <c r="C19" s="5"/>
      <c r="D19" s="5"/>
      <c r="E19" s="5"/>
      <c r="F19" s="5"/>
      <c r="G19" s="5"/>
      <c r="H19" s="5"/>
    </row>
    <row r="20" spans="1:8">
      <c r="A20" s="5"/>
      <c r="B20" s="5"/>
      <c r="C20" s="5"/>
      <c r="D20" s="5"/>
      <c r="E20" s="5"/>
      <c r="F20" s="5"/>
      <c r="G20" s="5"/>
      <c r="H20" s="5"/>
    </row>
    <row r="21" spans="1:8">
      <c r="A21" s="5"/>
      <c r="B21" s="5"/>
      <c r="C21" s="5"/>
      <c r="D21" s="5"/>
      <c r="E21" s="5"/>
      <c r="F21" s="5"/>
      <c r="G21" s="5"/>
      <c r="H21" s="5"/>
    </row>
    <row r="22" spans="1:8">
      <c r="A22" s="5"/>
      <c r="B22" s="5"/>
      <c r="C22" s="5"/>
      <c r="D22" s="5"/>
      <c r="E22" s="5"/>
      <c r="F22" s="5"/>
      <c r="G22" s="5"/>
      <c r="H22" s="5"/>
    </row>
    <row r="23" spans="1:8">
      <c r="A23" s="5"/>
      <c r="B23" s="5"/>
      <c r="C23" s="5"/>
      <c r="D23" s="5"/>
      <c r="E23" s="5"/>
      <c r="F23" s="5"/>
      <c r="G23" s="5"/>
      <c r="H23" s="5"/>
    </row>
    <row r="24" spans="1:8">
      <c r="A24" s="5"/>
      <c r="B24" s="5"/>
      <c r="C24" s="5"/>
      <c r="D24" s="5"/>
      <c r="E24" s="5"/>
      <c r="F24" s="5"/>
      <c r="G24" s="5"/>
      <c r="H24" s="5"/>
    </row>
    <row r="25" spans="1:8">
      <c r="A25" s="5"/>
      <c r="B25" s="5"/>
      <c r="C25" s="5"/>
      <c r="D25" s="5"/>
      <c r="E25" s="5"/>
      <c r="F25" s="5"/>
      <c r="G25" s="5"/>
      <c r="H25" s="5"/>
    </row>
    <row r="26" spans="1:8">
      <c r="A26" s="5"/>
      <c r="B26" s="5"/>
      <c r="C26" s="5"/>
      <c r="D26" s="5"/>
      <c r="E26" s="5"/>
      <c r="F26" s="5"/>
      <c r="G26" s="5"/>
      <c r="H26" s="5"/>
    </row>
    <row r="27" spans="1:8">
      <c r="A27" s="5"/>
      <c r="B27" s="5"/>
      <c r="C27" s="5"/>
      <c r="D27" s="5"/>
      <c r="E27" s="5"/>
      <c r="F27" s="5"/>
      <c r="G27" s="5"/>
      <c r="H27" s="5"/>
    </row>
    <row r="28" spans="1:8">
      <c r="A28" s="5"/>
      <c r="B28" s="5"/>
      <c r="C28" s="5"/>
      <c r="D28" s="5"/>
      <c r="E28" s="5"/>
      <c r="F28" s="5"/>
      <c r="G28" s="5"/>
      <c r="H28" s="5"/>
    </row>
    <row r="29" spans="1:8">
      <c r="A29" s="5"/>
      <c r="B29" s="5"/>
      <c r="C29" s="5"/>
      <c r="D29" s="5"/>
      <c r="E29" s="5"/>
      <c r="F29" s="5"/>
      <c r="G29" s="5"/>
      <c r="H29" s="5"/>
    </row>
    <row r="30" spans="1:8">
      <c r="A30" s="5"/>
      <c r="B30" s="5"/>
      <c r="C30" s="5"/>
      <c r="D30" s="5"/>
      <c r="E30" s="5"/>
      <c r="F30" s="5"/>
      <c r="G30" s="5"/>
      <c r="H30" s="5"/>
    </row>
    <row r="31" spans="1:8">
      <c r="A31" s="5"/>
      <c r="B31" s="5"/>
      <c r="C31" s="5"/>
      <c r="D31" s="5"/>
      <c r="E31" s="5"/>
      <c r="F31" s="5"/>
      <c r="G31" s="5"/>
      <c r="H31" s="5"/>
    </row>
    <row r="32" spans="1:8">
      <c r="A32" s="5"/>
      <c r="B32" s="5"/>
      <c r="C32" s="5"/>
      <c r="D32" s="5"/>
      <c r="E32" s="5"/>
      <c r="F32" s="5"/>
      <c r="G32" s="5"/>
      <c r="H32" s="5"/>
    </row>
    <row r="33" spans="1:8">
      <c r="A33" s="5"/>
      <c r="B33" s="5"/>
      <c r="C33" s="5"/>
      <c r="D33" s="5"/>
      <c r="E33" s="5"/>
      <c r="F33" s="5"/>
      <c r="G33" s="5"/>
      <c r="H33" s="5"/>
    </row>
    <row r="34" spans="1:8">
      <c r="A34" s="5"/>
      <c r="B34" s="5"/>
      <c r="C34" s="5"/>
      <c r="D34" s="5"/>
      <c r="E34" s="5"/>
      <c r="F34" s="5"/>
      <c r="G34" s="5"/>
      <c r="H34" s="5"/>
    </row>
    <row r="35" spans="1:8">
      <c r="A35" s="5"/>
      <c r="B35" s="5"/>
      <c r="C35" s="5"/>
      <c r="D35" s="5"/>
      <c r="E35" s="5"/>
      <c r="F35" s="5"/>
      <c r="G35" s="5"/>
      <c r="H35" s="5"/>
    </row>
    <row r="36" spans="1:8">
      <c r="A36" s="5"/>
      <c r="B36" s="5"/>
      <c r="C36" s="5"/>
      <c r="D36" s="5"/>
      <c r="E36" s="5"/>
      <c r="F36" s="5"/>
      <c r="G36" s="5"/>
      <c r="H36" s="5"/>
    </row>
    <row r="37" spans="1:8">
      <c r="A37" s="5"/>
      <c r="B37" s="5"/>
      <c r="C37" s="5"/>
      <c r="D37" s="5"/>
      <c r="E37" s="5"/>
      <c r="F37" s="5"/>
      <c r="G37" s="5"/>
      <c r="H37" s="5"/>
    </row>
    <row r="38" spans="1:8">
      <c r="A38" s="5"/>
      <c r="B38" s="5"/>
      <c r="C38" s="5"/>
      <c r="D38" s="5"/>
      <c r="E38" s="5"/>
      <c r="F38" s="5"/>
      <c r="G38" s="5"/>
      <c r="H38" s="5"/>
    </row>
    <row r="39" spans="1:8">
      <c r="A39" s="5"/>
      <c r="B39" s="5"/>
      <c r="C39" s="5"/>
      <c r="D39" s="5"/>
      <c r="E39" s="5"/>
      <c r="F39" s="5"/>
      <c r="G39" s="5"/>
      <c r="H39" s="5"/>
    </row>
    <row r="40" spans="1:8">
      <c r="A40" s="5"/>
      <c r="B40" s="5"/>
      <c r="C40" s="5"/>
      <c r="D40" s="5"/>
      <c r="E40" s="5"/>
      <c r="F40" s="5"/>
      <c r="G40" s="5"/>
      <c r="H40" s="5"/>
    </row>
    <row r="41" spans="1:8">
      <c r="A41" s="5"/>
      <c r="B41" s="5"/>
      <c r="C41" s="5"/>
      <c r="D41" s="5"/>
      <c r="E41" s="5"/>
      <c r="F41" s="5"/>
      <c r="G41" s="5"/>
      <c r="H41" s="5"/>
    </row>
    <row r="42" spans="1:8">
      <c r="A42" s="5"/>
      <c r="B42" s="5"/>
      <c r="C42" s="5"/>
      <c r="D42" s="5"/>
      <c r="E42" s="5"/>
      <c r="F42" s="5"/>
      <c r="G42" s="5"/>
      <c r="H42" s="5"/>
    </row>
    <row r="43" spans="1:8">
      <c r="A43" s="5"/>
      <c r="B43" s="5"/>
      <c r="C43" s="5"/>
      <c r="D43" s="5"/>
      <c r="E43" s="5"/>
      <c r="F43" s="5"/>
      <c r="G43" s="5"/>
      <c r="H43" s="5"/>
    </row>
    <row r="44" spans="1:8">
      <c r="A44" s="5"/>
      <c r="B44" s="5"/>
      <c r="C44" s="5"/>
      <c r="D44" s="5"/>
      <c r="E44" s="5"/>
      <c r="F44" s="5"/>
      <c r="G44" s="5"/>
      <c r="H44" s="5"/>
    </row>
    <row r="45" spans="1:8">
      <c r="A45" s="5"/>
      <c r="B45" s="5"/>
      <c r="C45" s="5"/>
      <c r="D45" s="5"/>
      <c r="E45" s="5"/>
      <c r="F45" s="5"/>
      <c r="G45" s="5"/>
      <c r="H45" s="5"/>
    </row>
    <row r="46" spans="1:8">
      <c r="A46" s="5"/>
      <c r="B46" s="5"/>
      <c r="C46" s="5"/>
      <c r="D46" s="5"/>
      <c r="E46" s="5"/>
      <c r="F46" s="5"/>
      <c r="G46" s="5"/>
      <c r="H46" s="5"/>
    </row>
    <row r="47" spans="1:8">
      <c r="A47" s="5"/>
      <c r="B47" s="5"/>
      <c r="C47" s="5"/>
      <c r="D47" s="5"/>
      <c r="E47" s="5"/>
      <c r="F47" s="5"/>
      <c r="G47" s="5"/>
      <c r="H47" s="5"/>
    </row>
    <row r="48" spans="1:8">
      <c r="A48" s="5"/>
      <c r="B48" s="5"/>
      <c r="C48" s="5"/>
      <c r="D48" s="5"/>
      <c r="E48" s="5"/>
      <c r="F48" s="5"/>
      <c r="G48" s="5"/>
      <c r="H48" s="5"/>
    </row>
    <row r="49" spans="1:8">
      <c r="A49" s="5"/>
      <c r="B49" s="5"/>
      <c r="C49" s="5"/>
      <c r="D49" s="5"/>
      <c r="E49" s="5"/>
      <c r="F49" s="5"/>
      <c r="G49" s="5"/>
      <c r="H49" s="5"/>
    </row>
    <row r="50" spans="1:8">
      <c r="A50" s="5"/>
      <c r="B50" s="5"/>
      <c r="C50" s="5"/>
      <c r="D50" s="5"/>
      <c r="E50" s="5"/>
      <c r="F50" s="5"/>
      <c r="G50" s="5"/>
      <c r="H50" s="5"/>
    </row>
    <row r="51" spans="1:8">
      <c r="A51" s="5"/>
      <c r="B51" s="5"/>
      <c r="C51" s="5"/>
      <c r="D51" s="5"/>
      <c r="E51" s="5"/>
      <c r="F51" s="5"/>
      <c r="G51" s="5"/>
      <c r="H51" s="5"/>
    </row>
    <row r="52" spans="1:8">
      <c r="A52" s="5"/>
      <c r="B52" s="5"/>
      <c r="C52" s="5"/>
      <c r="D52" s="5"/>
      <c r="E52" s="5"/>
      <c r="F52" s="5"/>
      <c r="G52" s="5"/>
      <c r="H52" s="5"/>
    </row>
    <row r="53" spans="1:8">
      <c r="A53" s="5"/>
      <c r="B53" s="5"/>
      <c r="C53" s="5"/>
      <c r="D53" s="5"/>
      <c r="E53" s="5"/>
      <c r="F53" s="5"/>
      <c r="G53" s="5"/>
      <c r="H53" s="5"/>
    </row>
    <row r="54" spans="1:8">
      <c r="A54" s="5"/>
      <c r="B54" s="5"/>
      <c r="C54" s="5"/>
      <c r="D54" s="5"/>
      <c r="E54" s="5"/>
      <c r="F54" s="5"/>
      <c r="G54" s="5"/>
      <c r="H54" s="5"/>
    </row>
    <row r="55" spans="1:8">
      <c r="A55" s="5"/>
      <c r="B55" s="5"/>
      <c r="C55" s="5"/>
      <c r="D55" s="5"/>
      <c r="E55" s="5"/>
      <c r="F55" s="5"/>
      <c r="G55" s="5"/>
      <c r="H55" s="5"/>
    </row>
    <row r="56" spans="1:8">
      <c r="A56" s="5"/>
      <c r="B56" s="5"/>
      <c r="C56" s="5"/>
      <c r="D56" s="5"/>
      <c r="E56" s="5"/>
      <c r="F56" s="5"/>
      <c r="G56" s="5"/>
      <c r="H56" s="5"/>
    </row>
    <row r="57" spans="1:8">
      <c r="A57" s="5"/>
      <c r="B57" s="5"/>
      <c r="C57" s="5"/>
      <c r="D57" s="5"/>
      <c r="E57" s="5"/>
      <c r="F57" s="5"/>
      <c r="G57" s="5"/>
      <c r="H57" s="5"/>
    </row>
    <row r="58" spans="1:8">
      <c r="A58" s="5"/>
      <c r="B58" s="5"/>
      <c r="C58" s="5"/>
      <c r="D58" s="5"/>
      <c r="E58" s="5"/>
      <c r="F58" s="5"/>
      <c r="G58" s="5"/>
      <c r="H58" s="5"/>
    </row>
    <row r="59" spans="1:8">
      <c r="A59" s="5"/>
      <c r="B59" s="5"/>
      <c r="C59" s="5"/>
      <c r="D59" s="5"/>
      <c r="E59" s="5"/>
      <c r="F59" s="5"/>
      <c r="G59" s="5"/>
      <c r="H59" s="5"/>
    </row>
    <row r="60" spans="1:8">
      <c r="A60" s="5"/>
      <c r="B60" s="5"/>
      <c r="C60" s="5"/>
      <c r="D60" s="5"/>
      <c r="E60" s="5"/>
      <c r="F60" s="5"/>
      <c r="G60" s="5"/>
      <c r="H60" s="5"/>
    </row>
    <row r="61" spans="1:8">
      <c r="A61" s="5"/>
      <c r="B61" s="5"/>
      <c r="C61" s="5"/>
      <c r="D61" s="5"/>
      <c r="E61" s="5"/>
      <c r="F61" s="5"/>
      <c r="G61" s="5"/>
      <c r="H61" s="5"/>
    </row>
    <row r="62" spans="1:8">
      <c r="A62" s="5"/>
      <c r="B62" s="5"/>
      <c r="C62" s="5"/>
      <c r="D62" s="5"/>
      <c r="E62" s="5"/>
      <c r="F62" s="5"/>
      <c r="G62" s="5"/>
      <c r="H62" s="5"/>
    </row>
    <row r="63" spans="1:8">
      <c r="A63" s="5"/>
      <c r="B63" s="5"/>
      <c r="C63" s="5"/>
      <c r="D63" s="5"/>
      <c r="E63" s="5"/>
      <c r="F63" s="5"/>
      <c r="G63" s="5"/>
      <c r="H63" s="5"/>
    </row>
    <row r="64" spans="1:8">
      <c r="A64" s="5"/>
      <c r="B64" s="5"/>
      <c r="C64" s="5"/>
      <c r="D64" s="5"/>
      <c r="E64" s="5"/>
      <c r="F64" s="5"/>
      <c r="G64" s="5"/>
      <c r="H64" s="5"/>
    </row>
    <row r="65" spans="1:8">
      <c r="A65" s="5"/>
      <c r="B65" s="5"/>
      <c r="C65" s="5"/>
      <c r="D65" s="5"/>
      <c r="E65" s="5"/>
      <c r="F65" s="5"/>
      <c r="G65" s="5"/>
      <c r="H65" s="5"/>
    </row>
    <row r="66" spans="1:8">
      <c r="A66" s="5"/>
      <c r="B66" s="5"/>
      <c r="C66" s="5"/>
      <c r="D66" s="5"/>
      <c r="E66" s="5"/>
      <c r="F66" s="5"/>
      <c r="G66" s="5"/>
      <c r="H66" s="5"/>
    </row>
    <row r="67" spans="1:8">
      <c r="A67" s="5"/>
      <c r="B67" s="5"/>
      <c r="C67" s="5"/>
      <c r="D67" s="5"/>
      <c r="E67" s="5"/>
      <c r="F67" s="5"/>
      <c r="G67" s="5"/>
      <c r="H67" s="5"/>
    </row>
    <row r="68" spans="1:8">
      <c r="A68" s="5"/>
      <c r="B68" s="5"/>
      <c r="C68" s="5"/>
      <c r="D68" s="5"/>
      <c r="E68" s="5"/>
      <c r="F68" s="5"/>
      <c r="G68" s="5"/>
      <c r="H68" s="5"/>
    </row>
    <row r="69" spans="1:8">
      <c r="A69" s="5"/>
      <c r="B69" s="5"/>
      <c r="C69" s="5"/>
      <c r="D69" s="5"/>
      <c r="E69" s="5"/>
      <c r="F69" s="5"/>
      <c r="G69" s="5"/>
      <c r="H69" s="5"/>
    </row>
    <row r="70" spans="1:8">
      <c r="A70" s="5"/>
      <c r="B70" s="5"/>
      <c r="C70" s="5"/>
      <c r="D70" s="5"/>
      <c r="E70" s="5"/>
      <c r="F70" s="5"/>
      <c r="G70" s="5"/>
      <c r="H70" s="5"/>
    </row>
    <row r="71" spans="1:8">
      <c r="A71" s="5"/>
      <c r="B71" s="5"/>
      <c r="C71" s="5"/>
      <c r="D71" s="5"/>
      <c r="E71" s="5"/>
      <c r="F71" s="5"/>
      <c r="G71" s="5"/>
      <c r="H71" s="5"/>
    </row>
    <row r="72" spans="1:8">
      <c r="A72" s="5"/>
      <c r="B72" s="5"/>
      <c r="C72" s="5"/>
      <c r="D72" s="5"/>
      <c r="E72" s="5"/>
      <c r="F72" s="5"/>
      <c r="G72" s="5"/>
      <c r="H72" s="5"/>
    </row>
    <row r="73" spans="1:8">
      <c r="A73" s="5"/>
      <c r="B73" s="5"/>
      <c r="C73" s="5"/>
      <c r="D73" s="5"/>
      <c r="E73" s="5"/>
      <c r="F73" s="5"/>
      <c r="G73" s="5"/>
      <c r="H73" s="5"/>
    </row>
    <row r="74" spans="1:8">
      <c r="A74" s="5"/>
      <c r="B74" s="5"/>
      <c r="C74" s="5"/>
      <c r="D74" s="5"/>
      <c r="E74" s="5"/>
      <c r="F74" s="5"/>
      <c r="G74" s="5"/>
      <c r="H74" s="5"/>
    </row>
    <row r="75" spans="1:8">
      <c r="A75" s="5"/>
      <c r="B75" s="5"/>
      <c r="C75" s="5"/>
      <c r="D75" s="5"/>
      <c r="E75" s="5"/>
      <c r="F75" s="5"/>
      <c r="G75" s="5"/>
      <c r="H75" s="5"/>
    </row>
    <row r="76" spans="1:8">
      <c r="A76" s="5"/>
      <c r="B76" s="5"/>
      <c r="C76" s="5"/>
      <c r="D76" s="5"/>
      <c r="E76" s="5"/>
      <c r="F76" s="5"/>
      <c r="G76" s="5"/>
      <c r="H76" s="5"/>
    </row>
    <row r="77" spans="1:8">
      <c r="A77" s="5"/>
      <c r="B77" s="5"/>
      <c r="C77" s="5"/>
      <c r="D77" s="5"/>
      <c r="E77" s="5"/>
      <c r="F77" s="5"/>
      <c r="G77" s="5"/>
      <c r="H77" s="5"/>
    </row>
    <row r="78" spans="1:8">
      <c r="A78" s="5"/>
      <c r="B78" s="5"/>
      <c r="C78" s="5"/>
      <c r="D78" s="5"/>
      <c r="E78" s="5"/>
      <c r="F78" s="5"/>
      <c r="G78" s="5"/>
      <c r="H78" s="5"/>
    </row>
    <row r="79" spans="1:8">
      <c r="A79" s="5"/>
      <c r="B79" s="5"/>
      <c r="C79" s="5"/>
      <c r="D79" s="5"/>
      <c r="E79" s="5"/>
      <c r="F79" s="5"/>
      <c r="G79" s="5"/>
      <c r="H79" s="5"/>
    </row>
  </sheetData>
  <phoneticPr fontId="0" type="noConversion"/>
  <pageMargins left="0.78740157480314965" right="0.78740157480314965" top="0.78740157480314965" bottom="0.78740157480314965" header="0.51181102362204722" footer="0.51181102362204722"/>
  <pageSetup paperSize="9" scale="96" firstPageNumber="36" orientation="portrait" horizontalDpi="300" verticalDpi="300" r:id="rId1"/>
  <headerFooter alignWithMargins="0">
    <oddFooter>&amp;P. oldal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O42"/>
  <sheetViews>
    <sheetView view="pageBreakPreview" topLeftCell="A13" zoomScaleNormal="100" workbookViewId="0">
      <selection activeCell="C4" sqref="C4"/>
    </sheetView>
  </sheetViews>
  <sheetFormatPr defaultRowHeight="12.75"/>
  <cols>
    <col min="1" max="1" width="30.7109375" customWidth="1"/>
    <col min="2" max="2" width="10.42578125" customWidth="1"/>
    <col min="3" max="3" width="11.5703125" customWidth="1"/>
    <col min="4" max="4" width="9.42578125" customWidth="1"/>
    <col min="5" max="5" width="11.85546875" customWidth="1"/>
    <col min="6" max="6" width="10.28515625" customWidth="1"/>
    <col min="7" max="7" width="10.85546875" customWidth="1"/>
    <col min="8" max="8" width="9.85546875" customWidth="1"/>
    <col min="9" max="9" width="9" customWidth="1"/>
    <col min="10" max="10" width="10.7109375" customWidth="1"/>
    <col min="11" max="11" width="10.28515625" customWidth="1"/>
    <col min="12" max="12" width="9" customWidth="1"/>
    <col min="13" max="13" width="10.5703125" customWidth="1"/>
    <col min="14" max="14" width="10" customWidth="1"/>
  </cols>
  <sheetData>
    <row r="1" spans="1:14" ht="15.75">
      <c r="A1" s="29" t="s">
        <v>552</v>
      </c>
      <c r="B1" s="29"/>
      <c r="C1" s="29"/>
      <c r="D1" s="29"/>
      <c r="E1" s="29"/>
      <c r="F1" s="38"/>
      <c r="G1" s="38"/>
      <c r="H1" s="38"/>
      <c r="I1" s="38"/>
      <c r="J1" s="41"/>
      <c r="K1" s="41"/>
      <c r="L1" s="41"/>
      <c r="M1" s="41"/>
      <c r="N1" s="41"/>
    </row>
    <row r="2" spans="1:14" ht="15.75">
      <c r="A2" s="29"/>
      <c r="B2" s="29"/>
      <c r="C2" s="29"/>
      <c r="D2" s="29"/>
      <c r="E2" s="29"/>
      <c r="F2" s="38"/>
      <c r="G2" s="38"/>
      <c r="H2" s="38"/>
      <c r="I2" s="38"/>
      <c r="J2" s="41"/>
      <c r="K2" s="41"/>
      <c r="L2" s="41"/>
      <c r="M2" s="41"/>
      <c r="N2" s="41"/>
    </row>
    <row r="3" spans="1:14" ht="15.75">
      <c r="A3" s="39"/>
      <c r="B3" s="39"/>
      <c r="C3" s="39"/>
      <c r="D3" s="39"/>
      <c r="E3" s="39"/>
      <c r="F3" s="37"/>
      <c r="G3" s="37"/>
      <c r="H3" s="37"/>
      <c r="I3" s="37"/>
      <c r="J3" s="37"/>
      <c r="K3" s="37"/>
      <c r="L3" s="37"/>
      <c r="M3" s="37"/>
      <c r="N3" s="37"/>
    </row>
    <row r="4" spans="1:14" ht="15.75">
      <c r="A4" s="39"/>
      <c r="B4" s="39"/>
      <c r="C4" s="39"/>
      <c r="D4" s="39"/>
      <c r="E4" s="39"/>
      <c r="F4" s="39" t="s">
        <v>26</v>
      </c>
      <c r="G4" s="37"/>
      <c r="H4" s="37"/>
      <c r="I4" s="37"/>
      <c r="J4" s="37"/>
      <c r="K4" s="37"/>
      <c r="L4" s="37"/>
      <c r="M4" s="37"/>
      <c r="N4" s="37"/>
    </row>
    <row r="5" spans="1:14" ht="15.75">
      <c r="A5" s="39"/>
      <c r="B5" s="39"/>
      <c r="C5" s="39"/>
      <c r="D5" s="39"/>
      <c r="E5" s="39"/>
      <c r="F5" s="39" t="s">
        <v>327</v>
      </c>
      <c r="G5" s="37"/>
      <c r="H5" s="37"/>
      <c r="I5" s="37"/>
      <c r="J5" s="37"/>
      <c r="K5" s="37"/>
      <c r="L5" s="37"/>
      <c r="M5" s="37"/>
      <c r="N5" s="37"/>
    </row>
    <row r="6" spans="1:14" ht="15.75">
      <c r="A6" s="29"/>
      <c r="B6" s="29"/>
      <c r="C6" s="29"/>
      <c r="D6" s="39"/>
      <c r="E6" s="39"/>
      <c r="F6" s="39" t="s">
        <v>27</v>
      </c>
      <c r="G6" s="28"/>
      <c r="H6" s="28"/>
      <c r="I6" s="28"/>
      <c r="J6" s="28"/>
      <c r="K6" s="28"/>
      <c r="L6" s="28"/>
      <c r="M6" s="28"/>
      <c r="N6" s="28"/>
    </row>
    <row r="7" spans="1:14" ht="15.75">
      <c r="A7" s="29"/>
      <c r="B7" s="29"/>
      <c r="C7" s="29"/>
      <c r="D7" s="39"/>
      <c r="E7" s="39"/>
      <c r="F7" s="28"/>
      <c r="G7" s="28"/>
      <c r="H7" s="28"/>
      <c r="I7" s="28"/>
      <c r="J7" s="28"/>
      <c r="K7" s="28"/>
      <c r="L7" s="28"/>
      <c r="M7" s="28"/>
      <c r="N7" s="28"/>
    </row>
    <row r="8" spans="1:14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14">
      <c r="A9" s="28"/>
      <c r="B9" s="5"/>
      <c r="C9" s="5"/>
      <c r="D9" s="5"/>
      <c r="E9" s="5"/>
      <c r="F9" s="42"/>
      <c r="G9" s="42"/>
      <c r="H9" s="42"/>
      <c r="I9" s="42"/>
      <c r="J9" s="42"/>
      <c r="K9" s="42"/>
      <c r="L9" s="41"/>
      <c r="M9" s="42" t="s">
        <v>28</v>
      </c>
      <c r="N9" s="41"/>
    </row>
    <row r="10" spans="1:14">
      <c r="A10" s="7" t="s">
        <v>29</v>
      </c>
      <c r="B10" s="7" t="s">
        <v>30</v>
      </c>
      <c r="C10" s="476" t="s">
        <v>333</v>
      </c>
      <c r="D10" s="476" t="s">
        <v>328</v>
      </c>
      <c r="E10" s="476" t="s">
        <v>329</v>
      </c>
      <c r="F10" s="476" t="s">
        <v>224</v>
      </c>
      <c r="G10" s="476" t="s">
        <v>296</v>
      </c>
      <c r="H10" s="476" t="s">
        <v>298</v>
      </c>
      <c r="I10" s="481" t="s">
        <v>330</v>
      </c>
      <c r="J10" s="482"/>
      <c r="K10" s="481" t="s">
        <v>331</v>
      </c>
      <c r="L10" s="482"/>
      <c r="M10" s="476" t="s">
        <v>332</v>
      </c>
      <c r="N10" s="476" t="s">
        <v>116</v>
      </c>
    </row>
    <row r="11" spans="1:14">
      <c r="A11" s="19" t="s">
        <v>31</v>
      </c>
      <c r="B11" s="19" t="s">
        <v>32</v>
      </c>
      <c r="C11" s="477"/>
      <c r="D11" s="477"/>
      <c r="E11" s="477"/>
      <c r="F11" s="477"/>
      <c r="G11" s="477"/>
      <c r="H11" s="477"/>
      <c r="I11" s="483"/>
      <c r="J11" s="484"/>
      <c r="K11" s="483"/>
      <c r="L11" s="484"/>
      <c r="M11" s="477"/>
      <c r="N11" s="477"/>
    </row>
    <row r="12" spans="1:14" ht="27.75" customHeight="1">
      <c r="A12" s="8"/>
      <c r="B12" s="8" t="s">
        <v>33</v>
      </c>
      <c r="C12" s="478"/>
      <c r="D12" s="478"/>
      <c r="E12" s="478"/>
      <c r="F12" s="478"/>
      <c r="G12" s="478"/>
      <c r="H12" s="478"/>
      <c r="I12" s="377" t="s">
        <v>254</v>
      </c>
      <c r="J12" s="377" t="s">
        <v>145</v>
      </c>
      <c r="K12" s="377" t="s">
        <v>254</v>
      </c>
      <c r="L12" s="377" t="s">
        <v>145</v>
      </c>
      <c r="M12" s="478"/>
      <c r="N12" s="478"/>
    </row>
    <row r="13" spans="1:14">
      <c r="A13" s="7" t="s">
        <v>8</v>
      </c>
      <c r="B13" s="7" t="s">
        <v>9</v>
      </c>
      <c r="C13" s="7" t="s">
        <v>10</v>
      </c>
      <c r="D13" s="7" t="s">
        <v>11</v>
      </c>
      <c r="E13" s="7" t="s">
        <v>12</v>
      </c>
      <c r="F13" s="9" t="s">
        <v>13</v>
      </c>
      <c r="G13" s="7" t="s">
        <v>14</v>
      </c>
      <c r="H13" s="9" t="s">
        <v>15</v>
      </c>
      <c r="I13" s="479" t="s">
        <v>16</v>
      </c>
      <c r="J13" s="480"/>
      <c r="K13" s="479" t="s">
        <v>17</v>
      </c>
      <c r="L13" s="480"/>
      <c r="M13" s="19">
        <v>11</v>
      </c>
      <c r="N13" s="19">
        <v>12</v>
      </c>
    </row>
    <row r="14" spans="1:14">
      <c r="A14" s="13" t="s">
        <v>157</v>
      </c>
      <c r="B14" s="128"/>
      <c r="C14" s="128"/>
      <c r="D14" s="128"/>
      <c r="E14" s="128"/>
      <c r="F14" s="128"/>
      <c r="G14" s="128"/>
      <c r="H14" s="132"/>
      <c r="I14" s="128"/>
      <c r="J14" s="131"/>
      <c r="K14" s="128"/>
      <c r="L14" s="131"/>
      <c r="M14" s="128"/>
      <c r="N14" s="128"/>
    </row>
    <row r="15" spans="1:14">
      <c r="A15" s="15" t="s">
        <v>34</v>
      </c>
      <c r="B15" s="126">
        <f>SUM(C15:N15)</f>
        <v>2008858</v>
      </c>
      <c r="C15" s="126">
        <f>SUM('4.1'!D88)</f>
        <v>0</v>
      </c>
      <c r="D15" s="126">
        <f>SUM('4.1'!E88)</f>
        <v>572052</v>
      </c>
      <c r="E15" s="126">
        <f>SUM('4.1'!F88)</f>
        <v>0</v>
      </c>
      <c r="F15" s="126">
        <f>SUM('4.1'!G88)</f>
        <v>1239784</v>
      </c>
      <c r="G15" s="126">
        <f>SUM('4.1'!H88)</f>
        <v>98901</v>
      </c>
      <c r="H15" s="126">
        <f>SUM('4.1'!I88)</f>
        <v>30312</v>
      </c>
      <c r="I15" s="126">
        <f>SUM('4.1'!J88)</f>
        <v>10800</v>
      </c>
      <c r="J15" s="126">
        <f>SUM('4.1'!K88)</f>
        <v>0</v>
      </c>
      <c r="K15" s="126">
        <f>SUM('4.1'!L88)</f>
        <v>15552</v>
      </c>
      <c r="L15" s="126">
        <f>SUM('4.1'!M88)</f>
        <v>41457</v>
      </c>
      <c r="M15" s="126">
        <f>SUM('4.1'!N88)</f>
        <v>0</v>
      </c>
      <c r="N15" s="126">
        <f>SUM('4.1'!O88)</f>
        <v>0</v>
      </c>
    </row>
    <row r="16" spans="1:14">
      <c r="A16" s="10" t="s">
        <v>161</v>
      </c>
      <c r="B16" s="128"/>
      <c r="C16" s="128"/>
      <c r="D16" s="128"/>
      <c r="E16" s="128"/>
      <c r="F16" s="132"/>
      <c r="G16" s="128"/>
      <c r="H16" s="132"/>
      <c r="I16" s="128"/>
      <c r="J16" s="131"/>
      <c r="K16" s="128"/>
      <c r="L16" s="131"/>
      <c r="M16" s="128"/>
      <c r="N16" s="128"/>
    </row>
    <row r="17" spans="1:15">
      <c r="A17" s="15" t="s">
        <v>47</v>
      </c>
      <c r="B17" s="126">
        <f>SUM(C17:N17)</f>
        <v>-1095415</v>
      </c>
      <c r="C17" s="126"/>
      <c r="D17" s="126">
        <v>-503728</v>
      </c>
      <c r="E17" s="126"/>
      <c r="F17" s="134">
        <v>-591687</v>
      </c>
      <c r="G17" s="126"/>
      <c r="H17" s="134"/>
      <c r="I17" s="126"/>
      <c r="J17" s="133"/>
      <c r="K17" s="126"/>
      <c r="L17" s="133"/>
      <c r="M17" s="126"/>
      <c r="N17" s="126"/>
    </row>
    <row r="18" spans="1:15" s="193" customFormat="1">
      <c r="A18" s="24" t="s">
        <v>85</v>
      </c>
      <c r="B18" s="139"/>
      <c r="C18" s="139"/>
      <c r="D18" s="139"/>
      <c r="E18" s="139"/>
      <c r="F18" s="194"/>
      <c r="G18" s="139"/>
      <c r="H18" s="194"/>
      <c r="I18" s="139"/>
      <c r="J18" s="141"/>
      <c r="K18" s="139"/>
      <c r="L18" s="141"/>
      <c r="M18" s="139"/>
      <c r="N18" s="139"/>
    </row>
    <row r="19" spans="1:15">
      <c r="A19" s="11" t="s">
        <v>34</v>
      </c>
      <c r="B19" s="126">
        <f>SUM('4.2'!C24)</f>
        <v>276843</v>
      </c>
      <c r="C19" s="126">
        <f>SUM('4.2'!D24)</f>
        <v>275270</v>
      </c>
      <c r="D19" s="126">
        <f>SUM('4.2'!E24)</f>
        <v>0</v>
      </c>
      <c r="E19" s="126">
        <f>SUM('4.2'!F24)</f>
        <v>0</v>
      </c>
      <c r="F19" s="126">
        <f>SUM('4.2'!G24)</f>
        <v>0</v>
      </c>
      <c r="G19" s="126">
        <f>SUM('4.2'!H24)</f>
        <v>1432</v>
      </c>
      <c r="H19" s="126">
        <f>SUM('4.2'!I24)</f>
        <v>141</v>
      </c>
      <c r="I19" s="126">
        <f>SUM('4.2'!J24)</f>
        <v>0</v>
      </c>
      <c r="J19" s="126">
        <f>SUM('4.2'!K24)</f>
        <v>0</v>
      </c>
      <c r="K19" s="126">
        <f>SUM('4.2'!L24)</f>
        <v>0</v>
      </c>
      <c r="L19" s="126">
        <f>SUM('4.2'!M24)</f>
        <v>0</v>
      </c>
      <c r="M19" s="126">
        <f>SUM('4.2'!N24)</f>
        <v>0</v>
      </c>
      <c r="N19" s="126">
        <f>SUM('4.2'!O24)</f>
        <v>0</v>
      </c>
    </row>
    <row r="20" spans="1:15" s="193" customFormat="1">
      <c r="A20" s="13" t="s">
        <v>319</v>
      </c>
      <c r="B20" s="145"/>
      <c r="C20" s="145"/>
      <c r="D20" s="161"/>
      <c r="E20" s="145"/>
      <c r="F20" s="145"/>
      <c r="G20" s="145"/>
      <c r="H20" s="145"/>
      <c r="I20" s="162"/>
      <c r="J20" s="162"/>
      <c r="K20" s="162"/>
      <c r="L20" s="162"/>
      <c r="M20" s="145"/>
      <c r="N20" s="145"/>
    </row>
    <row r="21" spans="1:15">
      <c r="A21" s="15" t="s">
        <v>34</v>
      </c>
      <c r="B21" s="126">
        <f>SUM(C21:N21)</f>
        <v>117419</v>
      </c>
      <c r="C21" s="126">
        <f>SUM('4.3'!D13)</f>
        <v>106586</v>
      </c>
      <c r="D21" s="126">
        <f>SUM('4.3'!E13)</f>
        <v>0</v>
      </c>
      <c r="E21" s="126">
        <f>SUM('4.3'!F13)</f>
        <v>0</v>
      </c>
      <c r="F21" s="126">
        <f>SUM('4.3'!G13)</f>
        <v>0</v>
      </c>
      <c r="G21" s="126">
        <f>SUM('4.3'!H13)</f>
        <v>10833</v>
      </c>
      <c r="H21" s="126">
        <f>SUM('4.3'!I13)</f>
        <v>0</v>
      </c>
      <c r="I21" s="126">
        <f>SUM('4.3'!J13)</f>
        <v>0</v>
      </c>
      <c r="J21" s="126">
        <f>SUM('4.3'!K13)</f>
        <v>0</v>
      </c>
      <c r="K21" s="126">
        <f>SUM('4.3'!L13)</f>
        <v>0</v>
      </c>
      <c r="L21" s="126">
        <f>SUM('4.3'!M13)</f>
        <v>0</v>
      </c>
      <c r="M21" s="126">
        <f>SUM('4.3'!N13)</f>
        <v>0</v>
      </c>
      <c r="N21" s="126">
        <f>SUM('4.3'!O13)</f>
        <v>0</v>
      </c>
    </row>
    <row r="22" spans="1:15">
      <c r="A22" s="13" t="s">
        <v>320</v>
      </c>
      <c r="B22" s="145"/>
      <c r="C22" s="145"/>
      <c r="D22" s="161"/>
      <c r="E22" s="145"/>
      <c r="F22" s="145"/>
      <c r="G22" s="145"/>
      <c r="H22" s="145"/>
      <c r="I22" s="162"/>
      <c r="J22" s="162"/>
      <c r="K22" s="162"/>
      <c r="L22" s="162"/>
      <c r="M22" s="145"/>
      <c r="N22" s="145"/>
    </row>
    <row r="23" spans="1:15">
      <c r="A23" s="15" t="s">
        <v>34</v>
      </c>
      <c r="B23" s="126">
        <f>SUM(C23:N23)</f>
        <v>96049</v>
      </c>
      <c r="C23" s="126">
        <f>SUM('4.3'!D15)</f>
        <v>87938</v>
      </c>
      <c r="D23" s="126">
        <f>SUM('4.3'!E15)</f>
        <v>0</v>
      </c>
      <c r="E23" s="126">
        <f>SUM('4.3'!F15)</f>
        <v>0</v>
      </c>
      <c r="F23" s="126">
        <f>SUM('4.3'!G15)</f>
        <v>0</v>
      </c>
      <c r="G23" s="126">
        <f>SUM('4.3'!H15)</f>
        <v>8111</v>
      </c>
      <c r="H23" s="126">
        <f>SUM('4.3'!I15)</f>
        <v>0</v>
      </c>
      <c r="I23" s="126">
        <f>SUM('4.3'!J15)</f>
        <v>0</v>
      </c>
      <c r="J23" s="126">
        <f>SUM('4.3'!K15)</f>
        <v>0</v>
      </c>
      <c r="K23" s="126">
        <f>SUM('4.3'!L15)</f>
        <v>0</v>
      </c>
      <c r="L23" s="126">
        <f>SUM('4.3'!M15)</f>
        <v>0</v>
      </c>
      <c r="M23" s="126">
        <f>SUM('4.3'!N15)</f>
        <v>0</v>
      </c>
      <c r="N23" s="126">
        <f>SUM('4.3'!O15)</f>
        <v>0</v>
      </c>
    </row>
    <row r="24" spans="1:15">
      <c r="A24" s="13" t="s">
        <v>321</v>
      </c>
      <c r="B24" s="145"/>
      <c r="C24" s="145"/>
      <c r="D24" s="161"/>
      <c r="E24" s="145"/>
      <c r="F24" s="145"/>
      <c r="G24" s="145"/>
      <c r="H24" s="145"/>
      <c r="I24" s="162"/>
      <c r="J24" s="162"/>
      <c r="K24" s="162"/>
      <c r="L24" s="162"/>
      <c r="M24" s="145"/>
      <c r="N24" s="145"/>
    </row>
    <row r="25" spans="1:15">
      <c r="A25" s="15" t="s">
        <v>34</v>
      </c>
      <c r="B25" s="126">
        <f>SUM(C25:N25)</f>
        <v>56533</v>
      </c>
      <c r="C25" s="126">
        <f>SUM('4.3'!D17)</f>
        <v>51783</v>
      </c>
      <c r="D25" s="126">
        <f>SUM('4.3'!E17)</f>
        <v>0</v>
      </c>
      <c r="E25" s="126">
        <f>SUM('4.3'!F17)</f>
        <v>0</v>
      </c>
      <c r="F25" s="126">
        <f>SUM('4.3'!G17)</f>
        <v>0</v>
      </c>
      <c r="G25" s="126">
        <f>SUM('4.3'!H17)</f>
        <v>4750</v>
      </c>
      <c r="H25" s="126">
        <f>SUM('4.3'!I17)</f>
        <v>0</v>
      </c>
      <c r="I25" s="126">
        <f>SUM('4.3'!J17)</f>
        <v>0</v>
      </c>
      <c r="J25" s="126">
        <f>SUM('4.3'!K17)</f>
        <v>0</v>
      </c>
      <c r="K25" s="126">
        <f>SUM('4.3'!L17)</f>
        <v>0</v>
      </c>
      <c r="L25" s="126">
        <f>SUM('4.3'!M17)</f>
        <v>0</v>
      </c>
      <c r="M25" s="126">
        <f>SUM('4.3'!N17)</f>
        <v>0</v>
      </c>
      <c r="N25" s="126">
        <f>SUM('4.3'!O17)</f>
        <v>0</v>
      </c>
    </row>
    <row r="26" spans="1:15">
      <c r="A26" s="13" t="s">
        <v>340</v>
      </c>
      <c r="B26" s="128"/>
      <c r="C26" s="128"/>
      <c r="D26" s="128"/>
      <c r="E26" s="128"/>
      <c r="F26" s="132"/>
      <c r="G26" s="128"/>
      <c r="H26" s="132"/>
      <c r="I26" s="128"/>
      <c r="J26" s="131"/>
      <c r="K26" s="128"/>
      <c r="L26" s="131"/>
      <c r="M26" s="128"/>
      <c r="N26" s="128"/>
    </row>
    <row r="27" spans="1:15">
      <c r="A27" s="15" t="s">
        <v>34</v>
      </c>
      <c r="B27" s="126">
        <f>SUM(C27:N27)</f>
        <v>23993</v>
      </c>
      <c r="C27" s="126">
        <f>SUM('4.3'!D19)</f>
        <v>23343</v>
      </c>
      <c r="D27" s="126">
        <f>SUM('4.3'!E19)</f>
        <v>0</v>
      </c>
      <c r="E27" s="126">
        <f>SUM('4.3'!F19)</f>
        <v>0</v>
      </c>
      <c r="F27" s="126">
        <f>SUM('4.3'!G19)</f>
        <v>0</v>
      </c>
      <c r="G27" s="126">
        <f>SUM('4.3'!H19)</f>
        <v>650</v>
      </c>
      <c r="H27" s="126">
        <f>SUM('4.3'!I19)</f>
        <v>0</v>
      </c>
      <c r="I27" s="126">
        <f>SUM('4.3'!J19)</f>
        <v>0</v>
      </c>
      <c r="J27" s="126">
        <f>SUM('4.3'!K19)</f>
        <v>0</v>
      </c>
      <c r="K27" s="126">
        <f>SUM('4.3'!L19)</f>
        <v>0</v>
      </c>
      <c r="L27" s="126">
        <f>SUM('4.3'!M19)</f>
        <v>0</v>
      </c>
      <c r="M27" s="126">
        <f>SUM('4.3'!N19)</f>
        <v>0</v>
      </c>
      <c r="N27" s="126">
        <f>SUM('4.3'!O19)</f>
        <v>0</v>
      </c>
      <c r="O27" s="28"/>
    </row>
    <row r="28" spans="1:15">
      <c r="A28" s="24" t="s">
        <v>322</v>
      </c>
      <c r="B28" s="145"/>
      <c r="C28" s="145"/>
      <c r="D28" s="145"/>
      <c r="E28" s="139"/>
      <c r="F28" s="145"/>
      <c r="G28" s="139"/>
      <c r="H28" s="145"/>
      <c r="I28" s="141"/>
      <c r="J28" s="141"/>
      <c r="K28" s="141"/>
      <c r="L28" s="141"/>
      <c r="M28" s="139"/>
      <c r="N28" s="139"/>
    </row>
    <row r="29" spans="1:15" s="195" customFormat="1">
      <c r="A29" s="15" t="s">
        <v>37</v>
      </c>
      <c r="B29" s="126">
        <f>SUM(C29:N29)</f>
        <v>143832</v>
      </c>
      <c r="C29" s="126">
        <f>SUM('4.3'!D21)</f>
        <v>56576</v>
      </c>
      <c r="D29" s="126">
        <f>SUM('4.3'!E21)</f>
        <v>0</v>
      </c>
      <c r="E29" s="126">
        <f>SUM('4.3'!F21)</f>
        <v>0</v>
      </c>
      <c r="F29" s="126">
        <f>SUM('4.3'!G21)</f>
        <v>0</v>
      </c>
      <c r="G29" s="126">
        <f>SUM('4.3'!H21)</f>
        <v>87256</v>
      </c>
      <c r="H29" s="126">
        <f>SUM('4.3'!I21)</f>
        <v>0</v>
      </c>
      <c r="I29" s="126">
        <f>SUM('4.3'!J21)</f>
        <v>0</v>
      </c>
      <c r="J29" s="126">
        <f>SUM('4.3'!K21)</f>
        <v>0</v>
      </c>
      <c r="K29" s="126">
        <f>SUM('4.3'!L21)</f>
        <v>0</v>
      </c>
      <c r="L29" s="126">
        <f>SUM('4.3'!M21)</f>
        <v>0</v>
      </c>
      <c r="M29" s="126">
        <f>SUM('4.3'!N21)</f>
        <v>0</v>
      </c>
      <c r="N29" s="126">
        <f>SUM('4.3'!O21)</f>
        <v>0</v>
      </c>
    </row>
    <row r="30" spans="1:15">
      <c r="A30" s="13" t="s">
        <v>323</v>
      </c>
      <c r="B30" s="139"/>
      <c r="C30" s="145"/>
      <c r="D30" s="163"/>
      <c r="E30" s="145"/>
      <c r="F30" s="145"/>
      <c r="G30" s="145"/>
      <c r="H30" s="145"/>
      <c r="I30" s="162"/>
      <c r="J30" s="162"/>
      <c r="K30" s="162"/>
      <c r="L30" s="162"/>
      <c r="M30" s="145"/>
      <c r="N30" s="145"/>
    </row>
    <row r="31" spans="1:15">
      <c r="A31" s="15" t="s">
        <v>34</v>
      </c>
      <c r="B31" s="126">
        <f>SUM(C31:N31)</f>
        <v>38212</v>
      </c>
      <c r="C31" s="126">
        <f>SUM('4.3'!D27)</f>
        <v>31260</v>
      </c>
      <c r="D31" s="126">
        <f>SUM('4.3'!E27)</f>
        <v>0</v>
      </c>
      <c r="E31" s="126">
        <f>SUM('4.3'!F27)</f>
        <v>0</v>
      </c>
      <c r="F31" s="126">
        <f>SUM('4.3'!G27)</f>
        <v>0</v>
      </c>
      <c r="G31" s="126">
        <f>SUM('4.3'!H27)</f>
        <v>6952</v>
      </c>
      <c r="H31" s="126">
        <f>SUM('4.3'!I27)</f>
        <v>0</v>
      </c>
      <c r="I31" s="126">
        <f>SUM('4.3'!J27)</f>
        <v>0</v>
      </c>
      <c r="J31" s="126">
        <f>SUM('4.3'!K27)</f>
        <v>0</v>
      </c>
      <c r="K31" s="126">
        <f>SUM('4.3'!L27)</f>
        <v>0</v>
      </c>
      <c r="L31" s="126">
        <f>SUM('4.3'!M27)</f>
        <v>0</v>
      </c>
      <c r="M31" s="126">
        <f>SUM('4.3'!N27)</f>
        <v>0</v>
      </c>
      <c r="N31" s="126">
        <f>SUM('4.3'!O27)</f>
        <v>0</v>
      </c>
    </row>
    <row r="32" spans="1:15">
      <c r="A32" s="13" t="s">
        <v>324</v>
      </c>
      <c r="B32" s="139"/>
      <c r="C32" s="145"/>
      <c r="D32" s="163"/>
      <c r="E32" s="145"/>
      <c r="F32" s="145"/>
      <c r="G32" s="145"/>
      <c r="H32" s="145"/>
      <c r="I32" s="162"/>
      <c r="J32" s="162"/>
      <c r="K32" s="162"/>
      <c r="L32" s="162"/>
      <c r="M32" s="145"/>
      <c r="N32" s="145"/>
    </row>
    <row r="33" spans="1:14">
      <c r="A33" s="15" t="s">
        <v>34</v>
      </c>
      <c r="B33" s="126">
        <f>SUM(C33:N33)</f>
        <v>116882</v>
      </c>
      <c r="C33" s="126">
        <f>SUM('4.3'!D29)</f>
        <v>63166</v>
      </c>
      <c r="D33" s="126">
        <f>SUM('4.3'!E29)</f>
        <v>0</v>
      </c>
      <c r="E33" s="126">
        <f>SUM('4.3'!F29)</f>
        <v>0</v>
      </c>
      <c r="F33" s="126">
        <f>SUM('4.3'!G29)</f>
        <v>0</v>
      </c>
      <c r="G33" s="126">
        <f>SUM('4.3'!H29)</f>
        <v>53716</v>
      </c>
      <c r="H33" s="126">
        <f>SUM('4.3'!I29)</f>
        <v>0</v>
      </c>
      <c r="I33" s="126">
        <f>SUM('4.3'!J29)</f>
        <v>0</v>
      </c>
      <c r="J33" s="126">
        <f>SUM('4.3'!K29)</f>
        <v>0</v>
      </c>
      <c r="K33" s="126">
        <f>SUM('4.3'!L29)</f>
        <v>0</v>
      </c>
      <c r="L33" s="126">
        <f>SUM('4.3'!M29)</f>
        <v>0</v>
      </c>
      <c r="M33" s="126">
        <f>SUM('4.3'!N29)</f>
        <v>0</v>
      </c>
      <c r="N33" s="126">
        <f>SUM('4.3'!O29)</f>
        <v>0</v>
      </c>
    </row>
    <row r="34" spans="1:14">
      <c r="A34" s="13" t="s">
        <v>325</v>
      </c>
      <c r="B34" s="139"/>
      <c r="C34" s="145"/>
      <c r="D34" s="163"/>
      <c r="E34" s="145"/>
      <c r="F34" s="145"/>
      <c r="G34" s="145"/>
      <c r="H34" s="145"/>
      <c r="I34" s="162"/>
      <c r="J34" s="162"/>
      <c r="K34" s="162"/>
      <c r="L34" s="162"/>
      <c r="M34" s="145"/>
      <c r="N34" s="145"/>
    </row>
    <row r="35" spans="1:14">
      <c r="A35" s="15" t="s">
        <v>34</v>
      </c>
      <c r="B35" s="126">
        <f>SUM(C35:N35)</f>
        <v>60000</v>
      </c>
      <c r="C35" s="126">
        <f>SUM('4.3'!D39)</f>
        <v>57000</v>
      </c>
      <c r="D35" s="126">
        <f>SUM('4.3'!E39)</f>
        <v>0</v>
      </c>
      <c r="E35" s="126">
        <f>SUM('4.3'!F39)</f>
        <v>0</v>
      </c>
      <c r="F35" s="126">
        <f>SUM('4.3'!G39)</f>
        <v>0</v>
      </c>
      <c r="G35" s="126">
        <f>SUM('4.3'!H39)</f>
        <v>3000</v>
      </c>
      <c r="H35" s="126">
        <f>SUM('4.3'!I39)</f>
        <v>0</v>
      </c>
      <c r="I35" s="126">
        <f>SUM('4.3'!J39)</f>
        <v>0</v>
      </c>
      <c r="J35" s="126">
        <f>SUM('4.3'!K39)</f>
        <v>0</v>
      </c>
      <c r="K35" s="126">
        <f>SUM('4.3'!L39)</f>
        <v>0</v>
      </c>
      <c r="L35" s="126">
        <f>SUM('4.3'!M39)</f>
        <v>0</v>
      </c>
      <c r="M35" s="126">
        <f>SUM('4.3'!N39)</f>
        <v>0</v>
      </c>
      <c r="N35" s="126">
        <f>SUM('4.3'!O39)</f>
        <v>0</v>
      </c>
    </row>
    <row r="36" spans="1:14">
      <c r="A36" s="13" t="s">
        <v>326</v>
      </c>
      <c r="B36" s="139"/>
      <c r="C36" s="145"/>
      <c r="D36" s="163"/>
      <c r="E36" s="145"/>
      <c r="F36" s="145"/>
      <c r="G36" s="145"/>
      <c r="H36" s="145"/>
      <c r="I36" s="162"/>
      <c r="J36" s="162"/>
      <c r="K36" s="162"/>
      <c r="L36" s="162"/>
      <c r="M36" s="145"/>
      <c r="N36" s="145"/>
    </row>
    <row r="37" spans="1:14">
      <c r="A37" s="15" t="s">
        <v>34</v>
      </c>
      <c r="B37" s="126">
        <f>SUM(C37:N37)</f>
        <v>417946</v>
      </c>
      <c r="C37" s="126">
        <f>SUM('4.3'!D41)</f>
        <v>342493</v>
      </c>
      <c r="D37" s="126">
        <f>SUM('4.3'!E41)</f>
        <v>25999</v>
      </c>
      <c r="E37" s="126">
        <f>SUM('4.3'!F41)</f>
        <v>0</v>
      </c>
      <c r="F37" s="126">
        <f>SUM('4.3'!G41)</f>
        <v>0</v>
      </c>
      <c r="G37" s="126">
        <f>SUM('4.3'!H41)</f>
        <v>49454</v>
      </c>
      <c r="H37" s="126">
        <f>SUM('4.3'!I41)</f>
        <v>0</v>
      </c>
      <c r="I37" s="126">
        <f>SUM('4.3'!J41)</f>
        <v>0</v>
      </c>
      <c r="J37" s="126">
        <f>SUM('4.3'!K41)</f>
        <v>0</v>
      </c>
      <c r="K37" s="126">
        <f>SUM('4.3'!L41)</f>
        <v>0</v>
      </c>
      <c r="L37" s="126">
        <f>SUM('4.3'!M41)</f>
        <v>0</v>
      </c>
      <c r="M37" s="126">
        <f>SUM('4.3'!N41)</f>
        <v>0</v>
      </c>
      <c r="N37" s="126">
        <f>SUM('4.3'!O41)</f>
        <v>0</v>
      </c>
    </row>
    <row r="38" spans="1:14">
      <c r="A38" s="13" t="s">
        <v>126</v>
      </c>
      <c r="B38" s="139"/>
      <c r="C38" s="145"/>
      <c r="D38" s="163"/>
      <c r="E38" s="145"/>
      <c r="F38" s="145"/>
      <c r="G38" s="145"/>
      <c r="H38" s="145"/>
      <c r="I38" s="162"/>
      <c r="J38" s="162"/>
      <c r="K38" s="162"/>
      <c r="L38" s="162"/>
      <c r="M38" s="145"/>
      <c r="N38" s="145"/>
    </row>
    <row r="39" spans="1:14">
      <c r="A39" s="15" t="s">
        <v>34</v>
      </c>
      <c r="B39" s="126">
        <f>SUM(C39:N39)</f>
        <v>2261152</v>
      </c>
      <c r="C39" s="126">
        <f>SUM(C15,C17,C19,C21,C23,C25,C27,C29,C31,C33,C35,C37)</f>
        <v>1095415</v>
      </c>
      <c r="D39" s="126">
        <f t="shared" ref="D39:N39" si="0">SUM(D15,D17,D19,D21,D23,D25,D27,D29,D31,D33,D35,D37)</f>
        <v>94323</v>
      </c>
      <c r="E39" s="126">
        <f t="shared" si="0"/>
        <v>0</v>
      </c>
      <c r="F39" s="126">
        <f t="shared" si="0"/>
        <v>648097</v>
      </c>
      <c r="G39" s="126">
        <f t="shared" si="0"/>
        <v>325055</v>
      </c>
      <c r="H39" s="126">
        <f t="shared" si="0"/>
        <v>30453</v>
      </c>
      <c r="I39" s="126">
        <f t="shared" si="0"/>
        <v>10800</v>
      </c>
      <c r="J39" s="126">
        <f t="shared" si="0"/>
        <v>0</v>
      </c>
      <c r="K39" s="126">
        <f t="shared" si="0"/>
        <v>15552</v>
      </c>
      <c r="L39" s="126">
        <f t="shared" si="0"/>
        <v>41457</v>
      </c>
      <c r="M39" s="126">
        <f t="shared" si="0"/>
        <v>0</v>
      </c>
      <c r="N39" s="126">
        <f t="shared" si="0"/>
        <v>0</v>
      </c>
    </row>
    <row r="42" spans="1:14">
      <c r="C42" s="184"/>
    </row>
  </sheetData>
  <mergeCells count="12">
    <mergeCell ref="M10:M12"/>
    <mergeCell ref="N10:N12"/>
    <mergeCell ref="I13:J13"/>
    <mergeCell ref="K13:L13"/>
    <mergeCell ref="C10:C12"/>
    <mergeCell ref="I10:J11"/>
    <mergeCell ref="D10:D12"/>
    <mergeCell ref="E10:E12"/>
    <mergeCell ref="F10:F12"/>
    <mergeCell ref="G10:G12"/>
    <mergeCell ref="H10:H12"/>
    <mergeCell ref="K10:L11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86" firstPageNumber="3" orientation="landscape" horizontalDpi="300" verticalDpi="300" r:id="rId1"/>
  <headerFooter alignWithMargins="0">
    <oddFooter>&amp;C&amp;P. oldal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X142"/>
  <sheetViews>
    <sheetView view="pageBreakPreview" topLeftCell="A7" zoomScaleNormal="100" workbookViewId="0">
      <pane ySplit="2115" topLeftCell="A79" activePane="bottomLeft"/>
      <selection activeCell="B7" sqref="B1:B65536"/>
      <selection pane="bottomLeft" activeCell="D1" sqref="D1"/>
    </sheetView>
  </sheetViews>
  <sheetFormatPr defaultRowHeight="12.75"/>
  <cols>
    <col min="1" max="1" width="42.42578125" customWidth="1"/>
    <col min="2" max="2" width="11.140625" customWidth="1"/>
    <col min="3" max="3" width="10.7109375" style="337" customWidth="1"/>
    <col min="4" max="4" width="11.42578125" customWidth="1"/>
    <col min="5" max="5" width="10.7109375" customWidth="1"/>
    <col min="6" max="6" width="12" customWidth="1"/>
    <col min="7" max="7" width="9.5703125" customWidth="1"/>
    <col min="8" max="8" width="10.7109375" customWidth="1"/>
    <col min="9" max="9" width="11.5703125" customWidth="1"/>
    <col min="10" max="14" width="10.7109375" customWidth="1"/>
    <col min="15" max="15" width="10.28515625" customWidth="1"/>
    <col min="16" max="16" width="9.85546875" bestFit="1" customWidth="1"/>
  </cols>
  <sheetData>
    <row r="1" spans="1:15" ht="15.75">
      <c r="A1" s="4" t="s">
        <v>553</v>
      </c>
      <c r="B1" s="4"/>
      <c r="C1" s="6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</row>
    <row r="2" spans="1:15" ht="15.75">
      <c r="A2" s="4"/>
      <c r="B2" s="4"/>
      <c r="C2" s="6"/>
      <c r="D2" s="4"/>
      <c r="E2" s="4"/>
      <c r="F2" s="4"/>
      <c r="G2" s="4"/>
      <c r="H2" s="5"/>
      <c r="I2" s="5"/>
      <c r="J2" s="5"/>
      <c r="K2" s="5"/>
      <c r="L2" s="5"/>
      <c r="M2" s="5"/>
      <c r="O2" s="5"/>
    </row>
    <row r="3" spans="1:15" ht="15.75">
      <c r="A3" s="4"/>
      <c r="B3" s="4"/>
      <c r="C3" s="6"/>
      <c r="D3" s="4"/>
      <c r="E3" s="4"/>
      <c r="F3" s="6"/>
      <c r="G3" s="6"/>
      <c r="H3" s="6" t="s">
        <v>154</v>
      </c>
      <c r="I3" s="5"/>
      <c r="J3" s="5"/>
      <c r="K3" s="5"/>
      <c r="L3" s="5"/>
      <c r="M3" s="5"/>
      <c r="N3" s="5"/>
      <c r="O3" s="5"/>
    </row>
    <row r="4" spans="1:15" ht="15.75">
      <c r="A4" s="4"/>
      <c r="B4" s="4"/>
      <c r="C4" s="6"/>
      <c r="D4" s="4"/>
      <c r="E4" s="4"/>
      <c r="F4" s="6"/>
      <c r="G4" s="6"/>
      <c r="H4" s="6" t="s">
        <v>334</v>
      </c>
      <c r="I4" s="5"/>
      <c r="J4" s="5"/>
      <c r="K4" s="5"/>
      <c r="L4" s="5"/>
      <c r="M4" s="5"/>
      <c r="N4" s="5"/>
      <c r="O4" s="5"/>
    </row>
    <row r="5" spans="1:15" ht="15.75">
      <c r="A5" s="6"/>
      <c r="B5" s="6"/>
      <c r="C5" s="6"/>
      <c r="D5" s="4"/>
      <c r="E5" s="4"/>
      <c r="F5" s="6"/>
      <c r="G5" s="6"/>
      <c r="H5" s="6" t="s">
        <v>2</v>
      </c>
      <c r="I5" s="5"/>
      <c r="J5" s="5"/>
      <c r="K5" s="5"/>
      <c r="L5" s="5"/>
      <c r="M5" s="5"/>
      <c r="N5" s="5"/>
      <c r="O5" s="5"/>
    </row>
    <row r="6" spans="1:15">
      <c r="A6" s="5"/>
      <c r="B6" s="5"/>
      <c r="C6" s="334"/>
      <c r="D6" s="5"/>
      <c r="E6" s="5"/>
      <c r="F6" s="5"/>
      <c r="G6" s="5"/>
      <c r="H6" s="5"/>
      <c r="I6" s="5"/>
      <c r="J6" s="5"/>
      <c r="K6" s="5"/>
      <c r="L6" s="5"/>
      <c r="M6" s="5"/>
      <c r="N6" s="485" t="s">
        <v>28</v>
      </c>
      <c r="O6" s="486"/>
    </row>
    <row r="7" spans="1:15" ht="12.75" customHeight="1">
      <c r="A7" s="7" t="s">
        <v>29</v>
      </c>
      <c r="B7" s="7"/>
      <c r="C7" s="7" t="s">
        <v>30</v>
      </c>
      <c r="D7" s="476" t="s">
        <v>333</v>
      </c>
      <c r="E7" s="476" t="s">
        <v>341</v>
      </c>
      <c r="F7" s="476" t="s">
        <v>329</v>
      </c>
      <c r="G7" s="476" t="s">
        <v>224</v>
      </c>
      <c r="H7" s="476" t="s">
        <v>296</v>
      </c>
      <c r="I7" s="476" t="s">
        <v>298</v>
      </c>
      <c r="J7" s="481" t="s">
        <v>330</v>
      </c>
      <c r="K7" s="482"/>
      <c r="L7" s="481" t="s">
        <v>331</v>
      </c>
      <c r="M7" s="482"/>
      <c r="N7" s="476" t="s">
        <v>332</v>
      </c>
      <c r="O7" s="476" t="s">
        <v>116</v>
      </c>
    </row>
    <row r="8" spans="1:15">
      <c r="A8" s="19" t="s">
        <v>31</v>
      </c>
      <c r="B8" s="19"/>
      <c r="C8" s="19" t="s">
        <v>32</v>
      </c>
      <c r="D8" s="477"/>
      <c r="E8" s="477"/>
      <c r="F8" s="477"/>
      <c r="G8" s="477"/>
      <c r="H8" s="477"/>
      <c r="I8" s="477"/>
      <c r="J8" s="483"/>
      <c r="K8" s="484"/>
      <c r="L8" s="483"/>
      <c r="M8" s="484"/>
      <c r="N8" s="477"/>
      <c r="O8" s="477"/>
    </row>
    <row r="9" spans="1:15" ht="34.5" customHeight="1">
      <c r="A9" s="8"/>
      <c r="B9" s="8"/>
      <c r="C9" s="8" t="s">
        <v>33</v>
      </c>
      <c r="D9" s="478"/>
      <c r="E9" s="478"/>
      <c r="F9" s="478"/>
      <c r="G9" s="478"/>
      <c r="H9" s="478"/>
      <c r="I9" s="478"/>
      <c r="J9" s="377" t="s">
        <v>254</v>
      </c>
      <c r="K9" s="377" t="s">
        <v>145</v>
      </c>
      <c r="L9" s="377" t="s">
        <v>254</v>
      </c>
      <c r="M9" s="377" t="s">
        <v>145</v>
      </c>
      <c r="N9" s="478"/>
      <c r="O9" s="478"/>
    </row>
    <row r="10" spans="1:15">
      <c r="A10" s="7" t="s">
        <v>8</v>
      </c>
      <c r="B10" s="7"/>
      <c r="C10" s="7" t="s">
        <v>9</v>
      </c>
      <c r="D10" s="7" t="s">
        <v>10</v>
      </c>
      <c r="E10" s="7" t="s">
        <v>11</v>
      </c>
      <c r="F10" s="7" t="s">
        <v>12</v>
      </c>
      <c r="G10" s="9" t="s">
        <v>13</v>
      </c>
      <c r="H10" s="7" t="s">
        <v>14</v>
      </c>
      <c r="I10" s="9" t="s">
        <v>15</v>
      </c>
      <c r="J10" s="479" t="s">
        <v>16</v>
      </c>
      <c r="K10" s="480"/>
      <c r="L10" s="479" t="s">
        <v>17</v>
      </c>
      <c r="M10" s="480"/>
      <c r="N10" s="19">
        <v>11</v>
      </c>
      <c r="O10" s="19">
        <v>12</v>
      </c>
    </row>
    <row r="11" spans="1:15">
      <c r="A11" s="13" t="s">
        <v>342</v>
      </c>
      <c r="B11" s="13"/>
      <c r="C11" s="7"/>
      <c r="D11" s="132"/>
      <c r="E11" s="128"/>
      <c r="F11" s="189"/>
      <c r="G11" s="128"/>
      <c r="H11" s="132"/>
      <c r="I11" s="128"/>
      <c r="J11" s="132"/>
      <c r="K11" s="128"/>
      <c r="L11" s="128"/>
      <c r="M11" s="128"/>
      <c r="N11" s="128"/>
      <c r="O11" s="128"/>
    </row>
    <row r="12" spans="1:15">
      <c r="A12" s="15" t="s">
        <v>47</v>
      </c>
      <c r="B12" s="447" t="s">
        <v>269</v>
      </c>
      <c r="C12" s="390">
        <f>SUM(D12:O12)</f>
        <v>0</v>
      </c>
      <c r="D12" s="134">
        <f>SUM(E12:O12)</f>
        <v>0</v>
      </c>
      <c r="E12" s="126">
        <v>0</v>
      </c>
      <c r="F12" s="134"/>
      <c r="G12" s="126">
        <v>0</v>
      </c>
      <c r="H12" s="134">
        <v>0</v>
      </c>
      <c r="I12" s="126">
        <v>0</v>
      </c>
      <c r="J12" s="134">
        <v>0</v>
      </c>
      <c r="K12" s="126">
        <v>0</v>
      </c>
      <c r="L12" s="126"/>
      <c r="M12" s="126">
        <v>0</v>
      </c>
      <c r="N12" s="126">
        <v>0</v>
      </c>
      <c r="O12" s="126">
        <v>0</v>
      </c>
    </row>
    <row r="13" spans="1:15">
      <c r="A13" s="13" t="s">
        <v>343</v>
      </c>
      <c r="B13" s="19"/>
      <c r="C13" s="19"/>
      <c r="D13" s="129"/>
      <c r="E13" s="99"/>
      <c r="F13" s="129"/>
      <c r="G13" s="99"/>
      <c r="H13" s="129"/>
      <c r="I13" s="99"/>
      <c r="J13" s="129"/>
      <c r="K13" s="99"/>
      <c r="L13" s="99"/>
      <c r="M13" s="99"/>
      <c r="N13" s="99"/>
      <c r="O13" s="99"/>
    </row>
    <row r="14" spans="1:15">
      <c r="A14" s="15" t="s">
        <v>47</v>
      </c>
      <c r="B14" s="447" t="s">
        <v>267</v>
      </c>
      <c r="C14" s="390">
        <f>SUM(D14:O14)</f>
        <v>3093</v>
      </c>
      <c r="D14" s="134"/>
      <c r="E14" s="99">
        <v>0</v>
      </c>
      <c r="F14" s="129">
        <v>0</v>
      </c>
      <c r="G14" s="99">
        <v>0</v>
      </c>
      <c r="H14" s="129">
        <v>3093</v>
      </c>
      <c r="I14" s="99">
        <v>0</v>
      </c>
      <c r="J14" s="129">
        <v>0</v>
      </c>
      <c r="K14" s="99">
        <v>0</v>
      </c>
      <c r="L14" s="99"/>
      <c r="M14" s="99">
        <v>0</v>
      </c>
      <c r="N14" s="99">
        <v>0</v>
      </c>
      <c r="O14" s="99">
        <v>0</v>
      </c>
    </row>
    <row r="15" spans="1:15">
      <c r="A15" s="24" t="s">
        <v>344</v>
      </c>
      <c r="B15" s="19"/>
      <c r="C15" s="19"/>
      <c r="D15" s="129"/>
      <c r="E15" s="128"/>
      <c r="F15" s="132"/>
      <c r="G15" s="128"/>
      <c r="H15" s="132"/>
      <c r="I15" s="128"/>
      <c r="J15" s="132"/>
      <c r="K15" s="128"/>
      <c r="L15" s="128"/>
      <c r="M15" s="128"/>
      <c r="N15" s="128"/>
      <c r="O15" s="128"/>
    </row>
    <row r="16" spans="1:15">
      <c r="A16" s="11" t="s">
        <v>47</v>
      </c>
      <c r="B16" s="448" t="s">
        <v>267</v>
      </c>
      <c r="C16" s="390">
        <f>SUM(D16:O16)</f>
        <v>121139</v>
      </c>
      <c r="D16" s="134"/>
      <c r="E16" s="99"/>
      <c r="F16" s="129"/>
      <c r="G16" s="99"/>
      <c r="H16" s="129">
        <v>90827</v>
      </c>
      <c r="I16" s="395">
        <v>30312</v>
      </c>
      <c r="J16" s="129"/>
      <c r="L16" s="99"/>
      <c r="M16" s="99"/>
      <c r="N16" s="99"/>
      <c r="O16" s="126">
        <v>0</v>
      </c>
    </row>
    <row r="17" spans="1:15">
      <c r="A17" s="13" t="s">
        <v>345</v>
      </c>
      <c r="B17" s="7"/>
      <c r="C17" s="7"/>
      <c r="D17" s="132"/>
      <c r="E17" s="128"/>
      <c r="F17" s="132"/>
      <c r="G17" s="128"/>
      <c r="H17" s="132"/>
      <c r="I17" s="128"/>
      <c r="J17" s="132"/>
      <c r="K17" s="128"/>
      <c r="L17" s="128"/>
      <c r="M17" s="128"/>
      <c r="N17" s="128"/>
      <c r="O17" s="99"/>
    </row>
    <row r="18" spans="1:15">
      <c r="A18" s="15" t="s">
        <v>47</v>
      </c>
      <c r="B18" s="447" t="s">
        <v>267</v>
      </c>
      <c r="C18" s="390">
        <f>SUM(D18:O18)</f>
        <v>503728</v>
      </c>
      <c r="D18" s="134"/>
      <c r="E18" s="126">
        <v>503728</v>
      </c>
      <c r="F18" s="134"/>
      <c r="G18" s="126"/>
      <c r="H18" s="134"/>
      <c r="I18" s="126"/>
      <c r="J18" s="134"/>
      <c r="K18" s="126"/>
      <c r="L18" s="126"/>
      <c r="M18" s="126"/>
      <c r="N18" s="126"/>
      <c r="O18" s="126">
        <v>0</v>
      </c>
    </row>
    <row r="19" spans="1:15">
      <c r="A19" s="13" t="s">
        <v>346</v>
      </c>
      <c r="B19" s="7"/>
      <c r="C19" s="7"/>
      <c r="D19" s="132"/>
      <c r="E19" s="128"/>
      <c r="F19" s="132"/>
      <c r="G19" s="128"/>
      <c r="H19" s="132"/>
      <c r="I19" s="128"/>
      <c r="J19" s="132"/>
      <c r="K19" s="128"/>
      <c r="L19" s="128"/>
      <c r="M19" s="128"/>
      <c r="N19" s="128"/>
      <c r="O19" s="128"/>
    </row>
    <row r="20" spans="1:15">
      <c r="A20" s="15" t="s">
        <v>256</v>
      </c>
      <c r="B20" s="447" t="s">
        <v>267</v>
      </c>
      <c r="C20" s="390">
        <f>SUM(D20:O20)</f>
        <v>0</v>
      </c>
      <c r="D20" s="134"/>
      <c r="E20" s="126"/>
      <c r="F20" s="134"/>
      <c r="G20" s="126"/>
      <c r="H20" s="134"/>
      <c r="I20" s="126"/>
      <c r="J20" s="134"/>
      <c r="K20" s="126"/>
      <c r="L20" s="126"/>
      <c r="M20" s="126"/>
      <c r="N20" s="126"/>
      <c r="O20" s="126">
        <v>0</v>
      </c>
    </row>
    <row r="21" spans="1:15">
      <c r="A21" s="13" t="s">
        <v>347</v>
      </c>
      <c r="B21" s="7"/>
      <c r="C21" s="7"/>
      <c r="D21" s="132"/>
      <c r="E21" s="128"/>
      <c r="F21" s="132"/>
      <c r="G21" s="128"/>
      <c r="H21" s="132"/>
      <c r="I21" s="128"/>
      <c r="J21" s="132"/>
      <c r="K21" s="128"/>
      <c r="L21" s="128"/>
      <c r="M21" s="128"/>
      <c r="N21" s="128"/>
      <c r="O21" s="128"/>
    </row>
    <row r="22" spans="1:15">
      <c r="A22" s="15" t="s">
        <v>256</v>
      </c>
      <c r="B22" s="447" t="s">
        <v>267</v>
      </c>
      <c r="C22" s="390">
        <f>SUM(D22:O22)</f>
        <v>0</v>
      </c>
      <c r="D22" s="134"/>
      <c r="E22" s="126"/>
      <c r="F22" s="134"/>
      <c r="G22" s="126"/>
      <c r="H22" s="134"/>
      <c r="I22" s="126"/>
      <c r="J22" s="134"/>
      <c r="K22" s="126"/>
      <c r="L22" s="126"/>
      <c r="M22" s="126"/>
      <c r="N22" s="126"/>
      <c r="O22" s="126">
        <v>0</v>
      </c>
    </row>
    <row r="23" spans="1:15">
      <c r="A23" s="13" t="s">
        <v>348</v>
      </c>
      <c r="B23" s="7"/>
      <c r="C23" s="7"/>
      <c r="D23" s="132"/>
      <c r="E23" s="128"/>
      <c r="F23" s="132"/>
      <c r="G23" s="128"/>
      <c r="H23" s="132"/>
      <c r="I23" s="128"/>
      <c r="J23" s="132"/>
      <c r="K23" s="128"/>
      <c r="L23" s="128"/>
      <c r="M23" s="128"/>
      <c r="N23" s="128"/>
      <c r="O23" s="128"/>
    </row>
    <row r="24" spans="1:15">
      <c r="A24" s="15" t="s">
        <v>221</v>
      </c>
      <c r="B24" s="447" t="s">
        <v>267</v>
      </c>
      <c r="C24" s="431">
        <f>SUM(D24:O24)</f>
        <v>68324</v>
      </c>
      <c r="D24" s="134"/>
      <c r="E24" s="126">
        <v>68324</v>
      </c>
      <c r="F24" s="134"/>
      <c r="G24" s="126"/>
      <c r="H24" s="319"/>
      <c r="I24" s="126"/>
      <c r="J24" s="134"/>
      <c r="K24" s="126"/>
      <c r="L24" s="126"/>
      <c r="M24" s="126"/>
      <c r="N24" s="126"/>
      <c r="O24" s="126">
        <v>0</v>
      </c>
    </row>
    <row r="25" spans="1:15" s="195" customFormat="1">
      <c r="A25" s="13" t="s">
        <v>349</v>
      </c>
      <c r="B25" s="7"/>
      <c r="C25" s="7"/>
      <c r="D25" s="132"/>
      <c r="E25" s="128"/>
      <c r="F25" s="132"/>
      <c r="G25" s="128"/>
      <c r="H25" s="132"/>
      <c r="I25" s="128"/>
      <c r="J25" s="132"/>
      <c r="K25" s="128"/>
      <c r="L25" s="128"/>
      <c r="M25" s="128"/>
      <c r="N25" s="128"/>
      <c r="O25" s="128"/>
    </row>
    <row r="26" spans="1:15" s="195" customFormat="1">
      <c r="A26" s="15" t="s">
        <v>47</v>
      </c>
      <c r="B26" s="447" t="s">
        <v>267</v>
      </c>
      <c r="C26" s="390">
        <f>SUM(D26:O26)</f>
        <v>0</v>
      </c>
      <c r="D26" s="134"/>
      <c r="E26" s="126"/>
      <c r="F26" s="134"/>
      <c r="G26" s="126"/>
      <c r="H26" s="134"/>
      <c r="I26" s="126"/>
      <c r="J26" s="134"/>
      <c r="K26" s="126"/>
      <c r="L26" s="126"/>
      <c r="M26" s="126"/>
      <c r="N26" s="126"/>
      <c r="O26" s="126">
        <v>0</v>
      </c>
    </row>
    <row r="27" spans="1:15" s="195" customFormat="1">
      <c r="A27" s="13" t="s">
        <v>350</v>
      </c>
      <c r="B27" s="7"/>
      <c r="C27" s="7"/>
      <c r="D27" s="132"/>
      <c r="E27" s="128"/>
      <c r="F27" s="132"/>
      <c r="G27" s="128"/>
      <c r="H27" s="132"/>
      <c r="I27" s="128"/>
      <c r="J27" s="132"/>
      <c r="K27" s="128"/>
      <c r="L27" s="128"/>
      <c r="M27" s="128"/>
      <c r="N27" s="128"/>
      <c r="O27" s="128"/>
    </row>
    <row r="28" spans="1:15" s="195" customFormat="1">
      <c r="A28" s="15" t="s">
        <v>47</v>
      </c>
      <c r="B28" s="447" t="s">
        <v>267</v>
      </c>
      <c r="C28" s="390">
        <f>SUM(D28:O28)</f>
        <v>25252</v>
      </c>
      <c r="D28" s="134"/>
      <c r="E28" s="126"/>
      <c r="F28" s="134"/>
      <c r="G28" s="126"/>
      <c r="H28" s="134"/>
      <c r="I28" s="126"/>
      <c r="J28" s="134"/>
      <c r="K28" s="126"/>
      <c r="L28" s="126"/>
      <c r="M28" s="126">
        <v>25252</v>
      </c>
      <c r="N28" s="126"/>
      <c r="O28" s="126">
        <v>0</v>
      </c>
    </row>
    <row r="29" spans="1:15">
      <c r="A29" s="13" t="s">
        <v>351</v>
      </c>
      <c r="B29" s="7"/>
      <c r="C29" s="7"/>
      <c r="D29" s="132"/>
      <c r="E29" s="128"/>
      <c r="F29" s="132"/>
      <c r="G29" s="128"/>
      <c r="H29" s="132"/>
      <c r="I29" s="128"/>
      <c r="J29" s="132"/>
      <c r="K29" s="128"/>
      <c r="L29" s="128"/>
      <c r="M29" s="128"/>
      <c r="N29" s="128"/>
      <c r="O29" s="128"/>
    </row>
    <row r="30" spans="1:15">
      <c r="A30" s="15" t="s">
        <v>47</v>
      </c>
      <c r="B30" s="447" t="s">
        <v>267</v>
      </c>
      <c r="C30" s="390">
        <f>SUM(D30:O30)</f>
        <v>0</v>
      </c>
      <c r="D30" s="134"/>
      <c r="E30" s="126"/>
      <c r="F30" s="134"/>
      <c r="G30" s="126"/>
      <c r="H30" s="134"/>
      <c r="I30" s="126"/>
      <c r="J30" s="134"/>
      <c r="K30" s="126"/>
      <c r="L30" s="126"/>
      <c r="M30" s="126"/>
      <c r="N30" s="126"/>
      <c r="O30" s="126">
        <v>0</v>
      </c>
    </row>
    <row r="31" spans="1:15">
      <c r="A31" s="57" t="s">
        <v>352</v>
      </c>
      <c r="B31" s="50"/>
      <c r="C31" s="50"/>
      <c r="D31" s="132"/>
      <c r="E31" s="128"/>
      <c r="F31" s="132"/>
      <c r="G31" s="128"/>
      <c r="H31" s="132"/>
      <c r="I31" s="128"/>
      <c r="J31" s="132"/>
      <c r="K31" s="128"/>
      <c r="L31" s="128"/>
      <c r="M31" s="128"/>
      <c r="N31" s="128"/>
      <c r="O31" s="128"/>
    </row>
    <row r="32" spans="1:15">
      <c r="A32" s="15" t="s">
        <v>35</v>
      </c>
      <c r="B32" s="447" t="s">
        <v>267</v>
      </c>
      <c r="C32" s="390">
        <f>SUM(D32:O32)</f>
        <v>0</v>
      </c>
      <c r="D32" s="134"/>
      <c r="E32" s="126"/>
      <c r="F32" s="134"/>
      <c r="G32" s="126"/>
      <c r="H32" s="134"/>
      <c r="I32" s="126"/>
      <c r="J32" s="134"/>
      <c r="K32" s="126"/>
      <c r="L32" s="126"/>
      <c r="M32" s="126"/>
      <c r="N32" s="126"/>
      <c r="O32" s="126">
        <v>0</v>
      </c>
    </row>
    <row r="33" spans="1:15">
      <c r="A33" s="57" t="s">
        <v>353</v>
      </c>
      <c r="B33" s="50"/>
      <c r="C33" s="50"/>
      <c r="D33" s="132"/>
      <c r="E33" s="128"/>
      <c r="F33" s="132"/>
      <c r="G33" s="128"/>
      <c r="H33" s="132"/>
      <c r="I33" s="128"/>
      <c r="J33" s="132"/>
      <c r="K33" s="128"/>
      <c r="L33" s="128"/>
      <c r="M33" s="128"/>
      <c r="N33" s="128"/>
      <c r="O33" s="128"/>
    </row>
    <row r="34" spans="1:15">
      <c r="A34" s="15" t="s">
        <v>35</v>
      </c>
      <c r="B34" s="447" t="s">
        <v>267</v>
      </c>
      <c r="C34" s="390">
        <f>SUM(D34:O34)</f>
        <v>0</v>
      </c>
      <c r="D34" s="134"/>
      <c r="E34" s="126"/>
      <c r="F34" s="134"/>
      <c r="G34" s="126"/>
      <c r="H34" s="134"/>
      <c r="I34" s="126"/>
      <c r="J34" s="134"/>
      <c r="K34" s="126"/>
      <c r="L34" s="126"/>
      <c r="M34" s="126"/>
      <c r="N34" s="126"/>
      <c r="O34" s="126">
        <v>0</v>
      </c>
    </row>
    <row r="35" spans="1:15">
      <c r="A35" s="57" t="s">
        <v>354</v>
      </c>
      <c r="B35" s="50"/>
      <c r="C35" s="50"/>
      <c r="D35" s="132"/>
      <c r="E35" s="128"/>
      <c r="F35" s="132"/>
      <c r="G35" s="128"/>
      <c r="H35" s="132"/>
      <c r="I35" s="128"/>
      <c r="J35" s="132"/>
      <c r="K35" s="128"/>
      <c r="L35" s="128"/>
      <c r="M35" s="128"/>
      <c r="N35" s="128"/>
      <c r="O35" s="128"/>
    </row>
    <row r="36" spans="1:15">
      <c r="A36" s="15" t="s">
        <v>35</v>
      </c>
      <c r="B36" s="447" t="s">
        <v>267</v>
      </c>
      <c r="C36" s="390">
        <f>SUM(D36:O36)</f>
        <v>0</v>
      </c>
      <c r="D36" s="134"/>
      <c r="E36" s="126"/>
      <c r="F36" s="134"/>
      <c r="G36" s="126"/>
      <c r="H36" s="134"/>
      <c r="I36" s="126"/>
      <c r="J36" s="134"/>
      <c r="K36" s="126"/>
      <c r="L36" s="126"/>
      <c r="M36" s="126"/>
      <c r="N36" s="126"/>
      <c r="O36" s="126">
        <v>0</v>
      </c>
    </row>
    <row r="37" spans="1:15">
      <c r="A37" s="60" t="s">
        <v>355</v>
      </c>
      <c r="B37" s="51"/>
      <c r="C37" s="51"/>
      <c r="D37" s="136"/>
      <c r="E37" s="99"/>
      <c r="F37" s="136"/>
      <c r="G37" s="99"/>
      <c r="H37" s="136"/>
      <c r="I37" s="99"/>
      <c r="J37" s="136"/>
      <c r="K37" s="99"/>
      <c r="L37" s="99"/>
      <c r="M37" s="99"/>
      <c r="N37" s="99"/>
      <c r="O37" s="99"/>
    </row>
    <row r="38" spans="1:15">
      <c r="A38" s="15" t="s">
        <v>35</v>
      </c>
      <c r="B38" s="447" t="s">
        <v>267</v>
      </c>
      <c r="C38" s="390">
        <f>SUM(D38:O38)</f>
        <v>0</v>
      </c>
      <c r="D38" s="134"/>
      <c r="E38" s="99"/>
      <c r="F38" s="136"/>
      <c r="G38" s="320"/>
      <c r="H38" s="136"/>
      <c r="I38" s="99"/>
      <c r="J38" s="136"/>
      <c r="K38" s="99"/>
      <c r="L38" s="99"/>
      <c r="M38" s="99"/>
      <c r="N38" s="99"/>
      <c r="O38" s="99">
        <v>0</v>
      </c>
    </row>
    <row r="39" spans="1:15">
      <c r="A39" s="57" t="s">
        <v>356</v>
      </c>
      <c r="B39" s="50"/>
      <c r="C39" s="50"/>
      <c r="D39" s="132"/>
      <c r="E39" s="128"/>
      <c r="F39" s="132"/>
      <c r="G39" s="128"/>
      <c r="H39" s="132"/>
      <c r="I39" s="128"/>
      <c r="J39" s="132"/>
      <c r="K39" s="128"/>
      <c r="L39" s="128"/>
      <c r="M39" s="128"/>
      <c r="N39" s="128"/>
      <c r="O39" s="128"/>
    </row>
    <row r="40" spans="1:15">
      <c r="A40" s="15" t="s">
        <v>35</v>
      </c>
      <c r="B40" s="447" t="s">
        <v>267</v>
      </c>
      <c r="C40" s="390">
        <f>SUM(D40:O40)</f>
        <v>747</v>
      </c>
      <c r="D40" s="134"/>
      <c r="E40" s="126"/>
      <c r="F40" s="134"/>
      <c r="G40" s="126"/>
      <c r="H40" s="134">
        <v>195</v>
      </c>
      <c r="I40" s="126"/>
      <c r="J40" s="134"/>
      <c r="K40" s="126"/>
      <c r="L40" s="126">
        <v>552</v>
      </c>
      <c r="M40" s="126"/>
      <c r="N40" s="126"/>
      <c r="O40" s="126">
        <v>0</v>
      </c>
    </row>
    <row r="41" spans="1:15">
      <c r="A41" s="13" t="s">
        <v>357</v>
      </c>
      <c r="B41" s="19"/>
      <c r="C41" s="19"/>
      <c r="D41" s="129"/>
      <c r="E41" s="128"/>
      <c r="F41" s="132"/>
      <c r="G41" s="128"/>
      <c r="H41" s="132"/>
      <c r="I41" s="128"/>
      <c r="J41" s="132"/>
      <c r="K41" s="128"/>
      <c r="L41" s="128"/>
      <c r="M41" s="128"/>
      <c r="N41" s="128"/>
      <c r="O41" s="128"/>
    </row>
    <row r="42" spans="1:15">
      <c r="A42" s="15" t="s">
        <v>35</v>
      </c>
      <c r="B42" s="447" t="s">
        <v>267</v>
      </c>
      <c r="C42" s="390">
        <f>SUM(D42:O42)</f>
        <v>10800</v>
      </c>
      <c r="D42" s="134"/>
      <c r="E42" s="126"/>
      <c r="F42" s="134"/>
      <c r="G42" s="126"/>
      <c r="H42" s="134"/>
      <c r="I42" s="126"/>
      <c r="J42" s="134">
        <v>10800</v>
      </c>
      <c r="K42" s="126"/>
      <c r="L42" s="126"/>
      <c r="M42" s="126"/>
      <c r="N42" s="126"/>
      <c r="O42" s="126">
        <v>0</v>
      </c>
    </row>
    <row r="43" spans="1:15">
      <c r="A43" s="13" t="s">
        <v>358</v>
      </c>
      <c r="B43" s="7"/>
      <c r="C43" s="7"/>
      <c r="D43" s="132"/>
      <c r="E43" s="128"/>
      <c r="F43" s="132"/>
      <c r="G43" s="128"/>
      <c r="H43" s="132"/>
      <c r="I43" s="128"/>
      <c r="J43" s="132"/>
      <c r="K43" s="128"/>
      <c r="L43" s="128"/>
      <c r="M43" s="128"/>
      <c r="N43" s="128"/>
      <c r="O43" s="128"/>
    </row>
    <row r="44" spans="1:15">
      <c r="A44" s="15" t="s">
        <v>35</v>
      </c>
      <c r="B44" s="447" t="s">
        <v>267</v>
      </c>
      <c r="C44" s="390">
        <f>SUM(D44:O44)</f>
        <v>15000</v>
      </c>
      <c r="D44" s="134"/>
      <c r="E44" s="126"/>
      <c r="F44" s="134"/>
      <c r="G44" s="126"/>
      <c r="H44" s="134"/>
      <c r="I44" s="126"/>
      <c r="J44" s="134"/>
      <c r="K44" s="126"/>
      <c r="L44" s="126">
        <v>15000</v>
      </c>
      <c r="M44" s="126"/>
      <c r="N44" s="126"/>
      <c r="O44" s="126">
        <v>0</v>
      </c>
    </row>
    <row r="45" spans="1:15">
      <c r="A45" s="13" t="s">
        <v>359</v>
      </c>
      <c r="B45" s="19"/>
      <c r="C45" s="19"/>
      <c r="D45" s="129"/>
      <c r="E45" s="128"/>
      <c r="F45" s="132"/>
      <c r="G45" s="128"/>
      <c r="H45" s="132"/>
      <c r="I45" s="128"/>
      <c r="J45" s="132"/>
      <c r="K45" s="128"/>
      <c r="L45" s="128"/>
      <c r="M45" s="128"/>
      <c r="N45" s="128"/>
      <c r="O45" s="128"/>
    </row>
    <row r="46" spans="1:15">
      <c r="A46" s="15" t="s">
        <v>35</v>
      </c>
      <c r="B46" s="447" t="s">
        <v>267</v>
      </c>
      <c r="C46" s="390">
        <f>SUM(D46:O46)</f>
        <v>0</v>
      </c>
      <c r="D46" s="134"/>
      <c r="E46" s="126"/>
      <c r="F46" s="134"/>
      <c r="G46" s="126"/>
      <c r="H46" s="134"/>
      <c r="I46" s="126"/>
      <c r="J46" s="134"/>
      <c r="K46" s="126"/>
      <c r="L46" s="126"/>
      <c r="M46" s="126"/>
      <c r="N46" s="126"/>
      <c r="O46" s="126">
        <v>0</v>
      </c>
    </row>
    <row r="47" spans="1:15">
      <c r="A47" s="13" t="s">
        <v>360</v>
      </c>
      <c r="B47" s="7"/>
      <c r="C47" s="7"/>
      <c r="D47" s="132"/>
      <c r="E47" s="128"/>
      <c r="F47" s="132"/>
      <c r="G47" s="128"/>
      <c r="H47" s="132"/>
      <c r="I47" s="128"/>
      <c r="J47" s="132"/>
      <c r="K47" s="128"/>
      <c r="L47" s="128"/>
      <c r="M47" s="128"/>
      <c r="N47" s="128"/>
      <c r="O47" s="128"/>
    </row>
    <row r="48" spans="1:15">
      <c r="A48" s="15" t="s">
        <v>35</v>
      </c>
      <c r="B48" s="447" t="s">
        <v>268</v>
      </c>
      <c r="C48" s="390">
        <f>SUM(D48:O48)</f>
        <v>0</v>
      </c>
      <c r="D48" s="134"/>
      <c r="E48" s="126"/>
      <c r="F48" s="134"/>
      <c r="G48" s="126"/>
      <c r="H48" s="134"/>
      <c r="I48" s="126"/>
      <c r="J48" s="134"/>
      <c r="K48" s="190"/>
      <c r="L48" s="126"/>
      <c r="M48" s="126"/>
      <c r="N48" s="126"/>
      <c r="O48" s="126">
        <v>0</v>
      </c>
    </row>
    <row r="49" spans="1:15">
      <c r="A49" s="57" t="s">
        <v>361</v>
      </c>
      <c r="B49" s="51"/>
      <c r="C49" s="51"/>
      <c r="D49" s="136"/>
      <c r="E49" s="99"/>
      <c r="F49" s="136"/>
      <c r="G49" s="99"/>
      <c r="H49" s="136"/>
      <c r="I49" s="99"/>
      <c r="J49" s="136"/>
      <c r="K49" s="99"/>
      <c r="L49" s="99"/>
      <c r="M49" s="99"/>
      <c r="N49" s="99"/>
      <c r="O49" s="99"/>
    </row>
    <row r="50" spans="1:15">
      <c r="A50" s="15" t="s">
        <v>35</v>
      </c>
      <c r="B50" s="447" t="s">
        <v>267</v>
      </c>
      <c r="C50" s="390">
        <f>SUM(D50:O50)</f>
        <v>16205</v>
      </c>
      <c r="D50" s="134"/>
      <c r="E50" s="126"/>
      <c r="F50" s="134"/>
      <c r="G50" s="126"/>
      <c r="H50" s="134"/>
      <c r="I50" s="126"/>
      <c r="J50" s="134"/>
      <c r="K50" s="126"/>
      <c r="L50" s="126"/>
      <c r="M50" s="126">
        <v>16205</v>
      </c>
      <c r="N50" s="126"/>
      <c r="O50" s="126">
        <v>0</v>
      </c>
    </row>
    <row r="51" spans="1:15">
      <c r="A51" s="60" t="s">
        <v>362</v>
      </c>
      <c r="B51" s="51"/>
      <c r="C51" s="51"/>
      <c r="D51" s="136"/>
      <c r="E51" s="128"/>
      <c r="F51" s="132"/>
      <c r="G51" s="128"/>
      <c r="H51" s="132"/>
      <c r="I51" s="128"/>
      <c r="J51" s="132"/>
      <c r="K51" s="128"/>
      <c r="L51" s="128"/>
      <c r="M51" s="128"/>
      <c r="N51" s="128"/>
      <c r="O51" s="128"/>
    </row>
    <row r="52" spans="1:15">
      <c r="A52" s="11" t="s">
        <v>35</v>
      </c>
      <c r="B52" s="448" t="s">
        <v>268</v>
      </c>
      <c r="C52" s="390">
        <f>SUM(D52:O52)</f>
        <v>0</v>
      </c>
      <c r="D52" s="124"/>
      <c r="E52" s="126"/>
      <c r="F52" s="134"/>
      <c r="G52" s="126"/>
      <c r="H52" s="134"/>
      <c r="I52" s="126"/>
      <c r="J52" s="134"/>
      <c r="K52" s="126"/>
      <c r="L52" s="126"/>
      <c r="M52" s="126"/>
      <c r="N52" s="126"/>
      <c r="O52" s="126">
        <v>0</v>
      </c>
    </row>
    <row r="53" spans="1:15">
      <c r="A53" s="98" t="s">
        <v>363</v>
      </c>
      <c r="B53" s="356"/>
      <c r="C53" s="356"/>
      <c r="D53" s="130"/>
      <c r="E53" s="124"/>
      <c r="F53" s="136"/>
      <c r="G53" s="99"/>
      <c r="H53" s="136"/>
      <c r="I53" s="99"/>
      <c r="J53" s="136"/>
      <c r="K53" s="99"/>
      <c r="L53" s="99"/>
      <c r="M53" s="99"/>
      <c r="N53" s="99"/>
      <c r="O53" s="99"/>
    </row>
    <row r="54" spans="1:15">
      <c r="A54" s="15" t="s">
        <v>47</v>
      </c>
      <c r="B54" s="449" t="s">
        <v>267</v>
      </c>
      <c r="C54" s="390">
        <f>SUM(D54:O54)</f>
        <v>0</v>
      </c>
      <c r="D54" s="123"/>
      <c r="E54" s="124"/>
      <c r="F54" s="136"/>
      <c r="G54" s="99"/>
      <c r="H54" s="136"/>
      <c r="I54" s="99"/>
      <c r="J54" s="136"/>
      <c r="K54" s="99"/>
      <c r="L54" s="99"/>
      <c r="M54" s="99"/>
      <c r="N54" s="99"/>
      <c r="O54" s="99"/>
    </row>
    <row r="55" spans="1:15">
      <c r="A55" s="98" t="s">
        <v>395</v>
      </c>
      <c r="B55" s="356"/>
      <c r="C55" s="356"/>
      <c r="D55" s="130"/>
      <c r="E55" s="128"/>
      <c r="F55" s="132"/>
      <c r="G55" s="128"/>
      <c r="H55" s="132"/>
      <c r="I55" s="128"/>
      <c r="J55" s="132"/>
      <c r="K55" s="128"/>
      <c r="L55" s="128"/>
      <c r="M55" s="128"/>
      <c r="N55" s="128"/>
      <c r="O55" s="128"/>
    </row>
    <row r="56" spans="1:15">
      <c r="A56" s="15" t="s">
        <v>47</v>
      </c>
      <c r="B56" s="449" t="s">
        <v>267</v>
      </c>
      <c r="C56" s="390">
        <f>SUM(D56:O56)</f>
        <v>0</v>
      </c>
      <c r="D56" s="123"/>
      <c r="E56" s="126"/>
      <c r="F56" s="134"/>
      <c r="G56" s="126"/>
      <c r="H56" s="134"/>
      <c r="I56" s="126"/>
      <c r="J56" s="134"/>
      <c r="K56" s="126"/>
      <c r="L56" s="126"/>
      <c r="M56" s="126"/>
      <c r="N56" s="126"/>
      <c r="O56" s="126"/>
    </row>
    <row r="57" spans="1:15">
      <c r="A57" s="446" t="s">
        <v>398</v>
      </c>
      <c r="B57" s="450"/>
      <c r="C57" s="51"/>
      <c r="D57" s="136"/>
      <c r="E57" s="128"/>
      <c r="F57" s="132"/>
      <c r="G57" s="128"/>
      <c r="H57" s="132"/>
      <c r="I57" s="128"/>
      <c r="J57" s="132"/>
      <c r="K57" s="128"/>
      <c r="L57" s="128"/>
      <c r="M57" s="128"/>
      <c r="N57" s="128"/>
      <c r="O57" s="128"/>
    </row>
    <row r="58" spans="1:15">
      <c r="A58" s="15" t="s">
        <v>35</v>
      </c>
      <c r="B58" s="447" t="s">
        <v>267</v>
      </c>
      <c r="C58" s="390">
        <f>SUM(D58:O58)</f>
        <v>0</v>
      </c>
      <c r="D58" s="134"/>
      <c r="E58" s="126"/>
      <c r="F58" s="134"/>
      <c r="G58" s="126"/>
      <c r="H58" s="134"/>
      <c r="I58" s="126"/>
      <c r="J58" s="134"/>
      <c r="K58" s="126"/>
      <c r="L58" s="126"/>
      <c r="M58" s="126"/>
      <c r="N58" s="126"/>
      <c r="O58" s="126">
        <v>0</v>
      </c>
    </row>
    <row r="59" spans="1:15">
      <c r="A59" s="57" t="s">
        <v>399</v>
      </c>
      <c r="B59" s="51"/>
      <c r="C59" s="51"/>
      <c r="D59" s="136"/>
      <c r="E59" s="99"/>
      <c r="F59" s="136"/>
      <c r="G59" s="99"/>
      <c r="H59" s="136"/>
      <c r="I59" s="99"/>
      <c r="J59" s="136"/>
      <c r="K59" s="99"/>
      <c r="L59" s="99"/>
      <c r="M59" s="99"/>
      <c r="N59" s="99"/>
      <c r="O59" s="99"/>
    </row>
    <row r="60" spans="1:15">
      <c r="A60" s="11" t="s">
        <v>35</v>
      </c>
      <c r="B60" s="448" t="s">
        <v>268</v>
      </c>
      <c r="C60" s="390">
        <f>SUM(D60:O60)</f>
        <v>0</v>
      </c>
      <c r="D60" s="136"/>
      <c r="E60" s="99"/>
      <c r="F60" s="136"/>
      <c r="G60" s="99"/>
      <c r="H60" s="136"/>
      <c r="I60" s="99"/>
      <c r="J60" s="136"/>
      <c r="K60" s="99"/>
      <c r="L60" s="99"/>
      <c r="M60" s="99"/>
      <c r="N60" s="99"/>
      <c r="O60" s="99">
        <v>0</v>
      </c>
    </row>
    <row r="61" spans="1:15">
      <c r="A61" s="317" t="s">
        <v>400</v>
      </c>
      <c r="B61" s="63"/>
      <c r="C61" s="50"/>
      <c r="D61" s="130"/>
      <c r="E61" s="128"/>
      <c r="F61" s="128"/>
      <c r="G61" s="128"/>
      <c r="H61" s="128"/>
      <c r="I61" s="128"/>
      <c r="J61" s="128"/>
      <c r="K61" s="128"/>
      <c r="L61" s="128"/>
      <c r="M61" s="128"/>
      <c r="N61" s="128"/>
      <c r="O61" s="128"/>
    </row>
    <row r="62" spans="1:15">
      <c r="A62" s="31" t="s">
        <v>45</v>
      </c>
      <c r="B62" s="376" t="s">
        <v>268</v>
      </c>
      <c r="C62" s="390">
        <f>SUM(D62:O62)</f>
        <v>0</v>
      </c>
      <c r="D62" s="123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</row>
    <row r="63" spans="1:15">
      <c r="A63" s="57" t="s">
        <v>401</v>
      </c>
      <c r="B63" s="50"/>
      <c r="C63" s="50"/>
      <c r="D63" s="132"/>
      <c r="E63" s="128"/>
      <c r="F63" s="132"/>
      <c r="G63" s="128"/>
      <c r="H63" s="132"/>
      <c r="I63" s="128"/>
      <c r="J63" s="132"/>
      <c r="K63" s="128"/>
      <c r="L63" s="128"/>
      <c r="M63" s="128"/>
      <c r="N63" s="128"/>
      <c r="O63" s="128"/>
    </row>
    <row r="64" spans="1:15">
      <c r="A64" s="15" t="s">
        <v>47</v>
      </c>
      <c r="B64" s="447" t="s">
        <v>268</v>
      </c>
      <c r="C64" s="390">
        <f>SUM(D64:O64)</f>
        <v>0</v>
      </c>
      <c r="D64" s="134"/>
      <c r="E64" s="126"/>
      <c r="F64" s="134"/>
      <c r="G64" s="126"/>
      <c r="H64" s="134"/>
      <c r="I64" s="126"/>
      <c r="J64" s="134"/>
      <c r="K64" s="126"/>
      <c r="L64" s="126"/>
      <c r="M64" s="126"/>
      <c r="N64" s="126"/>
      <c r="O64" s="126"/>
    </row>
    <row r="65" spans="1:15">
      <c r="A65" s="60" t="s">
        <v>509</v>
      </c>
      <c r="B65" s="51"/>
      <c r="C65" s="51"/>
      <c r="D65" s="136"/>
      <c r="E65" s="99"/>
      <c r="F65" s="136"/>
      <c r="G65" s="99"/>
      <c r="H65" s="136"/>
      <c r="I65" s="99"/>
      <c r="J65" s="136"/>
      <c r="K65" s="99"/>
      <c r="L65" s="99"/>
      <c r="M65" s="99"/>
      <c r="N65" s="99"/>
      <c r="O65" s="99"/>
    </row>
    <row r="66" spans="1:15">
      <c r="A66" s="15" t="s">
        <v>35</v>
      </c>
      <c r="B66" s="447" t="s">
        <v>268</v>
      </c>
      <c r="C66" s="390">
        <f>SUM(D66:O66)</f>
        <v>0</v>
      </c>
      <c r="D66" s="134"/>
      <c r="E66" s="99"/>
      <c r="F66" s="136"/>
      <c r="G66" s="99"/>
      <c r="H66" s="136"/>
      <c r="I66" s="99"/>
      <c r="J66" s="136"/>
      <c r="K66" s="99"/>
      <c r="L66" s="99"/>
      <c r="M66" s="99"/>
      <c r="N66" s="99"/>
      <c r="O66" s="99">
        <v>0</v>
      </c>
    </row>
    <row r="67" spans="1:15">
      <c r="A67" s="24" t="s">
        <v>403</v>
      </c>
      <c r="B67" s="19"/>
      <c r="C67" s="19"/>
      <c r="D67" s="132"/>
      <c r="E67" s="128"/>
      <c r="F67" s="132"/>
      <c r="G67" s="128"/>
      <c r="H67" s="132"/>
      <c r="I67" s="128"/>
      <c r="J67" s="132"/>
      <c r="K67" s="128"/>
      <c r="L67" s="128"/>
      <c r="M67" s="128"/>
      <c r="N67" s="128"/>
      <c r="O67" s="128"/>
    </row>
    <row r="68" spans="1:15">
      <c r="A68" s="11" t="s">
        <v>35</v>
      </c>
      <c r="B68" s="448" t="s">
        <v>267</v>
      </c>
      <c r="C68" s="390">
        <f>SUM(D68:O68)</f>
        <v>0</v>
      </c>
      <c r="D68" s="134"/>
      <c r="E68" s="126"/>
      <c r="F68" s="134"/>
      <c r="G68" s="126"/>
      <c r="H68" s="134"/>
      <c r="I68" s="126"/>
      <c r="J68" s="134"/>
      <c r="K68" s="126"/>
      <c r="L68" s="126"/>
      <c r="M68" s="126"/>
      <c r="N68" s="126"/>
      <c r="O68" s="126">
        <v>0</v>
      </c>
    </row>
    <row r="69" spans="1:15">
      <c r="A69" s="13" t="s">
        <v>404</v>
      </c>
      <c r="B69" s="7"/>
      <c r="C69" s="7"/>
      <c r="D69" s="132"/>
      <c r="E69" s="128"/>
      <c r="F69" s="132"/>
      <c r="G69" s="128"/>
      <c r="H69" s="132"/>
      <c r="I69" s="128"/>
      <c r="J69" s="132"/>
      <c r="K69" s="128"/>
      <c r="L69" s="128"/>
      <c r="M69" s="128"/>
      <c r="N69" s="128"/>
      <c r="O69" s="128"/>
    </row>
    <row r="70" spans="1:15">
      <c r="A70" s="15" t="s">
        <v>35</v>
      </c>
      <c r="B70" s="447" t="s">
        <v>267</v>
      </c>
      <c r="C70" s="390">
        <f>SUM(D70:O70)</f>
        <v>0</v>
      </c>
      <c r="D70" s="134"/>
      <c r="E70" s="126"/>
      <c r="F70" s="134"/>
      <c r="G70" s="126"/>
      <c r="H70" s="134"/>
      <c r="I70" s="126"/>
      <c r="J70" s="134"/>
      <c r="K70" s="126"/>
      <c r="L70" s="126"/>
      <c r="M70" s="126"/>
      <c r="N70" s="126"/>
      <c r="O70" s="126">
        <v>0</v>
      </c>
    </row>
    <row r="71" spans="1:15">
      <c r="A71" s="13" t="s">
        <v>412</v>
      </c>
      <c r="B71" s="7"/>
      <c r="C71" s="7"/>
      <c r="D71" s="132"/>
      <c r="E71" s="128"/>
      <c r="F71" s="132"/>
      <c r="G71" s="128"/>
      <c r="H71" s="132"/>
      <c r="I71" s="128"/>
      <c r="J71" s="132"/>
      <c r="K71" s="128"/>
      <c r="L71" s="128"/>
      <c r="M71" s="128"/>
      <c r="N71" s="128"/>
      <c r="O71" s="128"/>
    </row>
    <row r="72" spans="1:15">
      <c r="A72" s="15" t="s">
        <v>35</v>
      </c>
      <c r="B72" s="447" t="s">
        <v>267</v>
      </c>
      <c r="C72" s="390">
        <f>SUM(D72:O72)</f>
        <v>4786</v>
      </c>
      <c r="D72" s="134"/>
      <c r="E72" s="99"/>
      <c r="F72" s="136"/>
      <c r="G72" s="99"/>
      <c r="H72" s="136">
        <v>4786</v>
      </c>
      <c r="I72" s="99"/>
      <c r="J72" s="136"/>
      <c r="K72" s="99"/>
      <c r="L72" s="99"/>
      <c r="M72" s="99"/>
      <c r="N72" s="99"/>
      <c r="O72" s="99">
        <v>0</v>
      </c>
    </row>
    <row r="73" spans="1:15">
      <c r="A73" s="13" t="s">
        <v>406</v>
      </c>
      <c r="B73" s="7"/>
      <c r="C73" s="7"/>
      <c r="D73" s="132"/>
      <c r="E73" s="128"/>
      <c r="F73" s="132"/>
      <c r="G73" s="128"/>
      <c r="H73" s="128"/>
      <c r="I73" s="132"/>
      <c r="J73" s="128"/>
      <c r="K73" s="128"/>
      <c r="L73" s="132"/>
      <c r="M73" s="128"/>
      <c r="N73" s="132"/>
      <c r="O73" s="128"/>
    </row>
    <row r="74" spans="1:15">
      <c r="A74" s="15" t="s">
        <v>35</v>
      </c>
      <c r="B74" s="447" t="s">
        <v>267</v>
      </c>
      <c r="C74" s="390">
        <f>SUM(D74:O74)</f>
        <v>0</v>
      </c>
      <c r="D74" s="134"/>
      <c r="E74" s="126"/>
      <c r="F74" s="134"/>
      <c r="G74" s="126"/>
      <c r="H74" s="126"/>
      <c r="I74" s="134"/>
      <c r="J74" s="126"/>
      <c r="K74" s="126"/>
      <c r="L74" s="134"/>
      <c r="M74" s="126"/>
      <c r="N74" s="134"/>
      <c r="O74" s="126">
        <v>0</v>
      </c>
    </row>
    <row r="75" spans="1:15">
      <c r="A75" s="13" t="s">
        <v>407</v>
      </c>
      <c r="B75" s="7"/>
      <c r="C75" s="7"/>
      <c r="D75" s="132"/>
      <c r="E75" s="128"/>
      <c r="F75" s="132"/>
      <c r="G75" s="128"/>
      <c r="H75" s="128"/>
      <c r="I75" s="132"/>
      <c r="J75" s="128"/>
      <c r="K75" s="132"/>
      <c r="L75" s="128"/>
      <c r="M75" s="130"/>
      <c r="N75" s="128"/>
      <c r="O75" s="132"/>
    </row>
    <row r="76" spans="1:15">
      <c r="A76" s="15" t="s">
        <v>35</v>
      </c>
      <c r="B76" s="447" t="s">
        <v>268</v>
      </c>
      <c r="C76" s="390">
        <f>SUM(D76:O76)</f>
        <v>0</v>
      </c>
      <c r="D76" s="134"/>
      <c r="E76" s="126"/>
      <c r="F76" s="134"/>
      <c r="G76" s="126"/>
      <c r="H76" s="126"/>
      <c r="I76" s="134"/>
      <c r="J76" s="126"/>
      <c r="K76" s="134"/>
      <c r="L76" s="126"/>
      <c r="M76" s="123"/>
      <c r="N76" s="126"/>
      <c r="O76" s="134">
        <v>0</v>
      </c>
    </row>
    <row r="77" spans="1:15">
      <c r="A77" s="60" t="s">
        <v>408</v>
      </c>
      <c r="B77" s="51"/>
      <c r="C77" s="51"/>
      <c r="D77" s="136"/>
      <c r="E77" s="99"/>
      <c r="F77" s="136"/>
      <c r="G77" s="99"/>
      <c r="H77" s="99"/>
      <c r="I77" s="136"/>
      <c r="J77" s="99"/>
      <c r="K77" s="128"/>
      <c r="L77" s="128"/>
      <c r="M77" s="128"/>
      <c r="N77" s="128"/>
      <c r="O77" s="128"/>
    </row>
    <row r="78" spans="1:15">
      <c r="A78" s="11" t="s">
        <v>35</v>
      </c>
      <c r="B78" s="448" t="s">
        <v>267</v>
      </c>
      <c r="C78" s="390">
        <f>SUM(D78:O78)</f>
        <v>0</v>
      </c>
      <c r="D78" s="136"/>
      <c r="E78" s="99"/>
      <c r="F78" s="136"/>
      <c r="G78" s="99"/>
      <c r="H78" s="99"/>
      <c r="I78" s="136"/>
      <c r="J78" s="99"/>
      <c r="K78" s="126"/>
      <c r="L78" s="126"/>
      <c r="M78" s="126"/>
      <c r="N78" s="126"/>
      <c r="O78" s="126"/>
    </row>
    <row r="79" spans="1:15">
      <c r="A79" s="13" t="s">
        <v>413</v>
      </c>
      <c r="B79" s="7"/>
      <c r="C79" s="7"/>
      <c r="D79" s="132"/>
      <c r="E79" s="128"/>
      <c r="F79" s="132"/>
      <c r="G79" s="128"/>
      <c r="H79" s="128"/>
      <c r="I79" s="132"/>
      <c r="J79" s="128"/>
      <c r="K79" s="128"/>
      <c r="L79" s="132"/>
      <c r="M79" s="128"/>
      <c r="N79" s="130"/>
      <c r="O79" s="128"/>
    </row>
    <row r="80" spans="1:15">
      <c r="A80" s="15" t="s">
        <v>35</v>
      </c>
      <c r="B80" s="447" t="s">
        <v>267</v>
      </c>
      <c r="C80" s="390">
        <f>SUM(D80:O80)</f>
        <v>0</v>
      </c>
      <c r="D80" s="134"/>
      <c r="E80" s="126"/>
      <c r="F80" s="134"/>
      <c r="G80" s="126"/>
      <c r="H80" s="126"/>
      <c r="I80" s="134"/>
      <c r="J80" s="126"/>
      <c r="K80" s="126"/>
      <c r="L80" s="134"/>
      <c r="M80" s="126"/>
      <c r="N80" s="123"/>
      <c r="O80" s="126">
        <v>0</v>
      </c>
    </row>
    <row r="81" spans="1:24">
      <c r="A81" s="13" t="s">
        <v>410</v>
      </c>
      <c r="B81" s="7"/>
      <c r="C81" s="7"/>
      <c r="D81" s="132"/>
      <c r="E81" s="128"/>
      <c r="F81" s="132"/>
      <c r="G81" s="128"/>
      <c r="H81" s="128"/>
      <c r="I81" s="132"/>
      <c r="J81" s="128"/>
      <c r="K81" s="128"/>
      <c r="L81" s="132"/>
      <c r="M81" s="128"/>
      <c r="N81" s="130"/>
      <c r="O81" s="128"/>
    </row>
    <row r="82" spans="1:24">
      <c r="A82" s="15" t="s">
        <v>35</v>
      </c>
      <c r="B82" s="447" t="s">
        <v>267</v>
      </c>
      <c r="C82" s="390">
        <f>SUM(D82:O82)</f>
        <v>0</v>
      </c>
      <c r="D82" s="134"/>
      <c r="E82" s="126"/>
      <c r="F82" s="134"/>
      <c r="G82" s="126"/>
      <c r="H82" s="126"/>
      <c r="I82" s="134"/>
      <c r="J82" s="126"/>
      <c r="K82" s="190"/>
      <c r="L82" s="134"/>
      <c r="M82" s="126"/>
      <c r="N82" s="123"/>
      <c r="O82" s="126">
        <v>0</v>
      </c>
    </row>
    <row r="83" spans="1:24">
      <c r="A83" s="60" t="s">
        <v>411</v>
      </c>
      <c r="B83" s="51"/>
      <c r="C83" s="51"/>
      <c r="D83" s="136"/>
      <c r="E83" s="99"/>
      <c r="F83" s="136"/>
      <c r="G83" s="99"/>
      <c r="H83" s="99"/>
      <c r="I83" s="136"/>
      <c r="J83" s="99"/>
      <c r="K83" s="99"/>
      <c r="L83" s="136"/>
      <c r="M83" s="99"/>
      <c r="N83" s="124"/>
      <c r="O83" s="99"/>
    </row>
    <row r="84" spans="1:24">
      <c r="A84" s="11" t="s">
        <v>35</v>
      </c>
      <c r="B84" s="448" t="s">
        <v>267</v>
      </c>
      <c r="C84" s="390">
        <f>SUM(D84:O84)</f>
        <v>0</v>
      </c>
      <c r="D84" s="124"/>
      <c r="E84" s="99"/>
      <c r="F84" s="136"/>
      <c r="G84" s="99"/>
      <c r="H84" s="99"/>
      <c r="I84" s="136"/>
      <c r="J84" s="99"/>
      <c r="K84" s="99"/>
      <c r="L84" s="136"/>
      <c r="M84" s="99"/>
      <c r="N84" s="124"/>
      <c r="O84" s="99">
        <v>0</v>
      </c>
    </row>
    <row r="85" spans="1:24">
      <c r="A85" s="57" t="s">
        <v>414</v>
      </c>
      <c r="B85" s="57"/>
      <c r="C85" s="7"/>
      <c r="D85" s="132"/>
      <c r="E85" s="128"/>
      <c r="F85" s="132"/>
      <c r="G85" s="128"/>
      <c r="H85" s="132"/>
      <c r="I85" s="128"/>
      <c r="J85" s="132"/>
      <c r="K85" s="128"/>
      <c r="L85" s="132"/>
      <c r="M85" s="128"/>
      <c r="N85" s="130"/>
      <c r="O85" s="128"/>
    </row>
    <row r="86" spans="1:24">
      <c r="A86" s="15" t="s">
        <v>35</v>
      </c>
      <c r="B86" s="15"/>
      <c r="C86" s="390">
        <f>SUM(D86:O86)</f>
        <v>1239784</v>
      </c>
      <c r="D86" s="134"/>
      <c r="E86" s="126"/>
      <c r="F86" s="134"/>
      <c r="G86" s="126">
        <v>1239784</v>
      </c>
      <c r="H86" s="134"/>
      <c r="I86" s="126"/>
      <c r="J86" s="134"/>
      <c r="K86" s="126"/>
      <c r="L86" s="134"/>
      <c r="M86" s="126"/>
      <c r="N86" s="123"/>
      <c r="O86" s="126"/>
    </row>
    <row r="87" spans="1:24">
      <c r="A87" s="24" t="s">
        <v>158</v>
      </c>
      <c r="B87" s="24"/>
      <c r="C87" s="396"/>
      <c r="D87" s="140"/>
      <c r="E87" s="139"/>
      <c r="F87" s="140"/>
      <c r="G87" s="139"/>
      <c r="H87" s="140"/>
      <c r="I87" s="139"/>
      <c r="J87" s="140"/>
      <c r="K87" s="139"/>
      <c r="L87" s="139"/>
      <c r="M87" s="139"/>
      <c r="N87" s="139"/>
      <c r="O87" s="139"/>
    </row>
    <row r="88" spans="1:24">
      <c r="A88" s="14" t="s">
        <v>50</v>
      </c>
      <c r="B88" s="14"/>
      <c r="C88" s="390">
        <f>SUM(D88:O88)</f>
        <v>2008858</v>
      </c>
      <c r="D88" s="143">
        <f>SUM(D66,D68,D70,D72,D74,D76,D78,D80,D82,D84,D86,D101)</f>
        <v>0</v>
      </c>
      <c r="E88" s="143">
        <f t="shared" ref="E88:O88" si="0">SUM(E66,E68,E70,E72,E74,E76,E78,E80,E82,E84,E86,E101)</f>
        <v>572052</v>
      </c>
      <c r="F88" s="143">
        <f t="shared" si="0"/>
        <v>0</v>
      </c>
      <c r="G88" s="143">
        <f t="shared" si="0"/>
        <v>1239784</v>
      </c>
      <c r="H88" s="143">
        <f t="shared" si="0"/>
        <v>98901</v>
      </c>
      <c r="I88" s="143">
        <f t="shared" si="0"/>
        <v>30312</v>
      </c>
      <c r="J88" s="143">
        <f t="shared" si="0"/>
        <v>10800</v>
      </c>
      <c r="K88" s="143">
        <f t="shared" si="0"/>
        <v>0</v>
      </c>
      <c r="L88" s="143">
        <f t="shared" si="0"/>
        <v>15552</v>
      </c>
      <c r="M88" s="143">
        <f t="shared" si="0"/>
        <v>41457</v>
      </c>
      <c r="N88" s="143">
        <f t="shared" si="0"/>
        <v>0</v>
      </c>
      <c r="O88" s="143">
        <f t="shared" si="0"/>
        <v>0</v>
      </c>
      <c r="P88" s="184"/>
    </row>
    <row r="89" spans="1:24">
      <c r="A89" s="10" t="s">
        <v>51</v>
      </c>
      <c r="B89" s="10"/>
      <c r="C89" s="7"/>
      <c r="D89" s="130"/>
      <c r="E89" s="128"/>
      <c r="F89" s="128"/>
      <c r="G89" s="132"/>
      <c r="H89" s="128"/>
      <c r="I89" s="128"/>
      <c r="J89" s="128"/>
      <c r="K89" s="128"/>
      <c r="L89" s="130"/>
      <c r="M89" s="130"/>
      <c r="N89" s="130"/>
      <c r="O89" s="124"/>
      <c r="P89" s="5"/>
      <c r="Q89" s="5"/>
      <c r="R89" s="5"/>
      <c r="S89" s="5"/>
      <c r="T89" s="5"/>
      <c r="U89" s="5"/>
      <c r="V89" s="5"/>
      <c r="W89" s="5"/>
      <c r="X89" s="5"/>
    </row>
    <row r="90" spans="1:24">
      <c r="A90" s="15" t="s">
        <v>50</v>
      </c>
      <c r="B90" s="15"/>
      <c r="C90" s="390">
        <f>SUM(D90:O90)</f>
        <v>-275270</v>
      </c>
      <c r="D90" s="134"/>
      <c r="E90" s="126">
        <v>0</v>
      </c>
      <c r="F90" s="126">
        <v>0</v>
      </c>
      <c r="G90" s="134">
        <v>-275270</v>
      </c>
      <c r="H90" s="126">
        <v>0</v>
      </c>
      <c r="I90" s="126"/>
      <c r="J90" s="126">
        <v>0</v>
      </c>
      <c r="K90" s="126">
        <v>0</v>
      </c>
      <c r="L90" s="123">
        <v>0</v>
      </c>
      <c r="M90" s="123">
        <v>0</v>
      </c>
      <c r="N90" s="123">
        <v>0</v>
      </c>
      <c r="O90" s="123">
        <v>0</v>
      </c>
      <c r="P90" s="5"/>
      <c r="Q90" s="5"/>
      <c r="R90" s="5"/>
      <c r="S90" s="5"/>
      <c r="T90" s="5"/>
      <c r="U90" s="5"/>
      <c r="V90" s="5"/>
      <c r="W90" s="5"/>
      <c r="X90" s="5"/>
    </row>
    <row r="91" spans="1:24">
      <c r="A91" s="11" t="s">
        <v>159</v>
      </c>
      <c r="B91" s="11"/>
      <c r="C91" s="19"/>
      <c r="D91" s="136"/>
      <c r="E91" s="99"/>
      <c r="F91" s="99"/>
      <c r="G91" s="136"/>
      <c r="H91" s="99"/>
      <c r="I91" s="99"/>
      <c r="J91" s="99"/>
      <c r="K91" s="99"/>
      <c r="L91" s="124"/>
      <c r="M91" s="124"/>
      <c r="N91" s="124"/>
      <c r="O91" s="128"/>
      <c r="P91" s="5"/>
      <c r="Q91" s="5"/>
      <c r="R91" s="5"/>
      <c r="S91" s="5"/>
      <c r="T91" s="5"/>
      <c r="U91" s="5"/>
      <c r="V91" s="5"/>
      <c r="W91" s="5"/>
      <c r="X91" s="5"/>
    </row>
    <row r="92" spans="1:24">
      <c r="A92" s="11" t="s">
        <v>50</v>
      </c>
      <c r="B92" s="11"/>
      <c r="C92" s="390">
        <f>SUM(D92:O92)</f>
        <v>-820145</v>
      </c>
      <c r="D92" s="136"/>
      <c r="E92" s="99">
        <v>-503728</v>
      </c>
      <c r="F92" s="99">
        <v>0</v>
      </c>
      <c r="G92" s="99">
        <v>-316417</v>
      </c>
      <c r="H92" s="99">
        <v>0</v>
      </c>
      <c r="I92" s="99">
        <v>0</v>
      </c>
      <c r="J92" s="99">
        <v>0</v>
      </c>
      <c r="K92" s="99">
        <v>0</v>
      </c>
      <c r="L92" s="99">
        <v>0</v>
      </c>
      <c r="M92" s="99">
        <v>0</v>
      </c>
      <c r="N92" s="99">
        <v>0</v>
      </c>
      <c r="O92" s="126">
        <v>0</v>
      </c>
      <c r="P92" s="5"/>
      <c r="Q92" s="5"/>
      <c r="R92" s="5"/>
      <c r="S92" s="5"/>
      <c r="T92" s="5"/>
      <c r="U92" s="5"/>
      <c r="V92" s="5"/>
      <c r="W92" s="5"/>
      <c r="X92" s="5"/>
    </row>
    <row r="93" spans="1:24">
      <c r="A93" s="57" t="s">
        <v>48</v>
      </c>
      <c r="B93" s="57"/>
      <c r="C93" s="50"/>
      <c r="D93" s="163"/>
      <c r="E93" s="145"/>
      <c r="F93" s="145"/>
      <c r="G93" s="161"/>
      <c r="H93" s="145"/>
      <c r="I93" s="145"/>
      <c r="J93" s="145"/>
      <c r="K93" s="145"/>
      <c r="L93" s="163"/>
      <c r="M93" s="163"/>
      <c r="N93" s="163"/>
      <c r="O93" s="142"/>
      <c r="P93" s="5"/>
      <c r="Q93" s="5"/>
      <c r="R93" s="5"/>
      <c r="S93" s="5"/>
      <c r="T93" s="5"/>
      <c r="U93" s="5"/>
      <c r="V93" s="5"/>
      <c r="W93" s="5"/>
      <c r="X93" s="5"/>
    </row>
    <row r="94" spans="1:24">
      <c r="A94" s="49" t="s">
        <v>45</v>
      </c>
      <c r="B94" s="49"/>
      <c r="C94" s="409">
        <f>SUM(C88,C90,C92)</f>
        <v>913443</v>
      </c>
      <c r="D94" s="409">
        <f t="shared" ref="D94:O94" si="1">SUM(D88,D90,D92)</f>
        <v>0</v>
      </c>
      <c r="E94" s="409">
        <f t="shared" si="1"/>
        <v>68324</v>
      </c>
      <c r="F94" s="409">
        <f t="shared" si="1"/>
        <v>0</v>
      </c>
      <c r="G94" s="409">
        <f t="shared" si="1"/>
        <v>648097</v>
      </c>
      <c r="H94" s="409">
        <f t="shared" si="1"/>
        <v>98901</v>
      </c>
      <c r="I94" s="409">
        <f t="shared" si="1"/>
        <v>30312</v>
      </c>
      <c r="J94" s="409">
        <f t="shared" si="1"/>
        <v>10800</v>
      </c>
      <c r="K94" s="409">
        <f t="shared" si="1"/>
        <v>0</v>
      </c>
      <c r="L94" s="409">
        <f t="shared" si="1"/>
        <v>15552</v>
      </c>
      <c r="M94" s="409">
        <f t="shared" si="1"/>
        <v>41457</v>
      </c>
      <c r="N94" s="409">
        <f t="shared" si="1"/>
        <v>0</v>
      </c>
      <c r="O94" s="409">
        <f t="shared" si="1"/>
        <v>0</v>
      </c>
      <c r="P94" s="5"/>
      <c r="Q94" s="5"/>
      <c r="R94" s="5"/>
      <c r="S94" s="5"/>
      <c r="T94" s="5"/>
      <c r="U94" s="5"/>
      <c r="V94" s="5"/>
      <c r="W94" s="5"/>
      <c r="X94" s="5"/>
    </row>
    <row r="95" spans="1:24">
      <c r="A95" s="58" t="s">
        <v>271</v>
      </c>
      <c r="B95" s="58"/>
      <c r="C95" s="456">
        <f>SUM(D95:O95)</f>
        <v>913443</v>
      </c>
      <c r="D95" s="100">
        <f>D94-(D96-D97)</f>
        <v>0</v>
      </c>
      <c r="E95" s="100">
        <f t="shared" ref="E95:O95" si="2">E94-(E96-E97)</f>
        <v>68324</v>
      </c>
      <c r="F95" s="100">
        <f t="shared" si="2"/>
        <v>0</v>
      </c>
      <c r="G95" s="100">
        <f t="shared" si="2"/>
        <v>648097</v>
      </c>
      <c r="H95" s="100">
        <f t="shared" si="2"/>
        <v>98901</v>
      </c>
      <c r="I95" s="100">
        <f t="shared" si="2"/>
        <v>30312</v>
      </c>
      <c r="J95" s="100">
        <f t="shared" si="2"/>
        <v>10800</v>
      </c>
      <c r="K95" s="100">
        <f t="shared" si="2"/>
        <v>0</v>
      </c>
      <c r="L95" s="100">
        <f t="shared" si="2"/>
        <v>15552</v>
      </c>
      <c r="M95" s="100">
        <f t="shared" si="2"/>
        <v>41457</v>
      </c>
      <c r="N95" s="100">
        <f t="shared" si="2"/>
        <v>0</v>
      </c>
      <c r="O95" s="100">
        <f t="shared" si="2"/>
        <v>0</v>
      </c>
      <c r="P95" s="5"/>
      <c r="Q95" s="5"/>
      <c r="R95" s="5"/>
      <c r="S95" s="5"/>
      <c r="T95" s="5"/>
      <c r="U95" s="5"/>
      <c r="V95" s="5"/>
      <c r="W95" s="5"/>
      <c r="X95" s="5"/>
    </row>
    <row r="96" spans="1:24">
      <c r="A96" s="58" t="s">
        <v>272</v>
      </c>
      <c r="B96" s="58"/>
      <c r="C96" s="456">
        <f>SUM(D96:O96)</f>
        <v>0</v>
      </c>
      <c r="D96" s="100">
        <f t="shared" ref="D96:O96" si="3">SUM(D48,D52,D60,D62,D64,D66,D76,)</f>
        <v>0</v>
      </c>
      <c r="E96" s="100">
        <f t="shared" si="3"/>
        <v>0</v>
      </c>
      <c r="F96" s="100">
        <f t="shared" si="3"/>
        <v>0</v>
      </c>
      <c r="G96" s="100">
        <f t="shared" si="3"/>
        <v>0</v>
      </c>
      <c r="H96" s="100">
        <f t="shared" si="3"/>
        <v>0</v>
      </c>
      <c r="I96" s="100">
        <f t="shared" si="3"/>
        <v>0</v>
      </c>
      <c r="J96" s="100">
        <f t="shared" si="3"/>
        <v>0</v>
      </c>
      <c r="K96" s="100">
        <f t="shared" si="3"/>
        <v>0</v>
      </c>
      <c r="L96" s="100">
        <f t="shared" si="3"/>
        <v>0</v>
      </c>
      <c r="M96" s="100">
        <f t="shared" si="3"/>
        <v>0</v>
      </c>
      <c r="N96" s="100">
        <f t="shared" si="3"/>
        <v>0</v>
      </c>
      <c r="O96" s="100">
        <f t="shared" si="3"/>
        <v>0</v>
      </c>
      <c r="P96" s="5"/>
      <c r="Q96" s="5"/>
      <c r="R96" s="5"/>
      <c r="S96" s="5"/>
      <c r="T96" s="5"/>
      <c r="U96" s="5"/>
      <c r="V96" s="5"/>
      <c r="W96" s="5"/>
      <c r="X96" s="5"/>
    </row>
    <row r="97" spans="1:24">
      <c r="A97" s="58" t="s">
        <v>273</v>
      </c>
      <c r="B97" s="58"/>
      <c r="C97" s="456">
        <f>SUM(D97:O97)</f>
        <v>0</v>
      </c>
      <c r="D97" s="100">
        <f>SUM(D12)</f>
        <v>0</v>
      </c>
      <c r="E97" s="100">
        <f t="shared" ref="E97:O97" si="4">SUM(E12)</f>
        <v>0</v>
      </c>
      <c r="F97" s="100">
        <f t="shared" si="4"/>
        <v>0</v>
      </c>
      <c r="G97" s="100">
        <f t="shared" si="4"/>
        <v>0</v>
      </c>
      <c r="H97" s="100">
        <f t="shared" si="4"/>
        <v>0</v>
      </c>
      <c r="I97" s="100">
        <f t="shared" si="4"/>
        <v>0</v>
      </c>
      <c r="J97" s="100">
        <f t="shared" si="4"/>
        <v>0</v>
      </c>
      <c r="K97" s="100">
        <f t="shared" si="4"/>
        <v>0</v>
      </c>
      <c r="L97" s="100">
        <f t="shared" si="4"/>
        <v>0</v>
      </c>
      <c r="M97" s="100">
        <f t="shared" si="4"/>
        <v>0</v>
      </c>
      <c r="N97" s="100">
        <f t="shared" si="4"/>
        <v>0</v>
      </c>
      <c r="O97" s="100">
        <f t="shared" si="4"/>
        <v>0</v>
      </c>
      <c r="P97" s="5"/>
      <c r="Q97" s="5"/>
      <c r="R97" s="5"/>
      <c r="S97" s="5"/>
      <c r="T97" s="5"/>
      <c r="U97" s="5"/>
      <c r="V97" s="5"/>
      <c r="W97" s="5"/>
      <c r="X97" s="5"/>
    </row>
    <row r="98" spans="1:24">
      <c r="A98" s="68"/>
      <c r="B98" s="68"/>
      <c r="C98" s="69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5"/>
      <c r="Q98" s="5"/>
      <c r="R98" s="5"/>
      <c r="S98" s="5"/>
      <c r="T98" s="5"/>
      <c r="U98" s="5"/>
      <c r="V98" s="5"/>
      <c r="W98" s="5"/>
      <c r="X98" s="5"/>
    </row>
    <row r="99" spans="1:24">
      <c r="A99" s="5" t="s">
        <v>197</v>
      </c>
      <c r="B99" s="5"/>
      <c r="C99" s="334"/>
      <c r="D99" s="140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>
      <c r="A100" s="1" t="s">
        <v>153</v>
      </c>
      <c r="B100" s="1"/>
      <c r="C100" s="335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5"/>
      <c r="Q100" s="5"/>
      <c r="R100" s="5"/>
      <c r="S100" s="5"/>
      <c r="T100" s="5"/>
      <c r="U100" s="5"/>
      <c r="V100" s="5"/>
      <c r="W100" s="5"/>
      <c r="X100" s="5"/>
    </row>
    <row r="101" spans="1:24">
      <c r="A101" s="241" t="s">
        <v>397</v>
      </c>
      <c r="B101" s="241"/>
      <c r="C101" s="336"/>
      <c r="D101" s="192">
        <f>SUM(D12,D14,D16,D18,D20,D22,D24,D26,D28,D30,D32,D34,D36,D38,D40,D42,D44,D46,D48,D50,D52,D54,D56,D58,D60,D62,D64,)</f>
        <v>0</v>
      </c>
      <c r="E101" s="192">
        <f t="shared" ref="E101:O101" si="5">SUM(E12,E14,E16,E18,E20,E22,E24,E26,E28,E30,E32,E34,E36,E38,E40,E42,E44,E46,E48,E50,E52,E54,E56,E58,E60,E62,E64,)</f>
        <v>572052</v>
      </c>
      <c r="F101" s="192">
        <f t="shared" si="5"/>
        <v>0</v>
      </c>
      <c r="G101" s="192">
        <f t="shared" si="5"/>
        <v>0</v>
      </c>
      <c r="H101" s="192">
        <f t="shared" si="5"/>
        <v>94115</v>
      </c>
      <c r="I101" s="192">
        <f t="shared" si="5"/>
        <v>30312</v>
      </c>
      <c r="J101" s="192">
        <f t="shared" si="5"/>
        <v>10800</v>
      </c>
      <c r="K101" s="192">
        <f t="shared" si="5"/>
        <v>0</v>
      </c>
      <c r="L101" s="192">
        <f t="shared" si="5"/>
        <v>15552</v>
      </c>
      <c r="M101" s="192">
        <f t="shared" si="5"/>
        <v>41457</v>
      </c>
      <c r="N101" s="192">
        <f t="shared" si="5"/>
        <v>0</v>
      </c>
      <c r="O101" s="192">
        <f t="shared" si="5"/>
        <v>0</v>
      </c>
      <c r="P101" s="5"/>
      <c r="Q101" s="5"/>
      <c r="R101" s="5"/>
      <c r="S101" s="5"/>
      <c r="T101" s="5"/>
      <c r="U101" s="5"/>
      <c r="V101" s="5"/>
      <c r="W101" s="5"/>
      <c r="X101" s="5"/>
    </row>
    <row r="102" spans="1:24">
      <c r="A102" s="1"/>
      <c r="B102" s="1"/>
      <c r="C102" s="335"/>
      <c r="D102" s="192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5"/>
      <c r="Q102" s="5"/>
      <c r="R102" s="5"/>
      <c r="S102" s="5"/>
      <c r="T102" s="5"/>
      <c r="U102" s="5"/>
      <c r="V102" s="5"/>
      <c r="W102" s="5"/>
      <c r="X102" s="5"/>
    </row>
    <row r="103" spans="1:24">
      <c r="A103" s="1"/>
      <c r="B103" s="1"/>
      <c r="C103" s="335"/>
      <c r="D103" s="192"/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5"/>
      <c r="Q103" s="5"/>
      <c r="R103" s="5"/>
      <c r="S103" s="5"/>
      <c r="T103" s="5"/>
      <c r="U103" s="5"/>
      <c r="V103" s="5"/>
      <c r="W103" s="5"/>
      <c r="X103" s="5"/>
    </row>
    <row r="104" spans="1:24">
      <c r="A104" s="1"/>
      <c r="B104" s="1"/>
      <c r="C104" s="335"/>
      <c r="D104" s="192"/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5"/>
      <c r="Q104" s="5"/>
      <c r="R104" s="5"/>
      <c r="S104" s="5"/>
      <c r="T104" s="5"/>
      <c r="U104" s="5"/>
      <c r="V104" s="5"/>
      <c r="W104" s="5"/>
      <c r="X104" s="5"/>
    </row>
    <row r="105" spans="1:24">
      <c r="A105" s="5"/>
      <c r="B105" s="5"/>
      <c r="C105" s="334"/>
      <c r="D105" s="129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>
      <c r="A106" s="5"/>
      <c r="B106" s="5"/>
      <c r="C106" s="334"/>
      <c r="D106" s="129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>
      <c r="A107" s="5"/>
      <c r="B107" s="5"/>
      <c r="C107" s="334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>
      <c r="A108" s="5"/>
      <c r="B108" s="5"/>
      <c r="C108" s="334"/>
      <c r="D108" s="129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>
      <c r="A109" s="5"/>
      <c r="B109" s="5"/>
      <c r="C109" s="334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>
      <c r="A110" s="5"/>
      <c r="B110" s="5"/>
      <c r="C110" s="334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>
      <c r="A111" s="5"/>
      <c r="B111" s="5"/>
      <c r="C111" s="334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>
      <c r="A112" s="5"/>
      <c r="B112" s="5"/>
      <c r="C112" s="334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>
      <c r="A113" s="5"/>
      <c r="B113" s="5"/>
      <c r="C113" s="334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>
      <c r="A114" s="5"/>
      <c r="B114" s="5"/>
      <c r="C114" s="334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>
      <c r="A115" s="5"/>
      <c r="B115" s="5"/>
      <c r="C115" s="334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>
      <c r="A116" s="5"/>
      <c r="B116" s="5"/>
      <c r="C116" s="334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>
      <c r="A117" s="5"/>
      <c r="B117" s="5"/>
      <c r="C117" s="334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>
      <c r="A118" s="5"/>
      <c r="B118" s="5"/>
      <c r="C118" s="334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>
      <c r="A119" s="5"/>
      <c r="B119" s="5"/>
      <c r="C119" s="334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>
      <c r="A120" s="5"/>
      <c r="B120" s="5"/>
      <c r="C120" s="334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>
      <c r="A121" s="5"/>
      <c r="B121" s="5"/>
      <c r="C121" s="334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>
      <c r="A122" s="5"/>
      <c r="B122" s="5"/>
      <c r="C122" s="334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>
      <c r="A123" s="5"/>
      <c r="B123" s="5"/>
      <c r="C123" s="334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>
      <c r="A124" s="5"/>
      <c r="B124" s="5"/>
      <c r="C124" s="334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>
      <c r="A125" s="5"/>
      <c r="B125" s="5"/>
      <c r="C125" s="334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>
      <c r="A126" s="5"/>
      <c r="B126" s="5"/>
      <c r="C126" s="334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>
      <c r="A127" s="5"/>
      <c r="B127" s="5"/>
      <c r="C127" s="334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>
      <c r="A128" s="5"/>
      <c r="B128" s="5"/>
      <c r="C128" s="334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>
      <c r="A129" s="5"/>
      <c r="B129" s="5"/>
      <c r="C129" s="334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>
      <c r="A130" s="5"/>
      <c r="B130" s="5"/>
      <c r="C130" s="334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>
      <c r="A131" s="1"/>
      <c r="B131" s="1"/>
      <c r="C131" s="335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24">
      <c r="A132" s="1"/>
      <c r="B132" s="1"/>
      <c r="C132" s="335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24">
      <c r="A133" s="1"/>
      <c r="B133" s="1"/>
      <c r="C133" s="335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24">
      <c r="A134" s="1"/>
      <c r="B134" s="1"/>
      <c r="C134" s="335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24">
      <c r="A135" s="1"/>
      <c r="B135" s="1"/>
      <c r="C135" s="335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24">
      <c r="A136" s="1"/>
      <c r="B136" s="1"/>
      <c r="C136" s="335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24">
      <c r="A137" s="1"/>
      <c r="B137" s="1"/>
      <c r="C137" s="335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24">
      <c r="A138" s="1"/>
      <c r="B138" s="1"/>
      <c r="C138" s="335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24">
      <c r="A139" s="1"/>
      <c r="B139" s="1"/>
      <c r="C139" s="335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24">
      <c r="A140" s="1"/>
      <c r="B140" s="1"/>
      <c r="C140" s="335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24">
      <c r="A141" s="1"/>
      <c r="B141" s="1"/>
      <c r="C141" s="335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24">
      <c r="A142" s="1"/>
      <c r="B142" s="1"/>
      <c r="C142" s="335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</sheetData>
  <mergeCells count="13">
    <mergeCell ref="N6:O6"/>
    <mergeCell ref="J7:K8"/>
    <mergeCell ref="I7:I9"/>
    <mergeCell ref="L7:M8"/>
    <mergeCell ref="N7:N9"/>
    <mergeCell ref="O7:O9"/>
    <mergeCell ref="J10:K10"/>
    <mergeCell ref="L10:M10"/>
    <mergeCell ref="D7:D9"/>
    <mergeCell ref="E7:E9"/>
    <mergeCell ref="F7:F9"/>
    <mergeCell ref="G7:G9"/>
    <mergeCell ref="H7:H9"/>
  </mergeCells>
  <phoneticPr fontId="0" type="noConversion"/>
  <printOptions horizontalCentered="1"/>
  <pageMargins left="0.39370078740157483" right="0.39370078740157483" top="0.39370078740157483" bottom="0.39370078740157483" header="0.51181102362204722" footer="0.31496062992125984"/>
  <pageSetup paperSize="9" scale="73" firstPageNumber="4" orientation="landscape" horizontalDpi="300" verticalDpi="300" r:id="rId1"/>
  <headerFooter alignWithMargins="0">
    <oddFooter>&amp;P. oldal</oddFooter>
  </headerFooter>
  <rowBreaks count="1" manualBreakCount="1">
    <brk id="48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X72"/>
  <sheetViews>
    <sheetView view="pageBreakPreview" zoomScaleNormal="100" zoomScaleSheetLayoutView="100" workbookViewId="0">
      <selection activeCell="E4" sqref="E4"/>
    </sheetView>
  </sheetViews>
  <sheetFormatPr defaultRowHeight="12.75"/>
  <cols>
    <col min="1" max="1" width="42.42578125" customWidth="1"/>
    <col min="2" max="2" width="7.5703125" customWidth="1"/>
    <col min="3" max="3" width="10.7109375" style="337" customWidth="1"/>
    <col min="4" max="15" width="10.7109375" customWidth="1"/>
    <col min="16" max="16" width="9.85546875" bestFit="1" customWidth="1"/>
  </cols>
  <sheetData>
    <row r="1" spans="1:15" ht="15.75">
      <c r="A1" s="4" t="s">
        <v>554</v>
      </c>
      <c r="B1" s="4"/>
      <c r="C1" s="6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</row>
    <row r="2" spans="1:15" ht="15.75">
      <c r="A2" s="4"/>
      <c r="B2" s="4"/>
      <c r="C2" s="6"/>
      <c r="D2" s="4"/>
      <c r="E2" s="4"/>
      <c r="F2" s="4"/>
      <c r="G2" s="4"/>
      <c r="H2" s="5"/>
      <c r="I2" s="5"/>
      <c r="J2" s="5"/>
      <c r="K2" s="5"/>
      <c r="L2" s="5"/>
      <c r="M2" s="5"/>
      <c r="N2" s="5"/>
      <c r="O2" s="5"/>
    </row>
    <row r="3" spans="1:15" ht="15.75">
      <c r="A3" s="4"/>
      <c r="B3" s="4"/>
      <c r="C3" s="6"/>
      <c r="D3" s="4"/>
      <c r="E3" s="4"/>
      <c r="F3" s="6"/>
      <c r="G3" s="6"/>
      <c r="H3" s="6" t="s">
        <v>36</v>
      </c>
      <c r="I3" s="5"/>
      <c r="J3" s="5"/>
      <c r="K3" s="5"/>
      <c r="L3" s="5"/>
      <c r="M3" s="5"/>
      <c r="N3" s="5"/>
      <c r="O3" s="5"/>
    </row>
    <row r="4" spans="1:15" ht="15.75">
      <c r="A4" s="4"/>
      <c r="B4" s="4"/>
      <c r="C4" s="6"/>
      <c r="D4" s="4"/>
      <c r="E4" s="4"/>
      <c r="F4" s="6"/>
      <c r="G4" s="6"/>
      <c r="H4" s="6" t="s">
        <v>334</v>
      </c>
      <c r="I4" s="5"/>
      <c r="J4" s="5"/>
      <c r="K4" s="5"/>
      <c r="L4" s="5"/>
      <c r="M4" s="5"/>
      <c r="N4" s="5"/>
      <c r="O4" s="5"/>
    </row>
    <row r="5" spans="1:15" ht="15.75">
      <c r="A5" s="6"/>
      <c r="B5" s="6"/>
      <c r="C5" s="6"/>
      <c r="D5" s="4"/>
      <c r="E5" s="4"/>
      <c r="F5" s="6"/>
      <c r="G5" s="6"/>
      <c r="H5" s="6" t="s">
        <v>2</v>
      </c>
      <c r="I5" s="5"/>
      <c r="J5" s="5"/>
      <c r="K5" s="5"/>
      <c r="L5" s="5"/>
      <c r="M5" s="5"/>
      <c r="N5" s="5"/>
      <c r="O5" s="5"/>
    </row>
    <row r="6" spans="1:15">
      <c r="A6" s="5"/>
      <c r="B6" s="5"/>
      <c r="C6" s="334"/>
      <c r="D6" s="5"/>
      <c r="E6" s="5"/>
      <c r="F6" s="5"/>
      <c r="G6" s="5"/>
      <c r="H6" s="5"/>
      <c r="I6" s="5"/>
      <c r="J6" s="5"/>
      <c r="K6" s="5"/>
      <c r="L6" s="5"/>
      <c r="M6" s="5"/>
      <c r="N6" s="5" t="s">
        <v>28</v>
      </c>
      <c r="O6" s="5"/>
    </row>
    <row r="7" spans="1:15" ht="12.75" customHeight="1">
      <c r="A7" s="7" t="s">
        <v>29</v>
      </c>
      <c r="B7" s="7"/>
      <c r="C7" s="7" t="s">
        <v>30</v>
      </c>
      <c r="D7" s="476" t="s">
        <v>333</v>
      </c>
      <c r="E7" s="476" t="s">
        <v>328</v>
      </c>
      <c r="F7" s="476" t="s">
        <v>329</v>
      </c>
      <c r="G7" s="476" t="s">
        <v>224</v>
      </c>
      <c r="H7" s="476" t="s">
        <v>296</v>
      </c>
      <c r="I7" s="476" t="s">
        <v>298</v>
      </c>
      <c r="J7" s="481" t="s">
        <v>330</v>
      </c>
      <c r="K7" s="482"/>
      <c r="L7" s="481" t="s">
        <v>331</v>
      </c>
      <c r="M7" s="482"/>
      <c r="N7" s="476" t="s">
        <v>332</v>
      </c>
      <c r="O7" s="476" t="s">
        <v>116</v>
      </c>
    </row>
    <row r="8" spans="1:15">
      <c r="A8" s="19" t="s">
        <v>31</v>
      </c>
      <c r="B8" s="19"/>
      <c r="C8" s="19" t="s">
        <v>32</v>
      </c>
      <c r="D8" s="477"/>
      <c r="E8" s="477"/>
      <c r="F8" s="477"/>
      <c r="G8" s="477"/>
      <c r="H8" s="477"/>
      <c r="I8" s="477"/>
      <c r="J8" s="483"/>
      <c r="K8" s="484"/>
      <c r="L8" s="483"/>
      <c r="M8" s="484"/>
      <c r="N8" s="477"/>
      <c r="O8" s="477"/>
    </row>
    <row r="9" spans="1:15">
      <c r="A9" s="8"/>
      <c r="B9" s="8"/>
      <c r="C9" s="8" t="s">
        <v>33</v>
      </c>
      <c r="D9" s="478"/>
      <c r="E9" s="478"/>
      <c r="F9" s="478"/>
      <c r="G9" s="478"/>
      <c r="H9" s="478"/>
      <c r="I9" s="478"/>
      <c r="J9" s="377" t="s">
        <v>254</v>
      </c>
      <c r="K9" s="377" t="s">
        <v>145</v>
      </c>
      <c r="L9" s="377" t="s">
        <v>254</v>
      </c>
      <c r="M9" s="377" t="s">
        <v>145</v>
      </c>
      <c r="N9" s="478"/>
      <c r="O9" s="478"/>
    </row>
    <row r="10" spans="1:15">
      <c r="A10" s="7" t="s">
        <v>8</v>
      </c>
      <c r="B10" s="7"/>
      <c r="C10" s="7" t="s">
        <v>9</v>
      </c>
      <c r="D10" s="7" t="s">
        <v>10</v>
      </c>
      <c r="E10" s="7" t="s">
        <v>11</v>
      </c>
      <c r="F10" s="7" t="s">
        <v>12</v>
      </c>
      <c r="G10" s="9" t="s">
        <v>13</v>
      </c>
      <c r="H10" s="7" t="s">
        <v>14</v>
      </c>
      <c r="I10" s="9" t="s">
        <v>15</v>
      </c>
      <c r="J10" s="479" t="s">
        <v>16</v>
      </c>
      <c r="K10" s="480"/>
      <c r="L10" s="479" t="s">
        <v>17</v>
      </c>
      <c r="M10" s="480"/>
      <c r="N10" s="19">
        <v>11</v>
      </c>
      <c r="O10" s="19">
        <v>12</v>
      </c>
    </row>
    <row r="11" spans="1:15">
      <c r="A11" s="13" t="s">
        <v>366</v>
      </c>
      <c r="B11" s="13"/>
      <c r="C11" s="7"/>
      <c r="D11" s="128"/>
      <c r="E11" s="128"/>
      <c r="F11" s="132"/>
      <c r="G11" s="128"/>
      <c r="H11" s="132"/>
      <c r="I11" s="128"/>
      <c r="J11" s="130"/>
      <c r="K11" s="131"/>
      <c r="L11" s="128"/>
      <c r="M11" s="132"/>
      <c r="N11" s="128"/>
      <c r="O11" s="128"/>
    </row>
    <row r="12" spans="1:15">
      <c r="A12" s="15" t="s">
        <v>47</v>
      </c>
      <c r="B12" s="15" t="s">
        <v>269</v>
      </c>
      <c r="C12" s="390">
        <f>SUM(D12:O12)</f>
        <v>1573</v>
      </c>
      <c r="D12" s="126"/>
      <c r="E12" s="126">
        <v>0</v>
      </c>
      <c r="F12" s="134">
        <v>0</v>
      </c>
      <c r="G12" s="126">
        <v>0</v>
      </c>
      <c r="H12" s="134">
        <v>1432</v>
      </c>
      <c r="I12" s="126">
        <v>141</v>
      </c>
      <c r="J12" s="123">
        <v>0</v>
      </c>
      <c r="K12" s="133">
        <v>0</v>
      </c>
      <c r="L12" s="126">
        <v>0</v>
      </c>
      <c r="M12" s="134">
        <v>0</v>
      </c>
      <c r="N12" s="126">
        <v>0</v>
      </c>
      <c r="O12" s="126">
        <v>0</v>
      </c>
    </row>
    <row r="13" spans="1:15">
      <c r="A13" s="13" t="s">
        <v>367</v>
      </c>
      <c r="B13" s="13"/>
      <c r="C13" s="391"/>
      <c r="D13" s="128"/>
      <c r="E13" s="128"/>
      <c r="F13" s="132"/>
      <c r="G13" s="128"/>
      <c r="H13" s="132"/>
      <c r="I13" s="128"/>
      <c r="J13" s="132"/>
      <c r="K13" s="128"/>
      <c r="L13" s="128"/>
      <c r="M13" s="128"/>
      <c r="N13" s="128"/>
      <c r="O13" s="128"/>
    </row>
    <row r="14" spans="1:15">
      <c r="A14" s="15" t="s">
        <v>35</v>
      </c>
      <c r="B14" s="15" t="s">
        <v>269</v>
      </c>
      <c r="C14" s="390">
        <f>SUM(D14:O14)</f>
        <v>0</v>
      </c>
      <c r="D14" s="126"/>
      <c r="E14" s="238"/>
      <c r="F14" s="134"/>
      <c r="G14" s="126">
        <v>0</v>
      </c>
      <c r="H14" s="134">
        <v>0</v>
      </c>
      <c r="I14" s="126">
        <v>0</v>
      </c>
      <c r="J14" s="134">
        <v>0</v>
      </c>
      <c r="K14" s="126">
        <v>0</v>
      </c>
      <c r="L14" s="126">
        <v>0</v>
      </c>
      <c r="M14" s="126">
        <v>0</v>
      </c>
      <c r="N14" s="126">
        <v>0</v>
      </c>
      <c r="O14" s="126">
        <v>0</v>
      </c>
    </row>
    <row r="15" spans="1:15">
      <c r="A15" s="13" t="s">
        <v>368</v>
      </c>
      <c r="B15" s="13"/>
      <c r="C15" s="391"/>
      <c r="D15" s="128"/>
      <c r="E15" s="128"/>
      <c r="F15" s="132"/>
      <c r="G15" s="128"/>
      <c r="H15" s="132"/>
      <c r="I15" s="128"/>
      <c r="J15" s="130"/>
      <c r="K15" s="131"/>
      <c r="L15" s="128"/>
      <c r="M15" s="132"/>
      <c r="N15" s="128"/>
      <c r="O15" s="128"/>
    </row>
    <row r="16" spans="1:15">
      <c r="A16" s="15" t="s">
        <v>47</v>
      </c>
      <c r="B16" s="15" t="s">
        <v>267</v>
      </c>
      <c r="C16" s="390">
        <f>SUM(D16:O16)</f>
        <v>275270</v>
      </c>
      <c r="D16" s="126">
        <v>275270</v>
      </c>
      <c r="E16" s="126">
        <v>0</v>
      </c>
      <c r="F16" s="134">
        <v>0</v>
      </c>
      <c r="G16" s="126">
        <v>0</v>
      </c>
      <c r="H16" s="134">
        <v>0</v>
      </c>
      <c r="I16" s="126">
        <v>0</v>
      </c>
      <c r="J16" s="123">
        <v>0</v>
      </c>
      <c r="K16" s="133">
        <v>0</v>
      </c>
      <c r="L16" s="126">
        <v>0</v>
      </c>
      <c r="M16" s="134">
        <v>0</v>
      </c>
      <c r="N16" s="126">
        <v>0</v>
      </c>
      <c r="O16" s="126">
        <v>0</v>
      </c>
    </row>
    <row r="17" spans="1:24">
      <c r="A17" s="13" t="s">
        <v>369</v>
      </c>
      <c r="B17" s="13"/>
      <c r="C17" s="391"/>
      <c r="D17" s="128"/>
      <c r="E17" s="128"/>
      <c r="F17" s="132"/>
      <c r="G17" s="128"/>
      <c r="H17" s="132"/>
      <c r="I17" s="128"/>
      <c r="J17" s="130"/>
      <c r="K17" s="131"/>
      <c r="L17" s="128"/>
      <c r="M17" s="132"/>
      <c r="N17" s="128"/>
      <c r="O17" s="128"/>
    </row>
    <row r="18" spans="1:24">
      <c r="A18" s="15" t="s">
        <v>47</v>
      </c>
      <c r="B18" s="15" t="s">
        <v>267</v>
      </c>
      <c r="C18" s="390">
        <f>SUM(D18:O18)</f>
        <v>0</v>
      </c>
      <c r="D18" s="126">
        <f>SUM(E18:O18)</f>
        <v>0</v>
      </c>
      <c r="E18" s="126">
        <v>0</v>
      </c>
      <c r="F18" s="134">
        <v>0</v>
      </c>
      <c r="G18" s="126">
        <v>0</v>
      </c>
      <c r="H18" s="134">
        <v>0</v>
      </c>
      <c r="I18" s="126">
        <v>0</v>
      </c>
      <c r="J18" s="123">
        <v>0</v>
      </c>
      <c r="K18" s="133">
        <v>0</v>
      </c>
      <c r="L18" s="126">
        <v>0</v>
      </c>
      <c r="M18" s="134">
        <v>0</v>
      </c>
      <c r="N18" s="126">
        <v>0</v>
      </c>
      <c r="O18" s="126">
        <v>0</v>
      </c>
    </row>
    <row r="19" spans="1:24">
      <c r="A19" s="57" t="s">
        <v>370</v>
      </c>
      <c r="B19" s="57"/>
      <c r="C19" s="392"/>
      <c r="D19" s="128"/>
      <c r="E19" s="128"/>
      <c r="F19" s="132"/>
      <c r="G19" s="128"/>
      <c r="H19" s="132"/>
      <c r="I19" s="128"/>
      <c r="J19" s="130"/>
      <c r="K19" s="131"/>
      <c r="L19" s="128"/>
      <c r="M19" s="132"/>
      <c r="N19" s="128"/>
      <c r="O19" s="128"/>
    </row>
    <row r="20" spans="1:24" ht="15.75" customHeight="1">
      <c r="A20" s="15" t="s">
        <v>45</v>
      </c>
      <c r="B20" s="15" t="s">
        <v>267</v>
      </c>
      <c r="C20" s="390">
        <f>SUM(D20:O20)</f>
        <v>0</v>
      </c>
      <c r="D20" s="126">
        <f>SUM(E20:O20)</f>
        <v>0</v>
      </c>
      <c r="E20" s="126">
        <v>0</v>
      </c>
      <c r="F20" s="134">
        <v>0</v>
      </c>
      <c r="G20" s="126">
        <v>0</v>
      </c>
      <c r="H20" s="134">
        <v>0</v>
      </c>
      <c r="I20" s="126">
        <v>0</v>
      </c>
      <c r="J20" s="123">
        <v>0</v>
      </c>
      <c r="K20" s="133">
        <v>0</v>
      </c>
      <c r="L20" s="126">
        <v>0</v>
      </c>
      <c r="M20" s="134">
        <v>0</v>
      </c>
      <c r="N20" s="126">
        <v>0</v>
      </c>
      <c r="O20" s="126">
        <v>0</v>
      </c>
    </row>
    <row r="21" spans="1:24" ht="15.75" customHeight="1">
      <c r="A21" s="57" t="s">
        <v>371</v>
      </c>
      <c r="B21" s="388"/>
      <c r="C21" s="393"/>
      <c r="D21" s="146"/>
      <c r="E21" s="99"/>
      <c r="F21" s="136"/>
      <c r="G21" s="99"/>
      <c r="H21" s="136"/>
      <c r="I21" s="99"/>
      <c r="J21" s="136"/>
      <c r="K21" s="146"/>
      <c r="L21" s="136"/>
      <c r="M21" s="136"/>
      <c r="N21" s="136"/>
      <c r="O21" s="99"/>
    </row>
    <row r="22" spans="1:24" ht="15.75" customHeight="1">
      <c r="A22" s="15" t="s">
        <v>45</v>
      </c>
      <c r="B22" s="34" t="s">
        <v>267</v>
      </c>
      <c r="C22" s="390">
        <f>SUM(D22:O22)</f>
        <v>0</v>
      </c>
      <c r="D22" s="146"/>
      <c r="E22" s="99"/>
      <c r="F22" s="136"/>
      <c r="G22" s="99"/>
      <c r="H22" s="136"/>
      <c r="I22" s="99"/>
      <c r="J22" s="136"/>
      <c r="K22" s="146"/>
      <c r="L22" s="136"/>
      <c r="M22" s="136"/>
      <c r="N22" s="136"/>
      <c r="O22" s="99"/>
    </row>
    <row r="23" spans="1:24">
      <c r="A23" s="57" t="s">
        <v>156</v>
      </c>
      <c r="B23" s="317"/>
      <c r="C23" s="63"/>
      <c r="D23" s="33"/>
      <c r="E23" s="10"/>
      <c r="F23" s="22"/>
      <c r="G23" s="10"/>
      <c r="H23" s="22"/>
      <c r="I23" s="10"/>
      <c r="J23" s="22"/>
      <c r="K23" s="10"/>
      <c r="L23" s="22"/>
      <c r="M23" s="10"/>
      <c r="N23" s="22"/>
      <c r="O23" s="10"/>
      <c r="P23" s="5"/>
      <c r="Q23" s="5"/>
      <c r="R23" s="5"/>
      <c r="S23" s="5"/>
      <c r="T23" s="5"/>
      <c r="U23" s="5"/>
      <c r="V23" s="5"/>
      <c r="W23" s="5"/>
      <c r="X23" s="5"/>
    </row>
    <row r="24" spans="1:24" s="193" customFormat="1">
      <c r="A24" s="49" t="s">
        <v>45</v>
      </c>
      <c r="B24" s="368"/>
      <c r="C24" s="394">
        <f>SUM(D24:O24)</f>
        <v>276843</v>
      </c>
      <c r="D24" s="165">
        <f>SUM(D12,D16,D18,D20,D22)</f>
        <v>275270</v>
      </c>
      <c r="E24" s="165">
        <f t="shared" ref="E24:O24" si="0">SUM(E12,E16,E18,E20,E22)</f>
        <v>0</v>
      </c>
      <c r="F24" s="165">
        <f t="shared" si="0"/>
        <v>0</v>
      </c>
      <c r="G24" s="165">
        <f t="shared" si="0"/>
        <v>0</v>
      </c>
      <c r="H24" s="165">
        <f t="shared" si="0"/>
        <v>1432</v>
      </c>
      <c r="I24" s="165">
        <f t="shared" si="0"/>
        <v>141</v>
      </c>
      <c r="J24" s="165">
        <f t="shared" si="0"/>
        <v>0</v>
      </c>
      <c r="K24" s="165">
        <f t="shared" si="0"/>
        <v>0</v>
      </c>
      <c r="L24" s="165">
        <f t="shared" si="0"/>
        <v>0</v>
      </c>
      <c r="M24" s="165">
        <f t="shared" si="0"/>
        <v>0</v>
      </c>
      <c r="N24" s="165">
        <f t="shared" si="0"/>
        <v>0</v>
      </c>
      <c r="O24" s="165">
        <f t="shared" si="0"/>
        <v>0</v>
      </c>
      <c r="P24" s="108"/>
      <c r="Q24" s="108"/>
      <c r="R24" s="108"/>
      <c r="S24" s="108"/>
      <c r="T24" s="108"/>
      <c r="U24" s="108"/>
      <c r="V24" s="108"/>
      <c r="W24" s="108"/>
      <c r="X24" s="108"/>
    </row>
    <row r="25" spans="1:24">
      <c r="A25" s="58" t="s">
        <v>271</v>
      </c>
      <c r="B25" s="58"/>
      <c r="C25" s="394">
        <f>SUM(D25:O25)</f>
        <v>275270</v>
      </c>
      <c r="D25" s="173">
        <f>SUM(D16)</f>
        <v>275270</v>
      </c>
      <c r="E25" s="45">
        <v>0</v>
      </c>
      <c r="F25" s="45">
        <v>0</v>
      </c>
      <c r="G25" s="45">
        <v>0</v>
      </c>
      <c r="H25" s="45"/>
      <c r="I25" s="45"/>
      <c r="J25" s="45">
        <v>0</v>
      </c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5"/>
      <c r="Q25" s="5"/>
      <c r="R25" s="5"/>
      <c r="S25" s="5"/>
      <c r="T25" s="5"/>
      <c r="U25" s="5"/>
      <c r="V25" s="5"/>
      <c r="W25" s="5"/>
      <c r="X25" s="5"/>
    </row>
    <row r="26" spans="1:24">
      <c r="A26" s="58" t="s">
        <v>272</v>
      </c>
      <c r="B26" s="58"/>
      <c r="C26" s="394">
        <f>SUM(D26:O26)</f>
        <v>0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5"/>
      <c r="Q26" s="5"/>
      <c r="R26" s="5"/>
      <c r="S26" s="5"/>
      <c r="T26" s="5"/>
      <c r="U26" s="5"/>
      <c r="V26" s="5"/>
      <c r="W26" s="5"/>
      <c r="X26" s="5"/>
    </row>
    <row r="27" spans="1:24">
      <c r="A27" s="58" t="s">
        <v>273</v>
      </c>
      <c r="B27" s="58"/>
      <c r="C27" s="394">
        <f>SUM(D27:O27)</f>
        <v>1573</v>
      </c>
      <c r="D27" s="173">
        <v>0</v>
      </c>
      <c r="E27" s="173">
        <v>0</v>
      </c>
      <c r="F27" s="173"/>
      <c r="G27" s="45">
        <v>0</v>
      </c>
      <c r="H27" s="45">
        <v>1432</v>
      </c>
      <c r="I27" s="45">
        <v>141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5"/>
      <c r="Q27" s="5"/>
      <c r="R27" s="5"/>
      <c r="S27" s="5"/>
      <c r="T27" s="5"/>
      <c r="U27" s="5"/>
      <c r="V27" s="5"/>
      <c r="W27" s="5"/>
      <c r="X27" s="5"/>
    </row>
    <row r="28" spans="1:24">
      <c r="A28" s="5"/>
      <c r="B28" s="5"/>
      <c r="C28" s="334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>
      <c r="A29" s="5"/>
      <c r="B29" s="5"/>
      <c r="C29" s="334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>
      <c r="A30" s="5"/>
      <c r="B30" s="5"/>
      <c r="C30" s="334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>
      <c r="A31" s="5"/>
      <c r="B31" s="5"/>
      <c r="C31" s="334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>
      <c r="A32" s="5"/>
      <c r="B32" s="5"/>
      <c r="C32" s="334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>
      <c r="A33" s="5"/>
      <c r="B33" s="5"/>
      <c r="C33" s="334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>
      <c r="A34" s="5"/>
      <c r="B34" s="5"/>
      <c r="C34" s="334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>
      <c r="A35" s="5"/>
      <c r="B35" s="5"/>
      <c r="C35" s="334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>
      <c r="A36" s="5"/>
      <c r="B36" s="5"/>
      <c r="C36" s="334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>
      <c r="A37" s="5"/>
      <c r="B37" s="5"/>
      <c r="C37" s="334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>
      <c r="A38" s="5"/>
      <c r="B38" s="5"/>
      <c r="C38" s="334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>
      <c r="A39" s="5"/>
      <c r="B39" s="5"/>
      <c r="C39" s="334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5"/>
      <c r="C40" s="334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>
      <c r="A41" s="5"/>
      <c r="B41" s="5"/>
      <c r="C41" s="334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>
      <c r="A42" s="5"/>
      <c r="B42" s="5"/>
      <c r="C42" s="334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>
      <c r="A43" s="5"/>
      <c r="B43" s="5"/>
      <c r="C43" s="334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>
      <c r="A44" s="5"/>
      <c r="B44" s="5"/>
      <c r="C44" s="334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>
      <c r="A45" s="5"/>
      <c r="B45" s="5"/>
      <c r="C45" s="334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>
      <c r="A46" s="5"/>
      <c r="B46" s="5"/>
      <c r="C46" s="334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>
      <c r="A47" s="5"/>
      <c r="B47" s="5"/>
      <c r="C47" s="334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>
      <c r="A48" s="5"/>
      <c r="B48" s="5"/>
      <c r="C48" s="334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>
      <c r="A49" s="5"/>
      <c r="B49" s="5"/>
      <c r="C49" s="334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>
      <c r="A50" s="5"/>
      <c r="B50" s="5"/>
      <c r="C50" s="334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>
      <c r="A51" s="5"/>
      <c r="B51" s="5"/>
      <c r="C51" s="334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>
      <c r="A52" s="5"/>
      <c r="B52" s="5"/>
      <c r="C52" s="334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>
      <c r="A53" s="5"/>
      <c r="B53" s="5"/>
      <c r="C53" s="334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>
      <c r="A54" s="5"/>
      <c r="B54" s="5"/>
      <c r="C54" s="334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>
      <c r="A55" s="5"/>
      <c r="B55" s="5"/>
      <c r="C55" s="334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>
      <c r="A56" s="5"/>
      <c r="B56" s="5"/>
      <c r="C56" s="334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>
      <c r="A57" s="5"/>
      <c r="B57" s="5"/>
      <c r="C57" s="334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>
      <c r="A58" s="5"/>
      <c r="B58" s="5"/>
      <c r="C58" s="334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>
      <c r="A59" s="5"/>
      <c r="B59" s="5"/>
      <c r="C59" s="334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>
      <c r="A60" s="5"/>
      <c r="B60" s="5"/>
      <c r="C60" s="334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>
      <c r="A61" s="1"/>
      <c r="B61" s="1"/>
      <c r="C61" s="335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24">
      <c r="A62" s="1"/>
      <c r="B62" s="1"/>
      <c r="C62" s="335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24">
      <c r="A63" s="1"/>
      <c r="B63" s="1"/>
      <c r="C63" s="335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24">
      <c r="A64" s="1"/>
      <c r="B64" s="1"/>
      <c r="C64" s="335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>
      <c r="A65" s="1"/>
      <c r="B65" s="1"/>
      <c r="C65" s="335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>
      <c r="A66" s="1"/>
      <c r="B66" s="1"/>
      <c r="C66" s="335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>
      <c r="A67" s="1"/>
      <c r="B67" s="1"/>
      <c r="C67" s="335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>
      <c r="A68" s="1"/>
      <c r="B68" s="1"/>
      <c r="C68" s="335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>
      <c r="A69" s="1"/>
      <c r="B69" s="1"/>
      <c r="C69" s="335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>
      <c r="A70" s="1"/>
      <c r="B70" s="1"/>
      <c r="C70" s="335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>
      <c r="A71" s="1"/>
      <c r="B71" s="1"/>
      <c r="C71" s="335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>
      <c r="A72" s="1"/>
      <c r="B72" s="1"/>
      <c r="C72" s="335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</sheetData>
  <mergeCells count="12">
    <mergeCell ref="I7:I9"/>
    <mergeCell ref="D7:D9"/>
    <mergeCell ref="E7:E9"/>
    <mergeCell ref="F7:F9"/>
    <mergeCell ref="G7:G9"/>
    <mergeCell ref="H7:H9"/>
    <mergeCell ref="J7:K8"/>
    <mergeCell ref="L7:M8"/>
    <mergeCell ref="N7:N9"/>
    <mergeCell ref="O7:O9"/>
    <mergeCell ref="J10:K10"/>
    <mergeCell ref="L10:M10"/>
  </mergeCells>
  <phoneticPr fontId="0" type="noConversion"/>
  <printOptions horizontalCentered="1"/>
  <pageMargins left="0.39370078740157483" right="0.39370078740157483" top="0.39370078740157483" bottom="0.39370078740157483" header="0.51181102362204722" footer="0.31496062992125984"/>
  <pageSetup paperSize="9" scale="72" firstPageNumber="7" orientation="landscape" horizontalDpi="300" verticalDpi="300" r:id="rId1"/>
  <headerFooter alignWithMargins="0">
    <oddFooter>&amp;P. oldal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O99"/>
  <sheetViews>
    <sheetView view="pageBreakPreview" topLeftCell="A91" zoomScaleNormal="100" zoomScaleSheetLayoutView="100" workbookViewId="0">
      <selection activeCell="D7" sqref="D7"/>
    </sheetView>
  </sheetViews>
  <sheetFormatPr defaultRowHeight="12.75"/>
  <cols>
    <col min="1" max="1" width="46.7109375" customWidth="1"/>
  </cols>
  <sheetData>
    <row r="1" spans="1:15" ht="15.75">
      <c r="A1" s="4" t="s">
        <v>555</v>
      </c>
      <c r="B1" s="397"/>
      <c r="C1" s="4"/>
      <c r="D1" s="4"/>
      <c r="E1" s="4"/>
      <c r="F1" s="4"/>
      <c r="G1" s="4"/>
      <c r="H1" s="5"/>
      <c r="I1" s="5"/>
      <c r="J1" s="5"/>
      <c r="K1" s="302"/>
      <c r="L1" s="302"/>
      <c r="M1" s="302"/>
      <c r="N1" s="385"/>
      <c r="O1" s="303"/>
    </row>
    <row r="2" spans="1:15" ht="15.75">
      <c r="A2" s="4"/>
      <c r="B2" s="397"/>
      <c r="C2" s="4"/>
      <c r="D2" s="4"/>
      <c r="E2" s="4"/>
      <c r="F2" s="4"/>
      <c r="G2" s="4"/>
      <c r="H2" s="5"/>
      <c r="I2" s="5"/>
      <c r="J2" s="5"/>
      <c r="K2" s="302"/>
      <c r="L2" s="302"/>
      <c r="M2" s="302"/>
      <c r="N2" s="385"/>
      <c r="O2" s="303"/>
    </row>
    <row r="3" spans="1:15" ht="15.75">
      <c r="A3" s="487" t="s">
        <v>46</v>
      </c>
      <c r="B3" s="487"/>
      <c r="C3" s="487"/>
      <c r="D3" s="487"/>
      <c r="E3" s="487"/>
      <c r="F3" s="487"/>
      <c r="G3" s="487"/>
      <c r="H3" s="487"/>
      <c r="I3" s="487"/>
      <c r="J3" s="487"/>
      <c r="K3" s="487"/>
      <c r="L3" s="487"/>
      <c r="M3" s="487"/>
      <c r="N3" s="487"/>
      <c r="O3" s="487"/>
    </row>
    <row r="4" spans="1:15" ht="15.75">
      <c r="A4" s="488" t="s">
        <v>334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</row>
    <row r="5" spans="1:15" ht="15.75">
      <c r="A5" s="487" t="s">
        <v>2</v>
      </c>
      <c r="B5" s="487"/>
      <c r="C5" s="487"/>
      <c r="D5" s="487"/>
      <c r="E5" s="487"/>
      <c r="F5" s="487"/>
      <c r="G5" s="487"/>
      <c r="H5" s="487"/>
      <c r="I5" s="487"/>
      <c r="J5" s="487"/>
      <c r="K5" s="487"/>
      <c r="L5" s="487"/>
      <c r="M5" s="487"/>
      <c r="N5" s="487"/>
      <c r="O5" s="487"/>
    </row>
    <row r="6" spans="1:15" ht="15.75">
      <c r="A6" s="301"/>
      <c r="B6" s="304"/>
      <c r="C6" s="301"/>
      <c r="D6" s="301"/>
      <c r="E6" s="301"/>
      <c r="F6" s="304"/>
      <c r="G6" s="304"/>
      <c r="H6" s="301"/>
      <c r="I6" s="301"/>
      <c r="J6" s="301"/>
      <c r="K6" s="302"/>
      <c r="L6" s="302"/>
      <c r="M6" s="302"/>
      <c r="N6" s="385"/>
      <c r="O6" s="303"/>
    </row>
    <row r="7" spans="1:15">
      <c r="A7" s="302"/>
      <c r="B7" s="339"/>
      <c r="C7" s="302"/>
      <c r="D7" s="302"/>
      <c r="E7" s="302"/>
      <c r="F7" s="302"/>
      <c r="G7" s="302"/>
      <c r="H7" s="302"/>
      <c r="I7" s="302"/>
      <c r="J7" s="302"/>
      <c r="K7" s="489" t="s">
        <v>28</v>
      </c>
      <c r="L7" s="489"/>
      <c r="M7" s="489"/>
      <c r="N7" s="385"/>
      <c r="O7" s="303"/>
    </row>
    <row r="8" spans="1:15" ht="12.75" customHeight="1">
      <c r="A8" s="7" t="s">
        <v>29</v>
      </c>
      <c r="B8" s="490" t="s">
        <v>415</v>
      </c>
      <c r="C8" s="476" t="s">
        <v>416</v>
      </c>
      <c r="D8" s="476" t="s">
        <v>333</v>
      </c>
      <c r="E8" s="476" t="s">
        <v>328</v>
      </c>
      <c r="F8" s="476" t="s">
        <v>329</v>
      </c>
      <c r="G8" s="476" t="s">
        <v>224</v>
      </c>
      <c r="H8" s="476" t="s">
        <v>296</v>
      </c>
      <c r="I8" s="476" t="s">
        <v>298</v>
      </c>
      <c r="J8" s="481" t="s">
        <v>330</v>
      </c>
      <c r="K8" s="482"/>
      <c r="L8" s="481" t="s">
        <v>331</v>
      </c>
      <c r="M8" s="482"/>
      <c r="N8" s="476" t="s">
        <v>417</v>
      </c>
      <c r="O8" s="476" t="s">
        <v>418</v>
      </c>
    </row>
    <row r="9" spans="1:15">
      <c r="A9" s="19" t="s">
        <v>31</v>
      </c>
      <c r="B9" s="491"/>
      <c r="C9" s="477"/>
      <c r="D9" s="493"/>
      <c r="E9" s="477"/>
      <c r="F9" s="477"/>
      <c r="G9" s="477"/>
      <c r="H9" s="477"/>
      <c r="I9" s="477"/>
      <c r="J9" s="483"/>
      <c r="K9" s="484"/>
      <c r="L9" s="483"/>
      <c r="M9" s="484"/>
      <c r="N9" s="477"/>
      <c r="O9" s="477"/>
    </row>
    <row r="10" spans="1:15">
      <c r="A10" s="8"/>
      <c r="B10" s="492"/>
      <c r="C10" s="478"/>
      <c r="D10" s="494"/>
      <c r="E10" s="478"/>
      <c r="F10" s="478"/>
      <c r="G10" s="478"/>
      <c r="H10" s="478"/>
      <c r="I10" s="478"/>
      <c r="J10" s="377" t="s">
        <v>254</v>
      </c>
      <c r="K10" s="377" t="s">
        <v>145</v>
      </c>
      <c r="L10" s="377" t="s">
        <v>254</v>
      </c>
      <c r="M10" s="377" t="s">
        <v>145</v>
      </c>
      <c r="N10" s="478"/>
      <c r="O10" s="478"/>
    </row>
    <row r="11" spans="1:15">
      <c r="A11" s="7" t="s">
        <v>8</v>
      </c>
      <c r="B11" s="346"/>
      <c r="C11" s="7" t="s">
        <v>9</v>
      </c>
      <c r="D11" s="7" t="s">
        <v>10</v>
      </c>
      <c r="E11" s="7" t="s">
        <v>11</v>
      </c>
      <c r="F11" s="7" t="s">
        <v>12</v>
      </c>
      <c r="G11" s="9" t="s">
        <v>13</v>
      </c>
      <c r="H11" s="7" t="s">
        <v>14</v>
      </c>
      <c r="I11" s="9" t="s">
        <v>15</v>
      </c>
      <c r="J11" s="479" t="s">
        <v>16</v>
      </c>
      <c r="K11" s="480"/>
      <c r="L11" s="479" t="s">
        <v>17</v>
      </c>
      <c r="M11" s="480"/>
      <c r="N11" s="9">
        <v>11</v>
      </c>
      <c r="O11" s="9">
        <v>12</v>
      </c>
    </row>
    <row r="12" spans="1:15">
      <c r="A12" s="273" t="s">
        <v>381</v>
      </c>
      <c r="B12" s="266"/>
      <c r="C12" s="270"/>
      <c r="D12" s="270"/>
      <c r="E12" s="270"/>
      <c r="F12" s="269"/>
      <c r="G12" s="270"/>
      <c r="H12" s="269"/>
      <c r="I12" s="270"/>
      <c r="J12" s="269"/>
      <c r="K12" s="270"/>
      <c r="L12" s="269"/>
      <c r="M12" s="270"/>
      <c r="N12" s="269"/>
      <c r="O12" s="270"/>
    </row>
    <row r="13" spans="1:15">
      <c r="A13" s="271" t="s">
        <v>37</v>
      </c>
      <c r="B13" s="341" t="s">
        <v>267</v>
      </c>
      <c r="C13" s="274">
        <f>SUM(D13:O13)</f>
        <v>117419</v>
      </c>
      <c r="D13" s="274">
        <f>'[1]5.3-7.'!C12-'[1]4.3-7'!H13-'[1]4.3-7'!E13-'[1]4.3-7'!F13-'[1]4.3-7'!G13-'[1]4.3-7'!I13-'[1]4.3-7'!J13-'[1]4.3-7'!K13-L13-M13-N13-O13</f>
        <v>106586</v>
      </c>
      <c r="E13" s="274"/>
      <c r="F13" s="275"/>
      <c r="G13" s="272"/>
      <c r="H13" s="275">
        <v>10833</v>
      </c>
      <c r="I13" s="272"/>
      <c r="J13" s="275"/>
      <c r="K13" s="272"/>
      <c r="L13" s="275"/>
      <c r="M13" s="272"/>
      <c r="N13" s="275"/>
      <c r="O13" s="272"/>
    </row>
    <row r="14" spans="1:15">
      <c r="A14" s="273" t="s">
        <v>382</v>
      </c>
      <c r="B14" s="267"/>
      <c r="C14" s="272"/>
      <c r="D14" s="272"/>
      <c r="E14" s="272"/>
      <c r="F14" s="269"/>
      <c r="G14" s="270"/>
      <c r="H14" s="269"/>
      <c r="I14" s="270"/>
      <c r="J14" s="269"/>
      <c r="K14" s="270"/>
      <c r="L14" s="269"/>
      <c r="M14" s="270"/>
      <c r="N14" s="269"/>
      <c r="O14" s="270"/>
    </row>
    <row r="15" spans="1:15">
      <c r="A15" s="271" t="s">
        <v>37</v>
      </c>
      <c r="B15" s="342" t="s">
        <v>267</v>
      </c>
      <c r="C15" s="274">
        <f>SUM(D15:O15)</f>
        <v>96049</v>
      </c>
      <c r="D15" s="274">
        <f>'[1]5.3-7.'!C14-'[1]4.3-7'!H15-'[1]4.3-7'!E15-'[1]4.3-7'!F15-'[1]4.3-7'!G15-'[1]4.3-7'!I15-'[1]4.3-7'!J15-'[1]4.3-7'!K15-L15-M15-N15-O15</f>
        <v>87938</v>
      </c>
      <c r="E15" s="274"/>
      <c r="F15" s="275"/>
      <c r="G15" s="272"/>
      <c r="H15" s="275">
        <v>8111</v>
      </c>
      <c r="I15" s="272"/>
      <c r="J15" s="275"/>
      <c r="K15" s="272"/>
      <c r="L15" s="275"/>
      <c r="M15" s="272"/>
      <c r="N15" s="275"/>
      <c r="O15" s="272"/>
    </row>
    <row r="16" spans="1:15">
      <c r="A16" s="273" t="s">
        <v>383</v>
      </c>
      <c r="B16" s="266"/>
      <c r="C16" s="272"/>
      <c r="D16" s="272"/>
      <c r="E16" s="272"/>
      <c r="F16" s="269"/>
      <c r="G16" s="270"/>
      <c r="H16" s="269"/>
      <c r="I16" s="270"/>
      <c r="J16" s="269"/>
      <c r="K16" s="270"/>
      <c r="L16" s="269"/>
      <c r="M16" s="270"/>
      <c r="N16" s="269"/>
      <c r="O16" s="270"/>
    </row>
    <row r="17" spans="1:15">
      <c r="A17" s="271" t="s">
        <v>37</v>
      </c>
      <c r="B17" s="341" t="s">
        <v>267</v>
      </c>
      <c r="C17" s="274">
        <f>SUM(D17:O17)</f>
        <v>56533</v>
      </c>
      <c r="D17" s="274">
        <f>'[1]5.3-7.'!C16-'[1]4.3-7'!H17-'[1]4.3-7'!E17-'[1]4.3-7'!F17-'[1]4.3-7'!G17-'[1]4.3-7'!I17-'[1]4.3-7'!J17-'[1]4.3-7'!K17-L17-M17-N17-O17</f>
        <v>51783</v>
      </c>
      <c r="E17" s="274"/>
      <c r="F17" s="275"/>
      <c r="G17" s="272"/>
      <c r="H17" s="275">
        <v>4750</v>
      </c>
      <c r="I17" s="272"/>
      <c r="J17" s="275"/>
      <c r="K17" s="272"/>
      <c r="L17" s="275"/>
      <c r="M17" s="272"/>
      <c r="N17" s="275"/>
      <c r="O17" s="272"/>
    </row>
    <row r="18" spans="1:15">
      <c r="A18" s="273" t="s">
        <v>384</v>
      </c>
      <c r="B18" s="267"/>
      <c r="C18" s="272"/>
      <c r="D18" s="272"/>
      <c r="E18" s="272"/>
      <c r="F18" s="269"/>
      <c r="G18" s="270"/>
      <c r="H18" s="269"/>
      <c r="I18" s="270"/>
      <c r="J18" s="269"/>
      <c r="K18" s="270"/>
      <c r="L18" s="269"/>
      <c r="M18" s="270"/>
      <c r="N18" s="269"/>
      <c r="O18" s="270"/>
    </row>
    <row r="19" spans="1:15">
      <c r="A19" s="271" t="s">
        <v>37</v>
      </c>
      <c r="B19" s="342" t="s">
        <v>267</v>
      </c>
      <c r="C19" s="274">
        <f>SUM(D19:O19)</f>
        <v>23993</v>
      </c>
      <c r="D19" s="274">
        <f>'[1]5.3-7.'!C18-'[1]4.3-7'!H19-'[1]4.3-7'!E19-'[1]4.3-7'!F19-'[1]4.3-7'!G19-'[1]4.3-7'!I19-'[1]4.3-7'!J19-'[1]4.3-7'!K19-L19-M19-N19-O19</f>
        <v>23343</v>
      </c>
      <c r="E19" s="274"/>
      <c r="F19" s="275"/>
      <c r="G19" s="272"/>
      <c r="H19" s="275">
        <v>650</v>
      </c>
      <c r="I19" s="272"/>
      <c r="J19" s="275"/>
      <c r="K19" s="272"/>
      <c r="L19" s="275"/>
      <c r="M19" s="272"/>
      <c r="N19" s="275"/>
      <c r="O19" s="272"/>
    </row>
    <row r="20" spans="1:15">
      <c r="A20" s="276" t="s">
        <v>385</v>
      </c>
      <c r="B20" s="343"/>
      <c r="C20" s="272"/>
      <c r="D20" s="272"/>
      <c r="E20" s="272"/>
      <c r="F20" s="269"/>
      <c r="G20" s="270"/>
      <c r="H20" s="269"/>
      <c r="I20" s="270"/>
      <c r="J20" s="269"/>
      <c r="K20" s="270"/>
      <c r="L20" s="269"/>
      <c r="M20" s="270"/>
      <c r="N20" s="269"/>
      <c r="O20" s="270"/>
    </row>
    <row r="21" spans="1:15">
      <c r="A21" s="271" t="s">
        <v>37</v>
      </c>
      <c r="B21" s="342" t="s">
        <v>268</v>
      </c>
      <c r="C21" s="274">
        <f>SUM(C23,C25)</f>
        <v>143832</v>
      </c>
      <c r="D21" s="274">
        <f>SUM(D23,D25)</f>
        <v>56576</v>
      </c>
      <c r="E21" s="274">
        <f>SUM(E23,E25)</f>
        <v>0</v>
      </c>
      <c r="F21" s="272">
        <f>SUM(F23,F25)</f>
        <v>0</v>
      </c>
      <c r="G21" s="272">
        <f>SUM(G23,G25)</f>
        <v>0</v>
      </c>
      <c r="H21" s="272">
        <f t="shared" ref="H21:M21" si="0">SUM(H23,H25)</f>
        <v>87256</v>
      </c>
      <c r="I21" s="272">
        <f t="shared" si="0"/>
        <v>0</v>
      </c>
      <c r="J21" s="272">
        <f t="shared" si="0"/>
        <v>0</v>
      </c>
      <c r="K21" s="272">
        <f t="shared" si="0"/>
        <v>0</v>
      </c>
      <c r="L21" s="272">
        <f t="shared" si="0"/>
        <v>0</v>
      </c>
      <c r="M21" s="272">
        <f t="shared" si="0"/>
        <v>0</v>
      </c>
      <c r="N21" s="272">
        <f>SUM(N23,N25)</f>
        <v>0</v>
      </c>
      <c r="O21" s="272">
        <f>SUM(O23,O25)</f>
        <v>0</v>
      </c>
    </row>
    <row r="22" spans="1:15">
      <c r="A22" s="273" t="s">
        <v>234</v>
      </c>
      <c r="B22" s="266"/>
      <c r="C22" s="272"/>
      <c r="D22" s="272"/>
      <c r="E22" s="272"/>
      <c r="F22" s="269"/>
      <c r="G22" s="270"/>
      <c r="H22" s="269"/>
      <c r="I22" s="270"/>
      <c r="J22" s="269"/>
      <c r="K22" s="270"/>
      <c r="L22" s="269"/>
      <c r="M22" s="270"/>
      <c r="N22" s="269"/>
      <c r="O22" s="270"/>
    </row>
    <row r="23" spans="1:15">
      <c r="A23" s="271" t="s">
        <v>37</v>
      </c>
      <c r="B23" s="341" t="s">
        <v>270</v>
      </c>
      <c r="C23" s="274">
        <f>SUM(D23:O23)</f>
        <v>86549</v>
      </c>
      <c r="D23" s="274">
        <f>'[1]5.3-7.'!C22-'[1]4.3-7'!H23-'[1]4.3-7'!E23-'[1]4.3-7'!F23-'[1]4.3-7'!G23-'[1]4.3-7'!I23-'[1]4.3-7'!J23-'[1]4.3-7'!K23-L23-M23-N23-O23</f>
        <v>29986</v>
      </c>
      <c r="E23" s="274"/>
      <c r="F23" s="275"/>
      <c r="G23" s="272"/>
      <c r="H23" s="275">
        <v>56563</v>
      </c>
      <c r="I23" s="272"/>
      <c r="J23" s="275"/>
      <c r="K23" s="272"/>
      <c r="L23" s="275"/>
      <c r="M23" s="272"/>
      <c r="N23" s="275"/>
      <c r="O23" s="272"/>
    </row>
    <row r="24" spans="1:15">
      <c r="A24" s="273" t="s">
        <v>235</v>
      </c>
      <c r="B24" s="267"/>
      <c r="C24" s="272"/>
      <c r="D24" s="272"/>
      <c r="E24" s="272"/>
      <c r="F24" s="269"/>
      <c r="G24" s="270"/>
      <c r="H24" s="269"/>
      <c r="I24" s="270"/>
      <c r="J24" s="269"/>
      <c r="K24" s="270"/>
      <c r="L24" s="269"/>
      <c r="M24" s="270"/>
      <c r="N24" s="269"/>
      <c r="O24" s="270"/>
    </row>
    <row r="25" spans="1:15">
      <c r="A25" s="271" t="s">
        <v>37</v>
      </c>
      <c r="B25" s="342" t="s">
        <v>270</v>
      </c>
      <c r="C25" s="274">
        <f>SUM(D25:O25)</f>
        <v>57283</v>
      </c>
      <c r="D25" s="274">
        <f>'[1]5.3-7.'!C24-'[1]4.3-7'!H25-'[1]4.3-7'!E25-'[1]4.3-7'!F25-'[1]4.3-7'!G25-'[1]4.3-7'!I25-'[1]4.3-7'!J25-'[1]4.3-7'!K25-L25-M25-N25-O25</f>
        <v>26590</v>
      </c>
      <c r="E25" s="274"/>
      <c r="F25" s="275"/>
      <c r="G25" s="272"/>
      <c r="H25" s="275">
        <v>30693</v>
      </c>
      <c r="I25" s="272"/>
      <c r="J25" s="275"/>
      <c r="K25" s="272"/>
      <c r="L25" s="275"/>
      <c r="M25" s="272"/>
      <c r="N25" s="275"/>
      <c r="O25" s="272"/>
    </row>
    <row r="26" spans="1:15">
      <c r="A26" s="276" t="s">
        <v>386</v>
      </c>
      <c r="B26" s="343"/>
      <c r="C26" s="272"/>
      <c r="D26" s="272"/>
      <c r="E26" s="272"/>
      <c r="F26" s="269"/>
      <c r="G26" s="270"/>
      <c r="H26" s="269"/>
      <c r="I26" s="270"/>
      <c r="J26" s="269"/>
      <c r="K26" s="270"/>
      <c r="L26" s="269"/>
      <c r="M26" s="270"/>
      <c r="N26" s="269"/>
      <c r="O26" s="270"/>
    </row>
    <row r="27" spans="1:15">
      <c r="A27" s="271" t="s">
        <v>37</v>
      </c>
      <c r="B27" s="342" t="s">
        <v>267</v>
      </c>
      <c r="C27" s="274">
        <f>SUM(D27:O27)</f>
        <v>38212</v>
      </c>
      <c r="D27" s="274">
        <f>'[1]5.3-7.'!C26-'[1]4.3-7'!H27-'[1]4.3-7'!E27-'[1]4.3-7'!F27-'[1]4.3-7'!G27-'[1]4.3-7'!I27-'[1]4.3-7'!J27-'[1]4.3-7'!K27-L27-M27-N27-O27</f>
        <v>31260</v>
      </c>
      <c r="E27" s="274"/>
      <c r="F27" s="275"/>
      <c r="G27" s="272"/>
      <c r="H27" s="275">
        <v>6952</v>
      </c>
      <c r="I27" s="272"/>
      <c r="J27" s="275"/>
      <c r="K27" s="272"/>
      <c r="L27" s="275"/>
      <c r="M27" s="272"/>
      <c r="N27" s="275"/>
      <c r="O27" s="272"/>
    </row>
    <row r="28" spans="1:15">
      <c r="A28" s="277" t="s">
        <v>387</v>
      </c>
      <c r="B28" s="344"/>
      <c r="C28" s="272"/>
      <c r="D28" s="272"/>
      <c r="E28" s="272"/>
      <c r="F28" s="278"/>
      <c r="G28" s="279"/>
      <c r="H28" s="278"/>
      <c r="I28" s="279"/>
      <c r="J28" s="279"/>
      <c r="K28" s="278"/>
      <c r="L28" s="279"/>
      <c r="M28" s="280"/>
      <c r="N28" s="279"/>
      <c r="O28" s="280"/>
    </row>
    <row r="29" spans="1:15">
      <c r="A29" s="281" t="s">
        <v>37</v>
      </c>
      <c r="B29" s="345"/>
      <c r="C29" s="238">
        <f t="shared" ref="C29:M29" si="1">SUM(C31,C33,C35,C37)</f>
        <v>116882</v>
      </c>
      <c r="D29" s="238">
        <f t="shared" si="1"/>
        <v>63166</v>
      </c>
      <c r="E29" s="238">
        <f t="shared" si="1"/>
        <v>0</v>
      </c>
      <c r="F29" s="239">
        <f t="shared" si="1"/>
        <v>0</v>
      </c>
      <c r="G29" s="239">
        <f t="shared" si="1"/>
        <v>0</v>
      </c>
      <c r="H29" s="239">
        <f t="shared" si="1"/>
        <v>53716</v>
      </c>
      <c r="I29" s="239">
        <f t="shared" si="1"/>
        <v>0</v>
      </c>
      <c r="J29" s="239">
        <f t="shared" si="1"/>
        <v>0</v>
      </c>
      <c r="K29" s="239">
        <f t="shared" si="1"/>
        <v>0</v>
      </c>
      <c r="L29" s="239">
        <f t="shared" si="1"/>
        <v>0</v>
      </c>
      <c r="M29" s="239">
        <f t="shared" si="1"/>
        <v>0</v>
      </c>
      <c r="N29" s="239">
        <f>SUM(N31,N33,N35,N37)</f>
        <v>0</v>
      </c>
      <c r="O29" s="239">
        <f>SUM(O31,O33,O35,O37)</f>
        <v>0</v>
      </c>
    </row>
    <row r="30" spans="1:15">
      <c r="A30" s="282" t="s">
        <v>198</v>
      </c>
      <c r="B30" s="346"/>
      <c r="C30" s="272"/>
      <c r="D30" s="272"/>
      <c r="E30" s="272"/>
      <c r="F30" s="278"/>
      <c r="G30" s="279"/>
      <c r="H30" s="278"/>
      <c r="I30" s="279"/>
      <c r="J30" s="279"/>
      <c r="K30" s="278"/>
      <c r="L30" s="279"/>
      <c r="M30" s="280"/>
      <c r="N30" s="279"/>
      <c r="O30" s="280"/>
    </row>
    <row r="31" spans="1:15">
      <c r="A31" s="281" t="s">
        <v>37</v>
      </c>
      <c r="B31" s="347" t="s">
        <v>270</v>
      </c>
      <c r="C31" s="274">
        <f>SUM(D31:O31)</f>
        <v>59004</v>
      </c>
      <c r="D31" s="274">
        <f>'[1]5.3-7.'!C30-'[1]4.3-7'!H31-'[1]4.3-7'!E31-'[1]4.3-7'!F31-'[1]4.3-7'!G31-'[1]4.3-7'!I31-'[1]4.3-7'!J31-'[1]4.3-7'!K31-L31-M31-N31-O31</f>
        <v>15189</v>
      </c>
      <c r="E31" s="274"/>
      <c r="F31" s="283"/>
      <c r="G31" s="284"/>
      <c r="H31" s="283">
        <v>43815</v>
      </c>
      <c r="I31" s="284"/>
      <c r="J31" s="284"/>
      <c r="K31" s="283"/>
      <c r="L31" s="284"/>
      <c r="M31" s="285"/>
      <c r="N31" s="284"/>
      <c r="O31" s="285"/>
    </row>
    <row r="32" spans="1:15">
      <c r="A32" s="282" t="s">
        <v>199</v>
      </c>
      <c r="B32" s="346"/>
      <c r="C32" s="272"/>
      <c r="D32" s="272"/>
      <c r="E32" s="272"/>
      <c r="F32" s="278"/>
      <c r="G32" s="279"/>
      <c r="H32" s="278"/>
      <c r="I32" s="279"/>
      <c r="J32" s="279"/>
      <c r="K32" s="278"/>
      <c r="L32" s="279"/>
      <c r="M32" s="286"/>
      <c r="N32" s="279"/>
      <c r="O32" s="286"/>
    </row>
    <row r="33" spans="1:15">
      <c r="A33" s="281" t="s">
        <v>37</v>
      </c>
      <c r="B33" s="347" t="s">
        <v>267</v>
      </c>
      <c r="C33" s="274">
        <f>SUM(D33:O33)</f>
        <v>9325</v>
      </c>
      <c r="D33" s="274">
        <f>'[1]5.3-7.'!C32-'[1]4.3-7'!H33-'[1]4.3-7'!E33-'[1]4.3-7'!F33-'[1]4.3-7'!G33-'[1]4.3-7'!I33-'[1]4.3-7'!J33-'[1]4.3-7'!K33-L33-M33-N33-O33</f>
        <v>5153</v>
      </c>
      <c r="E33" s="274"/>
      <c r="F33" s="283"/>
      <c r="G33" s="284"/>
      <c r="H33" s="283">
        <v>4172</v>
      </c>
      <c r="I33" s="284"/>
      <c r="J33" s="284"/>
      <c r="K33" s="283"/>
      <c r="L33" s="284"/>
      <c r="M33" s="286"/>
      <c r="N33" s="284"/>
      <c r="O33" s="286"/>
    </row>
    <row r="34" spans="1:15">
      <c r="A34" s="282" t="s">
        <v>201</v>
      </c>
      <c r="B34" s="346"/>
      <c r="C34" s="272"/>
      <c r="D34" s="272"/>
      <c r="E34" s="272"/>
      <c r="F34" s="278"/>
      <c r="G34" s="279"/>
      <c r="H34" s="278"/>
      <c r="I34" s="279"/>
      <c r="J34" s="279"/>
      <c r="K34" s="278"/>
      <c r="L34" s="279"/>
      <c r="M34" s="280"/>
      <c r="N34" s="279"/>
      <c r="O34" s="280"/>
    </row>
    <row r="35" spans="1:15">
      <c r="A35" s="281" t="s">
        <v>37</v>
      </c>
      <c r="B35" s="347" t="s">
        <v>267</v>
      </c>
      <c r="C35" s="274">
        <f>SUM(D35:O35)</f>
        <v>9892</v>
      </c>
      <c r="D35" s="274">
        <f>'[1]5.3-7.'!C34-'[1]4.3-7'!H35-'[1]4.3-7'!E35-'[1]4.3-7'!F35-'[1]4.3-7'!G35-'[1]4.3-7'!I35-'[1]4.3-7'!J35-'[1]4.3-7'!K35-L35-M35-N35-O35</f>
        <v>8420</v>
      </c>
      <c r="E35" s="274"/>
      <c r="F35" s="283"/>
      <c r="G35" s="284"/>
      <c r="H35" s="283">
        <v>1472</v>
      </c>
      <c r="I35" s="284"/>
      <c r="J35" s="284"/>
      <c r="K35" s="283"/>
      <c r="L35" s="284"/>
      <c r="M35" s="285"/>
      <c r="N35" s="284"/>
      <c r="O35" s="285"/>
    </row>
    <row r="36" spans="1:15">
      <c r="A36" s="282" t="s">
        <v>200</v>
      </c>
      <c r="B36" s="348"/>
      <c r="C36" s="272"/>
      <c r="D36" s="272"/>
      <c r="E36" s="272"/>
      <c r="F36" s="278"/>
      <c r="G36" s="279"/>
      <c r="H36" s="278"/>
      <c r="I36" s="279"/>
      <c r="J36" s="279"/>
      <c r="K36" s="278"/>
      <c r="L36" s="279"/>
      <c r="M36" s="286"/>
      <c r="N36" s="279"/>
      <c r="O36" s="286"/>
    </row>
    <row r="37" spans="1:15">
      <c r="A37" s="281" t="s">
        <v>37</v>
      </c>
      <c r="B37" s="345" t="s">
        <v>267</v>
      </c>
      <c r="C37" s="274">
        <f>SUM(D37:O37)</f>
        <v>38661</v>
      </c>
      <c r="D37" s="274">
        <v>34404</v>
      </c>
      <c r="E37" s="272"/>
      <c r="F37" s="283"/>
      <c r="G37" s="284"/>
      <c r="H37" s="283">
        <v>4257</v>
      </c>
      <c r="I37" s="284"/>
      <c r="J37" s="284"/>
      <c r="K37" s="283"/>
      <c r="L37" s="284"/>
      <c r="M37" s="286"/>
      <c r="N37" s="284"/>
      <c r="O37" s="286"/>
    </row>
    <row r="38" spans="1:15">
      <c r="A38" s="384" t="s">
        <v>388</v>
      </c>
      <c r="B38" s="398"/>
      <c r="C38" s="272"/>
      <c r="D38" s="272"/>
      <c r="E38" s="270"/>
      <c r="F38" s="278"/>
      <c r="G38" s="279"/>
      <c r="H38" s="278"/>
      <c r="I38" s="279"/>
      <c r="J38" s="278"/>
      <c r="K38" s="279"/>
      <c r="L38" s="278"/>
      <c r="M38" s="280"/>
      <c r="N38" s="278"/>
      <c r="O38" s="280"/>
    </row>
    <row r="39" spans="1:15">
      <c r="A39" s="350" t="s">
        <v>37</v>
      </c>
      <c r="B39" s="347" t="s">
        <v>267</v>
      </c>
      <c r="C39" s="274">
        <f>SUM(D39:O39)</f>
        <v>60000</v>
      </c>
      <c r="D39" s="274">
        <v>57000</v>
      </c>
      <c r="E39" s="274"/>
      <c r="F39" s="382"/>
      <c r="G39" s="383"/>
      <c r="H39" s="382">
        <v>3000</v>
      </c>
      <c r="I39" s="383"/>
      <c r="J39" s="382"/>
      <c r="K39" s="383"/>
      <c r="L39" s="382"/>
      <c r="M39" s="285"/>
      <c r="N39" s="382"/>
      <c r="O39" s="285"/>
    </row>
    <row r="40" spans="1:15">
      <c r="A40" s="379" t="s">
        <v>394</v>
      </c>
      <c r="B40" s="380"/>
      <c r="C40" s="272"/>
      <c r="D40" s="272"/>
      <c r="E40" s="272"/>
      <c r="F40" s="275"/>
      <c r="G40" s="272"/>
      <c r="H40" s="275"/>
      <c r="I40" s="272"/>
      <c r="J40" s="275"/>
      <c r="K40" s="272"/>
      <c r="L40" s="275"/>
      <c r="M40" s="272"/>
      <c r="N40" s="275"/>
      <c r="O40" s="272"/>
    </row>
    <row r="41" spans="1:15">
      <c r="A41" s="271" t="s">
        <v>37</v>
      </c>
      <c r="B41" s="341"/>
      <c r="C41" s="287">
        <f>SUM(C43,C45,C47)</f>
        <v>417946</v>
      </c>
      <c r="D41" s="287">
        <f>SUM(D43,D45,D47)</f>
        <v>342493</v>
      </c>
      <c r="E41" s="287">
        <f>SUM(E43,E45,E47)</f>
        <v>25999</v>
      </c>
      <c r="F41" s="287">
        <f>SUM(F43,F45,F47)</f>
        <v>0</v>
      </c>
      <c r="G41" s="287">
        <f t="shared" ref="G41:M41" si="2">SUM(G43,G45,G47)</f>
        <v>0</v>
      </c>
      <c r="H41" s="287">
        <f t="shared" si="2"/>
        <v>49454</v>
      </c>
      <c r="I41" s="287">
        <f t="shared" si="2"/>
        <v>0</v>
      </c>
      <c r="J41" s="287">
        <f t="shared" si="2"/>
        <v>0</v>
      </c>
      <c r="K41" s="287">
        <f t="shared" si="2"/>
        <v>0</v>
      </c>
      <c r="L41" s="287">
        <f t="shared" si="2"/>
        <v>0</v>
      </c>
      <c r="M41" s="274">
        <f t="shared" si="2"/>
        <v>0</v>
      </c>
      <c r="N41" s="287">
        <f>SUM(N43,N45,N47)</f>
        <v>0</v>
      </c>
      <c r="O41" s="274">
        <f>SUM(O43,O45,O47)</f>
        <v>0</v>
      </c>
    </row>
    <row r="42" spans="1:15">
      <c r="A42" s="273" t="s">
        <v>419</v>
      </c>
      <c r="B42" s="267"/>
      <c r="C42" s="272"/>
      <c r="D42" s="272"/>
      <c r="E42" s="272"/>
      <c r="F42" s="275"/>
      <c r="G42" s="272"/>
      <c r="H42" s="275"/>
      <c r="I42" s="272"/>
      <c r="J42" s="275"/>
      <c r="K42" s="272"/>
      <c r="L42" s="275"/>
      <c r="M42" s="272"/>
      <c r="N42" s="275"/>
      <c r="O42" s="272"/>
    </row>
    <row r="43" spans="1:15">
      <c r="A43" s="271" t="s">
        <v>37</v>
      </c>
      <c r="B43" s="342" t="s">
        <v>267</v>
      </c>
      <c r="C43" s="274">
        <f>SUM(D43:O43)</f>
        <v>33136</v>
      </c>
      <c r="D43" s="274">
        <f>'[1]5.3-7.'!C42-'[1]4.3-7'!H43-'[1]4.3-7'!E43-'[1]4.3-7'!F43-'[1]4.3-7'!G43-'[1]4.3-7'!I43-'[1]4.3-7'!J43-'[1]4.3-7'!K43-L43-M43-N43-O43</f>
        <v>31276</v>
      </c>
      <c r="E43" s="274"/>
      <c r="F43" s="275"/>
      <c r="G43" s="272"/>
      <c r="H43" s="275">
        <v>1860</v>
      </c>
      <c r="I43" s="272"/>
      <c r="J43" s="275"/>
      <c r="K43" s="272"/>
      <c r="L43" s="275"/>
      <c r="M43" s="272"/>
      <c r="N43" s="275"/>
      <c r="O43" s="272"/>
    </row>
    <row r="44" spans="1:15">
      <c r="A44" s="273" t="s">
        <v>420</v>
      </c>
      <c r="B44" s="266"/>
      <c r="C44" s="272"/>
      <c r="D44" s="272"/>
      <c r="E44" s="272"/>
      <c r="F44" s="269"/>
      <c r="G44" s="270"/>
      <c r="H44" s="269"/>
      <c r="I44" s="270"/>
      <c r="J44" s="269"/>
      <c r="K44" s="270"/>
      <c r="L44" s="269"/>
      <c r="M44" s="270"/>
      <c r="N44" s="269"/>
      <c r="O44" s="270"/>
    </row>
    <row r="45" spans="1:15">
      <c r="A45" s="271" t="s">
        <v>37</v>
      </c>
      <c r="B45" s="342" t="s">
        <v>267</v>
      </c>
      <c r="C45" s="274">
        <f>SUM(D45:O45)</f>
        <v>24960</v>
      </c>
      <c r="D45" s="274">
        <f>'[1]5.3-7.'!C44-'[1]4.3-7'!H45-'[1]4.3-7'!E45-'[1]4.3-7'!F45-'[1]4.3-7'!G45-'[1]4.3-7'!I45-'[1]4.3-7'!J45-'[1]4.3-7'!K45-L45-M45-N45-O45</f>
        <v>0</v>
      </c>
      <c r="E45" s="274">
        <v>24960</v>
      </c>
      <c r="F45" s="275"/>
      <c r="G45" s="272"/>
      <c r="H45" s="275"/>
      <c r="I45" s="272"/>
      <c r="J45" s="275"/>
      <c r="K45" s="272"/>
      <c r="L45" s="275"/>
      <c r="M45" s="272"/>
      <c r="N45" s="275"/>
      <c r="O45" s="272"/>
    </row>
    <row r="46" spans="1:15">
      <c r="A46" s="297" t="s">
        <v>421</v>
      </c>
      <c r="B46" s="340"/>
      <c r="C46" s="272"/>
      <c r="D46" s="272"/>
      <c r="E46" s="272"/>
      <c r="F46" s="288"/>
      <c r="G46" s="289"/>
      <c r="H46" s="288"/>
      <c r="I46" s="289"/>
      <c r="J46" s="288"/>
      <c r="K46" s="289"/>
      <c r="L46" s="288"/>
      <c r="M46" s="289"/>
      <c r="N46" s="288"/>
      <c r="O46" s="289"/>
    </row>
    <row r="47" spans="1:15">
      <c r="A47" s="290" t="s">
        <v>37</v>
      </c>
      <c r="B47" s="349"/>
      <c r="C47" s="274">
        <f>SUM(D47:O47)</f>
        <v>359850</v>
      </c>
      <c r="D47" s="274">
        <v>311217</v>
      </c>
      <c r="E47" s="291">
        <f t="shared" ref="E47:M47" si="3">SUM(E49:E93)</f>
        <v>1039</v>
      </c>
      <c r="F47" s="291">
        <f t="shared" si="3"/>
        <v>0</v>
      </c>
      <c r="G47" s="291">
        <f t="shared" si="3"/>
        <v>0</v>
      </c>
      <c r="H47" s="291">
        <f t="shared" si="3"/>
        <v>47594</v>
      </c>
      <c r="I47" s="291">
        <f t="shared" si="3"/>
        <v>0</v>
      </c>
      <c r="J47" s="291">
        <f t="shared" si="3"/>
        <v>0</v>
      </c>
      <c r="K47" s="291">
        <f t="shared" si="3"/>
        <v>0</v>
      </c>
      <c r="L47" s="291">
        <f t="shared" si="3"/>
        <v>0</v>
      </c>
      <c r="M47" s="291">
        <f t="shared" si="3"/>
        <v>0</v>
      </c>
      <c r="N47" s="291">
        <f>SUM(N49:N93)</f>
        <v>0</v>
      </c>
      <c r="O47" s="291">
        <f>SUM(O49:O93)</f>
        <v>0</v>
      </c>
    </row>
    <row r="48" spans="1:15">
      <c r="A48" s="292" t="s">
        <v>236</v>
      </c>
      <c r="B48" s="309"/>
      <c r="C48" s="272"/>
      <c r="D48" s="272"/>
      <c r="E48" s="294"/>
      <c r="F48" s="293"/>
      <c r="G48" s="294"/>
      <c r="H48" s="293"/>
      <c r="I48" s="294"/>
      <c r="J48" s="293"/>
      <c r="K48" s="294"/>
      <c r="L48" s="293"/>
      <c r="M48" s="294"/>
      <c r="N48" s="293"/>
      <c r="O48" s="294"/>
    </row>
    <row r="49" spans="1:15">
      <c r="A49" s="290" t="s">
        <v>37</v>
      </c>
      <c r="B49" s="349" t="s">
        <v>267</v>
      </c>
      <c r="C49" s="274">
        <f>SUM(D49:O49)</f>
        <v>19648</v>
      </c>
      <c r="D49" s="274">
        <f>'[1]5.3-7.'!C48-'[1]4.3-7'!H49-'[1]4.3-7'!E49-'[1]4.3-7'!F49-'[1]4.3-7'!G49-'[1]4.3-7'!I49-'[1]4.3-7'!J49-'[1]4.3-7'!K49-L49-M49-N49-O49</f>
        <v>19648</v>
      </c>
      <c r="E49" s="274"/>
      <c r="F49" s="295"/>
      <c r="G49" s="291"/>
      <c r="H49" s="295"/>
      <c r="I49" s="291"/>
      <c r="J49" s="295"/>
      <c r="K49" s="291"/>
      <c r="L49" s="295"/>
      <c r="M49" s="291"/>
      <c r="N49" s="295"/>
      <c r="O49" s="291"/>
    </row>
    <row r="50" spans="1:15">
      <c r="A50" s="296" t="s">
        <v>237</v>
      </c>
      <c r="B50" s="309"/>
      <c r="C50" s="272"/>
      <c r="D50" s="272"/>
      <c r="E50" s="294"/>
      <c r="F50" s="293"/>
      <c r="G50" s="294"/>
      <c r="H50" s="293"/>
      <c r="I50" s="294"/>
      <c r="J50" s="293"/>
      <c r="K50" s="294"/>
      <c r="L50" s="293"/>
      <c r="M50" s="294"/>
      <c r="N50" s="293"/>
      <c r="O50" s="294"/>
    </row>
    <row r="51" spans="1:15">
      <c r="A51" s="290" t="s">
        <v>37</v>
      </c>
      <c r="B51" s="349" t="s">
        <v>267</v>
      </c>
      <c r="C51" s="274">
        <f>SUM(D51:O51)</f>
        <v>3822</v>
      </c>
      <c r="D51" s="274">
        <f>'[1]5.3-7.'!C50-'[1]4.3-7'!H51-'[1]4.3-7'!E51-'[1]4.3-7'!F51-'[1]4.3-7'!G51-'[1]4.3-7'!I51-'[1]4.3-7'!J51-'[1]4.3-7'!K51-L51-M51-N51-O51</f>
        <v>3822</v>
      </c>
      <c r="E51" s="274"/>
      <c r="F51" s="295"/>
      <c r="G51" s="291"/>
      <c r="H51" s="295"/>
      <c r="I51" s="291"/>
      <c r="J51" s="295"/>
      <c r="K51" s="291"/>
      <c r="L51" s="295"/>
      <c r="M51" s="291"/>
      <c r="N51" s="295"/>
      <c r="O51" s="291"/>
    </row>
    <row r="52" spans="1:15">
      <c r="A52" s="296" t="s">
        <v>238</v>
      </c>
      <c r="B52" s="309"/>
      <c r="C52" s="272"/>
      <c r="D52" s="272"/>
      <c r="E52" s="294"/>
      <c r="F52" s="293"/>
      <c r="G52" s="294"/>
      <c r="H52" s="293"/>
      <c r="I52" s="294"/>
      <c r="J52" s="293"/>
      <c r="K52" s="294"/>
      <c r="L52" s="293"/>
      <c r="M52" s="294"/>
      <c r="N52" s="293"/>
      <c r="O52" s="294"/>
    </row>
    <row r="53" spans="1:15">
      <c r="A53" s="290" t="s">
        <v>37</v>
      </c>
      <c r="B53" s="349" t="s">
        <v>267</v>
      </c>
      <c r="C53" s="274">
        <f>SUM(D53:O53)</f>
        <v>5589</v>
      </c>
      <c r="D53" s="274">
        <f>'[1]5.3-7.'!C52-'[1]4.3-7'!H53-'[1]4.3-7'!E53-'[1]4.3-7'!F53-'[1]4.3-7'!G53-'[1]4.3-7'!I53-'[1]4.3-7'!J53-'[1]4.3-7'!K53-L53-M53-N53-O53</f>
        <v>5589</v>
      </c>
      <c r="E53" s="274"/>
      <c r="F53" s="295"/>
      <c r="G53" s="291"/>
      <c r="H53" s="295"/>
      <c r="I53" s="291"/>
      <c r="J53" s="295"/>
      <c r="K53" s="291"/>
      <c r="L53" s="295"/>
      <c r="M53" s="291"/>
      <c r="N53" s="295"/>
      <c r="O53" s="291"/>
    </row>
    <row r="54" spans="1:15">
      <c r="A54" s="296" t="s">
        <v>239</v>
      </c>
      <c r="B54" s="309"/>
      <c r="C54" s="272"/>
      <c r="D54" s="272"/>
      <c r="E54" s="294"/>
      <c r="F54" s="293"/>
      <c r="G54" s="294"/>
      <c r="H54" s="293"/>
      <c r="I54" s="294"/>
      <c r="J54" s="293"/>
      <c r="K54" s="294"/>
      <c r="L54" s="293"/>
      <c r="M54" s="294"/>
      <c r="N54" s="293"/>
      <c r="O54" s="294"/>
    </row>
    <row r="55" spans="1:15">
      <c r="A55" s="290" t="s">
        <v>37</v>
      </c>
      <c r="B55" s="349" t="s">
        <v>267</v>
      </c>
      <c r="C55" s="274">
        <f>SUM(D55:O55)</f>
        <v>8664</v>
      </c>
      <c r="D55" s="274">
        <f>'[1]5.3-7.'!C54-'[1]4.3-7'!H55-'[1]4.3-7'!E55-'[1]4.3-7'!F55-'[1]4.3-7'!G55-'[1]4.3-7'!I55-'[1]4.3-7'!J55-'[1]4.3-7'!K55-L55-M55-N55-O55</f>
        <v>8664</v>
      </c>
      <c r="E55" s="274"/>
      <c r="F55" s="295"/>
      <c r="G55" s="291"/>
      <c r="H55" s="295"/>
      <c r="I55" s="291"/>
      <c r="J55" s="295"/>
      <c r="K55" s="291"/>
      <c r="L55" s="295"/>
      <c r="M55" s="291"/>
      <c r="N55" s="295"/>
      <c r="O55" s="291"/>
    </row>
    <row r="56" spans="1:15">
      <c r="A56" s="297" t="s">
        <v>240</v>
      </c>
      <c r="B56" s="309"/>
      <c r="C56" s="272"/>
      <c r="D56" s="272"/>
      <c r="E56" s="294"/>
      <c r="F56" s="293"/>
      <c r="G56" s="294"/>
      <c r="H56" s="293"/>
      <c r="I56" s="294"/>
      <c r="J56" s="293"/>
      <c r="K56" s="294"/>
      <c r="L56" s="293"/>
      <c r="M56" s="294"/>
      <c r="N56" s="293"/>
      <c r="O56" s="294"/>
    </row>
    <row r="57" spans="1:15">
      <c r="A57" s="290" t="s">
        <v>37</v>
      </c>
      <c r="B57" s="349" t="s">
        <v>267</v>
      </c>
      <c r="C57" s="274">
        <f>SUM(D57:O57)</f>
        <v>10128</v>
      </c>
      <c r="D57" s="274">
        <f>'[1]5.3-7.'!C56-'[1]4.3-7'!H57-'[1]4.3-7'!E57-'[1]4.3-7'!F57-'[1]4.3-7'!G57-'[1]4.3-7'!I57-'[1]4.3-7'!J57-'[1]4.3-7'!K57-L57-M57-N57-O57</f>
        <v>10128</v>
      </c>
      <c r="E57" s="274"/>
      <c r="F57" s="295"/>
      <c r="G57" s="291"/>
      <c r="H57" s="295"/>
      <c r="I57" s="291"/>
      <c r="J57" s="295"/>
      <c r="K57" s="291"/>
      <c r="L57" s="295"/>
      <c r="M57" s="291"/>
      <c r="N57" s="295"/>
      <c r="O57" s="291"/>
    </row>
    <row r="58" spans="1:15">
      <c r="A58" s="296" t="s">
        <v>241</v>
      </c>
      <c r="B58" s="309"/>
      <c r="C58" s="272"/>
      <c r="D58" s="272"/>
      <c r="E58" s="294"/>
      <c r="F58" s="293"/>
      <c r="G58" s="294"/>
      <c r="H58" s="293"/>
      <c r="I58" s="294"/>
      <c r="J58" s="293"/>
      <c r="K58" s="294"/>
      <c r="L58" s="293"/>
      <c r="M58" s="294"/>
      <c r="N58" s="293"/>
      <c r="O58" s="294"/>
    </row>
    <row r="59" spans="1:15">
      <c r="A59" s="290" t="s">
        <v>37</v>
      </c>
      <c r="B59" s="349" t="s">
        <v>267</v>
      </c>
      <c r="C59" s="274">
        <f>SUM(D59:O59)</f>
        <v>35998</v>
      </c>
      <c r="D59" s="274">
        <f>'[1]5.3-7.'!C58-'[1]4.3-7'!H59-'[1]4.3-7'!E59-'[1]4.3-7'!F59-'[1]4.3-7'!G59-'[1]4.3-7'!I59-'[1]4.3-7'!J59-'[1]4.3-7'!K59-L59-M59-N59-O59</f>
        <v>27964</v>
      </c>
      <c r="E59" s="274"/>
      <c r="F59" s="295"/>
      <c r="G59" s="291"/>
      <c r="H59" s="295">
        <v>8034</v>
      </c>
      <c r="I59" s="291"/>
      <c r="J59" s="295"/>
      <c r="K59" s="291"/>
      <c r="L59" s="295"/>
      <c r="M59" s="291"/>
      <c r="N59" s="295"/>
      <c r="O59" s="291"/>
    </row>
    <row r="60" spans="1:15">
      <c r="A60" s="296" t="s">
        <v>242</v>
      </c>
      <c r="B60" s="309"/>
      <c r="C60" s="272"/>
      <c r="D60" s="272"/>
      <c r="E60" s="294"/>
      <c r="F60" s="293"/>
      <c r="G60" s="294"/>
      <c r="H60" s="293"/>
      <c r="I60" s="294"/>
      <c r="J60" s="293"/>
      <c r="K60" s="294"/>
      <c r="L60" s="293"/>
      <c r="M60" s="294"/>
      <c r="N60" s="293"/>
      <c r="O60" s="294"/>
    </row>
    <row r="61" spans="1:15">
      <c r="A61" s="290" t="s">
        <v>37</v>
      </c>
      <c r="B61" s="349" t="s">
        <v>267</v>
      </c>
      <c r="C61" s="274">
        <f>SUM(D61:O61)</f>
        <v>47643</v>
      </c>
      <c r="D61" s="274">
        <f>'[1]5.3-7.'!C60-'[1]4.3-7'!H61-'[1]4.3-7'!E61-'[1]4.3-7'!F61-'[1]4.3-7'!G61-'[1]4.3-7'!I61-'[1]4.3-7'!J61-'[1]4.3-7'!K61-L61-M61-N61-O61</f>
        <v>32916</v>
      </c>
      <c r="E61" s="274"/>
      <c r="F61" s="295"/>
      <c r="G61" s="291"/>
      <c r="H61" s="295">
        <v>14727</v>
      </c>
      <c r="I61" s="291"/>
      <c r="J61" s="295"/>
      <c r="K61" s="291"/>
      <c r="L61" s="295"/>
      <c r="M61" s="291"/>
      <c r="N61" s="295"/>
      <c r="O61" s="291"/>
    </row>
    <row r="62" spans="1:15">
      <c r="A62" s="296" t="s">
        <v>243</v>
      </c>
      <c r="B62" s="309"/>
      <c r="C62" s="272"/>
      <c r="D62" s="272"/>
      <c r="E62" s="294"/>
      <c r="F62" s="293"/>
      <c r="G62" s="294"/>
      <c r="H62" s="293"/>
      <c r="I62" s="294"/>
      <c r="J62" s="293"/>
      <c r="K62" s="294"/>
      <c r="L62" s="293"/>
      <c r="M62" s="294"/>
      <c r="N62" s="293"/>
      <c r="O62" s="294"/>
    </row>
    <row r="63" spans="1:15">
      <c r="A63" s="290" t="s">
        <v>37</v>
      </c>
      <c r="B63" s="349" t="s">
        <v>267</v>
      </c>
      <c r="C63" s="274">
        <f>SUM(D63:O63)</f>
        <v>67741</v>
      </c>
      <c r="D63" s="274">
        <f>'[1]5.3-7.'!C62-'[1]4.3-7'!H63-'[1]4.3-7'!E63-'[1]4.3-7'!F63-'[1]4.3-7'!G63-'[1]4.3-7'!I63-'[1]4.3-7'!J63-'[1]4.3-7'!K63-L63-M63-N63-O63</f>
        <v>46521</v>
      </c>
      <c r="E63" s="274"/>
      <c r="F63" s="295"/>
      <c r="G63" s="291"/>
      <c r="H63" s="295">
        <v>21220</v>
      </c>
      <c r="I63" s="291"/>
      <c r="J63" s="295"/>
      <c r="K63" s="291"/>
      <c r="L63" s="295"/>
      <c r="M63" s="291"/>
      <c r="N63" s="295"/>
      <c r="O63" s="291"/>
    </row>
    <row r="64" spans="1:15">
      <c r="A64" s="297" t="s">
        <v>244</v>
      </c>
      <c r="B64" s="309"/>
      <c r="C64" s="272"/>
      <c r="D64" s="272"/>
      <c r="E64" s="294"/>
      <c r="F64" s="293"/>
      <c r="G64" s="294"/>
      <c r="H64" s="293"/>
      <c r="I64" s="294"/>
      <c r="J64" s="293"/>
      <c r="K64" s="294"/>
      <c r="L64" s="293"/>
      <c r="M64" s="294"/>
      <c r="N64" s="293"/>
      <c r="O64" s="294"/>
    </row>
    <row r="65" spans="1:15">
      <c r="A65" s="290" t="s">
        <v>37</v>
      </c>
      <c r="B65" s="349" t="s">
        <v>267</v>
      </c>
      <c r="C65" s="274">
        <f>SUM(D65:O65)</f>
        <v>3655</v>
      </c>
      <c r="D65" s="274">
        <f>'[1]5.3-7.'!C64-'[1]4.3-7'!H65-'[1]4.3-7'!E65-'[1]4.3-7'!F65-'[1]4.3-7'!G65-'[1]4.3-7'!I65-'[1]4.3-7'!J65-'[1]4.3-7'!K65-L65-M65-N65-O65</f>
        <v>3655</v>
      </c>
      <c r="E65" s="274"/>
      <c r="F65" s="295"/>
      <c r="G65" s="291"/>
      <c r="H65" s="295"/>
      <c r="I65" s="291"/>
      <c r="J65" s="295"/>
      <c r="K65" s="291"/>
      <c r="L65" s="295"/>
      <c r="M65" s="291"/>
      <c r="N65" s="295"/>
      <c r="O65" s="291"/>
    </row>
    <row r="66" spans="1:15">
      <c r="A66" s="296" t="s">
        <v>422</v>
      </c>
      <c r="B66" s="309"/>
      <c r="C66" s="272"/>
      <c r="D66" s="272"/>
      <c r="E66" s="294"/>
      <c r="F66" s="293"/>
      <c r="G66" s="294"/>
      <c r="H66" s="293"/>
      <c r="I66" s="294"/>
      <c r="J66" s="293"/>
      <c r="K66" s="294"/>
      <c r="L66" s="293"/>
      <c r="M66" s="294"/>
      <c r="N66" s="293"/>
      <c r="O66" s="294"/>
    </row>
    <row r="67" spans="1:15">
      <c r="A67" s="290" t="s">
        <v>37</v>
      </c>
      <c r="B67" s="349" t="s">
        <v>267</v>
      </c>
      <c r="C67" s="274">
        <f>SUM(D67:O67)</f>
        <v>6724</v>
      </c>
      <c r="D67" s="274">
        <f>'[1]5.3-7.'!C66-'[1]4.3-7'!H67-'[1]4.3-7'!E67-'[1]4.3-7'!F67-'[1]4.3-7'!G67-'[1]4.3-7'!I67-'[1]4.3-7'!J67-'[1]4.3-7'!K67-L67-M67-N67-O67</f>
        <v>6724</v>
      </c>
      <c r="E67" s="274"/>
      <c r="F67" s="295"/>
      <c r="G67" s="291"/>
      <c r="H67" s="295"/>
      <c r="I67" s="291"/>
      <c r="J67" s="295"/>
      <c r="K67" s="291"/>
      <c r="L67" s="295"/>
      <c r="M67" s="291"/>
      <c r="N67" s="295"/>
      <c r="O67" s="291"/>
    </row>
    <row r="68" spans="1:15">
      <c r="A68" s="296" t="s">
        <v>245</v>
      </c>
      <c r="B68" s="309"/>
      <c r="C68" s="272"/>
      <c r="D68" s="272"/>
      <c r="E68" s="294"/>
      <c r="F68" s="293"/>
      <c r="G68" s="294"/>
      <c r="H68" s="293"/>
      <c r="I68" s="294"/>
      <c r="J68" s="293"/>
      <c r="K68" s="294"/>
      <c r="L68" s="293"/>
      <c r="M68" s="294"/>
      <c r="N68" s="293"/>
      <c r="O68" s="294"/>
    </row>
    <row r="69" spans="1:15">
      <c r="A69" s="290" t="s">
        <v>37</v>
      </c>
      <c r="B69" s="349" t="s">
        <v>267</v>
      </c>
      <c r="C69" s="274">
        <f>SUM(D69:O69)</f>
        <v>10183</v>
      </c>
      <c r="D69" s="274">
        <f>'[1]5.3-7.'!C68-'[1]4.3-7'!H69-'[1]4.3-7'!E69-'[1]4.3-7'!F69-'[1]4.3-7'!G69-'[1]4.3-7'!I69-'[1]4.3-7'!J69-'[1]4.3-7'!K69-L69-M69-N69-O69</f>
        <v>10183</v>
      </c>
      <c r="E69" s="274"/>
      <c r="F69" s="295"/>
      <c r="G69" s="291"/>
      <c r="H69" s="295"/>
      <c r="I69" s="291"/>
      <c r="J69" s="295"/>
      <c r="K69" s="291"/>
      <c r="L69" s="295"/>
      <c r="M69" s="291"/>
      <c r="N69" s="295"/>
      <c r="O69" s="291"/>
    </row>
    <row r="70" spans="1:15">
      <c r="A70" s="296" t="s">
        <v>246</v>
      </c>
      <c r="B70" s="309"/>
      <c r="C70" s="272"/>
      <c r="D70" s="272"/>
      <c r="E70" s="294"/>
      <c r="F70" s="293"/>
      <c r="G70" s="294"/>
      <c r="H70" s="293"/>
      <c r="I70" s="294"/>
      <c r="J70" s="293"/>
      <c r="K70" s="294"/>
      <c r="L70" s="293"/>
      <c r="M70" s="294"/>
      <c r="N70" s="293"/>
      <c r="O70" s="294"/>
    </row>
    <row r="71" spans="1:15">
      <c r="A71" s="290" t="s">
        <v>37</v>
      </c>
      <c r="B71" s="349" t="s">
        <v>268</v>
      </c>
      <c r="C71" s="274">
        <f>SUM(D71:O71)</f>
        <v>22988</v>
      </c>
      <c r="D71" s="274">
        <f>'[1]5.3-7.'!C70-'[1]4.3-7'!H71-'[1]4.3-7'!E71-'[1]4.3-7'!F71-'[1]4.3-7'!G71-'[1]4.3-7'!I71-'[1]4.3-7'!J71-'[1]4.3-7'!K71-L71-M71-N71-O71</f>
        <v>22988</v>
      </c>
      <c r="E71" s="274"/>
      <c r="F71" s="295"/>
      <c r="G71" s="291"/>
      <c r="H71" s="295"/>
      <c r="I71" s="291"/>
      <c r="J71" s="295"/>
      <c r="K71" s="291"/>
      <c r="L71" s="295"/>
      <c r="M71" s="291"/>
      <c r="N71" s="295"/>
      <c r="O71" s="291"/>
    </row>
    <row r="72" spans="1:15">
      <c r="A72" s="297" t="s">
        <v>247</v>
      </c>
      <c r="B72" s="309"/>
      <c r="C72" s="272"/>
      <c r="D72" s="272"/>
      <c r="E72" s="294"/>
      <c r="F72" s="293"/>
      <c r="G72" s="294"/>
      <c r="H72" s="293"/>
      <c r="I72" s="294"/>
      <c r="J72" s="293"/>
      <c r="K72" s="294"/>
      <c r="L72" s="293"/>
      <c r="M72" s="294"/>
      <c r="N72" s="293"/>
      <c r="O72" s="294"/>
    </row>
    <row r="73" spans="1:15">
      <c r="A73" s="290" t="s">
        <v>37</v>
      </c>
      <c r="B73" s="349" t="s">
        <v>270</v>
      </c>
      <c r="C73" s="274">
        <f>SUM(D73:O73)</f>
        <v>10185</v>
      </c>
      <c r="D73" s="274">
        <f>'[1]5.3-7.'!C72-'[1]4.3-7'!H73-'[1]4.3-7'!E73-'[1]4.3-7'!F73-'[1]4.3-7'!G73-'[1]4.3-7'!I73-'[1]4.3-7'!J73-'[1]4.3-7'!K73-L73-M73-N73-O73</f>
        <v>10185</v>
      </c>
      <c r="E73" s="274"/>
      <c r="F73" s="295"/>
      <c r="G73" s="291"/>
      <c r="H73" s="295"/>
      <c r="I73" s="291"/>
      <c r="J73" s="295"/>
      <c r="K73" s="291"/>
      <c r="L73" s="295"/>
      <c r="M73" s="291"/>
      <c r="N73" s="295"/>
      <c r="O73" s="291"/>
    </row>
    <row r="74" spans="1:15">
      <c r="A74" s="296" t="s">
        <v>248</v>
      </c>
      <c r="B74" s="309"/>
      <c r="C74" s="272"/>
      <c r="D74" s="272"/>
      <c r="E74" s="294"/>
      <c r="F74" s="293"/>
      <c r="G74" s="294"/>
      <c r="H74" s="293"/>
      <c r="I74" s="294"/>
      <c r="J74" s="293"/>
      <c r="K74" s="294"/>
      <c r="L74" s="293"/>
      <c r="M74" s="294"/>
      <c r="N74" s="293"/>
      <c r="O74" s="294"/>
    </row>
    <row r="75" spans="1:15">
      <c r="A75" s="290" t="s">
        <v>37</v>
      </c>
      <c r="B75" s="349" t="s">
        <v>267</v>
      </c>
      <c r="C75" s="274">
        <f>SUM(D75:O75)</f>
        <v>4713</v>
      </c>
      <c r="D75" s="274">
        <f>'[1]5.3-7.'!C74-'[1]4.3-7'!H75-'[1]4.3-7'!E75-'[1]4.3-7'!F75-'[1]4.3-7'!G75-'[1]4.3-7'!I75-'[1]4.3-7'!J75-'[1]4.3-7'!K75-L75-M75-N75-O75</f>
        <v>3674</v>
      </c>
      <c r="E75" s="274">
        <v>1039</v>
      </c>
      <c r="F75" s="295"/>
      <c r="G75" s="291"/>
      <c r="H75" s="295"/>
      <c r="I75" s="291"/>
      <c r="J75" s="295"/>
      <c r="K75" s="291"/>
      <c r="L75" s="295"/>
      <c r="M75" s="291"/>
      <c r="N75" s="295"/>
      <c r="O75" s="291"/>
    </row>
    <row r="76" spans="1:15">
      <c r="A76" s="296" t="s">
        <v>423</v>
      </c>
      <c r="B76" s="309"/>
      <c r="C76" s="272"/>
      <c r="D76" s="272"/>
      <c r="E76" s="272"/>
      <c r="F76" s="293"/>
      <c r="G76" s="294"/>
      <c r="H76" s="293"/>
      <c r="I76" s="294"/>
      <c r="J76" s="293"/>
      <c r="K76" s="294"/>
      <c r="L76" s="293"/>
      <c r="M76" s="294"/>
      <c r="N76" s="293"/>
      <c r="O76" s="294"/>
    </row>
    <row r="77" spans="1:15">
      <c r="A77" s="290" t="s">
        <v>37</v>
      </c>
      <c r="B77" s="349" t="s">
        <v>267</v>
      </c>
      <c r="C77" s="274">
        <f>SUM(D77:O77)</f>
        <v>16420</v>
      </c>
      <c r="D77" s="274">
        <f>'[1]5.3-7.'!C76-'[1]4.3-7'!H77-'[1]4.3-7'!E77-'[1]4.3-7'!F77-'[1]4.3-7'!G77-'[1]4.3-7'!I77-'[1]4.3-7'!J77-'[1]4.3-7'!K77-L77-M77-N77-O77</f>
        <v>16420</v>
      </c>
      <c r="E77" s="274"/>
      <c r="F77" s="295"/>
      <c r="G77" s="291"/>
      <c r="H77" s="295"/>
      <c r="I77" s="291"/>
      <c r="J77" s="295"/>
      <c r="K77" s="291"/>
      <c r="L77" s="295"/>
      <c r="M77" s="291"/>
      <c r="N77" s="295"/>
      <c r="O77" s="291"/>
    </row>
    <row r="78" spans="1:15">
      <c r="A78" s="296" t="s">
        <v>249</v>
      </c>
      <c r="B78" s="309"/>
      <c r="C78" s="272"/>
      <c r="D78" s="272"/>
      <c r="E78" s="294"/>
      <c r="F78" s="293"/>
      <c r="G78" s="294"/>
      <c r="H78" s="293"/>
      <c r="I78" s="294"/>
      <c r="J78" s="293"/>
      <c r="K78" s="294"/>
      <c r="L78" s="293"/>
      <c r="M78" s="294"/>
      <c r="N78" s="293"/>
      <c r="O78" s="294"/>
    </row>
    <row r="79" spans="1:15">
      <c r="A79" s="290" t="s">
        <v>37</v>
      </c>
      <c r="B79" s="349" t="s">
        <v>267</v>
      </c>
      <c r="C79" s="274">
        <f t="shared" ref="C79:C93" si="4">SUM(D79:O79)</f>
        <v>2564</v>
      </c>
      <c r="D79" s="274">
        <f>'[1]5.3-7.'!C78-'[1]4.3-7'!H79-'[1]4.3-7'!E79-'[1]4.3-7'!F79-'[1]4.3-7'!G79-'[1]4.3-7'!I79-'[1]4.3-7'!J79-'[1]4.3-7'!K79-L79-M79-N79-O79</f>
        <v>959</v>
      </c>
      <c r="E79" s="274"/>
      <c r="F79" s="295"/>
      <c r="G79" s="291"/>
      <c r="H79" s="295">
        <v>1605</v>
      </c>
      <c r="I79" s="291"/>
      <c r="J79" s="295"/>
      <c r="K79" s="291"/>
      <c r="L79" s="295"/>
      <c r="M79" s="291"/>
      <c r="N79" s="295"/>
      <c r="O79" s="291"/>
    </row>
    <row r="80" spans="1:15">
      <c r="A80" s="296" t="s">
        <v>424</v>
      </c>
      <c r="B80" s="309"/>
      <c r="C80" s="272"/>
      <c r="D80" s="272"/>
      <c r="E80" s="294"/>
      <c r="F80" s="293"/>
      <c r="G80" s="294"/>
      <c r="H80" s="293"/>
      <c r="I80" s="294"/>
      <c r="J80" s="293"/>
      <c r="K80" s="294"/>
      <c r="L80" s="293"/>
      <c r="M80" s="294"/>
      <c r="N80" s="293"/>
      <c r="O80" s="294"/>
    </row>
    <row r="81" spans="1:15">
      <c r="A81" s="290" t="s">
        <v>37</v>
      </c>
      <c r="B81" s="349" t="s">
        <v>268</v>
      </c>
      <c r="C81" s="274">
        <f t="shared" si="4"/>
        <v>50176</v>
      </c>
      <c r="D81" s="274">
        <f>'[1]5.3-7.'!C80-'[1]4.3-7'!H81-'[1]4.3-7'!E81-'[1]4.3-7'!F81-'[1]4.3-7'!G81-'[1]4.3-7'!I81-'[1]4.3-7'!J81-'[1]4.3-7'!K81-L81-M81-N81-O81</f>
        <v>50176</v>
      </c>
      <c r="E81" s="274"/>
      <c r="F81" s="295"/>
      <c r="G81" s="291"/>
      <c r="H81" s="295"/>
      <c r="I81" s="291"/>
      <c r="J81" s="295"/>
      <c r="K81" s="291"/>
      <c r="L81" s="295"/>
      <c r="M81" s="291"/>
      <c r="N81" s="295"/>
      <c r="O81" s="291"/>
    </row>
    <row r="82" spans="1:15">
      <c r="A82" s="296" t="s">
        <v>250</v>
      </c>
      <c r="B82" s="309"/>
      <c r="C82" s="272"/>
      <c r="D82" s="272"/>
      <c r="E82" s="294"/>
      <c r="F82" s="293"/>
      <c r="G82" s="294"/>
      <c r="H82" s="293"/>
      <c r="I82" s="294"/>
      <c r="J82" s="293"/>
      <c r="K82" s="294"/>
      <c r="L82" s="293"/>
      <c r="M82" s="294"/>
      <c r="N82" s="293"/>
      <c r="O82" s="294"/>
    </row>
    <row r="83" spans="1:15">
      <c r="A83" s="290" t="s">
        <v>37</v>
      </c>
      <c r="B83" s="349" t="s">
        <v>267</v>
      </c>
      <c r="C83" s="274">
        <f t="shared" si="4"/>
        <v>18156</v>
      </c>
      <c r="D83" s="274">
        <f>'[1]5.3-7.'!C82-'[1]4.3-7'!H83-'[1]4.3-7'!E83-'[1]4.3-7'!F83-'[1]4.3-7'!G83-'[1]4.3-7'!I83-'[1]4.3-7'!J83-'[1]4.3-7'!K83-L83-M83-N83-O83</f>
        <v>18156</v>
      </c>
      <c r="E83" s="274"/>
      <c r="F83" s="295"/>
      <c r="G83" s="291"/>
      <c r="H83" s="295"/>
      <c r="I83" s="291"/>
      <c r="J83" s="295"/>
      <c r="K83" s="291"/>
      <c r="L83" s="295"/>
      <c r="M83" s="291"/>
      <c r="N83" s="295"/>
      <c r="O83" s="291"/>
    </row>
    <row r="84" spans="1:15">
      <c r="A84" s="296" t="s">
        <v>252</v>
      </c>
      <c r="B84" s="309"/>
      <c r="C84" s="272"/>
      <c r="D84" s="272"/>
      <c r="E84" s="294"/>
      <c r="F84" s="293"/>
      <c r="G84" s="294"/>
      <c r="H84" s="293"/>
      <c r="I84" s="294"/>
      <c r="J84" s="293"/>
      <c r="K84" s="294"/>
      <c r="L84" s="293"/>
      <c r="M84" s="294"/>
      <c r="N84" s="293"/>
      <c r="O84" s="294"/>
    </row>
    <row r="85" spans="1:15">
      <c r="A85" s="290" t="s">
        <v>37</v>
      </c>
      <c r="B85" s="349" t="s">
        <v>267</v>
      </c>
      <c r="C85" s="274">
        <f t="shared" si="4"/>
        <v>6594</v>
      </c>
      <c r="D85" s="274">
        <f>'[1]5.3-7.'!C84-'[1]4.3-7'!H85-'[1]4.3-7'!E85-'[1]4.3-7'!F85-'[1]4.3-7'!G85-'[1]4.3-7'!I85-'[1]4.3-7'!J85-'[1]4.3-7'!K85-L85-M85-N85-O85</f>
        <v>6594</v>
      </c>
      <c r="E85" s="274"/>
      <c r="F85" s="295"/>
      <c r="G85" s="291"/>
      <c r="H85" s="295"/>
      <c r="I85" s="291"/>
      <c r="J85" s="295"/>
      <c r="K85" s="291"/>
      <c r="L85" s="295"/>
      <c r="M85" s="291"/>
      <c r="N85" s="295"/>
      <c r="O85" s="291"/>
    </row>
    <row r="86" spans="1:15">
      <c r="A86" s="296" t="s">
        <v>425</v>
      </c>
      <c r="B86" s="309"/>
      <c r="C86" s="272"/>
      <c r="D86" s="272"/>
      <c r="E86" s="294"/>
      <c r="F86" s="293"/>
      <c r="G86" s="294"/>
      <c r="H86" s="293"/>
      <c r="I86" s="294"/>
      <c r="J86" s="293"/>
      <c r="K86" s="294"/>
      <c r="L86" s="293"/>
      <c r="M86" s="294"/>
      <c r="N86" s="293"/>
      <c r="O86" s="294"/>
    </row>
    <row r="87" spans="1:15">
      <c r="A87" s="290" t="s">
        <v>37</v>
      </c>
      <c r="B87" s="349" t="s">
        <v>267</v>
      </c>
      <c r="C87" s="274">
        <f t="shared" si="4"/>
        <v>140</v>
      </c>
      <c r="D87" s="274">
        <f>'[1]5.3-7.'!C86-'[1]4.3-7'!H87-'[1]4.3-7'!E87-'[1]4.3-7'!F87-'[1]4.3-7'!G87-'[1]4.3-7'!I87-'[1]4.3-7'!J87-'[1]4.3-7'!K87-L87-M87-N87-O87</f>
        <v>140</v>
      </c>
      <c r="E87" s="274"/>
      <c r="F87" s="295"/>
      <c r="G87" s="291"/>
      <c r="H87" s="295"/>
      <c r="I87" s="291"/>
      <c r="J87" s="295"/>
      <c r="K87" s="291"/>
      <c r="L87" s="295"/>
      <c r="M87" s="291"/>
      <c r="N87" s="295"/>
      <c r="O87" s="291"/>
    </row>
    <row r="88" spans="1:15">
      <c r="A88" s="296" t="s">
        <v>426</v>
      </c>
      <c r="B88" s="309"/>
      <c r="C88" s="272"/>
      <c r="D88" s="272"/>
      <c r="E88" s="294"/>
      <c r="F88" s="293"/>
      <c r="G88" s="294"/>
      <c r="H88" s="293"/>
      <c r="I88" s="294"/>
      <c r="J88" s="293"/>
      <c r="K88" s="294"/>
      <c r="L88" s="293"/>
      <c r="M88" s="294"/>
      <c r="N88" s="293"/>
      <c r="O88" s="294"/>
    </row>
    <row r="89" spans="1:15">
      <c r="A89" s="290" t="s">
        <v>37</v>
      </c>
      <c r="B89" s="349" t="s">
        <v>267</v>
      </c>
      <c r="C89" s="274">
        <f t="shared" si="4"/>
        <v>167</v>
      </c>
      <c r="D89" s="274">
        <f>'[1]5.3-7.'!C88-'[1]4.3-7'!H89-'[1]4.3-7'!E89-'[1]4.3-7'!F89-'[1]4.3-7'!G89-'[1]4.3-7'!I89-'[1]4.3-7'!J89-'[1]4.3-7'!K89-L89-M89-N89-O89</f>
        <v>167</v>
      </c>
      <c r="E89" s="274"/>
      <c r="F89" s="295"/>
      <c r="G89" s="291"/>
      <c r="H89" s="295"/>
      <c r="I89" s="291"/>
      <c r="J89" s="295"/>
      <c r="K89" s="291"/>
      <c r="L89" s="295"/>
      <c r="M89" s="291"/>
      <c r="N89" s="295"/>
      <c r="O89" s="291"/>
    </row>
    <row r="90" spans="1:15">
      <c r="A90" s="296" t="s">
        <v>427</v>
      </c>
      <c r="B90" s="309"/>
      <c r="C90" s="272"/>
      <c r="D90" s="272"/>
      <c r="E90" s="294"/>
      <c r="F90" s="293"/>
      <c r="G90" s="294"/>
      <c r="H90" s="293"/>
      <c r="I90" s="294"/>
      <c r="J90" s="293"/>
      <c r="K90" s="294"/>
      <c r="L90" s="293"/>
      <c r="M90" s="294"/>
      <c r="N90" s="293"/>
      <c r="O90" s="294"/>
    </row>
    <row r="91" spans="1:15">
      <c r="A91" s="290" t="s">
        <v>37</v>
      </c>
      <c r="B91" s="349" t="s">
        <v>267</v>
      </c>
      <c r="C91" s="274">
        <f t="shared" si="4"/>
        <v>5893</v>
      </c>
      <c r="D91" s="274">
        <v>5893</v>
      </c>
      <c r="E91" s="274"/>
      <c r="F91" s="295"/>
      <c r="G91" s="291"/>
      <c r="H91" s="295"/>
      <c r="I91" s="291"/>
      <c r="J91" s="295"/>
      <c r="K91" s="291"/>
      <c r="L91" s="295"/>
      <c r="M91" s="291"/>
      <c r="N91" s="295"/>
      <c r="O91" s="291"/>
    </row>
    <row r="92" spans="1:15">
      <c r="A92" s="296" t="s">
        <v>253</v>
      </c>
      <c r="B92" s="309"/>
      <c r="C92" s="272"/>
      <c r="D92" s="272"/>
      <c r="E92" s="294"/>
      <c r="F92" s="293"/>
      <c r="G92" s="294"/>
      <c r="H92" s="293"/>
      <c r="I92" s="294"/>
      <c r="J92" s="293"/>
      <c r="K92" s="294"/>
      <c r="L92" s="293"/>
      <c r="M92" s="294"/>
      <c r="N92" s="293"/>
      <c r="O92" s="294"/>
    </row>
    <row r="93" spans="1:15">
      <c r="A93" s="290" t="s">
        <v>37</v>
      </c>
      <c r="B93" s="349" t="s">
        <v>267</v>
      </c>
      <c r="C93" s="272">
        <f t="shared" si="4"/>
        <v>2059</v>
      </c>
      <c r="D93" s="272">
        <f>'[1]5.3-7.'!C92-'[1]4.3-7'!H93-'[1]4.3-7'!E93-'[1]4.3-7'!F93-'[1]4.3-7'!G93-'[1]4.3-7'!I93-'[1]4.3-7'!J93-'[1]4.3-7'!K93-L93-M93-N93-O93</f>
        <v>51</v>
      </c>
      <c r="E93" s="274"/>
      <c r="F93" s="295"/>
      <c r="G93" s="291"/>
      <c r="H93" s="295">
        <v>2008</v>
      </c>
      <c r="I93" s="291"/>
      <c r="J93" s="295"/>
      <c r="K93" s="291"/>
      <c r="L93" s="295"/>
      <c r="M93" s="291"/>
      <c r="N93" s="295"/>
      <c r="O93" s="291"/>
    </row>
    <row r="94" spans="1:15">
      <c r="A94" s="273" t="s">
        <v>533</v>
      </c>
      <c r="B94" s="266"/>
      <c r="C94" s="399"/>
      <c r="D94" s="298"/>
      <c r="E94" s="299"/>
      <c r="F94" s="298"/>
      <c r="G94" s="299"/>
      <c r="H94" s="298"/>
      <c r="I94" s="299"/>
      <c r="J94" s="298"/>
      <c r="K94" s="299"/>
      <c r="L94" s="298"/>
      <c r="M94" s="299"/>
      <c r="N94" s="298"/>
      <c r="O94" s="299"/>
    </row>
    <row r="95" spans="1:15">
      <c r="A95" s="300" t="s">
        <v>37</v>
      </c>
      <c r="B95" s="341"/>
      <c r="C95" s="338">
        <f>C13+C15+C17+C19+C21+C27+C29+C39+C41</f>
        <v>1070866</v>
      </c>
      <c r="D95" s="338">
        <f t="shared" ref="D95:O95" si="5">D13+D15+D17+D19+D21+D27+D29+D39+D41</f>
        <v>820145</v>
      </c>
      <c r="E95" s="338">
        <f t="shared" si="5"/>
        <v>25999</v>
      </c>
      <c r="F95" s="338">
        <f t="shared" si="5"/>
        <v>0</v>
      </c>
      <c r="G95" s="338">
        <f t="shared" si="5"/>
        <v>0</v>
      </c>
      <c r="H95" s="338">
        <f t="shared" si="5"/>
        <v>224722</v>
      </c>
      <c r="I95" s="338">
        <f t="shared" si="5"/>
        <v>0</v>
      </c>
      <c r="J95" s="338">
        <f t="shared" si="5"/>
        <v>0</v>
      </c>
      <c r="K95" s="338">
        <f t="shared" si="5"/>
        <v>0</v>
      </c>
      <c r="L95" s="338">
        <f t="shared" si="5"/>
        <v>0</v>
      </c>
      <c r="M95" s="338">
        <f t="shared" si="5"/>
        <v>0</v>
      </c>
      <c r="N95" s="338">
        <f t="shared" si="5"/>
        <v>0</v>
      </c>
      <c r="O95" s="338">
        <f t="shared" si="5"/>
        <v>0</v>
      </c>
    </row>
    <row r="96" spans="1:15">
      <c r="A96" s="360" t="s">
        <v>271</v>
      </c>
      <c r="B96" s="400"/>
      <c r="C96" s="401">
        <f>C13+C15+C17+C19+C27+C33+C35+C37+C39+C43+C45+C49+C51+C53+C55+C57+C59+C61+C63+C65+C67+C69+C75+C77+C79+C83+C85+C87+C89+C91+C93</f>
        <v>784681</v>
      </c>
      <c r="D96" s="401">
        <f t="shared" ref="D96:O96" si="6">D13+D15+D17+D19+D27+D33+D35+D37+D39+D43+D45+D49+D51+D53+D55+D57+D59+D61+D63+D65+D67+D69+D75+D77+D79+D83+D85+D87+D89+D91+D93</f>
        <v>665031</v>
      </c>
      <c r="E96" s="401">
        <f t="shared" si="6"/>
        <v>25999</v>
      </c>
      <c r="F96" s="401">
        <f t="shared" si="6"/>
        <v>0</v>
      </c>
      <c r="G96" s="401">
        <f t="shared" si="6"/>
        <v>0</v>
      </c>
      <c r="H96" s="401">
        <f t="shared" si="6"/>
        <v>93651</v>
      </c>
      <c r="I96" s="401">
        <f t="shared" si="6"/>
        <v>0</v>
      </c>
      <c r="J96" s="401">
        <f t="shared" si="6"/>
        <v>0</v>
      </c>
      <c r="K96" s="401">
        <f t="shared" si="6"/>
        <v>0</v>
      </c>
      <c r="L96" s="401">
        <f t="shared" si="6"/>
        <v>0</v>
      </c>
      <c r="M96" s="401">
        <f t="shared" si="6"/>
        <v>0</v>
      </c>
      <c r="N96" s="401">
        <f t="shared" si="6"/>
        <v>0</v>
      </c>
      <c r="O96" s="401">
        <f t="shared" si="6"/>
        <v>0</v>
      </c>
    </row>
    <row r="97" spans="1:15">
      <c r="A97" s="360" t="s">
        <v>272</v>
      </c>
      <c r="B97" s="400"/>
      <c r="C97" s="401">
        <f>C21+C31+C71+C73+C81</f>
        <v>286185</v>
      </c>
      <c r="D97" s="401">
        <f t="shared" ref="D97:O97" si="7">D21+D31+D71+D73+D81</f>
        <v>155114</v>
      </c>
      <c r="E97" s="401">
        <f t="shared" si="7"/>
        <v>0</v>
      </c>
      <c r="F97" s="401">
        <f t="shared" si="7"/>
        <v>0</v>
      </c>
      <c r="G97" s="401">
        <f t="shared" si="7"/>
        <v>0</v>
      </c>
      <c r="H97" s="401">
        <f t="shared" si="7"/>
        <v>131071</v>
      </c>
      <c r="I97" s="401">
        <f t="shared" si="7"/>
        <v>0</v>
      </c>
      <c r="J97" s="401">
        <f t="shared" si="7"/>
        <v>0</v>
      </c>
      <c r="K97" s="401">
        <f t="shared" si="7"/>
        <v>0</v>
      </c>
      <c r="L97" s="401">
        <f t="shared" si="7"/>
        <v>0</v>
      </c>
      <c r="M97" s="401">
        <f t="shared" si="7"/>
        <v>0</v>
      </c>
      <c r="N97" s="401">
        <f t="shared" si="7"/>
        <v>0</v>
      </c>
      <c r="O97" s="401">
        <f t="shared" si="7"/>
        <v>0</v>
      </c>
    </row>
    <row r="98" spans="1:15">
      <c r="A98" s="360" t="s">
        <v>273</v>
      </c>
      <c r="B98" s="400"/>
      <c r="C98" s="402">
        <v>0</v>
      </c>
      <c r="D98" s="402">
        <v>0</v>
      </c>
      <c r="E98" s="402">
        <v>0</v>
      </c>
      <c r="F98" s="402">
        <v>0</v>
      </c>
      <c r="G98" s="402">
        <v>0</v>
      </c>
      <c r="H98" s="402">
        <v>0</v>
      </c>
      <c r="I98" s="402">
        <v>0</v>
      </c>
      <c r="J98" s="402">
        <v>0</v>
      </c>
      <c r="K98" s="402">
        <v>0</v>
      </c>
      <c r="L98" s="402">
        <v>0</v>
      </c>
      <c r="M98" s="402">
        <v>0</v>
      </c>
      <c r="N98" s="402">
        <v>0</v>
      </c>
      <c r="O98" s="402">
        <v>0</v>
      </c>
    </row>
    <row r="99" spans="1:15">
      <c r="A99" s="303"/>
      <c r="B99" s="403"/>
      <c r="C99" s="404">
        <f>SUM(C96:C97)</f>
        <v>1070866</v>
      </c>
      <c r="D99" s="404">
        <f t="shared" ref="D99:O99" si="8">SUM(D96:D97)</f>
        <v>820145</v>
      </c>
      <c r="E99" s="404">
        <f t="shared" si="8"/>
        <v>25999</v>
      </c>
      <c r="F99" s="404">
        <f t="shared" si="8"/>
        <v>0</v>
      </c>
      <c r="G99" s="404">
        <f t="shared" si="8"/>
        <v>0</v>
      </c>
      <c r="H99" s="404">
        <f t="shared" si="8"/>
        <v>224722</v>
      </c>
      <c r="I99" s="404">
        <f t="shared" si="8"/>
        <v>0</v>
      </c>
      <c r="J99" s="404">
        <f t="shared" si="8"/>
        <v>0</v>
      </c>
      <c r="K99" s="404">
        <f t="shared" si="8"/>
        <v>0</v>
      </c>
      <c r="L99" s="404">
        <f t="shared" si="8"/>
        <v>0</v>
      </c>
      <c r="M99" s="404">
        <f t="shared" si="8"/>
        <v>0</v>
      </c>
      <c r="N99" s="404">
        <f t="shared" si="8"/>
        <v>0</v>
      </c>
      <c r="O99" s="404">
        <f t="shared" si="8"/>
        <v>0</v>
      </c>
    </row>
  </sheetData>
  <mergeCells count="18">
    <mergeCell ref="J11:K11"/>
    <mergeCell ref="L11:M11"/>
    <mergeCell ref="H8:H10"/>
    <mergeCell ref="I8:I10"/>
    <mergeCell ref="J8:K9"/>
    <mergeCell ref="L8:M9"/>
    <mergeCell ref="A3:O3"/>
    <mergeCell ref="A4:O4"/>
    <mergeCell ref="A5:O5"/>
    <mergeCell ref="K7:M7"/>
    <mergeCell ref="B8:B10"/>
    <mergeCell ref="C8:C10"/>
    <mergeCell ref="D8:D10"/>
    <mergeCell ref="E8:E10"/>
    <mergeCell ref="F8:F10"/>
    <mergeCell ref="G8:G10"/>
    <mergeCell ref="O8:O10"/>
    <mergeCell ref="N8:N10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Footer>&amp;C&amp;P.oldal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K80"/>
  <sheetViews>
    <sheetView view="pageBreakPreview" topLeftCell="A25" zoomScaleNormal="80" workbookViewId="0">
      <selection activeCell="C1" sqref="C1"/>
    </sheetView>
  </sheetViews>
  <sheetFormatPr defaultRowHeight="12.75"/>
  <cols>
    <col min="1" max="1" width="28.5703125" customWidth="1"/>
    <col min="2" max="2" width="10.5703125" customWidth="1"/>
    <col min="3" max="3" width="10.7109375" customWidth="1"/>
    <col min="4" max="4" width="9.7109375" customWidth="1"/>
    <col min="5" max="5" width="9.28515625" customWidth="1"/>
    <col min="6" max="6" width="10.5703125" customWidth="1"/>
    <col min="7" max="7" width="11" customWidth="1"/>
    <col min="8" max="8" width="11.42578125" customWidth="1"/>
    <col min="9" max="9" width="9.7109375" customWidth="1"/>
    <col min="10" max="10" width="10.85546875" customWidth="1"/>
    <col min="11" max="11" width="10.28515625" customWidth="1"/>
  </cols>
  <sheetData>
    <row r="1" spans="1:11" ht="15.75">
      <c r="A1" s="29" t="s">
        <v>556</v>
      </c>
      <c r="B1" s="29"/>
      <c r="C1" s="29"/>
      <c r="D1" s="29"/>
      <c r="E1" s="29"/>
      <c r="F1" s="29"/>
      <c r="G1" s="29"/>
      <c r="H1" s="28"/>
      <c r="I1" s="36"/>
      <c r="J1" s="36"/>
      <c r="K1" s="36"/>
    </row>
    <row r="2" spans="1:11">
      <c r="A2" s="37"/>
      <c r="B2" s="37"/>
      <c r="C2" s="37"/>
      <c r="D2" s="37"/>
      <c r="E2" s="37"/>
      <c r="F2" s="37"/>
      <c r="G2" s="37"/>
      <c r="H2" s="38"/>
      <c r="I2" s="37"/>
      <c r="J2" s="37"/>
      <c r="K2" s="37"/>
    </row>
    <row r="3" spans="1:11">
      <c r="A3" s="37"/>
      <c r="B3" s="37"/>
      <c r="C3" s="37"/>
      <c r="D3" s="37"/>
      <c r="E3" s="37"/>
      <c r="F3" s="37"/>
      <c r="G3" s="37"/>
      <c r="H3" s="38"/>
      <c r="I3" s="37"/>
      <c r="J3" s="37"/>
      <c r="K3" s="37"/>
    </row>
    <row r="4" spans="1:11" ht="15.75">
      <c r="A4" s="37"/>
      <c r="B4" s="37"/>
      <c r="C4" s="37"/>
      <c r="D4" s="37"/>
      <c r="E4" s="39"/>
      <c r="F4" s="39" t="s">
        <v>26</v>
      </c>
      <c r="G4" s="39"/>
      <c r="H4" s="37"/>
      <c r="I4" s="37"/>
      <c r="J4" s="37"/>
      <c r="K4" s="37"/>
    </row>
    <row r="5" spans="1:11" ht="15.75">
      <c r="A5" s="37"/>
      <c r="B5" s="37"/>
      <c r="C5" s="37"/>
      <c r="D5" s="37"/>
      <c r="E5" s="39"/>
      <c r="F5" s="39" t="s">
        <v>334</v>
      </c>
      <c r="G5" s="39"/>
      <c r="H5" s="37"/>
      <c r="I5" s="37"/>
      <c r="J5" s="37"/>
      <c r="K5" s="37"/>
    </row>
    <row r="6" spans="1:11" ht="15.75">
      <c r="A6" s="37"/>
      <c r="B6" s="37"/>
      <c r="C6" s="37"/>
      <c r="D6" s="37"/>
      <c r="E6" s="39"/>
      <c r="F6" s="39" t="s">
        <v>38</v>
      </c>
      <c r="G6" s="39"/>
      <c r="H6" s="37"/>
      <c r="I6" s="37"/>
      <c r="J6" s="37"/>
      <c r="K6" s="37"/>
    </row>
    <row r="7" spans="1:11" ht="15.75">
      <c r="A7" s="37"/>
      <c r="B7" s="37"/>
      <c r="C7" s="37"/>
      <c r="D7" s="37"/>
      <c r="E7" s="39"/>
      <c r="F7" s="39"/>
      <c r="G7" s="39"/>
      <c r="H7" s="37"/>
      <c r="I7" s="37"/>
      <c r="J7" s="37"/>
      <c r="K7" s="37"/>
    </row>
    <row r="8" spans="1:11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</row>
    <row r="9" spans="1:11" ht="15">
      <c r="A9" s="40"/>
      <c r="B9" s="40"/>
      <c r="C9" s="40"/>
      <c r="D9" s="40"/>
      <c r="E9" s="40"/>
      <c r="F9" s="40"/>
      <c r="G9" s="40"/>
      <c r="H9" s="5"/>
      <c r="I9" s="40"/>
      <c r="J9" s="5" t="s">
        <v>28</v>
      </c>
      <c r="K9" s="40"/>
    </row>
    <row r="10" spans="1:11">
      <c r="A10" s="7" t="s">
        <v>39</v>
      </c>
      <c r="B10" s="16" t="s">
        <v>30</v>
      </c>
      <c r="C10" s="479" t="s">
        <v>40</v>
      </c>
      <c r="D10" s="495"/>
      <c r="E10" s="495"/>
      <c r="F10" s="495"/>
      <c r="G10" s="495"/>
      <c r="H10" s="479" t="s">
        <v>41</v>
      </c>
      <c r="I10" s="496"/>
      <c r="J10" s="497"/>
      <c r="K10" s="476" t="s">
        <v>312</v>
      </c>
    </row>
    <row r="11" spans="1:11" ht="12.75" customHeight="1">
      <c r="A11" s="19" t="s">
        <v>42</v>
      </c>
      <c r="B11" s="20" t="s">
        <v>49</v>
      </c>
      <c r="C11" s="476" t="s">
        <v>93</v>
      </c>
      <c r="D11" s="476" t="s">
        <v>94</v>
      </c>
      <c r="E11" s="476" t="s">
        <v>118</v>
      </c>
      <c r="F11" s="498" t="s">
        <v>335</v>
      </c>
      <c r="G11" s="498" t="s">
        <v>305</v>
      </c>
      <c r="H11" s="476" t="s">
        <v>44</v>
      </c>
      <c r="I11" s="476" t="s">
        <v>43</v>
      </c>
      <c r="J11" s="501" t="s">
        <v>364</v>
      </c>
      <c r="K11" s="477"/>
    </row>
    <row r="12" spans="1:11">
      <c r="A12" s="19"/>
      <c r="B12" s="20" t="s">
        <v>33</v>
      </c>
      <c r="C12" s="477"/>
      <c r="D12" s="477"/>
      <c r="E12" s="477"/>
      <c r="F12" s="499"/>
      <c r="G12" s="499"/>
      <c r="H12" s="477"/>
      <c r="I12" s="477"/>
      <c r="J12" s="502"/>
      <c r="K12" s="477"/>
    </row>
    <row r="13" spans="1:11" ht="26.25" customHeight="1">
      <c r="A13" s="8"/>
      <c r="B13" s="21"/>
      <c r="C13" s="478"/>
      <c r="D13" s="478"/>
      <c r="E13" s="478"/>
      <c r="F13" s="500"/>
      <c r="G13" s="500"/>
      <c r="H13" s="478"/>
      <c r="I13" s="478"/>
      <c r="J13" s="503"/>
      <c r="K13" s="478"/>
    </row>
    <row r="14" spans="1:11">
      <c r="A14" s="7" t="s">
        <v>8</v>
      </c>
      <c r="B14" s="18" t="s">
        <v>9</v>
      </c>
      <c r="C14" s="9" t="s">
        <v>10</v>
      </c>
      <c r="D14" s="18" t="s">
        <v>11</v>
      </c>
      <c r="E14" s="9" t="s">
        <v>12</v>
      </c>
      <c r="F14" s="18" t="s">
        <v>13</v>
      </c>
      <c r="G14" s="9" t="s">
        <v>14</v>
      </c>
      <c r="H14" s="17" t="s">
        <v>15</v>
      </c>
      <c r="I14" s="9" t="s">
        <v>16</v>
      </c>
      <c r="J14" s="18" t="s">
        <v>17</v>
      </c>
      <c r="K14" s="9" t="s">
        <v>18</v>
      </c>
    </row>
    <row r="15" spans="1:11">
      <c r="A15" s="13" t="s">
        <v>157</v>
      </c>
      <c r="B15" s="128"/>
      <c r="C15" s="128"/>
      <c r="D15" s="132"/>
      <c r="E15" s="128"/>
      <c r="F15" s="132"/>
      <c r="G15" s="128"/>
      <c r="H15" s="132"/>
      <c r="I15" s="128"/>
      <c r="J15" s="132"/>
      <c r="K15" s="128"/>
    </row>
    <row r="16" spans="1:11">
      <c r="A16" s="15" t="s">
        <v>34</v>
      </c>
      <c r="B16" s="126">
        <f>SUM(C16:K16)</f>
        <v>913443</v>
      </c>
      <c r="C16" s="126">
        <f>SUM('5.1'!D87)</f>
        <v>107982</v>
      </c>
      <c r="D16" s="126">
        <f>SUM('5.1'!E87)</f>
        <v>25585</v>
      </c>
      <c r="E16" s="126">
        <f>SUM('5.1'!F87)</f>
        <v>332651</v>
      </c>
      <c r="F16" s="126">
        <f>SUM('5.1'!G87)</f>
        <v>10460</v>
      </c>
      <c r="G16" s="126">
        <f>SUM('5.1'!H87)</f>
        <v>140201</v>
      </c>
      <c r="H16" s="126">
        <f>SUM('5.1'!I87)</f>
        <v>149064</v>
      </c>
      <c r="I16" s="126">
        <f>SUM('5.1'!J87)</f>
        <v>136000</v>
      </c>
      <c r="J16" s="126">
        <f>SUM('5.1'!K87)</f>
        <v>11500</v>
      </c>
      <c r="K16" s="126">
        <f>SUM('5.1'!L87)</f>
        <v>0</v>
      </c>
    </row>
    <row r="17" spans="1:11">
      <c r="A17" s="24" t="s">
        <v>85</v>
      </c>
      <c r="B17" s="139"/>
      <c r="C17" s="128"/>
      <c r="D17" s="132"/>
      <c r="E17" s="128"/>
      <c r="F17" s="132"/>
      <c r="G17" s="128"/>
      <c r="H17" s="128"/>
      <c r="I17" s="136"/>
      <c r="J17" s="128"/>
      <c r="K17" s="128"/>
    </row>
    <row r="18" spans="1:11">
      <c r="A18" s="11" t="s">
        <v>34</v>
      </c>
      <c r="B18" s="126">
        <f>SUM(C18:K18)</f>
        <v>276843</v>
      </c>
      <c r="C18" s="126">
        <f>SUM('5.2'!E25)</f>
        <v>154165</v>
      </c>
      <c r="D18" s="126">
        <f>SUM('5.2'!F25)</f>
        <v>45603</v>
      </c>
      <c r="E18" s="126">
        <f>SUM('5.2'!G25)</f>
        <v>51354</v>
      </c>
      <c r="F18" s="126">
        <f>SUM('5.2'!H25)</f>
        <v>15610</v>
      </c>
      <c r="G18" s="126">
        <f>SUM('5.2'!I25)</f>
        <v>0</v>
      </c>
      <c r="H18" s="126">
        <f>SUM('5.2'!J25)</f>
        <v>10111</v>
      </c>
      <c r="I18" s="126">
        <f>SUM('5.2'!K25)</f>
        <v>0</v>
      </c>
      <c r="J18" s="126">
        <f>SUM('5.2'!L25)</f>
        <v>0</v>
      </c>
      <c r="K18" s="126">
        <f>SUM('5.2'!M25)</f>
        <v>0</v>
      </c>
    </row>
    <row r="19" spans="1:11">
      <c r="A19" s="13" t="s">
        <v>319</v>
      </c>
      <c r="B19" s="139"/>
      <c r="C19" s="145"/>
      <c r="D19" s="161"/>
      <c r="E19" s="145"/>
      <c r="F19" s="161"/>
      <c r="G19" s="145"/>
      <c r="H19" s="145"/>
      <c r="I19" s="161"/>
      <c r="J19" s="145"/>
      <c r="K19" s="145"/>
    </row>
    <row r="20" spans="1:11">
      <c r="A20" s="15" t="s">
        <v>34</v>
      </c>
      <c r="B20" s="126">
        <f>SUM(C20:K20)</f>
        <v>117419</v>
      </c>
      <c r="C20" s="125">
        <f>SUM('5.3.'!D12)</f>
        <v>73432</v>
      </c>
      <c r="D20" s="125">
        <f>SUM('5.3.'!E12)</f>
        <v>19624</v>
      </c>
      <c r="E20" s="125">
        <f>SUM('5.3.'!F12)</f>
        <v>24363</v>
      </c>
      <c r="F20" s="125">
        <f>SUM('5.3.'!G12)</f>
        <v>0</v>
      </c>
      <c r="G20" s="125">
        <f>SUM('5.3.'!H12)</f>
        <v>0</v>
      </c>
      <c r="H20" s="125">
        <f>SUM('5.3.'!I12)</f>
        <v>0</v>
      </c>
      <c r="I20" s="125">
        <f>SUM('5.3.'!I12)</f>
        <v>0</v>
      </c>
      <c r="J20" s="125">
        <f>SUM('5.3.'!J12)</f>
        <v>0</v>
      </c>
      <c r="K20" s="125">
        <f>SUM('5.3.'!K12)</f>
        <v>0</v>
      </c>
    </row>
    <row r="21" spans="1:11">
      <c r="A21" s="13" t="s">
        <v>320</v>
      </c>
      <c r="B21" s="139"/>
      <c r="C21" s="145"/>
      <c r="D21" s="161"/>
      <c r="E21" s="145"/>
      <c r="F21" s="161"/>
      <c r="G21" s="145"/>
      <c r="H21" s="145"/>
      <c r="I21" s="161"/>
      <c r="J21" s="145"/>
      <c r="K21" s="145"/>
    </row>
    <row r="22" spans="1:11">
      <c r="A22" s="15" t="s">
        <v>34</v>
      </c>
      <c r="B22" s="126">
        <f>SUM(C22:K22)</f>
        <v>96049</v>
      </c>
      <c r="C22" s="125">
        <f>SUM('5.3.'!D14)</f>
        <v>61968</v>
      </c>
      <c r="D22" s="125">
        <f>SUM('5.3.'!E14)</f>
        <v>16429</v>
      </c>
      <c r="E22" s="125">
        <f>SUM('5.3.'!F14)</f>
        <v>17652</v>
      </c>
      <c r="F22" s="125">
        <f>SUM('5.3.'!G14)</f>
        <v>0</v>
      </c>
      <c r="G22" s="125">
        <f>SUM('5.3.'!H14)</f>
        <v>0</v>
      </c>
      <c r="H22" s="125">
        <f>SUM('5.3.'!I14)</f>
        <v>0</v>
      </c>
      <c r="I22" s="125">
        <f>SUM('5.3.'!I14)</f>
        <v>0</v>
      </c>
      <c r="J22" s="125">
        <f>SUM('5.3.'!J14)</f>
        <v>0</v>
      </c>
      <c r="K22" s="125">
        <f>SUM('5.3.'!K14)</f>
        <v>0</v>
      </c>
    </row>
    <row r="23" spans="1:11">
      <c r="A23" s="13" t="s">
        <v>321</v>
      </c>
      <c r="B23" s="139"/>
      <c r="C23" s="145"/>
      <c r="D23" s="161"/>
      <c r="E23" s="145"/>
      <c r="F23" s="161"/>
      <c r="G23" s="145"/>
      <c r="H23" s="145"/>
      <c r="I23" s="161"/>
      <c r="J23" s="145"/>
      <c r="K23" s="145"/>
    </row>
    <row r="24" spans="1:11">
      <c r="A24" s="15" t="s">
        <v>34</v>
      </c>
      <c r="B24" s="126">
        <f>SUM(C24:K24)</f>
        <v>56533</v>
      </c>
      <c r="C24" s="125">
        <f>SUM('5.3.'!D16)</f>
        <v>36744</v>
      </c>
      <c r="D24" s="125">
        <f>SUM('5.3.'!E16)</f>
        <v>9793</v>
      </c>
      <c r="E24" s="125">
        <f>SUM('5.3.'!F16)</f>
        <v>9996</v>
      </c>
      <c r="F24" s="125">
        <f>SUM('5.3.'!G16)</f>
        <v>0</v>
      </c>
      <c r="G24" s="125">
        <f>SUM('5.3.'!H16)</f>
        <v>0</v>
      </c>
      <c r="H24" s="125">
        <f>SUM('5.3.'!I16)</f>
        <v>0</v>
      </c>
      <c r="I24" s="125">
        <f>SUM('5.3.'!I16)</f>
        <v>0</v>
      </c>
      <c r="J24" s="125">
        <f>SUM('5.3.'!J16)</f>
        <v>0</v>
      </c>
      <c r="K24" s="125">
        <f>SUM('5.3.'!K16)</f>
        <v>0</v>
      </c>
    </row>
    <row r="25" spans="1:11">
      <c r="A25" s="13" t="s">
        <v>336</v>
      </c>
      <c r="B25" s="128"/>
      <c r="C25" s="128"/>
      <c r="D25" s="132"/>
      <c r="E25" s="128"/>
      <c r="F25" s="132"/>
      <c r="G25" s="128"/>
      <c r="H25" s="128"/>
      <c r="I25" s="132"/>
      <c r="J25" s="128"/>
      <c r="K25" s="128"/>
    </row>
    <row r="26" spans="1:11">
      <c r="A26" s="15" t="s">
        <v>34</v>
      </c>
      <c r="B26" s="126">
        <f>SUM(C26:K26)</f>
        <v>23993</v>
      </c>
      <c r="C26" s="126">
        <f>SUM('5.3.'!D18)</f>
        <v>16175</v>
      </c>
      <c r="D26" s="126">
        <f>SUM('5.3.'!E18)</f>
        <v>4370</v>
      </c>
      <c r="E26" s="126">
        <f>SUM('5.3.'!F18)</f>
        <v>3448</v>
      </c>
      <c r="F26" s="126">
        <f>SUM('5.3.'!G18)</f>
        <v>0</v>
      </c>
      <c r="G26" s="126">
        <f>SUM('5.3.'!H18)</f>
        <v>0</v>
      </c>
      <c r="H26" s="125">
        <f>SUM('5.3.'!I18)</f>
        <v>0</v>
      </c>
      <c r="I26" s="126">
        <f>SUM('5.3.'!I18)</f>
        <v>0</v>
      </c>
      <c r="J26" s="126">
        <f>SUM('5.3.'!J18)</f>
        <v>0</v>
      </c>
      <c r="K26" s="126">
        <f>SUM('5.3.'!K18)</f>
        <v>0</v>
      </c>
    </row>
    <row r="27" spans="1:11">
      <c r="A27" s="24" t="s">
        <v>337</v>
      </c>
      <c r="B27" s="145"/>
      <c r="C27" s="128"/>
      <c r="D27" s="132"/>
      <c r="E27" s="128"/>
      <c r="F27" s="132"/>
      <c r="G27" s="128"/>
      <c r="H27" s="128"/>
      <c r="I27" s="132"/>
      <c r="J27" s="128"/>
      <c r="K27" s="128"/>
    </row>
    <row r="28" spans="1:11">
      <c r="A28" s="15" t="s">
        <v>37</v>
      </c>
      <c r="B28" s="126">
        <f>SUM(C28:K28)</f>
        <v>143832</v>
      </c>
      <c r="C28" s="126">
        <f>SUM('5.3.'!D20)</f>
        <v>65944</v>
      </c>
      <c r="D28" s="126">
        <f>SUM('5.3.'!E20)</f>
        <v>16117</v>
      </c>
      <c r="E28" s="126">
        <f>SUM('5.3.'!F20)</f>
        <v>61771</v>
      </c>
      <c r="F28" s="126">
        <f>SUM('5.3.'!G20)</f>
        <v>0</v>
      </c>
      <c r="G28" s="126">
        <f>SUM('5.3.'!H20)</f>
        <v>0</v>
      </c>
      <c r="H28" s="125">
        <f>SUM('5.3.'!I20)</f>
        <v>0</v>
      </c>
      <c r="I28" s="126">
        <f>SUM('5.3.'!I20)</f>
        <v>0</v>
      </c>
      <c r="J28" s="126">
        <f>SUM('5.3.'!J20)</f>
        <v>0</v>
      </c>
      <c r="K28" s="126">
        <f>SUM('5.3.'!K20)</f>
        <v>0</v>
      </c>
    </row>
    <row r="29" spans="1:11">
      <c r="A29" s="13" t="s">
        <v>338</v>
      </c>
      <c r="B29" s="139"/>
      <c r="C29" s="128"/>
      <c r="D29" s="132"/>
      <c r="E29" s="128"/>
      <c r="F29" s="132"/>
      <c r="G29" s="128"/>
      <c r="H29" s="128"/>
      <c r="I29" s="132"/>
      <c r="J29" s="128"/>
      <c r="K29" s="128"/>
    </row>
    <row r="30" spans="1:11">
      <c r="A30" s="15" t="s">
        <v>34</v>
      </c>
      <c r="B30" s="126">
        <f>SUM(C30:K30)</f>
        <v>38212</v>
      </c>
      <c r="C30" s="126">
        <f>SUM('5.3.'!D26)</f>
        <v>22466</v>
      </c>
      <c r="D30" s="126">
        <f>SUM('5.3.'!E26)</f>
        <v>6144</v>
      </c>
      <c r="E30" s="126">
        <f>SUM('5.3.'!F26)</f>
        <v>9602</v>
      </c>
      <c r="F30" s="126">
        <f>SUM('5.3.'!G26)</f>
        <v>0</v>
      </c>
      <c r="G30" s="126">
        <f>SUM('5.3.'!H26)</f>
        <v>0</v>
      </c>
      <c r="H30" s="125">
        <f>SUM('5.3.'!I22)</f>
        <v>0</v>
      </c>
      <c r="I30" s="126">
        <f>SUM('5.3.'!I26)</f>
        <v>0</v>
      </c>
      <c r="J30" s="126">
        <f>SUM('5.3.'!J26)</f>
        <v>0</v>
      </c>
      <c r="K30" s="126">
        <f>SUM('5.3.'!K26)</f>
        <v>0</v>
      </c>
    </row>
    <row r="31" spans="1:11">
      <c r="A31" s="13" t="s">
        <v>339</v>
      </c>
      <c r="B31" s="139"/>
      <c r="C31" s="128"/>
      <c r="D31" s="132"/>
      <c r="E31" s="128"/>
      <c r="F31" s="132"/>
      <c r="G31" s="128"/>
      <c r="H31" s="128"/>
      <c r="I31" s="132"/>
      <c r="J31" s="128"/>
      <c r="K31" s="128"/>
    </row>
    <row r="32" spans="1:11">
      <c r="A32" s="15" t="s">
        <v>34</v>
      </c>
      <c r="B32" s="126">
        <f>SUM(C32:K32)</f>
        <v>116882</v>
      </c>
      <c r="C32" s="126">
        <f>SUM('5.3.'!D28)</f>
        <v>33724</v>
      </c>
      <c r="D32" s="126">
        <f>SUM('5.3.'!E28)</f>
        <v>9082</v>
      </c>
      <c r="E32" s="126">
        <f>SUM('5.3.'!F28)</f>
        <v>54376</v>
      </c>
      <c r="F32" s="126">
        <f>SUM('5.3.'!G28)</f>
        <v>0</v>
      </c>
      <c r="G32" s="126">
        <f>SUM('5.3.'!H28)</f>
        <v>19700</v>
      </c>
      <c r="H32" s="125">
        <f>SUM('5.3.'!I24)</f>
        <v>0</v>
      </c>
      <c r="I32" s="126">
        <f>SUM('5.3.'!I28)</f>
        <v>0</v>
      </c>
      <c r="J32" s="126">
        <f>SUM('5.3.'!J28)</f>
        <v>0</v>
      </c>
      <c r="K32" s="126">
        <f>SUM('5.3.'!K28)</f>
        <v>0</v>
      </c>
    </row>
    <row r="33" spans="1:11">
      <c r="A33" s="13" t="s">
        <v>325</v>
      </c>
      <c r="B33" s="139"/>
      <c r="C33" s="128"/>
      <c r="D33" s="132"/>
      <c r="E33" s="128"/>
      <c r="F33" s="132"/>
      <c r="G33" s="128"/>
      <c r="H33" s="128"/>
      <c r="I33" s="132"/>
      <c r="J33" s="128"/>
      <c r="K33" s="128"/>
    </row>
    <row r="34" spans="1:11">
      <c r="A34" s="15" t="s">
        <v>34</v>
      </c>
      <c r="B34" s="126">
        <f>SUM(C34:K34)</f>
        <v>60000</v>
      </c>
      <c r="C34" s="126">
        <f>SUM('5.3.'!D38)</f>
        <v>16065</v>
      </c>
      <c r="D34" s="126">
        <f>SUM('5.3.'!E38)</f>
        <v>4277</v>
      </c>
      <c r="E34" s="126">
        <f>SUM('5.3.'!F38)</f>
        <v>39658</v>
      </c>
      <c r="F34" s="126">
        <f>SUM('5.3.'!G38)</f>
        <v>0</v>
      </c>
      <c r="G34" s="126">
        <f>SUM('5.3.'!H38)</f>
        <v>0</v>
      </c>
      <c r="H34" s="125">
        <f>SUM('5.3.'!I26)</f>
        <v>0</v>
      </c>
      <c r="I34" s="126">
        <f>SUM('5.3.'!I38)</f>
        <v>0</v>
      </c>
      <c r="J34" s="126">
        <f>SUM('5.3.'!J38)</f>
        <v>0</v>
      </c>
      <c r="K34" s="126">
        <f>SUM('5.3.'!K38)</f>
        <v>0</v>
      </c>
    </row>
    <row r="35" spans="1:11">
      <c r="A35" s="13" t="s">
        <v>326</v>
      </c>
      <c r="B35" s="139"/>
      <c r="C35" s="128"/>
      <c r="D35" s="132"/>
      <c r="E35" s="128"/>
      <c r="F35" s="132"/>
      <c r="G35" s="128"/>
      <c r="H35" s="128"/>
      <c r="I35" s="132"/>
      <c r="J35" s="128"/>
      <c r="K35" s="128"/>
    </row>
    <row r="36" spans="1:11">
      <c r="A36" s="15" t="s">
        <v>34</v>
      </c>
      <c r="B36" s="126">
        <f>SUM(C36:K36)</f>
        <v>417946</v>
      </c>
      <c r="C36" s="126">
        <f>SUM('5.3.'!D40)</f>
        <v>110920</v>
      </c>
      <c r="D36" s="126">
        <f>SUM('5.3.'!E40)</f>
        <v>29812</v>
      </c>
      <c r="E36" s="126">
        <f>SUM('5.3.'!F40)</f>
        <v>277214</v>
      </c>
      <c r="F36" s="126">
        <f>SUM('5.3.'!G40)</f>
        <v>0</v>
      </c>
      <c r="G36" s="126">
        <f>SUM('5.3.'!H40)</f>
        <v>0</v>
      </c>
      <c r="H36" s="126">
        <f>SUM('5.3.'!I40)</f>
        <v>0</v>
      </c>
      <c r="I36" s="126">
        <f>SUM('5.3.'!I40)</f>
        <v>0</v>
      </c>
      <c r="J36" s="126">
        <f>SUM('5.3.'!J40)</f>
        <v>0</v>
      </c>
      <c r="K36" s="126">
        <f>SUM('5.3.'!K40)</f>
        <v>0</v>
      </c>
    </row>
    <row r="37" spans="1:11">
      <c r="A37" s="13" t="s">
        <v>126</v>
      </c>
      <c r="B37" s="139"/>
      <c r="C37" s="132"/>
      <c r="D37" s="128"/>
      <c r="E37" s="132"/>
      <c r="F37" s="128"/>
      <c r="G37" s="128"/>
      <c r="H37" s="128"/>
      <c r="I37" s="128"/>
      <c r="J37" s="128"/>
      <c r="K37" s="128"/>
    </row>
    <row r="38" spans="1:11">
      <c r="A38" s="15" t="s">
        <v>34</v>
      </c>
      <c r="B38" s="126">
        <f>SUM(C38:K38)</f>
        <v>2261152</v>
      </c>
      <c r="C38" s="126">
        <f>SUM(C16,C18,C20,C22,C24,C26,C28,C30,C32,C34,C36)</f>
        <v>699585</v>
      </c>
      <c r="D38" s="126">
        <f t="shared" ref="D38:K38" si="0">SUM(D16,D18,D20,D22,D24,D26,D28,D30,D32,D34,D36)</f>
        <v>186836</v>
      </c>
      <c r="E38" s="126">
        <f t="shared" si="0"/>
        <v>882085</v>
      </c>
      <c r="F38" s="126">
        <f t="shared" si="0"/>
        <v>26070</v>
      </c>
      <c r="G38" s="126">
        <f t="shared" si="0"/>
        <v>159901</v>
      </c>
      <c r="H38" s="126">
        <f t="shared" si="0"/>
        <v>159175</v>
      </c>
      <c r="I38" s="126">
        <f t="shared" si="0"/>
        <v>136000</v>
      </c>
      <c r="J38" s="126">
        <f t="shared" si="0"/>
        <v>11500</v>
      </c>
      <c r="K38" s="126">
        <f t="shared" si="0"/>
        <v>0</v>
      </c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 t="s">
        <v>222</v>
      </c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 t="s">
        <v>223</v>
      </c>
      <c r="B43" s="192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5.7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15.7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15.7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15.7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ht="15.7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ht="15.7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ht="15.7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ht="15.7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ht="15.7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ht="15.7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ht="15.7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ht="15.7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ht="15.7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ht="15.7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ht="15.7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ht="15.7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ht="15.7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ht="15.7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ht="15.7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ht="15.7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15.7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15.7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15.7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5.7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5.7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5.7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5.7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5.7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5.7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5.7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5.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5.7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5.7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5.7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5.7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5.7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</sheetData>
  <mergeCells count="11">
    <mergeCell ref="K10:K13"/>
    <mergeCell ref="D11:D13"/>
    <mergeCell ref="C10:G10"/>
    <mergeCell ref="H10:J10"/>
    <mergeCell ref="F11:F13"/>
    <mergeCell ref="E11:E13"/>
    <mergeCell ref="C11:C13"/>
    <mergeCell ref="G11:G13"/>
    <mergeCell ref="H11:H13"/>
    <mergeCell ref="J11:J13"/>
    <mergeCell ref="I11:I13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92" firstPageNumber="9" orientation="landscape" horizontalDpi="300" verticalDpi="300" r:id="rId1"/>
  <headerFooter alignWithMargins="0">
    <oddFooter>&amp;P. oldal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M248"/>
  <sheetViews>
    <sheetView view="pageBreakPreview" topLeftCell="A61" zoomScaleNormal="100" workbookViewId="0">
      <selection activeCell="E6" sqref="E6"/>
    </sheetView>
  </sheetViews>
  <sheetFormatPr defaultRowHeight="12.75"/>
  <cols>
    <col min="1" max="1" width="42.42578125" customWidth="1"/>
    <col min="2" max="2" width="8.42578125" customWidth="1"/>
    <col min="3" max="3" width="9.7109375" customWidth="1"/>
    <col min="4" max="4" width="9.85546875" bestFit="1" customWidth="1"/>
    <col min="5" max="5" width="10.85546875" customWidth="1"/>
    <col min="6" max="7" width="9.7109375" customWidth="1"/>
    <col min="8" max="8" width="10.42578125" customWidth="1"/>
    <col min="9" max="9" width="10.5703125" customWidth="1"/>
    <col min="10" max="10" width="9.7109375" customWidth="1"/>
    <col min="11" max="11" width="11.140625" customWidth="1"/>
    <col min="12" max="12" width="10.28515625" customWidth="1"/>
    <col min="14" max="14" width="9.85546875" bestFit="1" customWidth="1"/>
  </cols>
  <sheetData>
    <row r="1" spans="1:12" ht="15.75">
      <c r="A1" s="4" t="s">
        <v>557</v>
      </c>
      <c r="B1" s="4"/>
      <c r="C1" s="4"/>
      <c r="D1" s="4"/>
      <c r="E1" s="4"/>
      <c r="F1" s="4"/>
      <c r="G1" s="4"/>
      <c r="H1" s="4"/>
      <c r="I1" s="4"/>
      <c r="J1" s="5"/>
      <c r="K1" s="5"/>
      <c r="L1" s="5"/>
    </row>
    <row r="2" spans="1:12" ht="15.75">
      <c r="A2" s="4"/>
      <c r="B2" s="4"/>
      <c r="C2" s="4"/>
      <c r="D2" s="4"/>
      <c r="E2" s="4"/>
      <c r="F2" s="4"/>
      <c r="G2" s="4"/>
      <c r="H2" s="4"/>
      <c r="I2" s="4"/>
      <c r="J2" s="5"/>
      <c r="K2" s="5"/>
      <c r="L2" s="5"/>
    </row>
    <row r="3" spans="1:12" ht="15.75">
      <c r="A3" s="504" t="s">
        <v>155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</row>
    <row r="4" spans="1:12" ht="15.75">
      <c r="A4" s="504" t="s">
        <v>327</v>
      </c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5"/>
    </row>
    <row r="5" spans="1:12" ht="15.75">
      <c r="A5" s="504" t="s">
        <v>20</v>
      </c>
      <c r="B5" s="505"/>
      <c r="C5" s="505"/>
      <c r="D5" s="505"/>
      <c r="E5" s="505"/>
      <c r="F5" s="505"/>
      <c r="G5" s="505"/>
      <c r="H5" s="505"/>
      <c r="I5" s="505"/>
      <c r="J5" s="505"/>
      <c r="K5" s="505"/>
      <c r="L5" s="505"/>
    </row>
    <row r="6" spans="1:12">
      <c r="A6" s="5"/>
      <c r="B6" s="5"/>
      <c r="C6" s="5"/>
      <c r="D6" s="5"/>
      <c r="E6" s="5"/>
      <c r="F6" s="5"/>
      <c r="G6" s="5"/>
      <c r="H6" s="5"/>
      <c r="I6" s="5"/>
      <c r="J6" s="5" t="s">
        <v>28</v>
      </c>
      <c r="K6" s="5"/>
      <c r="L6" s="5"/>
    </row>
    <row r="7" spans="1:12">
      <c r="A7" s="7" t="s">
        <v>39</v>
      </c>
      <c r="B7" s="7"/>
      <c r="C7" s="16" t="s">
        <v>30</v>
      </c>
      <c r="D7" s="479" t="s">
        <v>40</v>
      </c>
      <c r="E7" s="495"/>
      <c r="F7" s="495"/>
      <c r="G7" s="495"/>
      <c r="H7" s="495"/>
      <c r="I7" s="479" t="s">
        <v>41</v>
      </c>
      <c r="J7" s="496"/>
      <c r="K7" s="497"/>
      <c r="L7" s="476" t="s">
        <v>312</v>
      </c>
    </row>
    <row r="8" spans="1:12" ht="12.75" customHeight="1">
      <c r="A8" s="19" t="s">
        <v>42</v>
      </c>
      <c r="B8" s="19"/>
      <c r="C8" s="20" t="s">
        <v>49</v>
      </c>
      <c r="D8" s="476" t="s">
        <v>93</v>
      </c>
      <c r="E8" s="476" t="s">
        <v>94</v>
      </c>
      <c r="F8" s="476" t="s">
        <v>118</v>
      </c>
      <c r="G8" s="498" t="s">
        <v>335</v>
      </c>
      <c r="H8" s="498" t="s">
        <v>305</v>
      </c>
      <c r="I8" s="476" t="s">
        <v>44</v>
      </c>
      <c r="J8" s="476" t="s">
        <v>43</v>
      </c>
      <c r="K8" s="501" t="s">
        <v>365</v>
      </c>
      <c r="L8" s="477"/>
    </row>
    <row r="9" spans="1:12">
      <c r="A9" s="19"/>
      <c r="B9" s="19"/>
      <c r="C9" s="20" t="s">
        <v>33</v>
      </c>
      <c r="D9" s="477"/>
      <c r="E9" s="477"/>
      <c r="F9" s="477"/>
      <c r="G9" s="499"/>
      <c r="H9" s="499"/>
      <c r="I9" s="477"/>
      <c r="J9" s="477"/>
      <c r="K9" s="502"/>
      <c r="L9" s="477"/>
    </row>
    <row r="10" spans="1:12" ht="23.25" customHeight="1">
      <c r="A10" s="8"/>
      <c r="B10" s="8"/>
      <c r="C10" s="21"/>
      <c r="D10" s="478"/>
      <c r="E10" s="478"/>
      <c r="F10" s="478"/>
      <c r="G10" s="500"/>
      <c r="H10" s="500"/>
      <c r="I10" s="478"/>
      <c r="J10" s="478"/>
      <c r="K10" s="503"/>
      <c r="L10" s="478"/>
    </row>
    <row r="11" spans="1:12">
      <c r="A11" s="7" t="s">
        <v>8</v>
      </c>
      <c r="B11" s="16"/>
      <c r="C11" s="18" t="s">
        <v>9</v>
      </c>
      <c r="D11" s="9" t="s">
        <v>10</v>
      </c>
      <c r="E11" s="18" t="s">
        <v>11</v>
      </c>
      <c r="F11" s="9" t="s">
        <v>12</v>
      </c>
      <c r="G11" s="18" t="s">
        <v>13</v>
      </c>
      <c r="H11" s="9" t="s">
        <v>14</v>
      </c>
      <c r="I11" s="17" t="s">
        <v>15</v>
      </c>
      <c r="J11" s="9" t="s">
        <v>16</v>
      </c>
      <c r="K11" s="18" t="s">
        <v>17</v>
      </c>
      <c r="L11" s="9" t="s">
        <v>18</v>
      </c>
    </row>
    <row r="12" spans="1:12">
      <c r="A12" s="13" t="s">
        <v>342</v>
      </c>
      <c r="B12" s="13"/>
      <c r="C12" s="13"/>
      <c r="D12" s="130"/>
      <c r="E12" s="128"/>
      <c r="F12" s="129"/>
      <c r="G12" s="128"/>
      <c r="H12" s="129"/>
      <c r="I12" s="128"/>
      <c r="J12" s="131"/>
      <c r="K12" s="128"/>
      <c r="L12" s="132"/>
    </row>
    <row r="13" spans="1:12">
      <c r="A13" s="15" t="s">
        <v>47</v>
      </c>
      <c r="B13" s="447" t="s">
        <v>269</v>
      </c>
      <c r="C13" s="126">
        <f>SUM(D13:L13)</f>
        <v>40725</v>
      </c>
      <c r="D13" s="123">
        <v>32067</v>
      </c>
      <c r="E13" s="99">
        <v>8658</v>
      </c>
      <c r="F13" s="129">
        <v>0</v>
      </c>
      <c r="G13" s="99"/>
      <c r="H13" s="129"/>
      <c r="I13" s="99">
        <v>0</v>
      </c>
      <c r="J13" s="133"/>
      <c r="K13" s="126"/>
      <c r="L13" s="134">
        <v>0</v>
      </c>
    </row>
    <row r="14" spans="1:12">
      <c r="A14" s="13" t="s">
        <v>343</v>
      </c>
      <c r="B14" s="19"/>
      <c r="C14" s="13"/>
      <c r="D14" s="130"/>
      <c r="E14" s="128"/>
      <c r="F14" s="132"/>
      <c r="G14" s="128"/>
      <c r="H14" s="132"/>
      <c r="I14" s="128"/>
      <c r="J14" s="131"/>
      <c r="K14" s="128"/>
      <c r="L14" s="132"/>
    </row>
    <row r="15" spans="1:12">
      <c r="A15" s="15" t="s">
        <v>47</v>
      </c>
      <c r="B15" s="447" t="s">
        <v>267</v>
      </c>
      <c r="C15" s="126">
        <f>SUM(D15:L15)</f>
        <v>3000</v>
      </c>
      <c r="D15" s="123"/>
      <c r="E15" s="126">
        <v>0</v>
      </c>
      <c r="F15" s="134">
        <v>3000</v>
      </c>
      <c r="G15" s="126"/>
      <c r="H15" s="134">
        <v>0</v>
      </c>
      <c r="I15" s="126">
        <v>0</v>
      </c>
      <c r="J15" s="133">
        <v>0</v>
      </c>
      <c r="K15" s="126">
        <v>0</v>
      </c>
      <c r="L15" s="134"/>
    </row>
    <row r="16" spans="1:12">
      <c r="A16" s="24" t="s">
        <v>344</v>
      </c>
      <c r="B16" s="19"/>
      <c r="C16" s="24"/>
      <c r="D16" s="130"/>
      <c r="E16" s="128"/>
      <c r="F16" s="132"/>
      <c r="G16" s="128"/>
      <c r="H16" s="132"/>
      <c r="I16" s="128"/>
      <c r="J16" s="131"/>
      <c r="K16" s="128"/>
      <c r="L16" s="132"/>
    </row>
    <row r="17" spans="1:12">
      <c r="A17" s="11" t="s">
        <v>47</v>
      </c>
      <c r="B17" s="448" t="s">
        <v>267</v>
      </c>
      <c r="C17" s="126">
        <f>SUM(D17:L17)</f>
        <v>185030</v>
      </c>
      <c r="D17" s="123"/>
      <c r="E17" s="126">
        <v>0</v>
      </c>
      <c r="F17" s="134">
        <v>65050</v>
      </c>
      <c r="G17" s="126">
        <v>0</v>
      </c>
      <c r="H17" s="134">
        <v>0</v>
      </c>
      <c r="I17" s="126">
        <v>93980</v>
      </c>
      <c r="J17" s="133">
        <v>26000</v>
      </c>
      <c r="K17" s="126"/>
      <c r="L17" s="134">
        <v>0</v>
      </c>
    </row>
    <row r="18" spans="1:12">
      <c r="A18" s="13" t="s">
        <v>345</v>
      </c>
      <c r="B18" s="7"/>
      <c r="C18" s="13"/>
      <c r="D18" s="130"/>
      <c r="E18" s="99"/>
      <c r="F18" s="129"/>
      <c r="G18" s="99"/>
      <c r="H18" s="135"/>
      <c r="I18" s="99"/>
      <c r="J18" s="131"/>
      <c r="K18" s="128"/>
      <c r="L18" s="132"/>
    </row>
    <row r="19" spans="1:12">
      <c r="A19" s="15" t="s">
        <v>47</v>
      </c>
      <c r="B19" s="447" t="s">
        <v>267</v>
      </c>
      <c r="C19" s="126">
        <f>SUM(D19:L19)</f>
        <v>0</v>
      </c>
      <c r="D19" s="123"/>
      <c r="E19" s="99">
        <v>0</v>
      </c>
      <c r="F19" s="129">
        <v>0</v>
      </c>
      <c r="G19" s="99"/>
      <c r="H19" s="129">
        <v>0</v>
      </c>
      <c r="I19" s="99">
        <v>0</v>
      </c>
      <c r="J19" s="133">
        <v>0</v>
      </c>
      <c r="K19" s="126">
        <v>0</v>
      </c>
      <c r="L19" s="134">
        <v>0</v>
      </c>
    </row>
    <row r="20" spans="1:12">
      <c r="A20" s="13" t="s">
        <v>346</v>
      </c>
      <c r="B20" s="7"/>
      <c r="C20" s="13"/>
      <c r="D20" s="130"/>
      <c r="E20" s="128"/>
      <c r="F20" s="132"/>
      <c r="G20" s="128"/>
      <c r="H20" s="132"/>
      <c r="I20" s="128"/>
      <c r="J20" s="131"/>
      <c r="K20" s="128"/>
      <c r="L20" s="132"/>
    </row>
    <row r="21" spans="1:12">
      <c r="A21" s="15" t="s">
        <v>256</v>
      </c>
      <c r="B21" s="447" t="s">
        <v>267</v>
      </c>
      <c r="C21" s="126">
        <f>SUM(D21:L21)</f>
        <v>0</v>
      </c>
      <c r="D21" s="123"/>
      <c r="E21" s="126">
        <v>0</v>
      </c>
      <c r="F21" s="134">
        <v>0</v>
      </c>
      <c r="G21" s="126"/>
      <c r="H21" s="134">
        <v>0</v>
      </c>
      <c r="I21" s="126">
        <v>0</v>
      </c>
      <c r="J21" s="133"/>
      <c r="K21" s="126">
        <v>0</v>
      </c>
      <c r="L21" s="134">
        <v>0</v>
      </c>
    </row>
    <row r="22" spans="1:12">
      <c r="A22" s="13" t="s">
        <v>347</v>
      </c>
      <c r="B22" s="7"/>
      <c r="C22" s="13"/>
      <c r="D22" s="130"/>
      <c r="E22" s="128"/>
      <c r="F22" s="132"/>
      <c r="G22" s="128"/>
      <c r="H22" s="132"/>
      <c r="I22" s="128"/>
      <c r="J22" s="131"/>
      <c r="K22" s="128"/>
      <c r="L22" s="132"/>
    </row>
    <row r="23" spans="1:12">
      <c r="A23" s="15" t="s">
        <v>256</v>
      </c>
      <c r="B23" s="447" t="s">
        <v>267</v>
      </c>
      <c r="C23" s="126">
        <f>SUM(D23:L23)</f>
        <v>0</v>
      </c>
      <c r="D23" s="123"/>
      <c r="E23" s="126">
        <v>0</v>
      </c>
      <c r="F23" s="134">
        <v>0</v>
      </c>
      <c r="G23" s="126"/>
      <c r="H23" s="134">
        <v>0</v>
      </c>
      <c r="I23" s="126">
        <v>0</v>
      </c>
      <c r="J23" s="133"/>
      <c r="K23" s="126">
        <v>0</v>
      </c>
      <c r="L23" s="134">
        <v>0</v>
      </c>
    </row>
    <row r="24" spans="1:12">
      <c r="A24" s="13" t="s">
        <v>348</v>
      </c>
      <c r="B24" s="7"/>
      <c r="C24" s="13"/>
      <c r="D24" s="130"/>
      <c r="E24" s="128"/>
      <c r="F24" s="132"/>
      <c r="G24" s="128"/>
      <c r="H24" s="132"/>
      <c r="I24" s="128"/>
      <c r="J24" s="131"/>
      <c r="K24" s="128"/>
      <c r="L24" s="132"/>
    </row>
    <row r="25" spans="1:12">
      <c r="A25" s="15" t="s">
        <v>221</v>
      </c>
      <c r="B25" s="447" t="s">
        <v>267</v>
      </c>
      <c r="C25" s="126">
        <f>SUM(D25:L25)</f>
        <v>88282</v>
      </c>
      <c r="D25" s="123">
        <v>75915</v>
      </c>
      <c r="E25" s="126">
        <v>10367</v>
      </c>
      <c r="F25" s="134">
        <v>2000</v>
      </c>
      <c r="G25" s="126"/>
      <c r="H25" s="134">
        <v>0</v>
      </c>
      <c r="I25" s="126">
        <v>0</v>
      </c>
      <c r="J25" s="133"/>
      <c r="K25" s="126">
        <v>0</v>
      </c>
      <c r="L25" s="134"/>
    </row>
    <row r="26" spans="1:12" s="195" customFormat="1">
      <c r="A26" s="13" t="s">
        <v>349</v>
      </c>
      <c r="B26" s="7"/>
      <c r="C26" s="13"/>
      <c r="D26" s="130"/>
      <c r="E26" s="128"/>
      <c r="F26" s="132"/>
      <c r="G26" s="128"/>
      <c r="H26" s="132"/>
      <c r="I26" s="128"/>
      <c r="J26" s="131"/>
      <c r="K26" s="128"/>
      <c r="L26" s="132"/>
    </row>
    <row r="27" spans="1:12" s="195" customFormat="1">
      <c r="A27" s="15" t="s">
        <v>47</v>
      </c>
      <c r="B27" s="447" t="s">
        <v>267</v>
      </c>
      <c r="C27" s="126">
        <f>SUM(D27:L27)</f>
        <v>3960</v>
      </c>
      <c r="D27" s="123"/>
      <c r="E27" s="126">
        <v>0</v>
      </c>
      <c r="F27" s="134">
        <v>3960</v>
      </c>
      <c r="G27" s="126"/>
      <c r="H27" s="134">
        <v>0</v>
      </c>
      <c r="I27" s="126">
        <v>0</v>
      </c>
      <c r="J27" s="133"/>
      <c r="K27" s="126"/>
      <c r="L27" s="134">
        <v>0</v>
      </c>
    </row>
    <row r="28" spans="1:12" s="195" customFormat="1">
      <c r="A28" s="13" t="s">
        <v>350</v>
      </c>
      <c r="B28" s="7"/>
      <c r="C28" s="13"/>
      <c r="D28" s="130"/>
      <c r="E28" s="128"/>
      <c r="F28" s="132"/>
      <c r="G28" s="128"/>
      <c r="H28" s="132"/>
      <c r="I28" s="128"/>
      <c r="J28" s="131"/>
      <c r="K28" s="128"/>
      <c r="L28" s="132"/>
    </row>
    <row r="29" spans="1:12" s="195" customFormat="1">
      <c r="A29" s="15" t="s">
        <v>47</v>
      </c>
      <c r="B29" s="447" t="s">
        <v>267</v>
      </c>
      <c r="C29" s="126">
        <f>SUM(D29:L29)</f>
        <v>75000</v>
      </c>
      <c r="D29" s="123"/>
      <c r="E29" s="126">
        <v>0</v>
      </c>
      <c r="F29" s="134">
        <v>0</v>
      </c>
      <c r="G29" s="126"/>
      <c r="H29" s="134">
        <v>0</v>
      </c>
      <c r="I29" s="126">
        <v>0</v>
      </c>
      <c r="J29" s="133">
        <v>75000</v>
      </c>
      <c r="K29" s="126">
        <v>0</v>
      </c>
      <c r="L29" s="134">
        <v>0</v>
      </c>
    </row>
    <row r="30" spans="1:12">
      <c r="A30" s="13" t="s">
        <v>351</v>
      </c>
      <c r="B30" s="7"/>
      <c r="C30" s="24"/>
      <c r="D30" s="129"/>
      <c r="E30" s="99"/>
      <c r="F30" s="129"/>
      <c r="G30" s="99"/>
      <c r="H30" s="129"/>
      <c r="I30" s="99"/>
      <c r="J30" s="146"/>
      <c r="K30" s="99"/>
      <c r="L30" s="136"/>
    </row>
    <row r="31" spans="1:12">
      <c r="A31" s="15" t="s">
        <v>47</v>
      </c>
      <c r="B31" s="447" t="s">
        <v>267</v>
      </c>
      <c r="C31" s="126">
        <f>SUM(D31:L31)</f>
        <v>32870</v>
      </c>
      <c r="D31" s="123"/>
      <c r="E31" s="99">
        <v>0</v>
      </c>
      <c r="F31" s="129">
        <v>32870</v>
      </c>
      <c r="G31" s="99"/>
      <c r="H31" s="129">
        <v>0</v>
      </c>
      <c r="I31" s="99">
        <v>0</v>
      </c>
      <c r="J31" s="133">
        <v>0</v>
      </c>
      <c r="K31" s="126"/>
      <c r="L31" s="134">
        <v>0</v>
      </c>
    </row>
    <row r="32" spans="1:12">
      <c r="A32" s="57" t="s">
        <v>352</v>
      </c>
      <c r="B32" s="50"/>
      <c r="C32" s="57"/>
      <c r="D32" s="132"/>
      <c r="E32" s="128"/>
      <c r="F32" s="132"/>
      <c r="G32" s="128"/>
      <c r="H32" s="132"/>
      <c r="I32" s="128"/>
      <c r="J32" s="131"/>
      <c r="K32" s="128"/>
      <c r="L32" s="132"/>
    </row>
    <row r="33" spans="1:12">
      <c r="A33" s="15" t="s">
        <v>35</v>
      </c>
      <c r="B33" s="447" t="s">
        <v>267</v>
      </c>
      <c r="C33" s="126">
        <f>SUM(D33:L33)</f>
        <v>14326</v>
      </c>
      <c r="D33" s="123"/>
      <c r="E33" s="126">
        <v>0</v>
      </c>
      <c r="F33" s="134">
        <v>14326</v>
      </c>
      <c r="G33" s="238"/>
      <c r="H33" s="134">
        <v>0</v>
      </c>
      <c r="I33" s="126">
        <v>0</v>
      </c>
      <c r="J33" s="133">
        <v>0</v>
      </c>
      <c r="K33" s="126"/>
      <c r="L33" s="134">
        <v>0</v>
      </c>
    </row>
    <row r="34" spans="1:12">
      <c r="A34" s="57" t="s">
        <v>353</v>
      </c>
      <c r="B34" s="50"/>
      <c r="C34" s="57"/>
      <c r="D34" s="132"/>
      <c r="E34" s="128"/>
      <c r="F34" s="132"/>
      <c r="G34" s="128"/>
      <c r="H34" s="132"/>
      <c r="I34" s="128"/>
      <c r="J34" s="131"/>
      <c r="K34" s="128"/>
      <c r="L34" s="132"/>
    </row>
    <row r="35" spans="1:12">
      <c r="A35" s="15" t="s">
        <v>35</v>
      </c>
      <c r="B35" s="447" t="s">
        <v>267</v>
      </c>
      <c r="C35" s="126">
        <f>SUM(D35:L35)</f>
        <v>4713</v>
      </c>
      <c r="D35" s="123"/>
      <c r="E35" s="126">
        <v>0</v>
      </c>
      <c r="F35" s="134">
        <v>1713</v>
      </c>
      <c r="G35" s="126"/>
      <c r="H35" s="134"/>
      <c r="I35" s="126">
        <v>0</v>
      </c>
      <c r="J35" s="133">
        <v>3000</v>
      </c>
      <c r="K35" s="126">
        <v>0</v>
      </c>
      <c r="L35" s="134"/>
    </row>
    <row r="36" spans="1:12">
      <c r="A36" s="57" t="s">
        <v>354</v>
      </c>
      <c r="B36" s="50"/>
      <c r="C36" s="57"/>
      <c r="D36" s="132"/>
      <c r="E36" s="128"/>
      <c r="F36" s="132"/>
      <c r="G36" s="128"/>
      <c r="H36" s="132"/>
      <c r="I36" s="128"/>
      <c r="J36" s="131"/>
      <c r="K36" s="128"/>
      <c r="L36" s="132"/>
    </row>
    <row r="37" spans="1:12">
      <c r="A37" s="15" t="s">
        <v>35</v>
      </c>
      <c r="B37" s="447" t="s">
        <v>267</v>
      </c>
      <c r="C37" s="126">
        <f>SUM(D37:L37)</f>
        <v>24721</v>
      </c>
      <c r="D37" s="123"/>
      <c r="E37" s="126">
        <v>0</v>
      </c>
      <c r="F37" s="134">
        <v>19721</v>
      </c>
      <c r="G37" s="126">
        <v>0</v>
      </c>
      <c r="H37" s="134">
        <v>0</v>
      </c>
      <c r="I37" s="126">
        <v>5000</v>
      </c>
      <c r="J37" s="133">
        <v>0</v>
      </c>
      <c r="K37" s="126">
        <v>0</v>
      </c>
      <c r="L37" s="134">
        <v>0</v>
      </c>
    </row>
    <row r="38" spans="1:12">
      <c r="A38" s="60" t="s">
        <v>355</v>
      </c>
      <c r="B38" s="51"/>
      <c r="C38" s="60"/>
      <c r="D38" s="136"/>
      <c r="E38" s="99"/>
      <c r="F38" s="136"/>
      <c r="G38" s="99"/>
      <c r="H38" s="136"/>
      <c r="I38" s="99"/>
      <c r="J38" s="146"/>
      <c r="K38" s="99"/>
      <c r="L38" s="136"/>
    </row>
    <row r="39" spans="1:12">
      <c r="A39" s="15" t="s">
        <v>35</v>
      </c>
      <c r="B39" s="447" t="s">
        <v>267</v>
      </c>
      <c r="C39" s="126">
        <f>SUM(D39:L39)</f>
        <v>73569</v>
      </c>
      <c r="D39" s="123"/>
      <c r="E39" s="99">
        <v>0</v>
      </c>
      <c r="F39" s="136">
        <v>39265</v>
      </c>
      <c r="G39" s="99">
        <v>0</v>
      </c>
      <c r="H39" s="136">
        <v>0</v>
      </c>
      <c r="I39" s="99">
        <v>34304</v>
      </c>
      <c r="J39" s="146">
        <v>0</v>
      </c>
      <c r="K39" s="99">
        <v>0</v>
      </c>
      <c r="L39" s="136">
        <v>0</v>
      </c>
    </row>
    <row r="40" spans="1:12">
      <c r="A40" s="57" t="s">
        <v>356</v>
      </c>
      <c r="B40" s="50"/>
      <c r="C40" s="57"/>
      <c r="D40" s="132"/>
      <c r="E40" s="128"/>
      <c r="F40" s="132"/>
      <c r="G40" s="128"/>
      <c r="H40" s="132"/>
      <c r="I40" s="128"/>
      <c r="J40" s="131"/>
      <c r="K40" s="128"/>
      <c r="L40" s="132"/>
    </row>
    <row r="41" spans="1:12">
      <c r="A41" s="15" t="s">
        <v>35</v>
      </c>
      <c r="B41" s="447" t="s">
        <v>267</v>
      </c>
      <c r="C41" s="126">
        <f>SUM(D41:L41)</f>
        <v>117845</v>
      </c>
      <c r="D41" s="123"/>
      <c r="E41" s="126">
        <v>6560</v>
      </c>
      <c r="F41" s="134">
        <v>94714</v>
      </c>
      <c r="G41" s="126"/>
      <c r="H41" s="134">
        <v>5071</v>
      </c>
      <c r="I41" s="126">
        <v>0</v>
      </c>
      <c r="J41" s="133"/>
      <c r="K41" s="126">
        <v>11500</v>
      </c>
      <c r="L41" s="134">
        <v>0</v>
      </c>
    </row>
    <row r="42" spans="1:12">
      <c r="A42" s="13" t="s">
        <v>357</v>
      </c>
      <c r="B42" s="19"/>
      <c r="C42" s="13"/>
      <c r="D42" s="132"/>
      <c r="E42" s="128"/>
      <c r="F42" s="132"/>
      <c r="G42" s="128"/>
      <c r="H42" s="132"/>
      <c r="I42" s="128"/>
      <c r="J42" s="131"/>
      <c r="K42" s="128"/>
      <c r="L42" s="130"/>
    </row>
    <row r="43" spans="1:12">
      <c r="A43" s="15" t="s">
        <v>35</v>
      </c>
      <c r="B43" s="447" t="s">
        <v>267</v>
      </c>
      <c r="C43" s="126">
        <f>SUM(D43:L43)</f>
        <v>9805</v>
      </c>
      <c r="D43" s="136"/>
      <c r="E43" s="99"/>
      <c r="F43" s="136">
        <v>9805</v>
      </c>
      <c r="G43" s="99"/>
      <c r="H43" s="136"/>
      <c r="I43" s="99"/>
      <c r="J43" s="146"/>
      <c r="K43" s="99"/>
      <c r="L43" s="124"/>
    </row>
    <row r="44" spans="1:12">
      <c r="A44" s="30" t="s">
        <v>358</v>
      </c>
      <c r="B44" s="7"/>
      <c r="C44" s="33"/>
      <c r="D44" s="128"/>
      <c r="E44" s="132"/>
      <c r="F44" s="128"/>
      <c r="G44" s="132"/>
      <c r="H44" s="128"/>
      <c r="I44" s="132"/>
      <c r="J44" s="128"/>
      <c r="K44" s="132"/>
      <c r="L44" s="128"/>
    </row>
    <row r="45" spans="1:12">
      <c r="A45" s="31" t="s">
        <v>35</v>
      </c>
      <c r="B45" s="447" t="s">
        <v>267</v>
      </c>
      <c r="C45" s="133">
        <f>SUM(D45:L45)</f>
        <v>20464</v>
      </c>
      <c r="D45" s="126"/>
      <c r="E45" s="134"/>
      <c r="F45" s="126">
        <v>5464</v>
      </c>
      <c r="G45" s="134"/>
      <c r="H45" s="126"/>
      <c r="I45" s="134"/>
      <c r="J45" s="126">
        <v>15000</v>
      </c>
      <c r="K45" s="134"/>
      <c r="L45" s="126"/>
    </row>
    <row r="46" spans="1:12">
      <c r="A46" s="13" t="s">
        <v>359</v>
      </c>
      <c r="B46" s="19"/>
      <c r="C46" s="24"/>
      <c r="D46" s="124"/>
      <c r="E46" s="99"/>
      <c r="F46" s="136"/>
      <c r="G46" s="99"/>
      <c r="H46" s="136"/>
      <c r="I46" s="99"/>
      <c r="J46" s="136"/>
      <c r="K46" s="99"/>
      <c r="L46" s="124"/>
    </row>
    <row r="47" spans="1:12">
      <c r="A47" s="15" t="s">
        <v>35</v>
      </c>
      <c r="B47" s="447" t="s">
        <v>267</v>
      </c>
      <c r="C47" s="126">
        <f>SUM(D47:L47)</f>
        <v>2955</v>
      </c>
      <c r="D47" s="123"/>
      <c r="E47" s="126">
        <v>0</v>
      </c>
      <c r="F47" s="134">
        <v>2955</v>
      </c>
      <c r="G47" s="126"/>
      <c r="H47" s="134"/>
      <c r="I47" s="126"/>
      <c r="J47" s="136"/>
      <c r="K47" s="99">
        <v>0</v>
      </c>
      <c r="L47" s="124">
        <v>0</v>
      </c>
    </row>
    <row r="48" spans="1:12">
      <c r="A48" s="13" t="s">
        <v>360</v>
      </c>
      <c r="B48" s="7"/>
      <c r="C48" s="13"/>
      <c r="D48" s="132"/>
      <c r="E48" s="128"/>
      <c r="F48" s="132"/>
      <c r="G48" s="128"/>
      <c r="H48" s="132"/>
      <c r="I48" s="128"/>
      <c r="J48" s="131"/>
      <c r="K48" s="128"/>
      <c r="L48" s="130"/>
    </row>
    <row r="49" spans="1:13">
      <c r="A49" s="15" t="s">
        <v>35</v>
      </c>
      <c r="B49" s="447" t="s">
        <v>268</v>
      </c>
      <c r="C49" s="126">
        <f>SUM(D49:L49)</f>
        <v>229</v>
      </c>
      <c r="D49" s="123"/>
      <c r="E49" s="126">
        <v>0</v>
      </c>
      <c r="F49" s="134">
        <v>229</v>
      </c>
      <c r="G49" s="126">
        <v>0</v>
      </c>
      <c r="H49" s="134">
        <v>0</v>
      </c>
      <c r="I49" s="126">
        <v>0</v>
      </c>
      <c r="J49" s="133">
        <v>0</v>
      </c>
      <c r="K49" s="126">
        <v>0</v>
      </c>
      <c r="L49" s="123">
        <v>0</v>
      </c>
    </row>
    <row r="50" spans="1:13">
      <c r="A50" s="57" t="s">
        <v>361</v>
      </c>
      <c r="B50" s="51"/>
      <c r="C50" s="24"/>
      <c r="D50" s="124"/>
      <c r="E50" s="99"/>
      <c r="F50" s="129"/>
      <c r="G50" s="99"/>
      <c r="H50" s="129"/>
      <c r="I50" s="99"/>
      <c r="J50" s="146"/>
      <c r="K50" s="99"/>
      <c r="L50" s="124">
        <v>0</v>
      </c>
    </row>
    <row r="51" spans="1:13">
      <c r="A51" s="15" t="s">
        <v>35</v>
      </c>
      <c r="B51" s="447" t="s">
        <v>267</v>
      </c>
      <c r="C51" s="126">
        <f>SUM(D51:L51)</f>
        <v>32381</v>
      </c>
      <c r="D51" s="123"/>
      <c r="E51" s="123">
        <v>0</v>
      </c>
      <c r="F51" s="123">
        <v>12601</v>
      </c>
      <c r="G51" s="123"/>
      <c r="H51" s="134">
        <v>0</v>
      </c>
      <c r="I51" s="126">
        <v>15780</v>
      </c>
      <c r="J51" s="123">
        <v>4000</v>
      </c>
      <c r="K51" s="123">
        <v>0</v>
      </c>
      <c r="L51" s="123">
        <v>0</v>
      </c>
    </row>
    <row r="52" spans="1:13">
      <c r="A52" s="60" t="s">
        <v>362</v>
      </c>
      <c r="B52" s="51"/>
      <c r="C52" s="57"/>
      <c r="D52" s="132"/>
      <c r="E52" s="128"/>
      <c r="F52" s="132"/>
      <c r="G52" s="128"/>
      <c r="H52" s="132"/>
      <c r="I52" s="128"/>
      <c r="J52" s="132"/>
      <c r="K52" s="128"/>
      <c r="L52" s="130"/>
    </row>
    <row r="53" spans="1:13">
      <c r="A53" s="11" t="s">
        <v>35</v>
      </c>
      <c r="B53" s="448" t="s">
        <v>268</v>
      </c>
      <c r="C53" s="126">
        <f>SUM(D53:L53)</f>
        <v>3507</v>
      </c>
      <c r="D53" s="123"/>
      <c r="E53" s="126">
        <v>0</v>
      </c>
      <c r="F53" s="134">
        <v>0</v>
      </c>
      <c r="G53" s="126"/>
      <c r="H53" s="134">
        <v>3507</v>
      </c>
      <c r="I53" s="126">
        <v>0</v>
      </c>
      <c r="J53" s="134">
        <v>0</v>
      </c>
      <c r="K53" s="126">
        <v>0</v>
      </c>
      <c r="L53" s="123">
        <v>0</v>
      </c>
    </row>
    <row r="54" spans="1:13">
      <c r="A54" s="98" t="s">
        <v>363</v>
      </c>
      <c r="B54" s="356"/>
      <c r="C54" s="57"/>
      <c r="D54" s="130"/>
      <c r="E54" s="128"/>
      <c r="F54" s="132"/>
      <c r="G54" s="128"/>
      <c r="H54" s="132"/>
      <c r="I54" s="128"/>
      <c r="J54" s="131"/>
      <c r="K54" s="128"/>
      <c r="L54" s="130"/>
    </row>
    <row r="55" spans="1:13">
      <c r="A55" s="15" t="s">
        <v>47</v>
      </c>
      <c r="B55" s="449" t="s">
        <v>267</v>
      </c>
      <c r="C55" s="126">
        <f>SUM(D55:L55)</f>
        <v>11023</v>
      </c>
      <c r="D55" s="123"/>
      <c r="E55" s="126">
        <v>0</v>
      </c>
      <c r="F55" s="134">
        <v>7023</v>
      </c>
      <c r="G55" s="126"/>
      <c r="H55" s="134">
        <v>0</v>
      </c>
      <c r="I55" s="126">
        <v>0</v>
      </c>
      <c r="J55" s="133">
        <v>4000</v>
      </c>
      <c r="K55" s="126">
        <v>0</v>
      </c>
      <c r="L55" s="123">
        <v>0</v>
      </c>
    </row>
    <row r="56" spans="1:13">
      <c r="A56" s="98" t="s">
        <v>396</v>
      </c>
      <c r="B56" s="356"/>
      <c r="C56" s="57"/>
      <c r="D56" s="130"/>
      <c r="E56" s="128"/>
      <c r="F56" s="132"/>
      <c r="G56" s="128"/>
      <c r="H56" s="132"/>
      <c r="I56" s="128"/>
      <c r="J56" s="131"/>
      <c r="K56" s="128"/>
      <c r="L56" s="130"/>
    </row>
    <row r="57" spans="1:13">
      <c r="A57" s="15" t="s">
        <v>47</v>
      </c>
      <c r="B57" s="449" t="s">
        <v>267</v>
      </c>
      <c r="C57" s="126">
        <f>SUM(D57:L57)</f>
        <v>16927</v>
      </c>
      <c r="D57" s="123"/>
      <c r="E57" s="126">
        <v>0</v>
      </c>
      <c r="F57" s="134">
        <v>13927</v>
      </c>
      <c r="G57" s="126"/>
      <c r="H57" s="134">
        <v>0</v>
      </c>
      <c r="I57" s="126">
        <v>0</v>
      </c>
      <c r="J57" s="133">
        <v>3000</v>
      </c>
      <c r="K57" s="126">
        <v>0</v>
      </c>
      <c r="L57" s="123">
        <v>0</v>
      </c>
    </row>
    <row r="58" spans="1:13">
      <c r="A58" s="60" t="s">
        <v>398</v>
      </c>
      <c r="B58" s="450"/>
      <c r="C58" s="250"/>
      <c r="D58" s="137"/>
      <c r="E58" s="128"/>
      <c r="F58" s="132"/>
      <c r="G58" s="128"/>
      <c r="H58" s="132"/>
      <c r="I58" s="138"/>
      <c r="J58" s="136"/>
      <c r="K58" s="99"/>
      <c r="L58" s="124"/>
    </row>
    <row r="59" spans="1:13">
      <c r="A59" s="15" t="s">
        <v>35</v>
      </c>
      <c r="B59" s="447" t="s">
        <v>267</v>
      </c>
      <c r="C59" s="126">
        <f>SUM(D59:L59)</f>
        <v>562</v>
      </c>
      <c r="D59" s="123"/>
      <c r="E59" s="126">
        <v>0</v>
      </c>
      <c r="F59" s="134">
        <v>562</v>
      </c>
      <c r="G59" s="126">
        <v>0</v>
      </c>
      <c r="H59" s="134">
        <v>0</v>
      </c>
      <c r="I59" s="238"/>
      <c r="J59" s="136">
        <v>0</v>
      </c>
      <c r="K59" s="99">
        <v>0</v>
      </c>
      <c r="L59" s="124">
        <v>0</v>
      </c>
    </row>
    <row r="60" spans="1:13">
      <c r="A60" s="57" t="s">
        <v>399</v>
      </c>
      <c r="B60" s="51"/>
      <c r="C60" s="249"/>
      <c r="D60" s="130"/>
      <c r="E60" s="128"/>
      <c r="F60" s="132"/>
      <c r="G60" s="128"/>
      <c r="H60" s="132"/>
      <c r="I60" s="255"/>
      <c r="J60" s="132"/>
      <c r="K60" s="128"/>
      <c r="L60" s="130"/>
      <c r="M60" s="28"/>
    </row>
    <row r="61" spans="1:13">
      <c r="A61" s="11" t="s">
        <v>35</v>
      </c>
      <c r="B61" s="448" t="s">
        <v>268</v>
      </c>
      <c r="C61" s="126">
        <f>SUM(D61:L61)</f>
        <v>60</v>
      </c>
      <c r="D61" s="123"/>
      <c r="E61" s="126">
        <v>0</v>
      </c>
      <c r="F61" s="134">
        <v>0</v>
      </c>
      <c r="G61" s="126">
        <v>60</v>
      </c>
      <c r="H61" s="134">
        <v>0</v>
      </c>
      <c r="I61" s="238"/>
      <c r="J61" s="134">
        <v>0</v>
      </c>
      <c r="K61" s="126">
        <v>0</v>
      </c>
      <c r="L61" s="123">
        <v>0</v>
      </c>
      <c r="M61" s="28"/>
    </row>
    <row r="62" spans="1:13">
      <c r="A62" s="317" t="s">
        <v>400</v>
      </c>
      <c r="B62" s="63"/>
      <c r="C62" s="249"/>
      <c r="D62" s="132"/>
      <c r="E62" s="128"/>
      <c r="F62" s="132"/>
      <c r="G62" s="128"/>
      <c r="H62" s="132"/>
      <c r="I62" s="255"/>
      <c r="J62" s="132"/>
      <c r="K62" s="128"/>
      <c r="L62" s="128"/>
      <c r="M62" s="28"/>
    </row>
    <row r="63" spans="1:13">
      <c r="A63" s="31" t="s">
        <v>45</v>
      </c>
      <c r="B63" s="376" t="s">
        <v>268</v>
      </c>
      <c r="C63" s="126">
        <f>SUM(D63:L63)</f>
        <v>4528</v>
      </c>
      <c r="D63" s="134"/>
      <c r="E63" s="126">
        <v>0</v>
      </c>
      <c r="F63" s="134">
        <v>1528</v>
      </c>
      <c r="G63" s="126">
        <v>0</v>
      </c>
      <c r="H63" s="134">
        <v>0</v>
      </c>
      <c r="I63" s="238"/>
      <c r="J63" s="134">
        <v>3000</v>
      </c>
      <c r="K63" s="126">
        <v>0</v>
      </c>
      <c r="L63" s="126">
        <v>0</v>
      </c>
      <c r="M63" s="28"/>
    </row>
    <row r="64" spans="1:13">
      <c r="A64" s="57" t="s">
        <v>401</v>
      </c>
      <c r="B64" s="50"/>
      <c r="C64" s="240"/>
      <c r="D64" s="132"/>
      <c r="E64" s="128"/>
      <c r="F64" s="136"/>
      <c r="G64" s="128"/>
      <c r="H64" s="128"/>
      <c r="I64" s="255"/>
      <c r="J64" s="136"/>
      <c r="K64" s="128"/>
      <c r="L64" s="136"/>
    </row>
    <row r="65" spans="1:12">
      <c r="A65" s="15" t="s">
        <v>47</v>
      </c>
      <c r="B65" s="447" t="s">
        <v>268</v>
      </c>
      <c r="C65" s="126">
        <f>SUM(D65:L65)</f>
        <v>0</v>
      </c>
      <c r="D65" s="136"/>
      <c r="E65" s="99">
        <v>0</v>
      </c>
      <c r="F65" s="136">
        <v>0</v>
      </c>
      <c r="G65" s="99">
        <v>0</v>
      </c>
      <c r="H65" s="99">
        <v>0</v>
      </c>
      <c r="I65" s="239">
        <v>0</v>
      </c>
      <c r="J65" s="136">
        <v>0</v>
      </c>
      <c r="K65" s="99">
        <v>0</v>
      </c>
      <c r="L65" s="136">
        <v>0</v>
      </c>
    </row>
    <row r="66" spans="1:12" s="195" customFormat="1">
      <c r="A66" s="60" t="s">
        <v>402</v>
      </c>
      <c r="B66" s="51"/>
      <c r="C66" s="13"/>
      <c r="D66" s="132"/>
      <c r="E66" s="128"/>
      <c r="F66" s="132"/>
      <c r="G66" s="128"/>
      <c r="H66" s="128"/>
      <c r="I66" s="255"/>
      <c r="J66" s="132"/>
      <c r="K66" s="128"/>
      <c r="L66" s="130"/>
    </row>
    <row r="67" spans="1:12" s="195" customFormat="1">
      <c r="A67" s="15" t="s">
        <v>35</v>
      </c>
      <c r="B67" s="447" t="s">
        <v>268</v>
      </c>
      <c r="C67" s="126">
        <f>SUM(D67:L67)</f>
        <v>0</v>
      </c>
      <c r="D67" s="134"/>
      <c r="E67" s="126">
        <v>0</v>
      </c>
      <c r="F67" s="134">
        <v>0</v>
      </c>
      <c r="G67" s="126">
        <v>0</v>
      </c>
      <c r="H67" s="126">
        <v>0</v>
      </c>
      <c r="I67" s="238">
        <v>0</v>
      </c>
      <c r="J67" s="134">
        <v>0</v>
      </c>
      <c r="K67" s="126">
        <v>0</v>
      </c>
      <c r="L67" s="123">
        <v>0</v>
      </c>
    </row>
    <row r="68" spans="1:12">
      <c r="A68" s="24" t="s">
        <v>403</v>
      </c>
      <c r="B68" s="19"/>
      <c r="C68" s="13"/>
      <c r="D68" s="132"/>
      <c r="E68" s="128"/>
      <c r="F68" s="132"/>
      <c r="G68" s="128"/>
      <c r="H68" s="128"/>
      <c r="I68" s="255"/>
      <c r="J68" s="132"/>
      <c r="K68" s="128"/>
      <c r="L68" s="130"/>
    </row>
    <row r="69" spans="1:12">
      <c r="A69" s="11" t="s">
        <v>35</v>
      </c>
      <c r="B69" s="448" t="s">
        <v>267</v>
      </c>
      <c r="C69" s="126">
        <f>SUM(D69:L69)</f>
        <v>4900</v>
      </c>
      <c r="D69" s="134"/>
      <c r="E69" s="126">
        <v>0</v>
      </c>
      <c r="F69" s="134">
        <v>1900</v>
      </c>
      <c r="G69" s="126">
        <v>0</v>
      </c>
      <c r="H69" s="126">
        <v>0</v>
      </c>
      <c r="I69" s="238"/>
      <c r="J69" s="134">
        <v>3000</v>
      </c>
      <c r="K69" s="126">
        <v>0</v>
      </c>
      <c r="L69" s="123">
        <v>0</v>
      </c>
    </row>
    <row r="70" spans="1:12">
      <c r="A70" s="13" t="s">
        <v>404</v>
      </c>
      <c r="B70" s="7"/>
      <c r="C70" s="13"/>
      <c r="D70" s="132"/>
      <c r="E70" s="128"/>
      <c r="F70" s="132"/>
      <c r="G70" s="128"/>
      <c r="H70" s="128"/>
      <c r="I70" s="128"/>
      <c r="J70" s="132"/>
      <c r="K70" s="128"/>
      <c r="L70" s="130"/>
    </row>
    <row r="71" spans="1:12">
      <c r="A71" s="15" t="s">
        <v>35</v>
      </c>
      <c r="B71" s="447" t="s">
        <v>267</v>
      </c>
      <c r="C71" s="126">
        <f>SUM(D71:L71)</f>
        <v>0</v>
      </c>
      <c r="D71" s="134"/>
      <c r="E71" s="126">
        <v>0</v>
      </c>
      <c r="F71" s="134">
        <v>0</v>
      </c>
      <c r="G71" s="126">
        <v>0</v>
      </c>
      <c r="H71" s="126">
        <v>0</v>
      </c>
      <c r="I71" s="126">
        <v>0</v>
      </c>
      <c r="J71" s="134">
        <v>0</v>
      </c>
      <c r="K71" s="126">
        <v>0</v>
      </c>
      <c r="L71" s="123">
        <v>0</v>
      </c>
    </row>
    <row r="72" spans="1:12">
      <c r="A72" s="13" t="s">
        <v>405</v>
      </c>
      <c r="B72" s="7"/>
      <c r="C72" s="60"/>
      <c r="D72" s="136"/>
      <c r="E72" s="99"/>
      <c r="F72" s="136"/>
      <c r="G72" s="99"/>
      <c r="H72" s="99"/>
      <c r="I72" s="99"/>
      <c r="J72" s="136"/>
      <c r="K72" s="99"/>
      <c r="L72" s="124"/>
    </row>
    <row r="73" spans="1:12">
      <c r="A73" s="15" t="s">
        <v>35</v>
      </c>
      <c r="B73" s="447" t="s">
        <v>267</v>
      </c>
      <c r="C73" s="126">
        <f>SUM(D73:L73)</f>
        <v>38</v>
      </c>
      <c r="D73" s="123"/>
      <c r="E73" s="99">
        <v>0</v>
      </c>
      <c r="F73" s="136">
        <v>38</v>
      </c>
      <c r="G73" s="99">
        <v>0</v>
      </c>
      <c r="H73" s="99">
        <v>0</v>
      </c>
      <c r="I73" s="99">
        <v>0</v>
      </c>
      <c r="J73" s="136">
        <v>0</v>
      </c>
      <c r="K73" s="99">
        <v>0</v>
      </c>
      <c r="L73" s="124">
        <v>0</v>
      </c>
    </row>
    <row r="74" spans="1:12">
      <c r="A74" s="13" t="s">
        <v>406</v>
      </c>
      <c r="B74" s="7"/>
      <c r="C74" s="240"/>
      <c r="D74" s="132"/>
      <c r="E74" s="128"/>
      <c r="F74" s="132"/>
      <c r="G74" s="128"/>
      <c r="H74" s="128"/>
      <c r="I74" s="128"/>
      <c r="J74" s="132"/>
      <c r="K74" s="128"/>
      <c r="L74" s="130"/>
    </row>
    <row r="75" spans="1:12">
      <c r="A75" s="15" t="s">
        <v>35</v>
      </c>
      <c r="B75" s="447" t="s">
        <v>267</v>
      </c>
      <c r="C75" s="126">
        <f>SUM(D75:L75)</f>
        <v>650</v>
      </c>
      <c r="D75" s="134"/>
      <c r="E75" s="126">
        <v>0</v>
      </c>
      <c r="F75" s="134">
        <v>0</v>
      </c>
      <c r="G75" s="126">
        <v>650</v>
      </c>
      <c r="H75" s="126">
        <v>0</v>
      </c>
      <c r="I75" s="126">
        <v>0</v>
      </c>
      <c r="J75" s="134">
        <v>0</v>
      </c>
      <c r="K75" s="126">
        <v>0</v>
      </c>
      <c r="L75" s="123">
        <v>0</v>
      </c>
    </row>
    <row r="76" spans="1:12">
      <c r="A76" s="13" t="s">
        <v>407</v>
      </c>
      <c r="B76" s="7"/>
      <c r="C76" s="57"/>
      <c r="D76" s="132"/>
      <c r="E76" s="128"/>
      <c r="F76" s="132"/>
      <c r="G76" s="128"/>
      <c r="H76" s="128"/>
      <c r="I76" s="128"/>
      <c r="J76" s="132"/>
      <c r="K76" s="128"/>
      <c r="L76" s="130"/>
    </row>
    <row r="77" spans="1:12">
      <c r="A77" s="15" t="s">
        <v>35</v>
      </c>
      <c r="B77" s="447" t="s">
        <v>268</v>
      </c>
      <c r="C77" s="126">
        <f>SUM(D77:L77)</f>
        <v>9750</v>
      </c>
      <c r="D77" s="134"/>
      <c r="E77" s="126">
        <v>0</v>
      </c>
      <c r="F77" s="134">
        <v>0</v>
      </c>
      <c r="G77" s="126">
        <v>9750</v>
      </c>
      <c r="H77" s="126"/>
      <c r="I77" s="126">
        <v>0</v>
      </c>
      <c r="J77" s="134">
        <v>0</v>
      </c>
      <c r="K77" s="126">
        <v>0</v>
      </c>
      <c r="L77" s="123">
        <v>0</v>
      </c>
    </row>
    <row r="78" spans="1:12">
      <c r="A78" s="60" t="s">
        <v>408</v>
      </c>
      <c r="B78" s="51"/>
      <c r="C78" s="352"/>
      <c r="D78" s="136"/>
      <c r="E78" s="128"/>
      <c r="F78" s="132"/>
      <c r="G78" s="128"/>
      <c r="H78" s="128"/>
      <c r="I78" s="128"/>
      <c r="J78" s="132"/>
      <c r="K78" s="128"/>
      <c r="L78" s="130"/>
    </row>
    <row r="79" spans="1:12">
      <c r="A79" s="11" t="s">
        <v>35</v>
      </c>
      <c r="B79" s="448" t="s">
        <v>267</v>
      </c>
      <c r="C79" s="126">
        <f>SUM(D79:L79)</f>
        <v>32209</v>
      </c>
      <c r="D79" s="134"/>
      <c r="E79" s="126"/>
      <c r="F79" s="134"/>
      <c r="G79" s="126">
        <v>0</v>
      </c>
      <c r="H79" s="126">
        <v>32209</v>
      </c>
      <c r="I79" s="126">
        <v>0</v>
      </c>
      <c r="J79" s="134">
        <v>0</v>
      </c>
      <c r="K79" s="126">
        <v>0</v>
      </c>
      <c r="L79" s="123">
        <v>0</v>
      </c>
    </row>
    <row r="80" spans="1:12" s="195" customFormat="1">
      <c r="A80" s="13" t="s">
        <v>409</v>
      </c>
      <c r="B80" s="7"/>
      <c r="C80" s="13"/>
      <c r="D80" s="132"/>
      <c r="E80" s="128"/>
      <c r="F80" s="132"/>
      <c r="G80" s="128"/>
      <c r="H80" s="128"/>
      <c r="I80" s="128"/>
      <c r="J80" s="132"/>
      <c r="K80" s="128"/>
      <c r="L80" s="130"/>
    </row>
    <row r="81" spans="1:12">
      <c r="A81" s="15" t="s">
        <v>35</v>
      </c>
      <c r="B81" s="447" t="s">
        <v>267</v>
      </c>
      <c r="C81" s="126">
        <f>SUM(D81:L81)</f>
        <v>35108</v>
      </c>
      <c r="D81" s="134"/>
      <c r="E81" s="126">
        <v>0</v>
      </c>
      <c r="F81" s="134">
        <v>0</v>
      </c>
      <c r="G81" s="126"/>
      <c r="H81" s="126">
        <v>35108</v>
      </c>
      <c r="I81" s="126">
        <v>0</v>
      </c>
      <c r="J81" s="134"/>
      <c r="K81" s="126">
        <v>0</v>
      </c>
      <c r="L81" s="123">
        <v>0</v>
      </c>
    </row>
    <row r="82" spans="1:12">
      <c r="A82" s="13" t="s">
        <v>410</v>
      </c>
      <c r="B82" s="7"/>
      <c r="C82" s="57"/>
      <c r="D82" s="132"/>
      <c r="E82" s="128"/>
      <c r="F82" s="132"/>
      <c r="G82" s="128"/>
      <c r="H82" s="128"/>
      <c r="I82" s="128"/>
      <c r="J82" s="132"/>
      <c r="K82" s="128"/>
      <c r="L82" s="130"/>
    </row>
    <row r="83" spans="1:12">
      <c r="A83" s="15" t="s">
        <v>35</v>
      </c>
      <c r="B83" s="447" t="s">
        <v>267</v>
      </c>
      <c r="C83" s="126">
        <f>SUM(D83:L83)</f>
        <v>5844</v>
      </c>
      <c r="D83" s="134"/>
      <c r="E83" s="126">
        <v>0</v>
      </c>
      <c r="F83" s="134">
        <v>0</v>
      </c>
      <c r="G83" s="126"/>
      <c r="H83" s="126">
        <v>5844</v>
      </c>
      <c r="I83" s="126">
        <v>0</v>
      </c>
      <c r="J83" s="134"/>
      <c r="K83" s="126">
        <v>0</v>
      </c>
      <c r="L83" s="123">
        <v>0</v>
      </c>
    </row>
    <row r="84" spans="1:12">
      <c r="A84" s="57" t="s">
        <v>411</v>
      </c>
      <c r="B84" s="50"/>
      <c r="C84" s="57"/>
      <c r="D84" s="132"/>
      <c r="E84" s="128"/>
      <c r="F84" s="132"/>
      <c r="G84" s="128"/>
      <c r="H84" s="128"/>
      <c r="I84" s="128"/>
      <c r="J84" s="132"/>
      <c r="K84" s="128"/>
      <c r="L84" s="130"/>
    </row>
    <row r="85" spans="1:12">
      <c r="A85" s="15" t="s">
        <v>35</v>
      </c>
      <c r="B85" s="447" t="s">
        <v>267</v>
      </c>
      <c r="C85" s="126">
        <f>SUM(D85:L85)</f>
        <v>58462</v>
      </c>
      <c r="D85" s="123"/>
      <c r="E85" s="126">
        <v>0</v>
      </c>
      <c r="F85" s="134">
        <v>0</v>
      </c>
      <c r="G85" s="126">
        <v>0</v>
      </c>
      <c r="H85" s="126">
        <v>58462</v>
      </c>
      <c r="I85" s="126">
        <v>0</v>
      </c>
      <c r="J85" s="134">
        <v>0</v>
      </c>
      <c r="K85" s="126">
        <v>0</v>
      </c>
      <c r="L85" s="123">
        <v>0</v>
      </c>
    </row>
    <row r="86" spans="1:12">
      <c r="A86" s="24" t="s">
        <v>48</v>
      </c>
      <c r="B86" s="24"/>
      <c r="C86" s="24"/>
      <c r="D86" s="142"/>
      <c r="E86" s="139"/>
      <c r="F86" s="140"/>
      <c r="G86" s="139"/>
      <c r="H86" s="139"/>
      <c r="I86" s="139"/>
      <c r="J86" s="141"/>
      <c r="K86" s="139"/>
      <c r="L86" s="142"/>
    </row>
    <row r="87" spans="1:12">
      <c r="A87" s="14" t="s">
        <v>35</v>
      </c>
      <c r="B87" s="14"/>
      <c r="C87" s="144">
        <f>SUM(D87:L87)</f>
        <v>913443</v>
      </c>
      <c r="D87" s="143">
        <f>SUM(D67,D69,D71,D73,D75,D77,D79,D81,D83,D85,D94)</f>
        <v>107982</v>
      </c>
      <c r="E87" s="143">
        <f t="shared" ref="E87:L87" si="0">SUM(E67,E69,E71,E73,E75,E77,E79,E81,E83,E85,E94)</f>
        <v>25585</v>
      </c>
      <c r="F87" s="143">
        <f t="shared" si="0"/>
        <v>332651</v>
      </c>
      <c r="G87" s="143">
        <f t="shared" si="0"/>
        <v>10460</v>
      </c>
      <c r="H87" s="143">
        <f t="shared" si="0"/>
        <v>140201</v>
      </c>
      <c r="I87" s="143">
        <f t="shared" si="0"/>
        <v>149064</v>
      </c>
      <c r="J87" s="143">
        <f t="shared" si="0"/>
        <v>136000</v>
      </c>
      <c r="K87" s="143">
        <f t="shared" si="0"/>
        <v>11500</v>
      </c>
      <c r="L87" s="143">
        <f t="shared" si="0"/>
        <v>0</v>
      </c>
    </row>
    <row r="88" spans="1:12">
      <c r="A88" s="362" t="s">
        <v>271</v>
      </c>
      <c r="B88" s="362"/>
      <c r="C88" s="451">
        <f>SUM(D88:L88)</f>
        <v>854644</v>
      </c>
      <c r="D88" s="451">
        <f>SUM(D15,D17,D19,D21,D23,D25,D27,D29,D31,D33,D35,D37,D39,D41,D43,D45,D47,D51,D55,D57,D59,D69,D71,D73,D75,D79,D81,D83,D85)</f>
        <v>75915</v>
      </c>
      <c r="E88" s="451">
        <f t="shared" ref="E88:L88" si="1">SUM(E15,E17,E19,E21,E23,E25,E27,E29,E31,E33,E35,E37,E39,E41,E43,E45,E47,E51,E55,E57,E59,E69,E71,E73,E75,E79,E81,E83,E85)</f>
        <v>16927</v>
      </c>
      <c r="F88" s="451">
        <f t="shared" si="1"/>
        <v>330894</v>
      </c>
      <c r="G88" s="451">
        <f t="shared" si="1"/>
        <v>650</v>
      </c>
      <c r="H88" s="451">
        <f t="shared" si="1"/>
        <v>136694</v>
      </c>
      <c r="I88" s="451">
        <f t="shared" si="1"/>
        <v>149064</v>
      </c>
      <c r="J88" s="451">
        <f t="shared" si="1"/>
        <v>133000</v>
      </c>
      <c r="K88" s="451">
        <f t="shared" si="1"/>
        <v>11500</v>
      </c>
      <c r="L88" s="451">
        <f t="shared" si="1"/>
        <v>0</v>
      </c>
    </row>
    <row r="89" spans="1:12" s="303" customFormat="1">
      <c r="A89" s="362" t="s">
        <v>272</v>
      </c>
      <c r="B89" s="362"/>
      <c r="C89" s="451">
        <f>SUM(D89:L89)</f>
        <v>18074</v>
      </c>
      <c r="D89" s="452">
        <f>D87-(D88+D90)</f>
        <v>0</v>
      </c>
      <c r="E89" s="452">
        <f t="shared" ref="E89:L89" si="2">E87-(E88+E90)</f>
        <v>0</v>
      </c>
      <c r="F89" s="452">
        <f t="shared" si="2"/>
        <v>1757</v>
      </c>
      <c r="G89" s="452">
        <f t="shared" si="2"/>
        <v>9810</v>
      </c>
      <c r="H89" s="452">
        <f t="shared" si="2"/>
        <v>3507</v>
      </c>
      <c r="I89" s="452">
        <f t="shared" si="2"/>
        <v>0</v>
      </c>
      <c r="J89" s="452">
        <f t="shared" si="2"/>
        <v>3000</v>
      </c>
      <c r="K89" s="452">
        <f t="shared" si="2"/>
        <v>0</v>
      </c>
      <c r="L89" s="452">
        <f t="shared" si="2"/>
        <v>0</v>
      </c>
    </row>
    <row r="90" spans="1:12" s="303" customFormat="1">
      <c r="A90" s="362" t="s">
        <v>273</v>
      </c>
      <c r="B90" s="362"/>
      <c r="C90" s="451">
        <f>SUM(D90:L90)</f>
        <v>40725</v>
      </c>
      <c r="D90" s="452">
        <f>SUM(D13)</f>
        <v>32067</v>
      </c>
      <c r="E90" s="452">
        <f t="shared" ref="E90:L90" si="3">SUM(E13)</f>
        <v>8658</v>
      </c>
      <c r="F90" s="452">
        <f t="shared" si="3"/>
        <v>0</v>
      </c>
      <c r="G90" s="452">
        <f t="shared" si="3"/>
        <v>0</v>
      </c>
      <c r="H90" s="452">
        <f t="shared" si="3"/>
        <v>0</v>
      </c>
      <c r="I90" s="452">
        <f t="shared" si="3"/>
        <v>0</v>
      </c>
      <c r="J90" s="452">
        <f t="shared" si="3"/>
        <v>0</v>
      </c>
      <c r="K90" s="452">
        <f t="shared" si="3"/>
        <v>0</v>
      </c>
      <c r="L90" s="452">
        <f t="shared" si="3"/>
        <v>0</v>
      </c>
    </row>
    <row r="91" spans="1:12" s="303" customFormat="1">
      <c r="A91" s="357"/>
      <c r="B91" s="357"/>
      <c r="C91" s="357"/>
      <c r="D91" s="358"/>
      <c r="E91" s="359"/>
      <c r="F91" s="359"/>
      <c r="G91" s="359"/>
      <c r="H91" s="359"/>
      <c r="I91" s="359"/>
      <c r="J91" s="359"/>
      <c r="K91" s="359"/>
      <c r="L91" s="359"/>
    </row>
    <row r="92" spans="1:1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>
      <c r="A93" s="1" t="s">
        <v>153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>
      <c r="A94" s="318" t="s">
        <v>397</v>
      </c>
      <c r="B94" s="318"/>
      <c r="C94" s="318"/>
      <c r="D94" s="192">
        <f>SUM(D13,D15,D17,D19,D21,D23,D25,D27,D29,D31,D33,D35,D37,D39,D41,D43,D45,D47,D49,D51,D53,D55,D57,D59,D61,D63,D65)</f>
        <v>107982</v>
      </c>
      <c r="E94" s="192">
        <f t="shared" ref="E94:L94" si="4">SUM(E13,E15,E17,E19,E21,E23,E25,E27,E29,E31,E33,E35,E37,E39,E41,E43,E45,E47,E49,E51,E53,E55,E57,E59,E61,E63,E65)</f>
        <v>25585</v>
      </c>
      <c r="F94" s="192">
        <f t="shared" si="4"/>
        <v>330713</v>
      </c>
      <c r="G94" s="192">
        <f t="shared" si="4"/>
        <v>60</v>
      </c>
      <c r="H94" s="192">
        <f t="shared" si="4"/>
        <v>8578</v>
      </c>
      <c r="I94" s="192">
        <f t="shared" si="4"/>
        <v>149064</v>
      </c>
      <c r="J94" s="192">
        <f t="shared" si="4"/>
        <v>133000</v>
      </c>
      <c r="K94" s="192">
        <f t="shared" si="4"/>
        <v>11500</v>
      </c>
      <c r="L94" s="192">
        <f t="shared" si="4"/>
        <v>0</v>
      </c>
    </row>
    <row r="95" spans="1:12">
      <c r="A95" s="1"/>
      <c r="B95" s="1"/>
      <c r="C95" s="1"/>
      <c r="D95" s="192"/>
      <c r="E95" s="192"/>
      <c r="F95" s="192"/>
      <c r="G95" s="192"/>
      <c r="H95" s="192"/>
      <c r="I95" s="192"/>
      <c r="J95" s="192"/>
      <c r="K95" s="192"/>
      <c r="L95" s="192"/>
    </row>
    <row r="96" spans="1:12">
      <c r="A96" s="1" t="s">
        <v>274</v>
      </c>
      <c r="B96" s="1"/>
      <c r="C96" s="1"/>
      <c r="D96" s="192"/>
      <c r="E96" s="192"/>
      <c r="F96" s="192"/>
      <c r="G96" s="192"/>
      <c r="H96" s="192"/>
      <c r="I96" s="192"/>
      <c r="J96" s="192"/>
      <c r="K96" s="192"/>
      <c r="L96" s="192"/>
    </row>
    <row r="97" spans="1:12">
      <c r="A97" s="1" t="s">
        <v>275</v>
      </c>
      <c r="B97" s="1"/>
      <c r="C97" s="1"/>
      <c r="D97" s="192" t="e">
        <f>SUM(D13:D41,D47:D49,D55,D63:D71,D73,D75,D78:D85,#REF!,#REF!)</f>
        <v>#REF!</v>
      </c>
      <c r="E97" s="192"/>
      <c r="F97" s="192"/>
      <c r="G97" s="192"/>
      <c r="H97" s="192"/>
      <c r="I97" s="192"/>
      <c r="J97" s="192"/>
      <c r="K97" s="192"/>
      <c r="L97" s="192"/>
    </row>
    <row r="98" spans="1:12">
      <c r="A98" s="1" t="s">
        <v>255</v>
      </c>
      <c r="B98" s="1"/>
      <c r="C98" s="1"/>
      <c r="D98" s="192" t="e">
        <f>SUM(D51,D53,D59:D61,D77,#REF!,)</f>
        <v>#REF!</v>
      </c>
      <c r="E98" s="1"/>
      <c r="F98" s="1"/>
      <c r="G98" s="1"/>
      <c r="H98" s="1"/>
      <c r="I98" s="1"/>
      <c r="J98" s="1"/>
      <c r="K98" s="1"/>
      <c r="L98" s="1"/>
    </row>
    <row r="99" spans="1:12">
      <c r="A99" s="1"/>
      <c r="B99" s="1"/>
      <c r="C99" s="1"/>
      <c r="D99" s="192" t="e">
        <f>SUM(#REF!)</f>
        <v>#REF!</v>
      </c>
      <c r="E99" s="1"/>
      <c r="F99" s="1"/>
      <c r="G99" s="1"/>
      <c r="H99" s="1"/>
      <c r="I99" s="1"/>
      <c r="J99" s="1"/>
      <c r="K99" s="1"/>
      <c r="L99" s="1"/>
    </row>
    <row r="100" spans="1:12">
      <c r="A100" s="1"/>
      <c r="B100" s="1"/>
      <c r="C100" s="1"/>
      <c r="D100" s="192" t="e">
        <f>SUM(D97:D99)</f>
        <v>#REF!</v>
      </c>
      <c r="E100" s="1"/>
      <c r="F100" s="1"/>
      <c r="G100" s="1"/>
      <c r="H100" s="1"/>
      <c r="I100" s="1"/>
      <c r="J100" s="1"/>
      <c r="K100" s="1"/>
      <c r="L100" s="1"/>
    </row>
    <row r="101" spans="1:1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1:1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1:1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1:1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1:1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1:1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1:1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1:1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1:1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1:1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1:1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1:1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1:1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1:1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1:1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1:1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1:1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1:1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1:1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1:1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1:1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1:1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1:1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1:1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1:1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1:1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1:1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</sheetData>
  <mergeCells count="14">
    <mergeCell ref="A3:L3"/>
    <mergeCell ref="A4:L4"/>
    <mergeCell ref="A5:L5"/>
    <mergeCell ref="L7:L10"/>
    <mergeCell ref="D8:D10"/>
    <mergeCell ref="E8:E10"/>
    <mergeCell ref="F8:F10"/>
    <mergeCell ref="G8:G10"/>
    <mergeCell ref="H8:H10"/>
    <mergeCell ref="I8:I10"/>
    <mergeCell ref="J8:J10"/>
    <mergeCell ref="K8:K10"/>
    <mergeCell ref="D7:H7"/>
    <mergeCell ref="I7:K7"/>
  </mergeCells>
  <phoneticPr fontId="0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75" firstPageNumber="10" orientation="landscape" horizontalDpi="300" verticalDpi="300" r:id="rId1"/>
  <headerFooter alignWithMargins="0">
    <oddFooter>&amp;P. oldal</oddFooter>
  </headerFooter>
  <rowBreaks count="1" manualBreakCount="1">
    <brk id="51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B1:M182"/>
  <sheetViews>
    <sheetView view="pageBreakPreview" zoomScaleNormal="100" workbookViewId="0">
      <selection activeCell="D7" sqref="D7"/>
    </sheetView>
  </sheetViews>
  <sheetFormatPr defaultRowHeight="12.75"/>
  <cols>
    <col min="2" max="2" width="42.42578125" customWidth="1"/>
    <col min="3" max="3" width="14.140625" customWidth="1"/>
    <col min="4" max="4" width="10.140625" customWidth="1"/>
    <col min="5" max="5" width="9.85546875" bestFit="1" customWidth="1"/>
    <col min="6" max="6" width="11" customWidth="1"/>
    <col min="7" max="8" width="9.7109375" customWidth="1"/>
    <col min="9" max="9" width="13.140625" customWidth="1"/>
    <col min="10" max="10" width="11.42578125" customWidth="1"/>
    <col min="11" max="11" width="9.7109375" customWidth="1"/>
    <col min="12" max="13" width="10.7109375" customWidth="1"/>
    <col min="14" max="14" width="9.85546875" bestFit="1" customWidth="1"/>
  </cols>
  <sheetData>
    <row r="1" spans="2:13" ht="15.75">
      <c r="B1" s="4" t="s">
        <v>558</v>
      </c>
      <c r="C1" s="4"/>
      <c r="D1" s="4"/>
      <c r="E1" s="4"/>
      <c r="F1" s="4"/>
      <c r="G1" s="4"/>
      <c r="H1" s="4"/>
      <c r="I1" s="4"/>
      <c r="J1" s="4"/>
      <c r="K1" s="5"/>
      <c r="L1" s="5"/>
      <c r="M1" s="5"/>
    </row>
    <row r="2" spans="2:13" ht="15.75">
      <c r="B2" s="4"/>
      <c r="C2" s="4"/>
      <c r="D2" s="4"/>
      <c r="E2" s="4"/>
      <c r="F2" s="4"/>
      <c r="G2" s="4"/>
      <c r="H2" s="4"/>
      <c r="I2" s="4"/>
      <c r="J2" s="4"/>
      <c r="K2" s="5"/>
      <c r="L2" s="5"/>
      <c r="M2" s="5"/>
    </row>
    <row r="3" spans="2:13" ht="15.75">
      <c r="B3" s="504" t="s">
        <v>36</v>
      </c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</row>
    <row r="4" spans="2:13" ht="15.75">
      <c r="B4" s="504" t="s">
        <v>334</v>
      </c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</row>
    <row r="5" spans="2:13" ht="15.75">
      <c r="B5" s="504" t="s">
        <v>20</v>
      </c>
      <c r="C5" s="505"/>
      <c r="D5" s="505"/>
      <c r="E5" s="505"/>
      <c r="F5" s="505"/>
      <c r="G5" s="505"/>
      <c r="H5" s="505"/>
      <c r="I5" s="505"/>
      <c r="J5" s="505"/>
      <c r="K5" s="505"/>
      <c r="L5" s="505"/>
      <c r="M5" s="505"/>
    </row>
    <row r="6" spans="2:13">
      <c r="B6" s="5"/>
      <c r="C6" s="5"/>
      <c r="D6" s="5"/>
      <c r="E6" s="5"/>
      <c r="F6" s="5"/>
      <c r="G6" s="5"/>
      <c r="H6" s="5"/>
      <c r="I6" s="5"/>
      <c r="J6" s="5"/>
      <c r="K6" s="5" t="s">
        <v>28</v>
      </c>
      <c r="L6" s="5"/>
      <c r="M6" s="5"/>
    </row>
    <row r="7" spans="2:13" ht="12.75" customHeight="1">
      <c r="B7" s="7" t="s">
        <v>39</v>
      </c>
      <c r="C7" s="7"/>
      <c r="D7" s="16" t="s">
        <v>30</v>
      </c>
      <c r="E7" s="479" t="s">
        <v>40</v>
      </c>
      <c r="F7" s="495"/>
      <c r="G7" s="495"/>
      <c r="H7" s="495"/>
      <c r="I7" s="495"/>
      <c r="J7" s="508" t="s">
        <v>41</v>
      </c>
      <c r="K7" s="496"/>
      <c r="L7" s="496"/>
      <c r="M7" s="476" t="s">
        <v>312</v>
      </c>
    </row>
    <row r="8" spans="2:13" ht="12.75" customHeight="1">
      <c r="B8" s="19" t="s">
        <v>42</v>
      </c>
      <c r="C8" s="19"/>
      <c r="D8" s="20" t="s">
        <v>49</v>
      </c>
      <c r="E8" s="476" t="s">
        <v>93</v>
      </c>
      <c r="F8" s="476" t="s">
        <v>94</v>
      </c>
      <c r="G8" s="476" t="s">
        <v>118</v>
      </c>
      <c r="H8" s="498" t="s">
        <v>335</v>
      </c>
      <c r="I8" s="481" t="s">
        <v>305</v>
      </c>
      <c r="J8" s="476" t="s">
        <v>44</v>
      </c>
      <c r="K8" s="476" t="s">
        <v>43</v>
      </c>
      <c r="L8" s="501" t="s">
        <v>365</v>
      </c>
      <c r="M8" s="477"/>
    </row>
    <row r="9" spans="2:13">
      <c r="B9" s="19"/>
      <c r="C9" s="19"/>
      <c r="D9" s="20" t="s">
        <v>33</v>
      </c>
      <c r="E9" s="477"/>
      <c r="F9" s="477"/>
      <c r="G9" s="477"/>
      <c r="H9" s="499"/>
      <c r="I9" s="506"/>
      <c r="J9" s="477"/>
      <c r="K9" s="477"/>
      <c r="L9" s="502"/>
      <c r="M9" s="477"/>
    </row>
    <row r="10" spans="2:13">
      <c r="B10" s="8"/>
      <c r="C10" s="8"/>
      <c r="D10" s="21"/>
      <c r="E10" s="478"/>
      <c r="F10" s="478"/>
      <c r="G10" s="478"/>
      <c r="H10" s="500"/>
      <c r="I10" s="507"/>
      <c r="J10" s="478"/>
      <c r="K10" s="478"/>
      <c r="L10" s="503"/>
      <c r="M10" s="478"/>
    </row>
    <row r="11" spans="2:13">
      <c r="B11" s="7" t="s">
        <v>8</v>
      </c>
      <c r="C11" s="9"/>
      <c r="D11" s="18" t="s">
        <v>9</v>
      </c>
      <c r="E11" s="9" t="s">
        <v>10</v>
      </c>
      <c r="F11" s="18" t="s">
        <v>11</v>
      </c>
      <c r="G11" s="9" t="s">
        <v>12</v>
      </c>
      <c r="H11" s="18" t="s">
        <v>13</v>
      </c>
      <c r="I11" s="17" t="s">
        <v>14</v>
      </c>
      <c r="J11" s="9" t="s">
        <v>16</v>
      </c>
      <c r="K11" s="9" t="s">
        <v>17</v>
      </c>
      <c r="L11" s="18" t="s">
        <v>18</v>
      </c>
      <c r="M11" s="9" t="s">
        <v>19</v>
      </c>
    </row>
    <row r="12" spans="2:13">
      <c r="B12" s="13" t="s">
        <v>366</v>
      </c>
      <c r="C12" s="13"/>
      <c r="D12" s="7"/>
      <c r="E12" s="128"/>
      <c r="F12" s="128"/>
      <c r="G12" s="132"/>
      <c r="H12" s="128"/>
      <c r="I12" s="132"/>
      <c r="J12" s="128"/>
      <c r="K12" s="131"/>
      <c r="L12" s="128"/>
      <c r="M12" s="132"/>
    </row>
    <row r="13" spans="2:13">
      <c r="B13" s="15" t="s">
        <v>47</v>
      </c>
      <c r="C13" s="15" t="s">
        <v>269</v>
      </c>
      <c r="D13" s="387">
        <f>SUM(E13:M13)</f>
        <v>261233</v>
      </c>
      <c r="E13" s="126">
        <v>154165</v>
      </c>
      <c r="F13" s="126">
        <v>45603</v>
      </c>
      <c r="G13" s="134">
        <v>51354</v>
      </c>
      <c r="H13" s="126">
        <v>0</v>
      </c>
      <c r="I13" s="134"/>
      <c r="J13" s="126">
        <v>10111</v>
      </c>
      <c r="K13" s="133">
        <v>0</v>
      </c>
      <c r="L13" s="126">
        <v>0</v>
      </c>
      <c r="M13" s="134">
        <v>0</v>
      </c>
    </row>
    <row r="14" spans="2:13">
      <c r="B14" s="13" t="s">
        <v>367</v>
      </c>
      <c r="C14" s="13"/>
      <c r="D14" s="7"/>
      <c r="E14" s="137"/>
      <c r="F14" s="128"/>
      <c r="G14" s="132"/>
      <c r="H14" s="128"/>
      <c r="I14" s="132"/>
      <c r="J14" s="138"/>
      <c r="K14" s="131"/>
      <c r="L14" s="128"/>
      <c r="M14" s="132"/>
    </row>
    <row r="15" spans="2:13">
      <c r="B15" s="15" t="s">
        <v>35</v>
      </c>
      <c r="C15" s="15" t="s">
        <v>269</v>
      </c>
      <c r="D15" s="387">
        <f>SUM(E15:M15)</f>
        <v>0</v>
      </c>
      <c r="E15" s="123">
        <v>0</v>
      </c>
      <c r="F15" s="126">
        <v>0</v>
      </c>
      <c r="G15" s="134">
        <v>0</v>
      </c>
      <c r="H15" s="126">
        <v>0</v>
      </c>
      <c r="I15" s="134">
        <v>0</v>
      </c>
      <c r="J15" s="119">
        <v>0</v>
      </c>
      <c r="K15" s="133">
        <v>0</v>
      </c>
      <c r="L15" s="126">
        <v>0</v>
      </c>
      <c r="M15" s="134">
        <v>0</v>
      </c>
    </row>
    <row r="16" spans="2:13">
      <c r="B16" s="13" t="s">
        <v>368</v>
      </c>
      <c r="C16" s="13"/>
      <c r="D16" s="7"/>
      <c r="E16" s="128"/>
      <c r="F16" s="128"/>
      <c r="G16" s="132"/>
      <c r="H16" s="128"/>
      <c r="I16" s="132"/>
      <c r="J16" s="128"/>
      <c r="K16" s="131"/>
      <c r="L16" s="128"/>
      <c r="M16" s="132"/>
    </row>
    <row r="17" spans="2:13" ht="11.25" customHeight="1">
      <c r="B17" s="15" t="s">
        <v>47</v>
      </c>
      <c r="C17" s="15" t="s">
        <v>267</v>
      </c>
      <c r="D17" s="387">
        <f>SUM(E17:M17)</f>
        <v>0</v>
      </c>
      <c r="E17" s="126">
        <f>SUM(F17:M17)</f>
        <v>0</v>
      </c>
      <c r="F17" s="126">
        <v>0</v>
      </c>
      <c r="G17" s="134">
        <v>0</v>
      </c>
      <c r="H17" s="126">
        <v>0</v>
      </c>
      <c r="I17" s="134">
        <v>0</v>
      </c>
      <c r="J17" s="126"/>
      <c r="K17" s="133">
        <v>0</v>
      </c>
      <c r="L17" s="126">
        <v>0</v>
      </c>
      <c r="M17" s="134">
        <v>0</v>
      </c>
    </row>
    <row r="18" spans="2:13">
      <c r="B18" s="13" t="s">
        <v>369</v>
      </c>
      <c r="C18" s="13"/>
      <c r="D18" s="7"/>
      <c r="E18" s="128"/>
      <c r="F18" s="128"/>
      <c r="G18" s="132"/>
      <c r="H18" s="128"/>
      <c r="I18" s="132"/>
      <c r="J18" s="128"/>
      <c r="K18" s="131"/>
      <c r="L18" s="128"/>
      <c r="M18" s="132"/>
    </row>
    <row r="19" spans="2:13">
      <c r="B19" s="15" t="s">
        <v>47</v>
      </c>
      <c r="C19" s="15" t="s">
        <v>267</v>
      </c>
      <c r="D19" s="387">
        <f>SUM(E19:M19)</f>
        <v>110</v>
      </c>
      <c r="E19" s="126"/>
      <c r="F19" s="126">
        <v>0</v>
      </c>
      <c r="G19" s="134">
        <v>0</v>
      </c>
      <c r="H19" s="126">
        <v>110</v>
      </c>
      <c r="I19" s="134">
        <v>0</v>
      </c>
      <c r="J19" s="126"/>
      <c r="K19" s="133">
        <v>0</v>
      </c>
      <c r="L19" s="126">
        <v>0</v>
      </c>
      <c r="M19" s="134">
        <v>0</v>
      </c>
    </row>
    <row r="20" spans="2:13">
      <c r="B20" s="57" t="s">
        <v>370</v>
      </c>
      <c r="C20" s="57"/>
      <c r="D20" s="50"/>
      <c r="E20" s="128"/>
      <c r="F20" s="128"/>
      <c r="G20" s="132"/>
      <c r="H20" s="128"/>
      <c r="I20" s="132"/>
      <c r="J20" s="128"/>
      <c r="K20" s="131"/>
      <c r="L20" s="128"/>
      <c r="M20" s="132"/>
    </row>
    <row r="21" spans="2:13">
      <c r="B21" s="15" t="s">
        <v>45</v>
      </c>
      <c r="C21" s="15" t="s">
        <v>267</v>
      </c>
      <c r="D21" s="387">
        <f>SUM(E21:M21)</f>
        <v>7500</v>
      </c>
      <c r="E21" s="126"/>
      <c r="F21" s="126">
        <v>0</v>
      </c>
      <c r="G21" s="134">
        <v>0</v>
      </c>
      <c r="H21" s="126">
        <v>7500</v>
      </c>
      <c r="I21" s="134">
        <v>0</v>
      </c>
      <c r="J21" s="126">
        <v>0</v>
      </c>
      <c r="K21" s="133">
        <v>0</v>
      </c>
      <c r="L21" s="126">
        <v>0</v>
      </c>
      <c r="M21" s="134">
        <v>0</v>
      </c>
    </row>
    <row r="22" spans="2:13">
      <c r="B22" s="57" t="s">
        <v>371</v>
      </c>
      <c r="C22" s="388"/>
      <c r="D22" s="378"/>
      <c r="E22" s="128"/>
      <c r="F22" s="99"/>
      <c r="G22" s="136"/>
      <c r="H22" s="99"/>
      <c r="I22" s="136"/>
      <c r="J22" s="99"/>
      <c r="K22" s="146"/>
      <c r="L22" s="99"/>
      <c r="M22" s="136"/>
    </row>
    <row r="23" spans="2:13">
      <c r="B23" s="15" t="s">
        <v>45</v>
      </c>
      <c r="C23" s="34" t="s">
        <v>267</v>
      </c>
      <c r="D23" s="389">
        <f>SUM(E23:M23)</f>
        <v>8000</v>
      </c>
      <c r="E23" s="126"/>
      <c r="F23" s="99"/>
      <c r="G23" s="136"/>
      <c r="H23" s="99">
        <v>8000</v>
      </c>
      <c r="I23" s="136"/>
      <c r="J23" s="99"/>
      <c r="K23" s="146"/>
      <c r="L23" s="99"/>
      <c r="M23" s="136"/>
    </row>
    <row r="24" spans="2:13">
      <c r="B24" s="13" t="s">
        <v>52</v>
      </c>
      <c r="C24" s="13"/>
      <c r="D24" s="13"/>
      <c r="E24" s="132"/>
      <c r="F24" s="128"/>
      <c r="G24" s="132"/>
      <c r="H24" s="128"/>
      <c r="I24" s="132"/>
      <c r="J24" s="128"/>
      <c r="K24" s="131"/>
      <c r="L24" s="128"/>
      <c r="M24" s="132"/>
    </row>
    <row r="25" spans="2:13" s="193" customFormat="1">
      <c r="B25" s="14" t="s">
        <v>35</v>
      </c>
      <c r="C25" s="14"/>
      <c r="D25" s="387">
        <f>SUM(E25:M25)</f>
        <v>276843</v>
      </c>
      <c r="E25" s="143">
        <f>SUM(E13,E15,E17,E19,E21,E23)</f>
        <v>154165</v>
      </c>
      <c r="F25" s="143">
        <f t="shared" ref="F25:M25" si="0">SUM(F13,F15,F17,F19,F21,F23)</f>
        <v>45603</v>
      </c>
      <c r="G25" s="143">
        <f t="shared" si="0"/>
        <v>51354</v>
      </c>
      <c r="H25" s="143">
        <f t="shared" si="0"/>
        <v>15610</v>
      </c>
      <c r="I25" s="143">
        <f t="shared" si="0"/>
        <v>0</v>
      </c>
      <c r="J25" s="143">
        <f t="shared" si="0"/>
        <v>10111</v>
      </c>
      <c r="K25" s="143">
        <f t="shared" si="0"/>
        <v>0</v>
      </c>
      <c r="L25" s="143">
        <f t="shared" si="0"/>
        <v>0</v>
      </c>
      <c r="M25" s="143">
        <f t="shared" si="0"/>
        <v>0</v>
      </c>
    </row>
    <row r="26" spans="2:13">
      <c r="B26" s="365" t="s">
        <v>271</v>
      </c>
      <c r="C26" s="365"/>
      <c r="D26" s="387">
        <f>SUM(E26:M26)</f>
        <v>15610</v>
      </c>
      <c r="E26" s="364">
        <f>SUM(E17,E19,E21,E23)</f>
        <v>0</v>
      </c>
      <c r="F26" s="364">
        <f t="shared" ref="F26:M26" si="1">SUM(F17,F19,F21,F23)</f>
        <v>0</v>
      </c>
      <c r="G26" s="364">
        <f t="shared" si="1"/>
        <v>0</v>
      </c>
      <c r="H26" s="364">
        <f t="shared" si="1"/>
        <v>15610</v>
      </c>
      <c r="I26" s="364">
        <f t="shared" si="1"/>
        <v>0</v>
      </c>
      <c r="J26" s="364">
        <f t="shared" si="1"/>
        <v>0</v>
      </c>
      <c r="K26" s="364">
        <f t="shared" si="1"/>
        <v>0</v>
      </c>
      <c r="L26" s="364">
        <f t="shared" si="1"/>
        <v>0</v>
      </c>
      <c r="M26" s="364">
        <f t="shared" si="1"/>
        <v>0</v>
      </c>
    </row>
    <row r="27" spans="2:13">
      <c r="B27" s="365" t="s">
        <v>272</v>
      </c>
      <c r="C27" s="365"/>
      <c r="D27" s="387">
        <f>SUM(E27:M27)</f>
        <v>0</v>
      </c>
      <c r="E27" s="363">
        <v>0</v>
      </c>
      <c r="F27" s="363">
        <v>0</v>
      </c>
      <c r="G27" s="363">
        <v>0</v>
      </c>
      <c r="H27" s="363">
        <v>0</v>
      </c>
      <c r="I27" s="363">
        <v>0</v>
      </c>
      <c r="J27" s="363">
        <v>0</v>
      </c>
      <c r="K27" s="363">
        <v>0</v>
      </c>
      <c r="L27" s="363">
        <v>0</v>
      </c>
      <c r="M27" s="363">
        <v>0</v>
      </c>
    </row>
    <row r="28" spans="2:13">
      <c r="B28" s="365" t="s">
        <v>273</v>
      </c>
      <c r="C28" s="365"/>
      <c r="D28" s="387">
        <f>SUM(E28:M28)</f>
        <v>261233</v>
      </c>
      <c r="E28" s="364">
        <f>SUM(E13,E15)</f>
        <v>154165</v>
      </c>
      <c r="F28" s="364">
        <f t="shared" ref="F28:M28" si="2">SUM(F13,F15)</f>
        <v>45603</v>
      </c>
      <c r="G28" s="364">
        <f t="shared" si="2"/>
        <v>51354</v>
      </c>
      <c r="H28" s="364">
        <f t="shared" si="2"/>
        <v>0</v>
      </c>
      <c r="I28" s="364">
        <f t="shared" si="2"/>
        <v>0</v>
      </c>
      <c r="J28" s="364">
        <f t="shared" si="2"/>
        <v>10111</v>
      </c>
      <c r="K28" s="364">
        <f t="shared" si="2"/>
        <v>0</v>
      </c>
      <c r="L28" s="364">
        <f t="shared" si="2"/>
        <v>0</v>
      </c>
      <c r="M28" s="364">
        <f t="shared" si="2"/>
        <v>0</v>
      </c>
    </row>
    <row r="29" spans="2:13">
      <c r="B29" s="1"/>
      <c r="C29" s="1"/>
      <c r="D29" s="1"/>
      <c r="E29" s="192"/>
      <c r="F29" s="192"/>
      <c r="G29" s="192"/>
      <c r="H29" s="192"/>
      <c r="I29" s="192"/>
      <c r="J29" s="192"/>
      <c r="K29" s="192"/>
      <c r="L29" s="192"/>
      <c r="M29" s="192"/>
    </row>
    <row r="30" spans="2:13">
      <c r="B30" s="1"/>
      <c r="C30" s="1"/>
      <c r="D30" s="1"/>
      <c r="E30" s="192"/>
      <c r="F30" s="192"/>
      <c r="G30" s="192"/>
      <c r="H30" s="192"/>
      <c r="I30" s="192"/>
      <c r="J30" s="192"/>
      <c r="K30" s="192"/>
      <c r="L30" s="192"/>
      <c r="M30" s="192"/>
    </row>
    <row r="31" spans="2:13">
      <c r="B31" s="1"/>
      <c r="C31" s="1"/>
      <c r="D31" s="1"/>
      <c r="E31" s="192"/>
      <c r="F31" s="192"/>
      <c r="G31" s="192"/>
      <c r="H31" s="192"/>
      <c r="I31" s="192"/>
      <c r="J31" s="192"/>
      <c r="K31" s="192"/>
      <c r="L31" s="192"/>
      <c r="M31" s="192"/>
    </row>
    <row r="32" spans="2:1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2:1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2:1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2:1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2:1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2:1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2:1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2:1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2:1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2:1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2:1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2:1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2:1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2:1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2:1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2:1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2:1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2:1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2:1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2:1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2:1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2:1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2:1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2:1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2:1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2:1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2:1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2:1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2:1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2:1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2:1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2:1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2:1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2:1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2:1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2:1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2:1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2:13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2:1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2:1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2:13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2:13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2:13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2:13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2:1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2:13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2:1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2:13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2:13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2:13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2:13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2:13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2:13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2:13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2:13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2:13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2:13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2:13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2:13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2:13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2:13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2:13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2:13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2:13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2:13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2:13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2:13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2:13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2:13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2:13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2:13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2:13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2:13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2:13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2:13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2:13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2:13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2:13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2:13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2:13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2:13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2:13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2:13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2:13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2:13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2:13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2:13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2:13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2:13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2:13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2:13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2:13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2:13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2:13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2:13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2:13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2:13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2:13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2:13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2:13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2:13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2:13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2:13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2:13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2:13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2:13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2:13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2:13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2:13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2:13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2:13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2:13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2:13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2:13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2:13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2:13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2:13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2:13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2:13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2:13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2:13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2:13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2:13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2:13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2:13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2:13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2:13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2:13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2:13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2:13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2:13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2:13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2:13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2:13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2:13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2:13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2:13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2:13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2:13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2:13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2:13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2:13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2:13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2:13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2:13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2:13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2:13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2:13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</sheetData>
  <mergeCells count="14">
    <mergeCell ref="B3:M3"/>
    <mergeCell ref="B4:M4"/>
    <mergeCell ref="B5:M5"/>
    <mergeCell ref="M7:M10"/>
    <mergeCell ref="E8:E10"/>
    <mergeCell ref="F8:F10"/>
    <mergeCell ref="G8:G10"/>
    <mergeCell ref="H8:H10"/>
    <mergeCell ref="I8:I10"/>
    <mergeCell ref="J8:J10"/>
    <mergeCell ref="K8:K10"/>
    <mergeCell ref="L8:L10"/>
    <mergeCell ref="E7:I7"/>
    <mergeCell ref="J7:L7"/>
  </mergeCells>
  <phoneticPr fontId="0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75" firstPageNumber="13" orientation="landscape" horizontalDpi="300" verticalDpi="300" r:id="rId1"/>
  <headerFooter alignWithMargins="0">
    <oddFooter>&amp;P. oldal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L98"/>
  <sheetViews>
    <sheetView view="pageBreakPreview" zoomScaleNormal="100" zoomScaleSheetLayoutView="100" workbookViewId="0">
      <selection activeCell="C11" sqref="C11"/>
    </sheetView>
  </sheetViews>
  <sheetFormatPr defaultRowHeight="12.75"/>
  <cols>
    <col min="1" max="1" width="49.85546875" customWidth="1"/>
  </cols>
  <sheetData>
    <row r="1" spans="1:12" ht="15.75">
      <c r="A1" s="4" t="s">
        <v>559</v>
      </c>
      <c r="B1" s="4"/>
      <c r="C1" s="4"/>
      <c r="D1" s="4"/>
      <c r="E1" s="4"/>
      <c r="F1" s="4"/>
      <c r="G1" s="4"/>
      <c r="H1" s="4"/>
      <c r="I1" s="306"/>
      <c r="J1" s="307"/>
      <c r="K1" s="307"/>
      <c r="L1" s="306"/>
    </row>
    <row r="2" spans="1:12" ht="15.75">
      <c r="A2" s="488" t="s">
        <v>46</v>
      </c>
      <c r="B2" s="488"/>
      <c r="C2" s="488"/>
      <c r="D2" s="488"/>
      <c r="E2" s="488"/>
      <c r="F2" s="488"/>
      <c r="G2" s="488"/>
      <c r="H2" s="488"/>
      <c r="I2" s="488"/>
      <c r="J2" s="488"/>
      <c r="K2" s="488"/>
      <c r="L2" s="488"/>
    </row>
    <row r="3" spans="1:12" ht="15.75">
      <c r="A3" s="488" t="s">
        <v>334</v>
      </c>
      <c r="B3" s="488"/>
      <c r="C3" s="488"/>
      <c r="D3" s="488"/>
      <c r="E3" s="488"/>
      <c r="F3" s="488"/>
      <c r="G3" s="488"/>
      <c r="H3" s="488"/>
      <c r="I3" s="488"/>
      <c r="J3" s="488"/>
      <c r="K3" s="488"/>
      <c r="L3" s="488"/>
    </row>
    <row r="4" spans="1:12" ht="15.75">
      <c r="A4" s="488" t="s">
        <v>20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488"/>
    </row>
    <row r="5" spans="1:12">
      <c r="A5" s="306"/>
      <c r="B5" s="306"/>
      <c r="C5" s="306"/>
      <c r="D5" s="308"/>
      <c r="E5" s="306"/>
      <c r="F5" s="306"/>
      <c r="G5" s="306"/>
      <c r="H5" s="306"/>
      <c r="I5" s="509" t="s">
        <v>28</v>
      </c>
      <c r="J5" s="509"/>
      <c r="K5" s="509"/>
      <c r="L5" s="509"/>
    </row>
    <row r="6" spans="1:12" ht="12.75" customHeight="1">
      <c r="A6" s="7" t="s">
        <v>39</v>
      </c>
      <c r="B6" s="498" t="s">
        <v>415</v>
      </c>
      <c r="C6" s="482" t="s">
        <v>428</v>
      </c>
      <c r="D6" s="479" t="s">
        <v>40</v>
      </c>
      <c r="E6" s="495"/>
      <c r="F6" s="495"/>
      <c r="G6" s="495"/>
      <c r="H6" s="495"/>
      <c r="I6" s="479" t="s">
        <v>41</v>
      </c>
      <c r="J6" s="496"/>
      <c r="K6" s="497"/>
      <c r="L6" s="476" t="s">
        <v>312</v>
      </c>
    </row>
    <row r="7" spans="1:12" ht="12.75" customHeight="1">
      <c r="A7" s="19" t="s">
        <v>42</v>
      </c>
      <c r="B7" s="510"/>
      <c r="C7" s="484"/>
      <c r="D7" s="476" t="s">
        <v>93</v>
      </c>
      <c r="E7" s="476" t="s">
        <v>94</v>
      </c>
      <c r="F7" s="476" t="s">
        <v>118</v>
      </c>
      <c r="G7" s="498" t="s">
        <v>335</v>
      </c>
      <c r="H7" s="498" t="s">
        <v>305</v>
      </c>
      <c r="I7" s="476" t="s">
        <v>44</v>
      </c>
      <c r="J7" s="476" t="s">
        <v>43</v>
      </c>
      <c r="K7" s="501" t="s">
        <v>364</v>
      </c>
      <c r="L7" s="477"/>
    </row>
    <row r="8" spans="1:12">
      <c r="A8" s="19"/>
      <c r="B8" s="510"/>
      <c r="C8" s="484"/>
      <c r="D8" s="477"/>
      <c r="E8" s="477"/>
      <c r="F8" s="477"/>
      <c r="G8" s="499"/>
      <c r="H8" s="499"/>
      <c r="I8" s="477"/>
      <c r="J8" s="477"/>
      <c r="K8" s="502"/>
      <c r="L8" s="477"/>
    </row>
    <row r="9" spans="1:12">
      <c r="A9" s="8"/>
      <c r="B9" s="511"/>
      <c r="C9" s="512"/>
      <c r="D9" s="478"/>
      <c r="E9" s="478"/>
      <c r="F9" s="478"/>
      <c r="G9" s="500"/>
      <c r="H9" s="500"/>
      <c r="I9" s="478"/>
      <c r="J9" s="478"/>
      <c r="K9" s="503"/>
      <c r="L9" s="478"/>
    </row>
    <row r="10" spans="1:12">
      <c r="A10" s="7" t="s">
        <v>8</v>
      </c>
      <c r="B10" s="9"/>
      <c r="C10" s="18" t="s">
        <v>9</v>
      </c>
      <c r="D10" s="9" t="s">
        <v>10</v>
      </c>
      <c r="E10" s="18" t="s">
        <v>11</v>
      </c>
      <c r="F10" s="9" t="s">
        <v>12</v>
      </c>
      <c r="G10" s="18" t="s">
        <v>13</v>
      </c>
      <c r="H10" s="9" t="s">
        <v>14</v>
      </c>
      <c r="I10" s="17" t="s">
        <v>15</v>
      </c>
      <c r="J10" s="9" t="s">
        <v>16</v>
      </c>
      <c r="K10" s="18" t="s">
        <v>17</v>
      </c>
      <c r="L10" s="9" t="s">
        <v>18</v>
      </c>
    </row>
    <row r="11" spans="1:12">
      <c r="A11" s="297" t="s">
        <v>389</v>
      </c>
      <c r="B11" s="297"/>
      <c r="C11" s="297"/>
      <c r="D11" s="288"/>
      <c r="E11" s="289"/>
      <c r="F11" s="288"/>
      <c r="G11" s="289"/>
      <c r="H11" s="288"/>
      <c r="I11" s="289"/>
      <c r="J11" s="289"/>
      <c r="K11" s="288"/>
      <c r="L11" s="289"/>
    </row>
    <row r="12" spans="1:12">
      <c r="A12" s="310" t="s">
        <v>37</v>
      </c>
      <c r="B12" s="290" t="s">
        <v>267</v>
      </c>
      <c r="C12" s="291">
        <f>SUM(D12:G12)</f>
        <v>117419</v>
      </c>
      <c r="D12" s="293">
        <v>73432</v>
      </c>
      <c r="E12" s="294">
        <v>19624</v>
      </c>
      <c r="F12" s="293">
        <v>24363</v>
      </c>
      <c r="G12" s="294"/>
      <c r="H12" s="293"/>
      <c r="I12" s="294"/>
      <c r="J12" s="294"/>
      <c r="K12" s="293"/>
      <c r="L12" s="294"/>
    </row>
    <row r="13" spans="1:12">
      <c r="A13" s="297" t="s">
        <v>390</v>
      </c>
      <c r="B13" s="297"/>
      <c r="C13" s="294"/>
      <c r="D13" s="288"/>
      <c r="E13" s="289"/>
      <c r="F13" s="288"/>
      <c r="G13" s="289"/>
      <c r="H13" s="288"/>
      <c r="I13" s="289"/>
      <c r="J13" s="289"/>
      <c r="K13" s="288"/>
      <c r="L13" s="289"/>
    </row>
    <row r="14" spans="1:12">
      <c r="A14" s="310" t="s">
        <v>37</v>
      </c>
      <c r="B14" s="290" t="s">
        <v>267</v>
      </c>
      <c r="C14" s="291">
        <f>SUM(D14:G14)</f>
        <v>96049</v>
      </c>
      <c r="D14" s="305">
        <v>61968</v>
      </c>
      <c r="E14" s="294">
        <v>16429</v>
      </c>
      <c r="F14" s="293">
        <v>17652</v>
      </c>
      <c r="G14" s="294"/>
      <c r="H14" s="293"/>
      <c r="I14" s="294"/>
      <c r="J14" s="294"/>
      <c r="K14" s="293"/>
      <c r="L14" s="294"/>
    </row>
    <row r="15" spans="1:12">
      <c r="A15" s="297" t="s">
        <v>391</v>
      </c>
      <c r="B15" s="297"/>
      <c r="C15" s="294"/>
      <c r="D15" s="293"/>
      <c r="E15" s="289"/>
      <c r="F15" s="288"/>
      <c r="G15" s="289"/>
      <c r="H15" s="288"/>
      <c r="I15" s="289"/>
      <c r="J15" s="289"/>
      <c r="K15" s="288"/>
      <c r="L15" s="289"/>
    </row>
    <row r="16" spans="1:12">
      <c r="A16" s="310" t="s">
        <v>37</v>
      </c>
      <c r="B16" s="290" t="s">
        <v>267</v>
      </c>
      <c r="C16" s="291">
        <f>SUM(D16:G16)</f>
        <v>56533</v>
      </c>
      <c r="D16" s="305">
        <v>36744</v>
      </c>
      <c r="E16" s="294">
        <v>9793</v>
      </c>
      <c r="F16" s="293">
        <v>9996</v>
      </c>
      <c r="G16" s="294"/>
      <c r="H16" s="293"/>
      <c r="I16" s="294"/>
      <c r="J16" s="294"/>
      <c r="K16" s="293"/>
      <c r="L16" s="294"/>
    </row>
    <row r="17" spans="1:12">
      <c r="A17" s="268" t="s">
        <v>429</v>
      </c>
      <c r="B17" s="268"/>
      <c r="C17" s="294"/>
      <c r="D17" s="293"/>
      <c r="E17" s="289"/>
      <c r="F17" s="288"/>
      <c r="G17" s="289"/>
      <c r="H17" s="288"/>
      <c r="I17" s="289"/>
      <c r="J17" s="289"/>
      <c r="K17" s="288"/>
      <c r="L17" s="289"/>
    </row>
    <row r="18" spans="1:12">
      <c r="A18" s="310" t="s">
        <v>37</v>
      </c>
      <c r="B18" s="290" t="s">
        <v>267</v>
      </c>
      <c r="C18" s="291">
        <f>SUM(D18:G18)</f>
        <v>23993</v>
      </c>
      <c r="D18" s="293">
        <v>16175</v>
      </c>
      <c r="E18" s="294">
        <v>4370</v>
      </c>
      <c r="F18" s="293">
        <v>3448</v>
      </c>
      <c r="G18" s="294"/>
      <c r="H18" s="293"/>
      <c r="I18" s="294"/>
      <c r="J18" s="294"/>
      <c r="K18" s="293"/>
      <c r="L18" s="294"/>
    </row>
    <row r="19" spans="1:12">
      <c r="A19" s="268" t="s">
        <v>385</v>
      </c>
      <c r="B19" s="268"/>
      <c r="C19" s="294"/>
      <c r="D19" s="289"/>
      <c r="E19" s="289"/>
      <c r="F19" s="288"/>
      <c r="G19" s="289"/>
      <c r="H19" s="288"/>
      <c r="I19" s="289"/>
      <c r="J19" s="289"/>
      <c r="K19" s="288"/>
      <c r="L19" s="289"/>
    </row>
    <row r="20" spans="1:12">
      <c r="A20" s="271" t="s">
        <v>37</v>
      </c>
      <c r="B20" s="271"/>
      <c r="C20" s="291">
        <f>C22+C24</f>
        <v>143832</v>
      </c>
      <c r="D20" s="291">
        <f t="shared" ref="D20:L20" si="0">D22+D24</f>
        <v>65944</v>
      </c>
      <c r="E20" s="291">
        <f t="shared" si="0"/>
        <v>16117</v>
      </c>
      <c r="F20" s="291">
        <f t="shared" si="0"/>
        <v>61771</v>
      </c>
      <c r="G20" s="291">
        <f t="shared" si="0"/>
        <v>0</v>
      </c>
      <c r="H20" s="412">
        <f t="shared" si="0"/>
        <v>0</v>
      </c>
      <c r="I20" s="291">
        <f t="shared" si="0"/>
        <v>0</v>
      </c>
      <c r="J20" s="291">
        <f t="shared" si="0"/>
        <v>0</v>
      </c>
      <c r="K20" s="291">
        <f t="shared" si="0"/>
        <v>0</v>
      </c>
      <c r="L20" s="291">
        <f t="shared" si="0"/>
        <v>0</v>
      </c>
    </row>
    <row r="21" spans="1:12">
      <c r="A21" s="297" t="s">
        <v>234</v>
      </c>
      <c r="B21" s="297"/>
      <c r="C21" s="294"/>
      <c r="D21" s="288"/>
      <c r="E21" s="289"/>
      <c r="F21" s="288"/>
      <c r="G21" s="289"/>
      <c r="H21" s="288"/>
      <c r="I21" s="289"/>
      <c r="J21" s="289"/>
      <c r="K21" s="288"/>
      <c r="L21" s="289"/>
    </row>
    <row r="22" spans="1:12">
      <c r="A22" s="310" t="s">
        <v>37</v>
      </c>
      <c r="B22" s="290" t="s">
        <v>268</v>
      </c>
      <c r="C22" s="291">
        <f>SUM(D22:G22)</f>
        <v>86549</v>
      </c>
      <c r="D22" s="305">
        <v>37567</v>
      </c>
      <c r="E22" s="294">
        <v>9997</v>
      </c>
      <c r="F22" s="293">
        <v>38985</v>
      </c>
      <c r="G22" s="294"/>
      <c r="H22" s="293"/>
      <c r="I22" s="294"/>
      <c r="J22" s="294"/>
      <c r="K22" s="293"/>
      <c r="L22" s="294"/>
    </row>
    <row r="23" spans="1:12">
      <c r="A23" s="297" t="s">
        <v>235</v>
      </c>
      <c r="B23" s="297"/>
      <c r="C23" s="294"/>
      <c r="D23" s="293"/>
      <c r="E23" s="289"/>
      <c r="F23" s="288"/>
      <c r="G23" s="289"/>
      <c r="H23" s="288"/>
      <c r="I23" s="289"/>
      <c r="J23" s="289"/>
      <c r="K23" s="288"/>
      <c r="L23" s="289"/>
    </row>
    <row r="24" spans="1:12">
      <c r="A24" s="310" t="s">
        <v>37</v>
      </c>
      <c r="B24" s="290" t="s">
        <v>268</v>
      </c>
      <c r="C24" s="291">
        <f>SUM(D24:G24)</f>
        <v>57283</v>
      </c>
      <c r="D24" s="293">
        <v>28377</v>
      </c>
      <c r="E24" s="294">
        <v>6120</v>
      </c>
      <c r="F24" s="293">
        <v>22786</v>
      </c>
      <c r="G24" s="294"/>
      <c r="H24" s="293"/>
      <c r="I24" s="294"/>
      <c r="J24" s="294"/>
      <c r="K24" s="293"/>
      <c r="L24" s="294"/>
    </row>
    <row r="25" spans="1:12">
      <c r="A25" s="268" t="s">
        <v>392</v>
      </c>
      <c r="B25" s="268"/>
      <c r="C25" s="294"/>
      <c r="D25" s="288"/>
      <c r="E25" s="289"/>
      <c r="F25" s="288"/>
      <c r="G25" s="289"/>
      <c r="H25" s="288"/>
      <c r="I25" s="289"/>
      <c r="J25" s="289"/>
      <c r="K25" s="288"/>
      <c r="L25" s="289"/>
    </row>
    <row r="26" spans="1:12">
      <c r="A26" s="310" t="s">
        <v>37</v>
      </c>
      <c r="B26" s="290" t="s">
        <v>267</v>
      </c>
      <c r="C26" s="291">
        <f>SUM(D26:G26)</f>
        <v>38212</v>
      </c>
      <c r="D26" s="293">
        <v>22466</v>
      </c>
      <c r="E26" s="294">
        <v>6144</v>
      </c>
      <c r="F26" s="293">
        <v>9602</v>
      </c>
      <c r="G26" s="294"/>
      <c r="H26" s="293"/>
      <c r="I26" s="294"/>
      <c r="J26" s="294"/>
      <c r="K26" s="293"/>
      <c r="L26" s="294"/>
    </row>
    <row r="27" spans="1:12">
      <c r="A27" s="353" t="s">
        <v>387</v>
      </c>
      <c r="B27" s="277"/>
      <c r="C27" s="294"/>
      <c r="D27" s="255"/>
      <c r="E27" s="279"/>
      <c r="F27" s="278"/>
      <c r="G27" s="279"/>
      <c r="H27" s="278"/>
      <c r="I27" s="279"/>
      <c r="J27" s="278"/>
      <c r="K27" s="279"/>
      <c r="L27" s="411"/>
    </row>
    <row r="28" spans="1:12">
      <c r="A28" s="350" t="s">
        <v>37</v>
      </c>
      <c r="B28" s="311"/>
      <c r="C28" s="291">
        <f>C30+C32+C34+C36</f>
        <v>116882</v>
      </c>
      <c r="D28" s="291">
        <f t="shared" ref="D28:L28" si="1">D30+D32+D34+D36</f>
        <v>33724</v>
      </c>
      <c r="E28" s="291">
        <f t="shared" si="1"/>
        <v>9082</v>
      </c>
      <c r="F28" s="291">
        <f t="shared" si="1"/>
        <v>54376</v>
      </c>
      <c r="G28" s="291">
        <f t="shared" si="1"/>
        <v>0</v>
      </c>
      <c r="H28" s="412">
        <f t="shared" si="1"/>
        <v>19700</v>
      </c>
      <c r="I28" s="291">
        <f t="shared" si="1"/>
        <v>0</v>
      </c>
      <c r="J28" s="291">
        <f t="shared" si="1"/>
        <v>0</v>
      </c>
      <c r="K28" s="291">
        <f t="shared" si="1"/>
        <v>0</v>
      </c>
      <c r="L28" s="291">
        <f t="shared" si="1"/>
        <v>0</v>
      </c>
    </row>
    <row r="29" spans="1:12">
      <c r="A29" s="354" t="s">
        <v>198</v>
      </c>
      <c r="B29" s="312"/>
      <c r="C29" s="294"/>
      <c r="D29" s="239"/>
      <c r="E29" s="284"/>
      <c r="F29" s="283"/>
      <c r="G29" s="284"/>
      <c r="H29" s="283"/>
      <c r="I29" s="279"/>
      <c r="J29" s="283"/>
      <c r="K29" s="284"/>
      <c r="L29" s="286"/>
    </row>
    <row r="30" spans="1:12">
      <c r="A30" s="355" t="s">
        <v>37</v>
      </c>
      <c r="B30" s="281" t="s">
        <v>268</v>
      </c>
      <c r="C30" s="291">
        <f>SUM(D30:G30)</f>
        <v>59004</v>
      </c>
      <c r="D30" s="239">
        <v>13110</v>
      </c>
      <c r="E30" s="284">
        <v>3534</v>
      </c>
      <c r="F30" s="283">
        <v>42360</v>
      </c>
      <c r="G30" s="284"/>
      <c r="H30" s="283"/>
      <c r="I30" s="284"/>
      <c r="J30" s="283"/>
      <c r="K30" s="284"/>
      <c r="L30" s="286"/>
    </row>
    <row r="31" spans="1:12">
      <c r="A31" s="240" t="s">
        <v>199</v>
      </c>
      <c r="B31" s="240"/>
      <c r="C31" s="294"/>
      <c r="D31" s="255"/>
      <c r="E31" s="279"/>
      <c r="F31" s="278"/>
      <c r="G31" s="279"/>
      <c r="H31" s="278"/>
      <c r="I31" s="279"/>
      <c r="J31" s="278"/>
      <c r="K31" s="279"/>
      <c r="L31" s="255"/>
    </row>
    <row r="32" spans="1:12">
      <c r="A32" s="355" t="s">
        <v>37</v>
      </c>
      <c r="B32" s="350" t="s">
        <v>267</v>
      </c>
      <c r="C32" s="291">
        <f>SUM(D32:G32)</f>
        <v>9325</v>
      </c>
      <c r="D32" s="238">
        <v>5374</v>
      </c>
      <c r="E32" s="284">
        <v>1451</v>
      </c>
      <c r="F32" s="283">
        <v>2500</v>
      </c>
      <c r="G32" s="284"/>
      <c r="H32" s="283"/>
      <c r="I32" s="284"/>
      <c r="J32" s="283"/>
      <c r="K32" s="284"/>
      <c r="L32" s="239"/>
    </row>
    <row r="33" spans="1:12">
      <c r="A33" s="240" t="s">
        <v>201</v>
      </c>
      <c r="B33" s="240"/>
      <c r="C33" s="294"/>
      <c r="D33" s="239"/>
      <c r="E33" s="279"/>
      <c r="F33" s="278"/>
      <c r="G33" s="279"/>
      <c r="H33" s="278"/>
      <c r="I33" s="279"/>
      <c r="J33" s="278"/>
      <c r="K33" s="279"/>
      <c r="L33" s="255"/>
    </row>
    <row r="34" spans="1:12">
      <c r="A34" s="355" t="s">
        <v>37</v>
      </c>
      <c r="B34" s="350" t="s">
        <v>267</v>
      </c>
      <c r="C34" s="291">
        <f>SUM(D34:G34)</f>
        <v>9892</v>
      </c>
      <c r="D34" s="238">
        <v>4868</v>
      </c>
      <c r="E34" s="284">
        <v>1315</v>
      </c>
      <c r="F34" s="283">
        <v>3709</v>
      </c>
      <c r="G34" s="284"/>
      <c r="H34" s="283"/>
      <c r="I34" s="284"/>
      <c r="J34" s="283"/>
      <c r="K34" s="284"/>
      <c r="L34" s="239"/>
    </row>
    <row r="35" spans="1:12">
      <c r="A35" s="240" t="s">
        <v>200</v>
      </c>
      <c r="B35" s="240"/>
      <c r="C35" s="294"/>
      <c r="D35" s="239"/>
      <c r="E35" s="279"/>
      <c r="F35" s="278"/>
      <c r="G35" s="279"/>
      <c r="H35" s="278"/>
      <c r="I35" s="279"/>
      <c r="J35" s="278"/>
      <c r="K35" s="279"/>
      <c r="L35" s="255"/>
    </row>
    <row r="36" spans="1:12">
      <c r="A36" s="355" t="s">
        <v>37</v>
      </c>
      <c r="B36" s="355" t="s">
        <v>267</v>
      </c>
      <c r="C36" s="291">
        <f>SUM(D36:L36)</f>
        <v>38661</v>
      </c>
      <c r="D36" s="239">
        <v>10372</v>
      </c>
      <c r="E36" s="284">
        <v>2782</v>
      </c>
      <c r="F36" s="283">
        <v>5807</v>
      </c>
      <c r="G36" s="284"/>
      <c r="H36" s="283">
        <v>19700</v>
      </c>
      <c r="I36" s="284"/>
      <c r="J36" s="284"/>
      <c r="K36" s="405"/>
      <c r="L36" s="238"/>
    </row>
    <row r="37" spans="1:12">
      <c r="A37" s="384" t="s">
        <v>393</v>
      </c>
      <c r="B37" s="406"/>
      <c r="C37" s="294"/>
      <c r="D37" s="381"/>
      <c r="E37" s="279"/>
      <c r="F37" s="278"/>
      <c r="G37" s="279"/>
      <c r="H37" s="278"/>
      <c r="I37" s="279"/>
      <c r="J37" s="279"/>
      <c r="K37" s="278"/>
      <c r="L37" s="255"/>
    </row>
    <row r="38" spans="1:12">
      <c r="A38" s="355" t="s">
        <v>37</v>
      </c>
      <c r="B38" s="350" t="s">
        <v>267</v>
      </c>
      <c r="C38" s="291">
        <f>SUM(D38:G38)</f>
        <v>60000</v>
      </c>
      <c r="D38" s="244">
        <v>16065</v>
      </c>
      <c r="E38" s="383">
        <v>4277</v>
      </c>
      <c r="F38" s="382">
        <v>39658</v>
      </c>
      <c r="G38" s="383"/>
      <c r="H38" s="382"/>
      <c r="I38" s="383"/>
      <c r="J38" s="383"/>
      <c r="K38" s="382"/>
      <c r="L38" s="238"/>
    </row>
    <row r="39" spans="1:12">
      <c r="A39" s="268" t="s">
        <v>394</v>
      </c>
      <c r="B39" s="268"/>
      <c r="C39" s="294"/>
      <c r="D39" s="313"/>
      <c r="E39" s="314"/>
      <c r="F39" s="313"/>
      <c r="G39" s="314"/>
      <c r="H39" s="313"/>
      <c r="I39" s="314"/>
      <c r="J39" s="314"/>
      <c r="K39" s="313"/>
      <c r="L39" s="314"/>
    </row>
    <row r="40" spans="1:12">
      <c r="A40" s="310" t="s">
        <v>37</v>
      </c>
      <c r="B40" s="290"/>
      <c r="C40" s="291">
        <f>C42+C44+C46</f>
        <v>417946</v>
      </c>
      <c r="D40" s="291">
        <f t="shared" ref="D40:L40" si="2">D42+D44+D46</f>
        <v>110920</v>
      </c>
      <c r="E40" s="291">
        <f t="shared" si="2"/>
        <v>29812</v>
      </c>
      <c r="F40" s="291">
        <f t="shared" si="2"/>
        <v>277214</v>
      </c>
      <c r="G40" s="291">
        <f t="shared" si="2"/>
        <v>0</v>
      </c>
      <c r="H40" s="412">
        <f t="shared" si="2"/>
        <v>0</v>
      </c>
      <c r="I40" s="291">
        <f t="shared" si="2"/>
        <v>0</v>
      </c>
      <c r="J40" s="291">
        <f t="shared" si="2"/>
        <v>0</v>
      </c>
      <c r="K40" s="291">
        <f t="shared" si="2"/>
        <v>0</v>
      </c>
      <c r="L40" s="291">
        <f t="shared" si="2"/>
        <v>0</v>
      </c>
    </row>
    <row r="41" spans="1:12">
      <c r="A41" s="315" t="s">
        <v>430</v>
      </c>
      <c r="B41" s="315"/>
      <c r="C41" s="294"/>
      <c r="D41" s="313"/>
      <c r="E41" s="314"/>
      <c r="F41" s="313"/>
      <c r="G41" s="314"/>
      <c r="H41" s="313"/>
      <c r="I41" s="314"/>
      <c r="J41" s="314"/>
      <c r="K41" s="313"/>
      <c r="L41" s="314"/>
    </row>
    <row r="42" spans="1:12">
      <c r="A42" s="310" t="s">
        <v>37</v>
      </c>
      <c r="B42" s="290" t="s">
        <v>267</v>
      </c>
      <c r="C42" s="291">
        <f>SUM(D42:G42)</f>
        <v>33136</v>
      </c>
      <c r="D42" s="305">
        <v>20674</v>
      </c>
      <c r="E42" s="294">
        <v>5552</v>
      </c>
      <c r="F42" s="293">
        <v>6910</v>
      </c>
      <c r="G42" s="294"/>
      <c r="H42" s="293"/>
      <c r="I42" s="294"/>
      <c r="J42" s="294"/>
      <c r="K42" s="293"/>
      <c r="L42" s="294"/>
    </row>
    <row r="43" spans="1:12">
      <c r="A43" s="297" t="s">
        <v>431</v>
      </c>
      <c r="B43" s="297"/>
      <c r="C43" s="294"/>
      <c r="D43" s="293"/>
      <c r="E43" s="289"/>
      <c r="F43" s="288"/>
      <c r="G43" s="289"/>
      <c r="H43" s="288"/>
      <c r="I43" s="289"/>
      <c r="J43" s="289"/>
      <c r="K43" s="288"/>
      <c r="L43" s="289"/>
    </row>
    <row r="44" spans="1:12">
      <c r="A44" s="310" t="s">
        <v>37</v>
      </c>
      <c r="B44" s="290" t="s">
        <v>267</v>
      </c>
      <c r="C44" s="291">
        <f>SUM(D44:G44)</f>
        <v>24960</v>
      </c>
      <c r="D44" s="305">
        <v>17151</v>
      </c>
      <c r="E44" s="294">
        <v>4666</v>
      </c>
      <c r="F44" s="293">
        <v>3143</v>
      </c>
      <c r="G44" s="294"/>
      <c r="H44" s="293"/>
      <c r="I44" s="294"/>
      <c r="J44" s="294"/>
      <c r="K44" s="293"/>
      <c r="L44" s="294"/>
    </row>
    <row r="45" spans="1:12">
      <c r="A45" s="351" t="s">
        <v>432</v>
      </c>
      <c r="B45" s="316"/>
      <c r="C45" s="294"/>
      <c r="D45" s="293"/>
      <c r="E45" s="289"/>
      <c r="F45" s="288"/>
      <c r="G45" s="289"/>
      <c r="H45" s="288"/>
      <c r="I45" s="289"/>
      <c r="J45" s="289"/>
      <c r="K45" s="288"/>
      <c r="L45" s="289"/>
    </row>
    <row r="46" spans="1:12">
      <c r="A46" s="290" t="s">
        <v>37</v>
      </c>
      <c r="B46" s="290"/>
      <c r="C46" s="291">
        <f>C48+C50+C52+C54+C56+C58+C60+C62+C64+C66+C68+C70+C72+C74+C76+C78+C80+C82+C84+C86+C88+C90+C92</f>
        <v>359850</v>
      </c>
      <c r="D46" s="291">
        <f t="shared" ref="D46:L46" si="3">D48+D50+D52+D54+D56+D58+D60+D62+D64+D66+D68+D70+D72+D74+D76+D78+D80+D82+D84+D86+D88+D90+D92</f>
        <v>73095</v>
      </c>
      <c r="E46" s="291">
        <f t="shared" si="3"/>
        <v>19594</v>
      </c>
      <c r="F46" s="291">
        <f t="shared" si="3"/>
        <v>267161</v>
      </c>
      <c r="G46" s="291">
        <f t="shared" si="3"/>
        <v>0</v>
      </c>
      <c r="H46" s="412">
        <f t="shared" si="3"/>
        <v>0</v>
      </c>
      <c r="I46" s="291">
        <f t="shared" si="3"/>
        <v>0</v>
      </c>
      <c r="J46" s="291">
        <f t="shared" si="3"/>
        <v>0</v>
      </c>
      <c r="K46" s="291">
        <f t="shared" si="3"/>
        <v>0</v>
      </c>
      <c r="L46" s="291">
        <f t="shared" si="3"/>
        <v>0</v>
      </c>
    </row>
    <row r="47" spans="1:12">
      <c r="A47" s="292" t="s">
        <v>236</v>
      </c>
      <c r="B47" s="351"/>
      <c r="C47" s="294"/>
      <c r="D47" s="293"/>
      <c r="E47" s="294"/>
      <c r="F47" s="293"/>
      <c r="G47" s="294"/>
      <c r="H47" s="293"/>
      <c r="I47" s="294"/>
      <c r="J47" s="294"/>
      <c r="K47" s="293"/>
      <c r="L47" s="294"/>
    </row>
    <row r="48" spans="1:12">
      <c r="A48" s="290" t="s">
        <v>37</v>
      </c>
      <c r="B48" s="290" t="s">
        <v>267</v>
      </c>
      <c r="C48" s="291">
        <f>SUM(D48:G48)</f>
        <v>19648</v>
      </c>
      <c r="D48" s="295">
        <v>14526</v>
      </c>
      <c r="E48" s="291">
        <v>3906</v>
      </c>
      <c r="F48" s="295">
        <v>1216</v>
      </c>
      <c r="G48" s="291"/>
      <c r="H48" s="295"/>
      <c r="I48" s="291"/>
      <c r="J48" s="291"/>
      <c r="K48" s="295"/>
      <c r="L48" s="291"/>
    </row>
    <row r="49" spans="1:12">
      <c r="A49" s="296" t="s">
        <v>237</v>
      </c>
      <c r="B49" s="297"/>
      <c r="C49" s="294"/>
      <c r="D49" s="293"/>
      <c r="E49" s="294"/>
      <c r="F49" s="293"/>
      <c r="G49" s="294"/>
      <c r="H49" s="293"/>
      <c r="I49" s="294"/>
      <c r="J49" s="294"/>
      <c r="K49" s="293"/>
      <c r="L49" s="294"/>
    </row>
    <row r="50" spans="1:12">
      <c r="A50" s="290" t="s">
        <v>37</v>
      </c>
      <c r="B50" s="290" t="s">
        <v>267</v>
      </c>
      <c r="C50" s="291">
        <f>SUM(D50:G50)</f>
        <v>3822</v>
      </c>
      <c r="D50" s="295">
        <v>2662</v>
      </c>
      <c r="E50" s="291">
        <v>719</v>
      </c>
      <c r="F50" s="295">
        <v>441</v>
      </c>
      <c r="G50" s="291"/>
      <c r="H50" s="295"/>
      <c r="I50" s="291"/>
      <c r="J50" s="291"/>
      <c r="K50" s="295"/>
      <c r="L50" s="291"/>
    </row>
    <row r="51" spans="1:12">
      <c r="A51" s="296" t="s">
        <v>238</v>
      </c>
      <c r="B51" s="297"/>
      <c r="C51" s="294"/>
      <c r="D51" s="293"/>
      <c r="E51" s="294"/>
      <c r="F51" s="293"/>
      <c r="G51" s="294"/>
      <c r="H51" s="293"/>
      <c r="I51" s="294"/>
      <c r="J51" s="294"/>
      <c r="K51" s="293"/>
      <c r="L51" s="294"/>
    </row>
    <row r="52" spans="1:12">
      <c r="A52" s="290" t="s">
        <v>37</v>
      </c>
      <c r="B52" s="290" t="s">
        <v>267</v>
      </c>
      <c r="C52" s="291">
        <f>SUM(D52:G52)</f>
        <v>5589</v>
      </c>
      <c r="D52" s="295">
        <v>1090</v>
      </c>
      <c r="E52" s="291">
        <v>294</v>
      </c>
      <c r="F52" s="295">
        <v>4205</v>
      </c>
      <c r="G52" s="291"/>
      <c r="H52" s="295"/>
      <c r="I52" s="291"/>
      <c r="J52" s="291"/>
      <c r="K52" s="295"/>
      <c r="L52" s="291"/>
    </row>
    <row r="53" spans="1:12">
      <c r="A53" s="296" t="s">
        <v>239</v>
      </c>
      <c r="B53" s="296"/>
      <c r="C53" s="294"/>
      <c r="D53" s="293"/>
      <c r="E53" s="294"/>
      <c r="F53" s="293"/>
      <c r="G53" s="294"/>
      <c r="H53" s="293"/>
      <c r="I53" s="294"/>
      <c r="J53" s="294"/>
      <c r="K53" s="293"/>
      <c r="L53" s="294"/>
    </row>
    <row r="54" spans="1:12">
      <c r="A54" s="290" t="s">
        <v>37</v>
      </c>
      <c r="B54" s="290" t="s">
        <v>267</v>
      </c>
      <c r="C54" s="291">
        <f>SUM(D54:G54)</f>
        <v>8664</v>
      </c>
      <c r="D54" s="295">
        <v>3308</v>
      </c>
      <c r="E54" s="291">
        <v>869</v>
      </c>
      <c r="F54" s="295">
        <v>4487</v>
      </c>
      <c r="G54" s="291"/>
      <c r="H54" s="295"/>
      <c r="I54" s="291"/>
      <c r="J54" s="291"/>
      <c r="K54" s="295"/>
      <c r="L54" s="291"/>
    </row>
    <row r="55" spans="1:12">
      <c r="A55" s="297" t="s">
        <v>240</v>
      </c>
      <c r="B55" s="296"/>
      <c r="C55" s="294"/>
      <c r="D55" s="293"/>
      <c r="E55" s="294"/>
      <c r="F55" s="293"/>
      <c r="G55" s="294"/>
      <c r="H55" s="293"/>
      <c r="I55" s="294"/>
      <c r="J55" s="294"/>
      <c r="K55" s="293"/>
      <c r="L55" s="294"/>
    </row>
    <row r="56" spans="1:12">
      <c r="A56" s="290" t="s">
        <v>37</v>
      </c>
      <c r="B56" s="290" t="s">
        <v>267</v>
      </c>
      <c r="C56" s="291">
        <f>SUM(D56:G56)</f>
        <v>10128</v>
      </c>
      <c r="D56" s="295">
        <v>2560</v>
      </c>
      <c r="E56" s="291">
        <v>691</v>
      </c>
      <c r="F56" s="295">
        <v>6877</v>
      </c>
      <c r="G56" s="291"/>
      <c r="H56" s="295"/>
      <c r="I56" s="291"/>
      <c r="J56" s="291"/>
      <c r="K56" s="295"/>
      <c r="L56" s="291"/>
    </row>
    <row r="57" spans="1:12">
      <c r="A57" s="296" t="s">
        <v>241</v>
      </c>
      <c r="B57" s="296"/>
      <c r="C57" s="294"/>
      <c r="D57" s="293"/>
      <c r="E57" s="294"/>
      <c r="F57" s="293"/>
      <c r="G57" s="294"/>
      <c r="H57" s="293"/>
      <c r="I57" s="294"/>
      <c r="J57" s="294"/>
      <c r="K57" s="293"/>
      <c r="L57" s="294"/>
    </row>
    <row r="58" spans="1:12">
      <c r="A58" s="290" t="s">
        <v>37</v>
      </c>
      <c r="B58" s="290" t="s">
        <v>267</v>
      </c>
      <c r="C58" s="291">
        <f>SUM(D58:G58)</f>
        <v>35998</v>
      </c>
      <c r="D58" s="295">
        <v>6151</v>
      </c>
      <c r="E58" s="291">
        <v>1661</v>
      </c>
      <c r="F58" s="295">
        <v>28186</v>
      </c>
      <c r="G58" s="291"/>
      <c r="H58" s="295"/>
      <c r="I58" s="291"/>
      <c r="J58" s="291"/>
      <c r="K58" s="295"/>
      <c r="L58" s="291"/>
    </row>
    <row r="59" spans="1:12">
      <c r="A59" s="296" t="s">
        <v>242</v>
      </c>
      <c r="B59" s="296"/>
      <c r="C59" s="294"/>
      <c r="D59" s="293"/>
      <c r="E59" s="294"/>
      <c r="F59" s="293"/>
      <c r="G59" s="294"/>
      <c r="H59" s="293"/>
      <c r="I59" s="294"/>
      <c r="J59" s="294"/>
      <c r="K59" s="293"/>
      <c r="L59" s="294"/>
    </row>
    <row r="60" spans="1:12">
      <c r="A60" s="290" t="s">
        <v>37</v>
      </c>
      <c r="B60" s="290" t="s">
        <v>267</v>
      </c>
      <c r="C60" s="291">
        <f>SUM(D60:G60)</f>
        <v>47643</v>
      </c>
      <c r="D60" s="295">
        <v>6205</v>
      </c>
      <c r="E60" s="291">
        <v>1651</v>
      </c>
      <c r="F60" s="295">
        <v>39787</v>
      </c>
      <c r="G60" s="291"/>
      <c r="H60" s="295"/>
      <c r="I60" s="291"/>
      <c r="J60" s="291"/>
      <c r="K60" s="295"/>
      <c r="L60" s="291"/>
    </row>
    <row r="61" spans="1:12">
      <c r="A61" s="296" t="s">
        <v>243</v>
      </c>
      <c r="B61" s="296"/>
      <c r="C61" s="294"/>
      <c r="D61" s="293"/>
      <c r="E61" s="294"/>
      <c r="F61" s="293"/>
      <c r="G61" s="294"/>
      <c r="H61" s="293"/>
      <c r="I61" s="294"/>
      <c r="J61" s="294"/>
      <c r="K61" s="293"/>
      <c r="L61" s="294"/>
    </row>
    <row r="62" spans="1:12">
      <c r="A62" s="290" t="s">
        <v>37</v>
      </c>
      <c r="B62" s="290" t="s">
        <v>267</v>
      </c>
      <c r="C62" s="291">
        <f>SUM(D62:G62)</f>
        <v>67741</v>
      </c>
      <c r="D62" s="295">
        <v>7751</v>
      </c>
      <c r="E62" s="291">
        <v>2093</v>
      </c>
      <c r="F62" s="295">
        <v>57897</v>
      </c>
      <c r="G62" s="291"/>
      <c r="H62" s="295"/>
      <c r="I62" s="291"/>
      <c r="J62" s="291"/>
      <c r="K62" s="295"/>
      <c r="L62" s="291"/>
    </row>
    <row r="63" spans="1:12">
      <c r="A63" s="297" t="s">
        <v>244</v>
      </c>
      <c r="B63" s="296"/>
      <c r="C63" s="294"/>
      <c r="D63" s="293"/>
      <c r="E63" s="294"/>
      <c r="F63" s="293"/>
      <c r="G63" s="294"/>
      <c r="H63" s="293"/>
      <c r="I63" s="294"/>
      <c r="J63" s="294"/>
      <c r="K63" s="293"/>
      <c r="L63" s="294"/>
    </row>
    <row r="64" spans="1:12">
      <c r="A64" s="290" t="s">
        <v>37</v>
      </c>
      <c r="B64" s="290" t="s">
        <v>267</v>
      </c>
      <c r="C64" s="291">
        <f>SUM(D64:G64)</f>
        <v>3655</v>
      </c>
      <c r="D64" s="295">
        <v>1139</v>
      </c>
      <c r="E64" s="291">
        <v>308</v>
      </c>
      <c r="F64" s="295">
        <v>2208</v>
      </c>
      <c r="G64" s="291"/>
      <c r="H64" s="295"/>
      <c r="I64" s="291"/>
      <c r="J64" s="291"/>
      <c r="K64" s="295"/>
      <c r="L64" s="291"/>
    </row>
    <row r="65" spans="1:12">
      <c r="A65" s="296" t="s">
        <v>433</v>
      </c>
      <c r="B65" s="296"/>
      <c r="C65" s="294"/>
      <c r="D65" s="293"/>
      <c r="E65" s="294"/>
      <c r="F65" s="293"/>
      <c r="G65" s="294"/>
      <c r="H65" s="293"/>
      <c r="I65" s="294"/>
      <c r="J65" s="294"/>
      <c r="K65" s="293"/>
      <c r="L65" s="294"/>
    </row>
    <row r="66" spans="1:12">
      <c r="A66" s="290" t="s">
        <v>37</v>
      </c>
      <c r="B66" s="290" t="s">
        <v>267</v>
      </c>
      <c r="C66" s="291">
        <f>SUM(D66:G66)</f>
        <v>6724</v>
      </c>
      <c r="D66" s="295">
        <v>2101</v>
      </c>
      <c r="E66" s="291">
        <v>567</v>
      </c>
      <c r="F66" s="295">
        <v>4056</v>
      </c>
      <c r="G66" s="291"/>
      <c r="H66" s="295"/>
      <c r="I66" s="291"/>
      <c r="J66" s="291"/>
      <c r="K66" s="295"/>
      <c r="L66" s="291"/>
    </row>
    <row r="67" spans="1:12">
      <c r="A67" s="296" t="s">
        <v>245</v>
      </c>
      <c r="B67" s="296"/>
      <c r="C67" s="294"/>
      <c r="D67" s="293"/>
      <c r="E67" s="294"/>
      <c r="F67" s="293"/>
      <c r="G67" s="294"/>
      <c r="H67" s="293"/>
      <c r="I67" s="294"/>
      <c r="J67" s="294"/>
      <c r="K67" s="293"/>
      <c r="L67" s="294"/>
    </row>
    <row r="68" spans="1:12">
      <c r="A68" s="290" t="s">
        <v>37</v>
      </c>
      <c r="B68" s="290" t="s">
        <v>267</v>
      </c>
      <c r="C68" s="291">
        <f>SUM(D68:G68)</f>
        <v>10183</v>
      </c>
      <c r="D68" s="295">
        <v>4973</v>
      </c>
      <c r="E68" s="291">
        <v>1316</v>
      </c>
      <c r="F68" s="295">
        <v>3894</v>
      </c>
      <c r="G68" s="291"/>
      <c r="H68" s="295"/>
      <c r="I68" s="291"/>
      <c r="J68" s="291"/>
      <c r="K68" s="295"/>
      <c r="L68" s="291"/>
    </row>
    <row r="69" spans="1:12">
      <c r="A69" s="296" t="s">
        <v>246</v>
      </c>
      <c r="B69" s="296"/>
      <c r="C69" s="294"/>
      <c r="D69" s="293"/>
      <c r="E69" s="294"/>
      <c r="F69" s="293"/>
      <c r="G69" s="294"/>
      <c r="H69" s="293"/>
      <c r="I69" s="294"/>
      <c r="J69" s="294"/>
      <c r="K69" s="293"/>
      <c r="L69" s="294"/>
    </row>
    <row r="70" spans="1:12">
      <c r="A70" s="290" t="s">
        <v>37</v>
      </c>
      <c r="B70" s="290" t="s">
        <v>268</v>
      </c>
      <c r="C70" s="291">
        <f>SUM(D70:G70)</f>
        <v>22988</v>
      </c>
      <c r="D70" s="295">
        <v>11169</v>
      </c>
      <c r="E70" s="291">
        <v>3012</v>
      </c>
      <c r="F70" s="295">
        <v>8807</v>
      </c>
      <c r="G70" s="291"/>
      <c r="H70" s="295"/>
      <c r="I70" s="291"/>
      <c r="J70" s="291"/>
      <c r="K70" s="295"/>
      <c r="L70" s="291"/>
    </row>
    <row r="71" spans="1:12">
      <c r="A71" s="297" t="s">
        <v>247</v>
      </c>
      <c r="B71" s="297"/>
      <c r="C71" s="294"/>
      <c r="D71" s="293"/>
      <c r="E71" s="294"/>
      <c r="F71" s="293"/>
      <c r="G71" s="294"/>
      <c r="H71" s="293"/>
      <c r="I71" s="294"/>
      <c r="J71" s="294"/>
      <c r="K71" s="293"/>
      <c r="L71" s="294"/>
    </row>
    <row r="72" spans="1:12">
      <c r="A72" s="290" t="s">
        <v>37</v>
      </c>
      <c r="B72" s="290" t="s">
        <v>268</v>
      </c>
      <c r="C72" s="291">
        <f>SUM(D72:G72)</f>
        <v>10185</v>
      </c>
      <c r="D72" s="295">
        <v>4313</v>
      </c>
      <c r="E72" s="291">
        <v>1145</v>
      </c>
      <c r="F72" s="295">
        <v>4727</v>
      </c>
      <c r="G72" s="291"/>
      <c r="H72" s="295"/>
      <c r="I72" s="291"/>
      <c r="J72" s="291"/>
      <c r="K72" s="295"/>
      <c r="L72" s="291"/>
    </row>
    <row r="73" spans="1:12">
      <c r="A73" s="296" t="s">
        <v>248</v>
      </c>
      <c r="B73" s="297"/>
      <c r="C73" s="294"/>
      <c r="D73" s="293"/>
      <c r="E73" s="294"/>
      <c r="F73" s="293"/>
      <c r="G73" s="294"/>
      <c r="H73" s="293"/>
      <c r="I73" s="294"/>
      <c r="J73" s="294"/>
      <c r="K73" s="293"/>
      <c r="L73" s="294"/>
    </row>
    <row r="74" spans="1:12">
      <c r="A74" s="290" t="s">
        <v>37</v>
      </c>
      <c r="B74" s="290" t="s">
        <v>267</v>
      </c>
      <c r="C74" s="291">
        <f>SUM(D74:G74)</f>
        <v>4713</v>
      </c>
      <c r="D74" s="295">
        <v>2694</v>
      </c>
      <c r="E74" s="291">
        <v>700</v>
      </c>
      <c r="F74" s="295">
        <v>1319</v>
      </c>
      <c r="G74" s="291"/>
      <c r="H74" s="295"/>
      <c r="I74" s="291"/>
      <c r="J74" s="291"/>
      <c r="K74" s="295"/>
      <c r="L74" s="291"/>
    </row>
    <row r="75" spans="1:12">
      <c r="A75" s="296" t="s">
        <v>434</v>
      </c>
      <c r="B75" s="297"/>
      <c r="C75" s="294"/>
      <c r="D75" s="293"/>
      <c r="E75" s="294"/>
      <c r="F75" s="293"/>
      <c r="G75" s="294"/>
      <c r="H75" s="293"/>
      <c r="I75" s="294"/>
      <c r="J75" s="294"/>
      <c r="K75" s="293"/>
      <c r="L75" s="294"/>
    </row>
    <row r="76" spans="1:12">
      <c r="A76" s="290" t="s">
        <v>37</v>
      </c>
      <c r="B76" s="290" t="s">
        <v>267</v>
      </c>
      <c r="C76" s="291">
        <f>SUM(D76:G76)</f>
        <v>16420</v>
      </c>
      <c r="D76" s="295">
        <v>2453</v>
      </c>
      <c r="E76" s="291">
        <v>662</v>
      </c>
      <c r="F76" s="295">
        <v>13305</v>
      </c>
      <c r="G76" s="291"/>
      <c r="H76" s="295"/>
      <c r="I76" s="291"/>
      <c r="J76" s="291"/>
      <c r="K76" s="295"/>
      <c r="L76" s="291"/>
    </row>
    <row r="77" spans="1:12">
      <c r="A77" s="296" t="s">
        <v>249</v>
      </c>
      <c r="B77" s="296"/>
      <c r="C77" s="294"/>
      <c r="D77" s="293"/>
      <c r="E77" s="294"/>
      <c r="F77" s="293"/>
      <c r="G77" s="294"/>
      <c r="H77" s="293"/>
      <c r="I77" s="294"/>
      <c r="J77" s="294"/>
      <c r="K77" s="293"/>
      <c r="L77" s="294"/>
    </row>
    <row r="78" spans="1:12">
      <c r="A78" s="290" t="s">
        <v>37</v>
      </c>
      <c r="B78" s="290" t="s">
        <v>267</v>
      </c>
      <c r="C78" s="291">
        <f>SUM(D78:G78)</f>
        <v>2564</v>
      </c>
      <c r="D78" s="295"/>
      <c r="E78" s="291"/>
      <c r="F78" s="295">
        <v>2564</v>
      </c>
      <c r="G78" s="291"/>
      <c r="H78" s="295"/>
      <c r="I78" s="291"/>
      <c r="J78" s="291"/>
      <c r="K78" s="295"/>
      <c r="L78" s="291"/>
    </row>
    <row r="79" spans="1:12">
      <c r="A79" s="296" t="s">
        <v>251</v>
      </c>
      <c r="B79" s="296"/>
      <c r="C79" s="294"/>
      <c r="D79" s="293"/>
      <c r="E79" s="294"/>
      <c r="F79" s="293"/>
      <c r="G79" s="294"/>
      <c r="H79" s="293"/>
      <c r="I79" s="294"/>
      <c r="J79" s="294"/>
      <c r="K79" s="293"/>
      <c r="L79" s="294"/>
    </row>
    <row r="80" spans="1:12">
      <c r="A80" s="290" t="s">
        <v>37</v>
      </c>
      <c r="B80" s="290" t="s">
        <v>268</v>
      </c>
      <c r="C80" s="291">
        <f>SUM(D80:G80)</f>
        <v>50176</v>
      </c>
      <c r="D80" s="295"/>
      <c r="E80" s="291"/>
      <c r="F80" s="295">
        <v>50176</v>
      </c>
      <c r="G80" s="291"/>
      <c r="H80" s="295"/>
      <c r="I80" s="291"/>
      <c r="J80" s="291"/>
      <c r="K80" s="295"/>
      <c r="L80" s="291"/>
    </row>
    <row r="81" spans="1:12">
      <c r="A81" s="296" t="s">
        <v>250</v>
      </c>
      <c r="B81" s="296"/>
      <c r="C81" s="294"/>
      <c r="D81" s="293"/>
      <c r="E81" s="294"/>
      <c r="F81" s="293"/>
      <c r="G81" s="294"/>
      <c r="H81" s="293"/>
      <c r="I81" s="294"/>
      <c r="J81" s="294"/>
      <c r="K81" s="293"/>
      <c r="L81" s="294"/>
    </row>
    <row r="82" spans="1:12">
      <c r="A82" s="290" t="s">
        <v>37</v>
      </c>
      <c r="B82" s="290" t="s">
        <v>267</v>
      </c>
      <c r="C82" s="291">
        <f>SUM(D82:G82)</f>
        <v>18156</v>
      </c>
      <c r="D82" s="295"/>
      <c r="E82" s="291"/>
      <c r="F82" s="295">
        <v>18156</v>
      </c>
      <c r="G82" s="291"/>
      <c r="H82" s="295"/>
      <c r="I82" s="291"/>
      <c r="J82" s="291"/>
      <c r="K82" s="295"/>
      <c r="L82" s="291"/>
    </row>
    <row r="83" spans="1:12">
      <c r="A83" s="296" t="s">
        <v>252</v>
      </c>
      <c r="B83" s="296"/>
      <c r="C83" s="294"/>
      <c r="D83" s="293"/>
      <c r="E83" s="294"/>
      <c r="F83" s="293"/>
      <c r="G83" s="294"/>
      <c r="H83" s="293"/>
      <c r="I83" s="294"/>
      <c r="J83" s="294"/>
      <c r="K83" s="293"/>
      <c r="L83" s="294"/>
    </row>
    <row r="84" spans="1:12">
      <c r="A84" s="290" t="s">
        <v>37</v>
      </c>
      <c r="B84" s="290" t="s">
        <v>267</v>
      </c>
      <c r="C84" s="291">
        <f>SUM(D84:G84)</f>
        <v>6594</v>
      </c>
      <c r="D84" s="295"/>
      <c r="E84" s="291"/>
      <c r="F84" s="295">
        <v>6594</v>
      </c>
      <c r="G84" s="291"/>
      <c r="H84" s="295"/>
      <c r="I84" s="291"/>
      <c r="J84" s="291"/>
      <c r="K84" s="295"/>
      <c r="L84" s="291"/>
    </row>
    <row r="85" spans="1:12">
      <c r="A85" s="296" t="s">
        <v>425</v>
      </c>
      <c r="B85" s="296"/>
      <c r="C85" s="294"/>
      <c r="D85" s="293"/>
      <c r="E85" s="294"/>
      <c r="F85" s="293"/>
      <c r="G85" s="294"/>
      <c r="H85" s="293"/>
      <c r="I85" s="294"/>
      <c r="J85" s="294"/>
      <c r="K85" s="293"/>
      <c r="L85" s="294"/>
    </row>
    <row r="86" spans="1:12">
      <c r="A86" s="290" t="s">
        <v>37</v>
      </c>
      <c r="B86" s="290" t="s">
        <v>267</v>
      </c>
      <c r="C86" s="291">
        <f>SUM(D86:G86)</f>
        <v>140</v>
      </c>
      <c r="D86" s="295"/>
      <c r="E86" s="291"/>
      <c r="F86" s="295">
        <v>140</v>
      </c>
      <c r="G86" s="291"/>
      <c r="H86" s="295"/>
      <c r="I86" s="291"/>
      <c r="J86" s="291"/>
      <c r="K86" s="295"/>
      <c r="L86" s="291"/>
    </row>
    <row r="87" spans="1:12">
      <c r="A87" s="296" t="s">
        <v>426</v>
      </c>
      <c r="B87" s="296"/>
      <c r="C87" s="294"/>
      <c r="D87" s="293"/>
      <c r="E87" s="294"/>
      <c r="F87" s="293"/>
      <c r="G87" s="294"/>
      <c r="H87" s="293"/>
      <c r="I87" s="294"/>
      <c r="J87" s="294"/>
      <c r="K87" s="293"/>
      <c r="L87" s="294"/>
    </row>
    <row r="88" spans="1:12">
      <c r="A88" s="290" t="s">
        <v>37</v>
      </c>
      <c r="B88" s="290" t="s">
        <v>267</v>
      </c>
      <c r="C88" s="291">
        <f>SUM(D88:G88)</f>
        <v>167</v>
      </c>
      <c r="D88" s="295"/>
      <c r="E88" s="291"/>
      <c r="F88" s="295">
        <v>167</v>
      </c>
      <c r="G88" s="291"/>
      <c r="H88" s="295"/>
      <c r="I88" s="291"/>
      <c r="J88" s="291"/>
      <c r="K88" s="295"/>
      <c r="L88" s="291"/>
    </row>
    <row r="89" spans="1:12">
      <c r="A89" s="296" t="s">
        <v>435</v>
      </c>
      <c r="B89" s="296"/>
      <c r="C89" s="294"/>
      <c r="D89" s="293"/>
      <c r="E89" s="294"/>
      <c r="F89" s="293"/>
      <c r="G89" s="294"/>
      <c r="H89" s="293"/>
      <c r="I89" s="294"/>
      <c r="J89" s="294"/>
      <c r="K89" s="293"/>
      <c r="L89" s="294"/>
    </row>
    <row r="90" spans="1:12">
      <c r="A90" s="290" t="s">
        <v>37</v>
      </c>
      <c r="B90" s="290" t="s">
        <v>267</v>
      </c>
      <c r="C90" s="291">
        <f>SUM(D90:G90)</f>
        <v>5893</v>
      </c>
      <c r="D90" s="295"/>
      <c r="E90" s="291"/>
      <c r="F90" s="295">
        <v>5893</v>
      </c>
      <c r="G90" s="291"/>
      <c r="H90" s="295"/>
      <c r="I90" s="291"/>
      <c r="J90" s="291"/>
      <c r="K90" s="295"/>
      <c r="L90" s="291"/>
    </row>
    <row r="91" spans="1:12">
      <c r="A91" s="296" t="s">
        <v>253</v>
      </c>
      <c r="B91" s="296"/>
      <c r="C91" s="294"/>
      <c r="D91" s="293"/>
      <c r="E91" s="294"/>
      <c r="F91" s="293"/>
      <c r="G91" s="294"/>
      <c r="H91" s="293"/>
      <c r="I91" s="294"/>
      <c r="J91" s="294"/>
      <c r="K91" s="293"/>
      <c r="L91" s="294"/>
    </row>
    <row r="92" spans="1:12">
      <c r="A92" s="290" t="s">
        <v>37</v>
      </c>
      <c r="B92" s="310" t="s">
        <v>267</v>
      </c>
      <c r="C92" s="294">
        <f>SUM(D92:G92)</f>
        <v>2059</v>
      </c>
      <c r="D92" s="295"/>
      <c r="E92" s="291"/>
      <c r="F92" s="295">
        <v>2059</v>
      </c>
      <c r="G92" s="291"/>
      <c r="H92" s="295"/>
      <c r="I92" s="291"/>
      <c r="J92" s="291"/>
      <c r="K92" s="295"/>
      <c r="L92" s="291"/>
    </row>
    <row r="93" spans="1:12">
      <c r="A93" s="296" t="s">
        <v>533</v>
      </c>
      <c r="B93" s="297"/>
      <c r="C93" s="297"/>
      <c r="D93" s="293"/>
      <c r="E93" s="294"/>
      <c r="F93" s="293"/>
      <c r="G93" s="294"/>
      <c r="H93" s="293"/>
      <c r="I93" s="294"/>
      <c r="J93" s="294"/>
      <c r="K93" s="293"/>
      <c r="L93" s="294"/>
    </row>
    <row r="94" spans="1:12">
      <c r="A94" s="300" t="s">
        <v>37</v>
      </c>
      <c r="B94" s="300"/>
      <c r="C94" s="407">
        <f>C12+C14+C16+C18+C20+C26+C28+C38+C40</f>
        <v>1070866</v>
      </c>
      <c r="D94" s="407">
        <f t="shared" ref="D94:L94" si="4">D12+D14+D16+D18+D20+D26+D28+D38+D40</f>
        <v>437438</v>
      </c>
      <c r="E94" s="407">
        <f t="shared" si="4"/>
        <v>115648</v>
      </c>
      <c r="F94" s="407">
        <f t="shared" si="4"/>
        <v>498080</v>
      </c>
      <c r="G94" s="407">
        <f t="shared" si="4"/>
        <v>0</v>
      </c>
      <c r="H94" s="413">
        <f t="shared" si="4"/>
        <v>19700</v>
      </c>
      <c r="I94" s="407">
        <f t="shared" si="4"/>
        <v>0</v>
      </c>
      <c r="J94" s="407">
        <f t="shared" si="4"/>
        <v>0</v>
      </c>
      <c r="K94" s="407">
        <f t="shared" si="4"/>
        <v>0</v>
      </c>
      <c r="L94" s="407">
        <f t="shared" si="4"/>
        <v>0</v>
      </c>
    </row>
    <row r="95" spans="1:12">
      <c r="A95" s="360" t="s">
        <v>271</v>
      </c>
      <c r="B95" s="361"/>
      <c r="C95" s="401">
        <f>C12+C14+C16+C18+C26+C32+C34+C36+C38+C42+C44+C48+C50+C52+C54+C56+C58+C60+C62+C64+C66+C68+C74+C76+C78+C82+C84+C86+C88+C90+C92</f>
        <v>784681</v>
      </c>
      <c r="D95" s="401">
        <f t="shared" ref="D95:L95" si="5">D12+D14+D16+D18+D26+D32+D34+D36+D38+D42+D44+D48+D50+D52+D54+D56+D58+D60+D62+D64+D66+D68+D74+D76+D78+D82+D84+D86+D88+D90+D92</f>
        <v>342902</v>
      </c>
      <c r="E95" s="401">
        <f t="shared" si="5"/>
        <v>91840</v>
      </c>
      <c r="F95" s="401">
        <f t="shared" si="5"/>
        <v>330239</v>
      </c>
      <c r="G95" s="401">
        <f t="shared" si="5"/>
        <v>0</v>
      </c>
      <c r="H95" s="414">
        <f t="shared" si="5"/>
        <v>19700</v>
      </c>
      <c r="I95" s="401">
        <f t="shared" si="5"/>
        <v>0</v>
      </c>
      <c r="J95" s="401">
        <f t="shared" si="5"/>
        <v>0</v>
      </c>
      <c r="K95" s="401">
        <f t="shared" si="5"/>
        <v>0</v>
      </c>
      <c r="L95" s="401">
        <f t="shared" si="5"/>
        <v>0</v>
      </c>
    </row>
    <row r="96" spans="1:12">
      <c r="A96" s="360" t="s">
        <v>272</v>
      </c>
      <c r="B96" s="361"/>
      <c r="C96" s="401">
        <f>C20+C30+C70+C72+C80</f>
        <v>286185</v>
      </c>
      <c r="D96" s="401">
        <f t="shared" ref="D96:L96" si="6">D20+D30+D70+D72+D80</f>
        <v>94536</v>
      </c>
      <c r="E96" s="401">
        <f t="shared" si="6"/>
        <v>23808</v>
      </c>
      <c r="F96" s="401">
        <f t="shared" si="6"/>
        <v>167841</v>
      </c>
      <c r="G96" s="401">
        <f t="shared" si="6"/>
        <v>0</v>
      </c>
      <c r="H96" s="414">
        <f t="shared" si="6"/>
        <v>0</v>
      </c>
      <c r="I96" s="401">
        <f t="shared" si="6"/>
        <v>0</v>
      </c>
      <c r="J96" s="401">
        <f t="shared" si="6"/>
        <v>0</v>
      </c>
      <c r="K96" s="401">
        <f t="shared" si="6"/>
        <v>0</v>
      </c>
      <c r="L96" s="401">
        <f t="shared" si="6"/>
        <v>0</v>
      </c>
    </row>
    <row r="97" spans="1:12">
      <c r="A97" s="360" t="s">
        <v>273</v>
      </c>
      <c r="B97" s="361"/>
      <c r="C97" s="402">
        <v>0</v>
      </c>
      <c r="D97" s="402">
        <v>0</v>
      </c>
      <c r="E97" s="402">
        <v>0</v>
      </c>
      <c r="F97" s="402">
        <v>0</v>
      </c>
      <c r="G97" s="402">
        <v>0</v>
      </c>
      <c r="H97" s="415">
        <v>0</v>
      </c>
      <c r="I97" s="402">
        <v>0</v>
      </c>
      <c r="J97" s="402">
        <v>0</v>
      </c>
      <c r="K97" s="402">
        <v>0</v>
      </c>
      <c r="L97" s="402">
        <v>0</v>
      </c>
    </row>
    <row r="98" spans="1:12">
      <c r="A98" s="303"/>
      <c r="B98" s="303"/>
      <c r="C98" s="408">
        <f>SUM(C95:C96)</f>
        <v>1070866</v>
      </c>
      <c r="D98" s="408">
        <f t="shared" ref="D98:L98" si="7">SUM(D95:D96)</f>
        <v>437438</v>
      </c>
      <c r="E98" s="408">
        <f t="shared" si="7"/>
        <v>115648</v>
      </c>
      <c r="F98" s="408">
        <f t="shared" si="7"/>
        <v>498080</v>
      </c>
      <c r="G98" s="408">
        <f t="shared" si="7"/>
        <v>0</v>
      </c>
      <c r="H98" s="408">
        <f t="shared" si="7"/>
        <v>19700</v>
      </c>
      <c r="I98" s="408">
        <f t="shared" si="7"/>
        <v>0</v>
      </c>
      <c r="J98" s="408">
        <f t="shared" si="7"/>
        <v>0</v>
      </c>
      <c r="K98" s="408">
        <f t="shared" si="7"/>
        <v>0</v>
      </c>
      <c r="L98" s="408">
        <f t="shared" si="7"/>
        <v>0</v>
      </c>
    </row>
  </sheetData>
  <mergeCells count="17">
    <mergeCell ref="F7:F9"/>
    <mergeCell ref="G7:G9"/>
    <mergeCell ref="H7:H9"/>
    <mergeCell ref="A2:L2"/>
    <mergeCell ref="A3:L3"/>
    <mergeCell ref="A4:L4"/>
    <mergeCell ref="I5:L5"/>
    <mergeCell ref="B6:B9"/>
    <mergeCell ref="C6:C9"/>
    <mergeCell ref="D6:H6"/>
    <mergeCell ref="I6:K6"/>
    <mergeCell ref="L6:L9"/>
    <mergeCell ref="I7:I9"/>
    <mergeCell ref="J7:J9"/>
    <mergeCell ref="K7:K9"/>
    <mergeCell ref="D7:D9"/>
    <mergeCell ref="E7:E9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  <headerFooter>
    <oddFooter>&amp;C&amp;P. oldal</oddFooter>
  </headerFooter>
  <rowBreaks count="2" manualBreakCount="2">
    <brk id="42" max="16383" man="1"/>
    <brk id="80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19</vt:i4>
      </vt:variant>
    </vt:vector>
  </HeadingPairs>
  <TitlesOfParts>
    <vt:vector size="36" baseType="lpstr">
      <vt:lpstr>2-3.mell</vt:lpstr>
      <vt:lpstr>4.mell</vt:lpstr>
      <vt:lpstr>4.1</vt:lpstr>
      <vt:lpstr>4.2</vt:lpstr>
      <vt:lpstr>4.3</vt:lpstr>
      <vt:lpstr>5.mell</vt:lpstr>
      <vt:lpstr>5.1</vt:lpstr>
      <vt:lpstr>5.2</vt:lpstr>
      <vt:lpstr>5.3.</vt:lpstr>
      <vt:lpstr>6.mell.</vt:lpstr>
      <vt:lpstr>7-8.mell.</vt:lpstr>
      <vt:lpstr>9.1-9.2</vt:lpstr>
      <vt:lpstr>9.3. mell.</vt:lpstr>
      <vt:lpstr>10 mell</vt:lpstr>
      <vt:lpstr>11-11.2</vt:lpstr>
      <vt:lpstr>12 mell</vt:lpstr>
      <vt:lpstr>13 mell</vt:lpstr>
      <vt:lpstr>'4.1'!Nyomtatási_cím</vt:lpstr>
      <vt:lpstr>'4.3'!Nyomtatási_cím</vt:lpstr>
      <vt:lpstr>'5.1'!Nyomtatási_cím</vt:lpstr>
      <vt:lpstr>'5.3.'!Nyomtatási_cím</vt:lpstr>
      <vt:lpstr>'11-11.2'!Nyomtatási_terület</vt:lpstr>
      <vt:lpstr>'12 mell'!Nyomtatási_terület</vt:lpstr>
      <vt:lpstr>'13 mell'!Nyomtatási_terület</vt:lpstr>
      <vt:lpstr>'2-3.mell'!Nyomtatási_terület</vt:lpstr>
      <vt:lpstr>'4.1'!Nyomtatási_terület</vt:lpstr>
      <vt:lpstr>'4.2'!Nyomtatási_terület</vt:lpstr>
      <vt:lpstr>'4.3'!Nyomtatási_terület</vt:lpstr>
      <vt:lpstr>'4.mell'!Nyomtatási_terület</vt:lpstr>
      <vt:lpstr>'5.1'!Nyomtatási_terület</vt:lpstr>
      <vt:lpstr>'5.2'!Nyomtatási_terület</vt:lpstr>
      <vt:lpstr>'5.3.'!Nyomtatási_terület</vt:lpstr>
      <vt:lpstr>'5.mell'!Nyomtatási_terület</vt:lpstr>
      <vt:lpstr>'6.mell.'!Nyomtatási_terület</vt:lpstr>
      <vt:lpstr>'7-8.mell.'!Nyomtatási_terület</vt:lpstr>
      <vt:lpstr>'9.1-9.2'!Nyomtatási_terület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Dorog</dc:creator>
  <cp:lastModifiedBy>PM-HANGANYAG</cp:lastModifiedBy>
  <cp:lastPrinted>2015-02-05T14:41:43Z</cp:lastPrinted>
  <dcterms:created xsi:type="dcterms:W3CDTF">2001-01-09T08:56:26Z</dcterms:created>
  <dcterms:modified xsi:type="dcterms:W3CDTF">2015-02-05T14:41:46Z</dcterms:modified>
</cp:coreProperties>
</file>